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5.xml" ContentType="application/vnd.openxmlformats-officedocument.spreadsheetml.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3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5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6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6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IDI  NMEHIELLE\Desktop\APTECH\"/>
    </mc:Choice>
  </mc:AlternateContent>
  <xr:revisionPtr revIDLastSave="0" documentId="13_ncr:1_{D353F10A-99F3-4994-8B51-CB9C05A601C3}" xr6:coauthVersionLast="47" xr6:coauthVersionMax="47" xr10:uidLastSave="{00000000-0000-0000-0000-000000000000}"/>
  <bookViews>
    <workbookView xWindow="-108" yWindow="-108" windowWidth="23256" windowHeight="12456" firstSheet="10" activeTab="11" xr2:uid="{BB85ABC9-A60C-4234-BFA5-937275C6D7F9}"/>
  </bookViews>
  <sheets>
    <sheet name="Sheet 1" sheetId="1" r:id="rId1"/>
    <sheet name="Sheet 2" sheetId="2" r:id="rId2"/>
    <sheet name="Sheet3" sheetId="3" r:id="rId3"/>
    <sheet name="Sheet4" sheetId="4" r:id="rId4"/>
    <sheet name="Sheet 5" sheetId="5" r:id="rId5"/>
    <sheet name="Sheet2" sheetId="6" r:id="rId6"/>
    <sheet name="Sheet5" sheetId="7" r:id="rId7"/>
    <sheet name="Sheet6" sheetId="9" r:id="rId8"/>
    <sheet name="SORTING" sheetId="11" r:id="rId9"/>
    <sheet name="FILTERING" sheetId="12" r:id="rId10"/>
    <sheet name="Sales data set" sheetId="13" r:id="rId11"/>
    <sheet name="PIVOT" sheetId="31" r:id="rId12"/>
    <sheet name="Healthcare dataset" sheetId="28" r:id="rId13"/>
    <sheet name=" PIVOT 1" sheetId="34" r:id="rId14"/>
    <sheet name="PIVOT CHART" sheetId="45" r:id="rId15"/>
    <sheet name="KPI_PIVOT" sheetId="43" r:id="rId16"/>
  </sheets>
  <definedNames>
    <definedName name="_xlnm._FilterDatabase" localSheetId="9" hidden="1">FILTERING!$A$1:$Q$201</definedName>
    <definedName name="_xlnm._FilterDatabase" localSheetId="10" hidden="1">'Sales data set'!$A$1:$AI$1101</definedName>
  </definedNames>
  <calcPr calcId="191029"/>
  <pivotCaches>
    <pivotCache cacheId="4" r:id="rId17"/>
    <pivotCache cacheId="5" r:id="rId18"/>
    <pivotCache cacheId="6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/>
  <c r="AB3" i="28"/>
  <c r="AC3" i="28"/>
  <c r="AH1201" i="28"/>
  <c r="AG1201" i="28"/>
  <c r="AF1201" i="28"/>
  <c r="AE1201" i="28"/>
  <c r="AD1201" i="28"/>
  <c r="AD1201" i="28" a="1"/>
  <c r="AC1201" i="28"/>
  <c r="AB1201" i="28"/>
  <c r="AA1201" i="28"/>
  <c r="AA1201" i="28" a="1"/>
  <c r="Z1201" i="28"/>
  <c r="X1201" i="28"/>
  <c r="V1201" i="28"/>
  <c r="U1201" i="28"/>
  <c r="T1201" i="28"/>
  <c r="S1201" i="28"/>
  <c r="R1201" i="28"/>
  <c r="AH1200" i="28"/>
  <c r="AG1200" i="28"/>
  <c r="AF1200" i="28"/>
  <c r="AE1200" i="28"/>
  <c r="AD1200" i="28"/>
  <c r="AD1200" i="28" a="1"/>
  <c r="AC1200" i="28"/>
  <c r="AB1200" i="28"/>
  <c r="AA1200" i="28"/>
  <c r="AA1200" i="28" a="1"/>
  <c r="Z1200" i="28"/>
  <c r="X1200" i="28"/>
  <c r="V1200" i="28"/>
  <c r="U1200" i="28"/>
  <c r="T1200" i="28"/>
  <c r="S1200" i="28"/>
  <c r="R1200" i="28"/>
  <c r="AH1199" i="28"/>
  <c r="AG1199" i="28"/>
  <c r="AF1199" i="28"/>
  <c r="AE1199" i="28"/>
  <c r="AD1199" i="28"/>
  <c r="AD1199" i="28" a="1"/>
  <c r="AC1199" i="28"/>
  <c r="AB1199" i="28"/>
  <c r="AA1199" i="28"/>
  <c r="AA1199" i="28" a="1"/>
  <c r="Z1199" i="28"/>
  <c r="X1199" i="28"/>
  <c r="V1199" i="28"/>
  <c r="U1199" i="28"/>
  <c r="T1199" i="28"/>
  <c r="S1199" i="28"/>
  <c r="R1199" i="28"/>
  <c r="AH1198" i="28"/>
  <c r="AG1198" i="28"/>
  <c r="AF1198" i="28"/>
  <c r="AE1198" i="28"/>
  <c r="AD1198" i="28"/>
  <c r="AD1198" i="28" a="1"/>
  <c r="AC1198" i="28"/>
  <c r="AB1198" i="28"/>
  <c r="AA1198" i="28"/>
  <c r="AA1198" i="28" a="1"/>
  <c r="Z1198" i="28"/>
  <c r="X1198" i="28"/>
  <c r="V1198" i="28"/>
  <c r="U1198" i="28"/>
  <c r="T1198" i="28"/>
  <c r="S1198" i="28"/>
  <c r="R1198" i="28"/>
  <c r="AH1197" i="28"/>
  <c r="AG1197" i="28"/>
  <c r="AF1197" i="28"/>
  <c r="AE1197" i="28"/>
  <c r="AD1197" i="28"/>
  <c r="AD1197" i="28" a="1"/>
  <c r="AC1197" i="28"/>
  <c r="AB1197" i="28"/>
  <c r="AA1197" i="28"/>
  <c r="AA1197" i="28" a="1"/>
  <c r="Z1197" i="28"/>
  <c r="X1197" i="28"/>
  <c r="V1197" i="28"/>
  <c r="U1197" i="28"/>
  <c r="T1197" i="28"/>
  <c r="S1197" i="28"/>
  <c r="R1197" i="28"/>
  <c r="AH1196" i="28"/>
  <c r="AG1196" i="28"/>
  <c r="AF1196" i="28"/>
  <c r="AE1196" i="28"/>
  <c r="AD1196" i="28"/>
  <c r="AD1196" i="28" a="1"/>
  <c r="AC1196" i="28"/>
  <c r="AB1196" i="28"/>
  <c r="AA1196" i="28"/>
  <c r="AA1196" i="28" a="1"/>
  <c r="Z1196" i="28"/>
  <c r="X1196" i="28"/>
  <c r="V1196" i="28"/>
  <c r="U1196" i="28"/>
  <c r="T1196" i="28"/>
  <c r="S1196" i="28"/>
  <c r="R1196" i="28"/>
  <c r="AH1195" i="28"/>
  <c r="AG1195" i="28"/>
  <c r="AF1195" i="28"/>
  <c r="AE1195" i="28"/>
  <c r="AD1195" i="28"/>
  <c r="AD1195" i="28" a="1"/>
  <c r="AC1195" i="28"/>
  <c r="AB1195" i="28"/>
  <c r="AA1195" i="28"/>
  <c r="AA1195" i="28" a="1"/>
  <c r="Z1195" i="28"/>
  <c r="X1195" i="28"/>
  <c r="V1195" i="28"/>
  <c r="U1195" i="28"/>
  <c r="T1195" i="28"/>
  <c r="S1195" i="28"/>
  <c r="R1195" i="28"/>
  <c r="AH1194" i="28"/>
  <c r="AG1194" i="28"/>
  <c r="AF1194" i="28"/>
  <c r="AE1194" i="28"/>
  <c r="AD1194" i="28"/>
  <c r="AD1194" i="28" a="1"/>
  <c r="AC1194" i="28"/>
  <c r="AB1194" i="28"/>
  <c r="AA1194" i="28"/>
  <c r="AA1194" i="28" a="1"/>
  <c r="Z1194" i="28"/>
  <c r="X1194" i="28"/>
  <c r="V1194" i="28"/>
  <c r="U1194" i="28"/>
  <c r="T1194" i="28"/>
  <c r="S1194" i="28"/>
  <c r="R1194" i="28"/>
  <c r="AH1193" i="28"/>
  <c r="AG1193" i="28"/>
  <c r="AF1193" i="28"/>
  <c r="AE1193" i="28"/>
  <c r="AD1193" i="28"/>
  <c r="AD1193" i="28" a="1"/>
  <c r="AC1193" i="28"/>
  <c r="AB1193" i="28"/>
  <c r="AA1193" i="28"/>
  <c r="AA1193" i="28" a="1"/>
  <c r="Z1193" i="28"/>
  <c r="X1193" i="28"/>
  <c r="V1193" i="28"/>
  <c r="U1193" i="28"/>
  <c r="T1193" i="28"/>
  <c r="S1193" i="28"/>
  <c r="R1193" i="28"/>
  <c r="AH1192" i="28"/>
  <c r="AG1192" i="28"/>
  <c r="AF1192" i="28"/>
  <c r="AE1192" i="28"/>
  <c r="AD1192" i="28"/>
  <c r="AD1192" i="28" a="1"/>
  <c r="AC1192" i="28"/>
  <c r="AB1192" i="28"/>
  <c r="AA1192" i="28"/>
  <c r="AA1192" i="28" a="1"/>
  <c r="Z1192" i="28"/>
  <c r="X1192" i="28"/>
  <c r="V1192" i="28"/>
  <c r="U1192" i="28"/>
  <c r="T1192" i="28"/>
  <c r="S1192" i="28"/>
  <c r="R1192" i="28"/>
  <c r="AH1191" i="28"/>
  <c r="AG1191" i="28"/>
  <c r="AF1191" i="28"/>
  <c r="AE1191" i="28"/>
  <c r="AD1191" i="28"/>
  <c r="AD1191" i="28" a="1"/>
  <c r="AC1191" i="28"/>
  <c r="AB1191" i="28"/>
  <c r="AA1191" i="28"/>
  <c r="AA1191" i="28" a="1"/>
  <c r="Z1191" i="28"/>
  <c r="X1191" i="28"/>
  <c r="V1191" i="28"/>
  <c r="U1191" i="28"/>
  <c r="T1191" i="28"/>
  <c r="S1191" i="28"/>
  <c r="R1191" i="28"/>
  <c r="AH1190" i="28"/>
  <c r="AG1190" i="28"/>
  <c r="AF1190" i="28"/>
  <c r="AE1190" i="28"/>
  <c r="AD1190" i="28"/>
  <c r="AD1190" i="28" a="1"/>
  <c r="AC1190" i="28"/>
  <c r="AB1190" i="28"/>
  <c r="AA1190" i="28"/>
  <c r="AA1190" i="28" a="1"/>
  <c r="Z1190" i="28"/>
  <c r="X1190" i="28"/>
  <c r="V1190" i="28"/>
  <c r="U1190" i="28"/>
  <c r="T1190" i="28"/>
  <c r="S1190" i="28"/>
  <c r="R1190" i="28"/>
  <c r="AH1189" i="28"/>
  <c r="AG1189" i="28"/>
  <c r="AF1189" i="28"/>
  <c r="AE1189" i="28"/>
  <c r="AD1189" i="28"/>
  <c r="AD1189" i="28" a="1"/>
  <c r="AC1189" i="28"/>
  <c r="AB1189" i="28"/>
  <c r="AA1189" i="28"/>
  <c r="AA1189" i="28" a="1"/>
  <c r="Z1189" i="28"/>
  <c r="X1189" i="28"/>
  <c r="V1189" i="28"/>
  <c r="U1189" i="28"/>
  <c r="T1189" i="28"/>
  <c r="S1189" i="28"/>
  <c r="R1189" i="28"/>
  <c r="AH1188" i="28"/>
  <c r="AG1188" i="28"/>
  <c r="AF1188" i="28"/>
  <c r="AE1188" i="28"/>
  <c r="AD1188" i="28"/>
  <c r="AD1188" i="28" a="1"/>
  <c r="AC1188" i="28"/>
  <c r="AB1188" i="28"/>
  <c r="AA1188" i="28"/>
  <c r="AA1188" i="28" a="1"/>
  <c r="Z1188" i="28"/>
  <c r="X1188" i="28"/>
  <c r="V1188" i="28"/>
  <c r="U1188" i="28"/>
  <c r="T1188" i="28"/>
  <c r="S1188" i="28"/>
  <c r="R1188" i="28"/>
  <c r="AH1187" i="28"/>
  <c r="AG1187" i="28"/>
  <c r="AF1187" i="28"/>
  <c r="AE1187" i="28"/>
  <c r="AD1187" i="28"/>
  <c r="AD1187" i="28" a="1"/>
  <c r="AC1187" i="28"/>
  <c r="AB1187" i="28"/>
  <c r="AA1187" i="28"/>
  <c r="AA1187" i="28" a="1"/>
  <c r="Z1187" i="28"/>
  <c r="X1187" i="28"/>
  <c r="V1187" i="28"/>
  <c r="U1187" i="28"/>
  <c r="T1187" i="28"/>
  <c r="S1187" i="28"/>
  <c r="R1187" i="28"/>
  <c r="AH1186" i="28"/>
  <c r="AG1186" i="28"/>
  <c r="AF1186" i="28"/>
  <c r="AE1186" i="28"/>
  <c r="AD1186" i="28"/>
  <c r="AD1186" i="28" a="1"/>
  <c r="AC1186" i="28"/>
  <c r="AB1186" i="28"/>
  <c r="AA1186" i="28"/>
  <c r="AA1186" i="28" a="1"/>
  <c r="Z1186" i="28"/>
  <c r="X1186" i="28"/>
  <c r="V1186" i="28"/>
  <c r="U1186" i="28"/>
  <c r="T1186" i="28"/>
  <c r="S1186" i="28"/>
  <c r="R1186" i="28"/>
  <c r="AH1185" i="28"/>
  <c r="AG1185" i="28"/>
  <c r="AF1185" i="28"/>
  <c r="AE1185" i="28"/>
  <c r="AD1185" i="28"/>
  <c r="AD1185" i="28" a="1"/>
  <c r="AC1185" i="28"/>
  <c r="AB1185" i="28"/>
  <c r="AA1185" i="28"/>
  <c r="AA1185" i="28" a="1"/>
  <c r="Z1185" i="28"/>
  <c r="X1185" i="28"/>
  <c r="V1185" i="28"/>
  <c r="U1185" i="28"/>
  <c r="T1185" i="28"/>
  <c r="S1185" i="28"/>
  <c r="R1185" i="28"/>
  <c r="AH1184" i="28"/>
  <c r="AG1184" i="28"/>
  <c r="AF1184" i="28"/>
  <c r="AE1184" i="28"/>
  <c r="AD1184" i="28"/>
  <c r="AD1184" i="28" a="1"/>
  <c r="AC1184" i="28"/>
  <c r="AB1184" i="28"/>
  <c r="AA1184" i="28"/>
  <c r="AA1184" i="28" a="1"/>
  <c r="Z1184" i="28"/>
  <c r="X1184" i="28"/>
  <c r="V1184" i="28"/>
  <c r="U1184" i="28"/>
  <c r="T1184" i="28"/>
  <c r="S1184" i="28"/>
  <c r="R1184" i="28"/>
  <c r="AH1183" i="28"/>
  <c r="AG1183" i="28"/>
  <c r="AF1183" i="28"/>
  <c r="AE1183" i="28"/>
  <c r="AD1183" i="28"/>
  <c r="AD1183" i="28" a="1"/>
  <c r="AC1183" i="28"/>
  <c r="AB1183" i="28"/>
  <c r="AA1183" i="28"/>
  <c r="AA1183" i="28" a="1"/>
  <c r="Z1183" i="28"/>
  <c r="X1183" i="28"/>
  <c r="V1183" i="28"/>
  <c r="U1183" i="28"/>
  <c r="T1183" i="28"/>
  <c r="S1183" i="28"/>
  <c r="R1183" i="28"/>
  <c r="AH1182" i="28"/>
  <c r="AG1182" i="28"/>
  <c r="AF1182" i="28"/>
  <c r="AE1182" i="28"/>
  <c r="AD1182" i="28"/>
  <c r="AD1182" i="28" a="1"/>
  <c r="AC1182" i="28"/>
  <c r="AB1182" i="28"/>
  <c r="AA1182" i="28"/>
  <c r="AA1182" i="28" a="1"/>
  <c r="Z1182" i="28"/>
  <c r="X1182" i="28"/>
  <c r="V1182" i="28"/>
  <c r="U1182" i="28"/>
  <c r="T1182" i="28"/>
  <c r="S1182" i="28"/>
  <c r="R1182" i="28"/>
  <c r="AH1181" i="28"/>
  <c r="AG1181" i="28"/>
  <c r="AF1181" i="28"/>
  <c r="AE1181" i="28"/>
  <c r="AD1181" i="28"/>
  <c r="AD1181" i="28" a="1"/>
  <c r="AC1181" i="28"/>
  <c r="AB1181" i="28"/>
  <c r="AA1181" i="28"/>
  <c r="AA1181" i="28" a="1"/>
  <c r="Z1181" i="28"/>
  <c r="X1181" i="28"/>
  <c r="V1181" i="28"/>
  <c r="U1181" i="28"/>
  <c r="T1181" i="28"/>
  <c r="S1181" i="28"/>
  <c r="R1181" i="28"/>
  <c r="AH1180" i="28"/>
  <c r="AG1180" i="28"/>
  <c r="AF1180" i="28"/>
  <c r="AE1180" i="28"/>
  <c r="AD1180" i="28"/>
  <c r="AD1180" i="28" a="1"/>
  <c r="AC1180" i="28"/>
  <c r="AB1180" i="28"/>
  <c r="AA1180" i="28"/>
  <c r="AA1180" i="28" a="1"/>
  <c r="Z1180" i="28"/>
  <c r="X1180" i="28"/>
  <c r="V1180" i="28"/>
  <c r="U1180" i="28"/>
  <c r="T1180" i="28"/>
  <c r="S1180" i="28"/>
  <c r="R1180" i="28"/>
  <c r="AH1179" i="28"/>
  <c r="AG1179" i="28"/>
  <c r="AF1179" i="28"/>
  <c r="AE1179" i="28"/>
  <c r="AD1179" i="28"/>
  <c r="AD1179" i="28" a="1"/>
  <c r="AC1179" i="28"/>
  <c r="AB1179" i="28"/>
  <c r="AA1179" i="28"/>
  <c r="AA1179" i="28" a="1"/>
  <c r="Z1179" i="28"/>
  <c r="X1179" i="28"/>
  <c r="V1179" i="28"/>
  <c r="U1179" i="28"/>
  <c r="T1179" i="28"/>
  <c r="S1179" i="28"/>
  <c r="R1179" i="28"/>
  <c r="AH1178" i="28"/>
  <c r="AG1178" i="28"/>
  <c r="AF1178" i="28"/>
  <c r="AE1178" i="28"/>
  <c r="AD1178" i="28"/>
  <c r="AD1178" i="28" a="1"/>
  <c r="AC1178" i="28"/>
  <c r="AB1178" i="28"/>
  <c r="AA1178" i="28"/>
  <c r="AA1178" i="28" a="1"/>
  <c r="Z1178" i="28"/>
  <c r="X1178" i="28"/>
  <c r="V1178" i="28"/>
  <c r="U1178" i="28"/>
  <c r="T1178" i="28"/>
  <c r="S1178" i="28"/>
  <c r="R1178" i="28"/>
  <c r="AH1177" i="28"/>
  <c r="AG1177" i="28"/>
  <c r="AF1177" i="28"/>
  <c r="AE1177" i="28"/>
  <c r="AD1177" i="28"/>
  <c r="AD1177" i="28" a="1"/>
  <c r="AC1177" i="28"/>
  <c r="AB1177" i="28"/>
  <c r="AA1177" i="28"/>
  <c r="AA1177" i="28" a="1"/>
  <c r="Z1177" i="28"/>
  <c r="X1177" i="28"/>
  <c r="V1177" i="28"/>
  <c r="U1177" i="28"/>
  <c r="T1177" i="28"/>
  <c r="S1177" i="28"/>
  <c r="R1177" i="28"/>
  <c r="AH1176" i="28"/>
  <c r="AG1176" i="28"/>
  <c r="AF1176" i="28"/>
  <c r="AE1176" i="28"/>
  <c r="AD1176" i="28"/>
  <c r="AD1176" i="28" a="1"/>
  <c r="AC1176" i="28"/>
  <c r="AB1176" i="28"/>
  <c r="AA1176" i="28"/>
  <c r="AA1176" i="28" a="1"/>
  <c r="Z1176" i="28"/>
  <c r="X1176" i="28"/>
  <c r="V1176" i="28"/>
  <c r="U1176" i="28"/>
  <c r="T1176" i="28"/>
  <c r="S1176" i="28"/>
  <c r="R1176" i="28"/>
  <c r="AH1175" i="28"/>
  <c r="AG1175" i="28"/>
  <c r="AF1175" i="28"/>
  <c r="AE1175" i="28"/>
  <c r="AD1175" i="28"/>
  <c r="AD1175" i="28" a="1"/>
  <c r="AC1175" i="28"/>
  <c r="AB1175" i="28"/>
  <c r="AA1175" i="28"/>
  <c r="AA1175" i="28" a="1"/>
  <c r="Z1175" i="28"/>
  <c r="X1175" i="28"/>
  <c r="V1175" i="28"/>
  <c r="U1175" i="28"/>
  <c r="T1175" i="28"/>
  <c r="S1175" i="28"/>
  <c r="R1175" i="28"/>
  <c r="AH1174" i="28"/>
  <c r="AG1174" i="28"/>
  <c r="AF1174" i="28"/>
  <c r="AE1174" i="28"/>
  <c r="AD1174" i="28"/>
  <c r="AD1174" i="28" a="1"/>
  <c r="AC1174" i="28"/>
  <c r="AB1174" i="28"/>
  <c r="AA1174" i="28"/>
  <c r="AA1174" i="28" a="1"/>
  <c r="Z1174" i="28"/>
  <c r="X1174" i="28"/>
  <c r="V1174" i="28"/>
  <c r="U1174" i="28"/>
  <c r="T1174" i="28"/>
  <c r="S1174" i="28"/>
  <c r="R1174" i="28"/>
  <c r="AH1173" i="28"/>
  <c r="AG1173" i="28"/>
  <c r="AF1173" i="28"/>
  <c r="AE1173" i="28"/>
  <c r="AD1173" i="28"/>
  <c r="AD1173" i="28" a="1"/>
  <c r="AC1173" i="28"/>
  <c r="AB1173" i="28"/>
  <c r="AA1173" i="28"/>
  <c r="AA1173" i="28" a="1"/>
  <c r="Z1173" i="28"/>
  <c r="X1173" i="28"/>
  <c r="V1173" i="28"/>
  <c r="U1173" i="28"/>
  <c r="T1173" i="28"/>
  <c r="S1173" i="28"/>
  <c r="R1173" i="28"/>
  <c r="AH1172" i="28"/>
  <c r="AG1172" i="28"/>
  <c r="AF1172" i="28"/>
  <c r="AE1172" i="28"/>
  <c r="AD1172" i="28"/>
  <c r="AD1172" i="28" a="1"/>
  <c r="AC1172" i="28"/>
  <c r="AB1172" i="28"/>
  <c r="AA1172" i="28"/>
  <c r="AA1172" i="28" a="1"/>
  <c r="Z1172" i="28"/>
  <c r="X1172" i="28"/>
  <c r="V1172" i="28"/>
  <c r="U1172" i="28"/>
  <c r="T1172" i="28"/>
  <c r="S1172" i="28"/>
  <c r="R1172" i="28"/>
  <c r="AH1171" i="28"/>
  <c r="AG1171" i="28"/>
  <c r="AF1171" i="28"/>
  <c r="AE1171" i="28"/>
  <c r="AD1171" i="28"/>
  <c r="AD1171" i="28" a="1"/>
  <c r="AC1171" i="28"/>
  <c r="AB1171" i="28"/>
  <c r="AA1171" i="28"/>
  <c r="AA1171" i="28" a="1"/>
  <c r="Z1171" i="28"/>
  <c r="X1171" i="28"/>
  <c r="V1171" i="28"/>
  <c r="U1171" i="28"/>
  <c r="T1171" i="28"/>
  <c r="S1171" i="28"/>
  <c r="R1171" i="28"/>
  <c r="AH1170" i="28"/>
  <c r="AG1170" i="28"/>
  <c r="AF1170" i="28"/>
  <c r="AE1170" i="28"/>
  <c r="AD1170" i="28"/>
  <c r="AD1170" i="28" a="1"/>
  <c r="AC1170" i="28"/>
  <c r="AB1170" i="28"/>
  <c r="AA1170" i="28"/>
  <c r="AA1170" i="28" a="1"/>
  <c r="Z1170" i="28"/>
  <c r="X1170" i="28"/>
  <c r="V1170" i="28"/>
  <c r="U1170" i="28"/>
  <c r="T1170" i="28"/>
  <c r="S1170" i="28"/>
  <c r="R1170" i="28"/>
  <c r="AH1169" i="28"/>
  <c r="AG1169" i="28"/>
  <c r="AF1169" i="28"/>
  <c r="AE1169" i="28"/>
  <c r="AD1169" i="28"/>
  <c r="AD1169" i="28" a="1"/>
  <c r="AC1169" i="28"/>
  <c r="AB1169" i="28"/>
  <c r="AA1169" i="28"/>
  <c r="AA1169" i="28" a="1"/>
  <c r="Z1169" i="28"/>
  <c r="X1169" i="28"/>
  <c r="V1169" i="28"/>
  <c r="U1169" i="28"/>
  <c r="T1169" i="28"/>
  <c r="S1169" i="28"/>
  <c r="R1169" i="28"/>
  <c r="AH1168" i="28"/>
  <c r="AG1168" i="28"/>
  <c r="AF1168" i="28"/>
  <c r="AE1168" i="28"/>
  <c r="AD1168" i="28"/>
  <c r="AD1168" i="28" a="1"/>
  <c r="AC1168" i="28"/>
  <c r="AB1168" i="28"/>
  <c r="AA1168" i="28"/>
  <c r="AA1168" i="28" a="1"/>
  <c r="Z1168" i="28"/>
  <c r="X1168" i="28"/>
  <c r="V1168" i="28"/>
  <c r="U1168" i="28"/>
  <c r="T1168" i="28"/>
  <c r="S1168" i="28"/>
  <c r="R1168" i="28"/>
  <c r="AH1167" i="28"/>
  <c r="AG1167" i="28"/>
  <c r="AF1167" i="28"/>
  <c r="AE1167" i="28"/>
  <c r="AD1167" i="28"/>
  <c r="AD1167" i="28" a="1"/>
  <c r="AC1167" i="28"/>
  <c r="AB1167" i="28"/>
  <c r="AA1167" i="28"/>
  <c r="AA1167" i="28" a="1"/>
  <c r="Z1167" i="28"/>
  <c r="X1167" i="28"/>
  <c r="V1167" i="28"/>
  <c r="U1167" i="28"/>
  <c r="T1167" i="28"/>
  <c r="S1167" i="28"/>
  <c r="R1167" i="28"/>
  <c r="AH1166" i="28"/>
  <c r="AG1166" i="28"/>
  <c r="AF1166" i="28"/>
  <c r="AE1166" i="28"/>
  <c r="AD1166" i="28"/>
  <c r="AD1166" i="28" a="1"/>
  <c r="AC1166" i="28"/>
  <c r="AB1166" i="28"/>
  <c r="AA1166" i="28"/>
  <c r="AA1166" i="28" a="1"/>
  <c r="Z1166" i="28"/>
  <c r="X1166" i="28"/>
  <c r="V1166" i="28"/>
  <c r="U1166" i="28"/>
  <c r="T1166" i="28"/>
  <c r="S1166" i="28"/>
  <c r="R1166" i="28"/>
  <c r="AH1165" i="28"/>
  <c r="AG1165" i="28"/>
  <c r="AF1165" i="28"/>
  <c r="AE1165" i="28"/>
  <c r="AD1165" i="28"/>
  <c r="AD1165" i="28" a="1"/>
  <c r="AC1165" i="28"/>
  <c r="AB1165" i="28"/>
  <c r="AA1165" i="28"/>
  <c r="AA1165" i="28" a="1"/>
  <c r="Z1165" i="28"/>
  <c r="X1165" i="28"/>
  <c r="V1165" i="28"/>
  <c r="U1165" i="28"/>
  <c r="T1165" i="28"/>
  <c r="S1165" i="28"/>
  <c r="R1165" i="28"/>
  <c r="AH1164" i="28"/>
  <c r="AG1164" i="28"/>
  <c r="AF1164" i="28"/>
  <c r="AE1164" i="28"/>
  <c r="AD1164" i="28"/>
  <c r="AD1164" i="28" a="1"/>
  <c r="AC1164" i="28"/>
  <c r="AB1164" i="28"/>
  <c r="AA1164" i="28"/>
  <c r="AA1164" i="28" a="1"/>
  <c r="Z1164" i="28"/>
  <c r="X1164" i="28"/>
  <c r="V1164" i="28"/>
  <c r="U1164" i="28"/>
  <c r="T1164" i="28"/>
  <c r="S1164" i="28"/>
  <c r="R1164" i="28"/>
  <c r="AH1163" i="28"/>
  <c r="AG1163" i="28"/>
  <c r="AF1163" i="28"/>
  <c r="AE1163" i="28"/>
  <c r="AD1163" i="28"/>
  <c r="AD1163" i="28" a="1"/>
  <c r="AC1163" i="28"/>
  <c r="AB1163" i="28"/>
  <c r="AA1163" i="28"/>
  <c r="AA1163" i="28" a="1"/>
  <c r="Z1163" i="28"/>
  <c r="X1163" i="28"/>
  <c r="V1163" i="28"/>
  <c r="U1163" i="28"/>
  <c r="T1163" i="28"/>
  <c r="S1163" i="28"/>
  <c r="R1163" i="28"/>
  <c r="AH1162" i="28"/>
  <c r="AG1162" i="28"/>
  <c r="AF1162" i="28"/>
  <c r="AE1162" i="28"/>
  <c r="AD1162" i="28"/>
  <c r="AD1162" i="28" a="1"/>
  <c r="AC1162" i="28"/>
  <c r="AB1162" i="28"/>
  <c r="AA1162" i="28"/>
  <c r="AA1162" i="28" a="1"/>
  <c r="Z1162" i="28"/>
  <c r="X1162" i="28"/>
  <c r="V1162" i="28"/>
  <c r="U1162" i="28"/>
  <c r="T1162" i="28"/>
  <c r="S1162" i="28"/>
  <c r="R1162" i="28"/>
  <c r="AH1161" i="28"/>
  <c r="AG1161" i="28"/>
  <c r="AF1161" i="28"/>
  <c r="AE1161" i="28"/>
  <c r="AD1161" i="28"/>
  <c r="AD1161" i="28" a="1"/>
  <c r="AC1161" i="28"/>
  <c r="AB1161" i="28"/>
  <c r="AA1161" i="28"/>
  <c r="AA1161" i="28" a="1"/>
  <c r="Z1161" i="28"/>
  <c r="X1161" i="28"/>
  <c r="V1161" i="28"/>
  <c r="U1161" i="28"/>
  <c r="T1161" i="28"/>
  <c r="S1161" i="28"/>
  <c r="R1161" i="28"/>
  <c r="AH1160" i="28"/>
  <c r="AG1160" i="28"/>
  <c r="AF1160" i="28"/>
  <c r="AE1160" i="28"/>
  <c r="AD1160" i="28"/>
  <c r="AD1160" i="28" a="1"/>
  <c r="AC1160" i="28"/>
  <c r="AB1160" i="28"/>
  <c r="AA1160" i="28"/>
  <c r="AA1160" i="28" a="1"/>
  <c r="Z1160" i="28"/>
  <c r="X1160" i="28"/>
  <c r="V1160" i="28"/>
  <c r="U1160" i="28"/>
  <c r="T1160" i="28"/>
  <c r="S1160" i="28"/>
  <c r="R1160" i="28"/>
  <c r="AH1159" i="28"/>
  <c r="AG1159" i="28"/>
  <c r="AF1159" i="28"/>
  <c r="AE1159" i="28"/>
  <c r="AD1159" i="28"/>
  <c r="AD1159" i="28" a="1"/>
  <c r="AC1159" i="28"/>
  <c r="AB1159" i="28"/>
  <c r="AA1159" i="28"/>
  <c r="AA1159" i="28" a="1"/>
  <c r="Z1159" i="28"/>
  <c r="X1159" i="28"/>
  <c r="V1159" i="28"/>
  <c r="U1159" i="28"/>
  <c r="T1159" i="28"/>
  <c r="S1159" i="28"/>
  <c r="R1159" i="28"/>
  <c r="AH1158" i="28"/>
  <c r="AG1158" i="28"/>
  <c r="AF1158" i="28"/>
  <c r="AE1158" i="28"/>
  <c r="AD1158" i="28"/>
  <c r="AD1158" i="28" a="1"/>
  <c r="AC1158" i="28"/>
  <c r="AB1158" i="28"/>
  <c r="AA1158" i="28"/>
  <c r="AA1158" i="28" a="1"/>
  <c r="Z1158" i="28"/>
  <c r="X1158" i="28"/>
  <c r="V1158" i="28"/>
  <c r="U1158" i="28"/>
  <c r="T1158" i="28"/>
  <c r="S1158" i="28"/>
  <c r="R1158" i="28"/>
  <c r="AH1157" i="28"/>
  <c r="AG1157" i="28"/>
  <c r="AF1157" i="28"/>
  <c r="AE1157" i="28"/>
  <c r="AD1157" i="28"/>
  <c r="AD1157" i="28" a="1"/>
  <c r="AC1157" i="28"/>
  <c r="AB1157" i="28"/>
  <c r="AA1157" i="28"/>
  <c r="AA1157" i="28" a="1"/>
  <c r="Z1157" i="28"/>
  <c r="X1157" i="28"/>
  <c r="V1157" i="28"/>
  <c r="U1157" i="28"/>
  <c r="T1157" i="28"/>
  <c r="S1157" i="28"/>
  <c r="R1157" i="28"/>
  <c r="AH1156" i="28"/>
  <c r="AG1156" i="28"/>
  <c r="AF1156" i="28"/>
  <c r="AE1156" i="28"/>
  <c r="AD1156" i="28"/>
  <c r="AD1156" i="28" a="1"/>
  <c r="AC1156" i="28"/>
  <c r="AB1156" i="28"/>
  <c r="AA1156" i="28"/>
  <c r="AA1156" i="28" a="1"/>
  <c r="Z1156" i="28"/>
  <c r="X1156" i="28"/>
  <c r="V1156" i="28"/>
  <c r="U1156" i="28"/>
  <c r="T1156" i="28"/>
  <c r="S1156" i="28"/>
  <c r="R1156" i="28"/>
  <c r="AH1155" i="28"/>
  <c r="AG1155" i="28"/>
  <c r="AF1155" i="28"/>
  <c r="AE1155" i="28"/>
  <c r="AD1155" i="28"/>
  <c r="AD1155" i="28" a="1"/>
  <c r="AC1155" i="28"/>
  <c r="AB1155" i="28"/>
  <c r="AA1155" i="28"/>
  <c r="AA1155" i="28" a="1"/>
  <c r="Z1155" i="28"/>
  <c r="X1155" i="28"/>
  <c r="V1155" i="28"/>
  <c r="U1155" i="28"/>
  <c r="T1155" i="28"/>
  <c r="S1155" i="28"/>
  <c r="R1155" i="28"/>
  <c r="AH1154" i="28"/>
  <c r="AG1154" i="28"/>
  <c r="AF1154" i="28"/>
  <c r="AE1154" i="28"/>
  <c r="AD1154" i="28"/>
  <c r="AD1154" i="28" a="1"/>
  <c r="AC1154" i="28"/>
  <c r="AB1154" i="28"/>
  <c r="AA1154" i="28"/>
  <c r="AA1154" i="28" a="1"/>
  <c r="Z1154" i="28"/>
  <c r="X1154" i="28"/>
  <c r="V1154" i="28"/>
  <c r="U1154" i="28"/>
  <c r="T1154" i="28"/>
  <c r="S1154" i="28"/>
  <c r="R1154" i="28"/>
  <c r="AH1153" i="28"/>
  <c r="AG1153" i="28"/>
  <c r="AF1153" i="28"/>
  <c r="AE1153" i="28"/>
  <c r="AD1153" i="28"/>
  <c r="AD1153" i="28" a="1"/>
  <c r="AC1153" i="28"/>
  <c r="AB1153" i="28"/>
  <c r="AA1153" i="28"/>
  <c r="AA1153" i="28" a="1"/>
  <c r="Z1153" i="28"/>
  <c r="X1153" i="28"/>
  <c r="V1153" i="28"/>
  <c r="U1153" i="28"/>
  <c r="T1153" i="28"/>
  <c r="S1153" i="28"/>
  <c r="R1153" i="28"/>
  <c r="AH1152" i="28"/>
  <c r="AG1152" i="28"/>
  <c r="AF1152" i="28"/>
  <c r="AE1152" i="28"/>
  <c r="AD1152" i="28"/>
  <c r="AD1152" i="28" a="1"/>
  <c r="AC1152" i="28"/>
  <c r="AB1152" i="28"/>
  <c r="AA1152" i="28"/>
  <c r="AA1152" i="28" a="1"/>
  <c r="Z1152" i="28"/>
  <c r="X1152" i="28"/>
  <c r="V1152" i="28"/>
  <c r="U1152" i="28"/>
  <c r="T1152" i="28"/>
  <c r="S1152" i="28"/>
  <c r="R1152" i="28"/>
  <c r="AH1151" i="28"/>
  <c r="AG1151" i="28"/>
  <c r="AF1151" i="28"/>
  <c r="AE1151" i="28"/>
  <c r="AD1151" i="28"/>
  <c r="AD1151" i="28" a="1"/>
  <c r="AC1151" i="28"/>
  <c r="AB1151" i="28"/>
  <c r="AA1151" i="28"/>
  <c r="AA1151" i="28" a="1"/>
  <c r="Z1151" i="28"/>
  <c r="X1151" i="28"/>
  <c r="V1151" i="28"/>
  <c r="U1151" i="28"/>
  <c r="T1151" i="28"/>
  <c r="S1151" i="28"/>
  <c r="R1151" i="28"/>
  <c r="AH1150" i="28"/>
  <c r="AG1150" i="28"/>
  <c r="AF1150" i="28"/>
  <c r="AE1150" i="28"/>
  <c r="AD1150" i="28"/>
  <c r="AD1150" i="28" a="1"/>
  <c r="AC1150" i="28"/>
  <c r="AB1150" i="28"/>
  <c r="AA1150" i="28"/>
  <c r="AA1150" i="28" a="1"/>
  <c r="Z1150" i="28"/>
  <c r="X1150" i="28"/>
  <c r="V1150" i="28"/>
  <c r="U1150" i="28"/>
  <c r="T1150" i="28"/>
  <c r="S1150" i="28"/>
  <c r="R1150" i="28"/>
  <c r="AH1149" i="28"/>
  <c r="AG1149" i="28"/>
  <c r="AF1149" i="28"/>
  <c r="AE1149" i="28"/>
  <c r="AD1149" i="28"/>
  <c r="AD1149" i="28" a="1"/>
  <c r="AC1149" i="28"/>
  <c r="AB1149" i="28"/>
  <c r="AA1149" i="28"/>
  <c r="AA1149" i="28" a="1"/>
  <c r="Z1149" i="28"/>
  <c r="X1149" i="28"/>
  <c r="V1149" i="28"/>
  <c r="U1149" i="28"/>
  <c r="T1149" i="28"/>
  <c r="S1149" i="28"/>
  <c r="R1149" i="28"/>
  <c r="AH1148" i="28"/>
  <c r="AG1148" i="28"/>
  <c r="AF1148" i="28"/>
  <c r="AE1148" i="28"/>
  <c r="AD1148" i="28"/>
  <c r="AD1148" i="28" a="1"/>
  <c r="AC1148" i="28"/>
  <c r="AB1148" i="28"/>
  <c r="AA1148" i="28"/>
  <c r="AA1148" i="28" a="1"/>
  <c r="Z1148" i="28"/>
  <c r="X1148" i="28"/>
  <c r="V1148" i="28"/>
  <c r="U1148" i="28"/>
  <c r="T1148" i="28"/>
  <c r="S1148" i="28"/>
  <c r="R1148" i="28"/>
  <c r="AH1147" i="28"/>
  <c r="AG1147" i="28"/>
  <c r="AF1147" i="28"/>
  <c r="AE1147" i="28"/>
  <c r="AD1147" i="28"/>
  <c r="AD1147" i="28" a="1"/>
  <c r="AC1147" i="28"/>
  <c r="AB1147" i="28"/>
  <c r="AA1147" i="28"/>
  <c r="AA1147" i="28" a="1"/>
  <c r="Z1147" i="28"/>
  <c r="X1147" i="28"/>
  <c r="V1147" i="28"/>
  <c r="U1147" i="28"/>
  <c r="T1147" i="28"/>
  <c r="S1147" i="28"/>
  <c r="R1147" i="28"/>
  <c r="AH1146" i="28"/>
  <c r="AG1146" i="28"/>
  <c r="AF1146" i="28"/>
  <c r="AE1146" i="28"/>
  <c r="AD1146" i="28"/>
  <c r="AD1146" i="28" a="1"/>
  <c r="AC1146" i="28"/>
  <c r="AB1146" i="28"/>
  <c r="AA1146" i="28"/>
  <c r="AA1146" i="28" a="1"/>
  <c r="Z1146" i="28"/>
  <c r="X1146" i="28"/>
  <c r="V1146" i="28"/>
  <c r="U1146" i="28"/>
  <c r="T1146" i="28"/>
  <c r="S1146" i="28"/>
  <c r="R1146" i="28"/>
  <c r="AH1145" i="28"/>
  <c r="AG1145" i="28"/>
  <c r="AF1145" i="28"/>
  <c r="AE1145" i="28"/>
  <c r="AD1145" i="28"/>
  <c r="AD1145" i="28" a="1"/>
  <c r="AC1145" i="28"/>
  <c r="AB1145" i="28"/>
  <c r="AA1145" i="28"/>
  <c r="AA1145" i="28" a="1"/>
  <c r="Z1145" i="28"/>
  <c r="X1145" i="28"/>
  <c r="V1145" i="28"/>
  <c r="U1145" i="28"/>
  <c r="T1145" i="28"/>
  <c r="S1145" i="28"/>
  <c r="R1145" i="28"/>
  <c r="AH1144" i="28"/>
  <c r="AG1144" i="28"/>
  <c r="AF1144" i="28"/>
  <c r="AE1144" i="28"/>
  <c r="AD1144" i="28"/>
  <c r="AD1144" i="28" a="1"/>
  <c r="AC1144" i="28"/>
  <c r="AB1144" i="28"/>
  <c r="AA1144" i="28"/>
  <c r="AA1144" i="28" a="1"/>
  <c r="Z1144" i="28"/>
  <c r="X1144" i="28"/>
  <c r="V1144" i="28"/>
  <c r="U1144" i="28"/>
  <c r="T1144" i="28"/>
  <c r="S1144" i="28"/>
  <c r="R1144" i="28"/>
  <c r="AH1143" i="28"/>
  <c r="AG1143" i="28"/>
  <c r="AF1143" i="28"/>
  <c r="AE1143" i="28"/>
  <c r="AD1143" i="28"/>
  <c r="AD1143" i="28" a="1"/>
  <c r="AC1143" i="28"/>
  <c r="AB1143" i="28"/>
  <c r="AA1143" i="28"/>
  <c r="AA1143" i="28" a="1"/>
  <c r="Z1143" i="28"/>
  <c r="X1143" i="28"/>
  <c r="V1143" i="28"/>
  <c r="U1143" i="28"/>
  <c r="T1143" i="28"/>
  <c r="S1143" i="28"/>
  <c r="R1143" i="28"/>
  <c r="AH1142" i="28"/>
  <c r="AG1142" i="28"/>
  <c r="AF1142" i="28"/>
  <c r="AE1142" i="28"/>
  <c r="AD1142" i="28"/>
  <c r="AD1142" i="28" a="1"/>
  <c r="AC1142" i="28"/>
  <c r="AB1142" i="28"/>
  <c r="AA1142" i="28"/>
  <c r="AA1142" i="28" a="1"/>
  <c r="Z1142" i="28"/>
  <c r="X1142" i="28"/>
  <c r="V1142" i="28"/>
  <c r="U1142" i="28"/>
  <c r="T1142" i="28"/>
  <c r="S1142" i="28"/>
  <c r="R1142" i="28"/>
  <c r="AH1141" i="28"/>
  <c r="AG1141" i="28"/>
  <c r="AF1141" i="28"/>
  <c r="AE1141" i="28"/>
  <c r="AD1141" i="28"/>
  <c r="AD1141" i="28" a="1"/>
  <c r="AC1141" i="28"/>
  <c r="AB1141" i="28"/>
  <c r="AA1141" i="28"/>
  <c r="AA1141" i="28" a="1"/>
  <c r="Z1141" i="28"/>
  <c r="X1141" i="28"/>
  <c r="V1141" i="28"/>
  <c r="U1141" i="28"/>
  <c r="T1141" i="28"/>
  <c r="S1141" i="28"/>
  <c r="R1141" i="28"/>
  <c r="AH1140" i="28"/>
  <c r="AG1140" i="28"/>
  <c r="AF1140" i="28"/>
  <c r="AE1140" i="28"/>
  <c r="AD1140" i="28"/>
  <c r="AD1140" i="28" a="1"/>
  <c r="AC1140" i="28"/>
  <c r="AB1140" i="28"/>
  <c r="AA1140" i="28"/>
  <c r="AA1140" i="28" a="1"/>
  <c r="Z1140" i="28"/>
  <c r="X1140" i="28"/>
  <c r="V1140" i="28"/>
  <c r="U1140" i="28"/>
  <c r="T1140" i="28"/>
  <c r="S1140" i="28"/>
  <c r="R1140" i="28"/>
  <c r="AH1139" i="28"/>
  <c r="AG1139" i="28"/>
  <c r="AF1139" i="28"/>
  <c r="AE1139" i="28"/>
  <c r="AD1139" i="28"/>
  <c r="AD1139" i="28" a="1"/>
  <c r="AC1139" i="28"/>
  <c r="AB1139" i="28"/>
  <c r="AA1139" i="28"/>
  <c r="AA1139" i="28" a="1"/>
  <c r="Z1139" i="28"/>
  <c r="X1139" i="28"/>
  <c r="V1139" i="28"/>
  <c r="U1139" i="28"/>
  <c r="T1139" i="28"/>
  <c r="S1139" i="28"/>
  <c r="R1139" i="28"/>
  <c r="AH1138" i="28"/>
  <c r="AG1138" i="28"/>
  <c r="AF1138" i="28"/>
  <c r="AE1138" i="28"/>
  <c r="AD1138" i="28"/>
  <c r="AD1138" i="28" a="1"/>
  <c r="AC1138" i="28"/>
  <c r="AB1138" i="28"/>
  <c r="AA1138" i="28"/>
  <c r="AA1138" i="28" a="1"/>
  <c r="Z1138" i="28"/>
  <c r="X1138" i="28"/>
  <c r="V1138" i="28"/>
  <c r="U1138" i="28"/>
  <c r="T1138" i="28"/>
  <c r="S1138" i="28"/>
  <c r="R1138" i="28"/>
  <c r="AH1137" i="28"/>
  <c r="AG1137" i="28"/>
  <c r="AF1137" i="28"/>
  <c r="AE1137" i="28"/>
  <c r="AD1137" i="28"/>
  <c r="AD1137" i="28" a="1"/>
  <c r="AC1137" i="28"/>
  <c r="AB1137" i="28"/>
  <c r="AA1137" i="28"/>
  <c r="AA1137" i="28" a="1"/>
  <c r="Z1137" i="28"/>
  <c r="X1137" i="28"/>
  <c r="V1137" i="28"/>
  <c r="U1137" i="28"/>
  <c r="T1137" i="28"/>
  <c r="S1137" i="28"/>
  <c r="R1137" i="28"/>
  <c r="AH1136" i="28"/>
  <c r="AG1136" i="28"/>
  <c r="AF1136" i="28"/>
  <c r="AE1136" i="28"/>
  <c r="AD1136" i="28"/>
  <c r="AD1136" i="28" a="1"/>
  <c r="AC1136" i="28"/>
  <c r="AB1136" i="28"/>
  <c r="AA1136" i="28"/>
  <c r="AA1136" i="28" a="1"/>
  <c r="Z1136" i="28"/>
  <c r="X1136" i="28"/>
  <c r="V1136" i="28"/>
  <c r="U1136" i="28"/>
  <c r="T1136" i="28"/>
  <c r="S1136" i="28"/>
  <c r="R1136" i="28"/>
  <c r="AH1135" i="28"/>
  <c r="AG1135" i="28"/>
  <c r="AF1135" i="28"/>
  <c r="AE1135" i="28"/>
  <c r="AD1135" i="28"/>
  <c r="AD1135" i="28" a="1"/>
  <c r="AC1135" i="28"/>
  <c r="AB1135" i="28"/>
  <c r="AA1135" i="28"/>
  <c r="AA1135" i="28" a="1"/>
  <c r="Z1135" i="28"/>
  <c r="X1135" i="28"/>
  <c r="V1135" i="28"/>
  <c r="U1135" i="28"/>
  <c r="T1135" i="28"/>
  <c r="S1135" i="28"/>
  <c r="R1135" i="28"/>
  <c r="AH1134" i="28"/>
  <c r="AG1134" i="28"/>
  <c r="AF1134" i="28"/>
  <c r="AE1134" i="28"/>
  <c r="AD1134" i="28"/>
  <c r="AD1134" i="28" a="1"/>
  <c r="AC1134" i="28"/>
  <c r="AB1134" i="28"/>
  <c r="AA1134" i="28"/>
  <c r="AA1134" i="28" a="1"/>
  <c r="Z1134" i="28"/>
  <c r="X1134" i="28"/>
  <c r="V1134" i="28"/>
  <c r="U1134" i="28"/>
  <c r="T1134" i="28"/>
  <c r="S1134" i="28"/>
  <c r="R1134" i="28"/>
  <c r="AH1133" i="28"/>
  <c r="AG1133" i="28"/>
  <c r="AF1133" i="28"/>
  <c r="AE1133" i="28"/>
  <c r="AD1133" i="28"/>
  <c r="AD1133" i="28" a="1"/>
  <c r="AC1133" i="28"/>
  <c r="AB1133" i="28"/>
  <c r="AA1133" i="28"/>
  <c r="AA1133" i="28" a="1"/>
  <c r="Z1133" i="28"/>
  <c r="X1133" i="28"/>
  <c r="V1133" i="28"/>
  <c r="U1133" i="28"/>
  <c r="T1133" i="28"/>
  <c r="S1133" i="28"/>
  <c r="R1133" i="28"/>
  <c r="AH1132" i="28"/>
  <c r="AG1132" i="28"/>
  <c r="AF1132" i="28"/>
  <c r="AE1132" i="28"/>
  <c r="AD1132" i="28"/>
  <c r="AD1132" i="28" a="1"/>
  <c r="AC1132" i="28"/>
  <c r="AB1132" i="28"/>
  <c r="AA1132" i="28"/>
  <c r="AA1132" i="28" a="1"/>
  <c r="Z1132" i="28"/>
  <c r="X1132" i="28"/>
  <c r="V1132" i="28"/>
  <c r="U1132" i="28"/>
  <c r="T1132" i="28"/>
  <c r="S1132" i="28"/>
  <c r="R1132" i="28"/>
  <c r="AH1131" i="28"/>
  <c r="AG1131" i="28"/>
  <c r="AF1131" i="28"/>
  <c r="AE1131" i="28"/>
  <c r="AD1131" i="28"/>
  <c r="AD1131" i="28" a="1"/>
  <c r="AC1131" i="28"/>
  <c r="AB1131" i="28"/>
  <c r="AA1131" i="28"/>
  <c r="AA1131" i="28" a="1"/>
  <c r="Z1131" i="28"/>
  <c r="X1131" i="28"/>
  <c r="V1131" i="28"/>
  <c r="U1131" i="28"/>
  <c r="T1131" i="28"/>
  <c r="S1131" i="28"/>
  <c r="R1131" i="28"/>
  <c r="AH1130" i="28"/>
  <c r="AG1130" i="28"/>
  <c r="AF1130" i="28"/>
  <c r="AE1130" i="28"/>
  <c r="AD1130" i="28"/>
  <c r="AD1130" i="28" a="1"/>
  <c r="AC1130" i="28"/>
  <c r="AB1130" i="28"/>
  <c r="AA1130" i="28"/>
  <c r="AA1130" i="28" a="1"/>
  <c r="Z1130" i="28"/>
  <c r="X1130" i="28"/>
  <c r="V1130" i="28"/>
  <c r="U1130" i="28"/>
  <c r="T1130" i="28"/>
  <c r="S1130" i="28"/>
  <c r="R1130" i="28"/>
  <c r="AH1129" i="28"/>
  <c r="AG1129" i="28"/>
  <c r="AF1129" i="28"/>
  <c r="AE1129" i="28"/>
  <c r="AD1129" i="28"/>
  <c r="AD1129" i="28" a="1"/>
  <c r="AC1129" i="28"/>
  <c r="AB1129" i="28"/>
  <c r="AA1129" i="28"/>
  <c r="AA1129" i="28" a="1"/>
  <c r="Z1129" i="28"/>
  <c r="X1129" i="28"/>
  <c r="V1129" i="28"/>
  <c r="U1129" i="28"/>
  <c r="T1129" i="28"/>
  <c r="S1129" i="28"/>
  <c r="R1129" i="28"/>
  <c r="AH1128" i="28"/>
  <c r="AG1128" i="28"/>
  <c r="AF1128" i="28"/>
  <c r="AE1128" i="28"/>
  <c r="AD1128" i="28"/>
  <c r="AD1128" i="28" a="1"/>
  <c r="AC1128" i="28"/>
  <c r="AB1128" i="28"/>
  <c r="AA1128" i="28"/>
  <c r="AA1128" i="28" a="1"/>
  <c r="Z1128" i="28"/>
  <c r="X1128" i="28"/>
  <c r="V1128" i="28"/>
  <c r="U1128" i="28"/>
  <c r="T1128" i="28"/>
  <c r="S1128" i="28"/>
  <c r="R1128" i="28"/>
  <c r="AH1127" i="28"/>
  <c r="AG1127" i="28"/>
  <c r="AF1127" i="28"/>
  <c r="AE1127" i="28"/>
  <c r="AD1127" i="28"/>
  <c r="AD1127" i="28" a="1"/>
  <c r="AC1127" i="28"/>
  <c r="AB1127" i="28"/>
  <c r="AA1127" i="28"/>
  <c r="AA1127" i="28" a="1"/>
  <c r="Z1127" i="28"/>
  <c r="X1127" i="28"/>
  <c r="V1127" i="28"/>
  <c r="U1127" i="28"/>
  <c r="T1127" i="28"/>
  <c r="S1127" i="28"/>
  <c r="R1127" i="28"/>
  <c r="AH1126" i="28"/>
  <c r="AG1126" i="28"/>
  <c r="AF1126" i="28"/>
  <c r="AE1126" i="28"/>
  <c r="AD1126" i="28"/>
  <c r="AD1126" i="28" a="1"/>
  <c r="AC1126" i="28"/>
  <c r="AB1126" i="28"/>
  <c r="AA1126" i="28"/>
  <c r="AA1126" i="28" a="1"/>
  <c r="Z1126" i="28"/>
  <c r="X1126" i="28"/>
  <c r="V1126" i="28"/>
  <c r="U1126" i="28"/>
  <c r="T1126" i="28"/>
  <c r="S1126" i="28"/>
  <c r="R1126" i="28"/>
  <c r="AH1125" i="28"/>
  <c r="AG1125" i="28"/>
  <c r="AF1125" i="28"/>
  <c r="AE1125" i="28"/>
  <c r="AD1125" i="28"/>
  <c r="AD1125" i="28" a="1"/>
  <c r="AC1125" i="28"/>
  <c r="AB1125" i="28"/>
  <c r="AA1125" i="28"/>
  <c r="AA1125" i="28" a="1"/>
  <c r="Z1125" i="28"/>
  <c r="X1125" i="28"/>
  <c r="V1125" i="28"/>
  <c r="U1125" i="28"/>
  <c r="T1125" i="28"/>
  <c r="S1125" i="28"/>
  <c r="R1125" i="28"/>
  <c r="AH1124" i="28"/>
  <c r="AG1124" i="28"/>
  <c r="AF1124" i="28"/>
  <c r="AE1124" i="28"/>
  <c r="AD1124" i="28"/>
  <c r="AD1124" i="28" a="1"/>
  <c r="AC1124" i="28"/>
  <c r="AB1124" i="28"/>
  <c r="AA1124" i="28"/>
  <c r="AA1124" i="28" a="1"/>
  <c r="Z1124" i="28"/>
  <c r="X1124" i="28"/>
  <c r="V1124" i="28"/>
  <c r="U1124" i="28"/>
  <c r="T1124" i="28"/>
  <c r="S1124" i="28"/>
  <c r="R1124" i="28"/>
  <c r="AH1123" i="28"/>
  <c r="AG1123" i="28"/>
  <c r="AF1123" i="28"/>
  <c r="AE1123" i="28"/>
  <c r="AD1123" i="28"/>
  <c r="AD1123" i="28" a="1"/>
  <c r="AC1123" i="28"/>
  <c r="AB1123" i="28"/>
  <c r="AA1123" i="28"/>
  <c r="AA1123" i="28" a="1"/>
  <c r="Z1123" i="28"/>
  <c r="X1123" i="28"/>
  <c r="V1123" i="28"/>
  <c r="U1123" i="28"/>
  <c r="T1123" i="28"/>
  <c r="S1123" i="28"/>
  <c r="R1123" i="28"/>
  <c r="AH1122" i="28"/>
  <c r="AG1122" i="28"/>
  <c r="AF1122" i="28"/>
  <c r="AE1122" i="28"/>
  <c r="AD1122" i="28"/>
  <c r="AD1122" i="28" a="1"/>
  <c r="AC1122" i="28"/>
  <c r="AB1122" i="28"/>
  <c r="AA1122" i="28"/>
  <c r="AA1122" i="28" a="1"/>
  <c r="Z1122" i="28"/>
  <c r="X1122" i="28"/>
  <c r="V1122" i="28"/>
  <c r="U1122" i="28"/>
  <c r="T1122" i="28"/>
  <c r="S1122" i="28"/>
  <c r="R1122" i="28"/>
  <c r="AH1121" i="28"/>
  <c r="AG1121" i="28"/>
  <c r="AF1121" i="28"/>
  <c r="AE1121" i="28"/>
  <c r="AD1121" i="28"/>
  <c r="AD1121" i="28" a="1"/>
  <c r="AC1121" i="28"/>
  <c r="AB1121" i="28"/>
  <c r="AA1121" i="28"/>
  <c r="AA1121" i="28" a="1"/>
  <c r="Z1121" i="28"/>
  <c r="X1121" i="28"/>
  <c r="V1121" i="28"/>
  <c r="U1121" i="28"/>
  <c r="T1121" i="28"/>
  <c r="S1121" i="28"/>
  <c r="R1121" i="28"/>
  <c r="AH1120" i="28"/>
  <c r="AG1120" i="28"/>
  <c r="AF1120" i="28"/>
  <c r="AE1120" i="28"/>
  <c r="AD1120" i="28"/>
  <c r="AD1120" i="28" a="1"/>
  <c r="AC1120" i="28"/>
  <c r="AB1120" i="28"/>
  <c r="AA1120" i="28"/>
  <c r="AA1120" i="28" a="1"/>
  <c r="Z1120" i="28"/>
  <c r="X1120" i="28"/>
  <c r="V1120" i="28"/>
  <c r="U1120" i="28"/>
  <c r="T1120" i="28"/>
  <c r="S1120" i="28"/>
  <c r="R1120" i="28"/>
  <c r="AH1119" i="28"/>
  <c r="AG1119" i="28"/>
  <c r="AF1119" i="28"/>
  <c r="AE1119" i="28"/>
  <c r="AD1119" i="28"/>
  <c r="AD1119" i="28" a="1"/>
  <c r="AC1119" i="28"/>
  <c r="AB1119" i="28"/>
  <c r="AA1119" i="28"/>
  <c r="AA1119" i="28" a="1"/>
  <c r="Z1119" i="28"/>
  <c r="X1119" i="28"/>
  <c r="V1119" i="28"/>
  <c r="U1119" i="28"/>
  <c r="T1119" i="28"/>
  <c r="S1119" i="28"/>
  <c r="R1119" i="28"/>
  <c r="AH1118" i="28"/>
  <c r="AG1118" i="28"/>
  <c r="AF1118" i="28"/>
  <c r="AE1118" i="28"/>
  <c r="AD1118" i="28"/>
  <c r="AD1118" i="28" a="1"/>
  <c r="AC1118" i="28"/>
  <c r="AB1118" i="28"/>
  <c r="AA1118" i="28"/>
  <c r="AA1118" i="28" a="1"/>
  <c r="Z1118" i="28"/>
  <c r="X1118" i="28"/>
  <c r="V1118" i="28"/>
  <c r="U1118" i="28"/>
  <c r="T1118" i="28"/>
  <c r="S1118" i="28"/>
  <c r="R1118" i="28"/>
  <c r="AH1117" i="28"/>
  <c r="AG1117" i="28"/>
  <c r="AF1117" i="28"/>
  <c r="AE1117" i="28"/>
  <c r="AD1117" i="28"/>
  <c r="AD1117" i="28" a="1"/>
  <c r="AC1117" i="28"/>
  <c r="AB1117" i="28"/>
  <c r="AA1117" i="28"/>
  <c r="AA1117" i="28" a="1"/>
  <c r="Z1117" i="28"/>
  <c r="X1117" i="28"/>
  <c r="V1117" i="28"/>
  <c r="U1117" i="28"/>
  <c r="T1117" i="28"/>
  <c r="S1117" i="28"/>
  <c r="R1117" i="28"/>
  <c r="AH1116" i="28"/>
  <c r="AG1116" i="28"/>
  <c r="AF1116" i="28"/>
  <c r="AE1116" i="28"/>
  <c r="AD1116" i="28"/>
  <c r="AD1116" i="28" a="1"/>
  <c r="AC1116" i="28"/>
  <c r="AB1116" i="28"/>
  <c r="AA1116" i="28"/>
  <c r="AA1116" i="28" a="1"/>
  <c r="Z1116" i="28"/>
  <c r="X1116" i="28"/>
  <c r="V1116" i="28"/>
  <c r="U1116" i="28"/>
  <c r="T1116" i="28"/>
  <c r="S1116" i="28"/>
  <c r="R1116" i="28"/>
  <c r="AH1115" i="28"/>
  <c r="AG1115" i="28"/>
  <c r="AF1115" i="28"/>
  <c r="AE1115" i="28"/>
  <c r="AD1115" i="28"/>
  <c r="AD1115" i="28" a="1"/>
  <c r="AC1115" i="28"/>
  <c r="AB1115" i="28"/>
  <c r="AA1115" i="28"/>
  <c r="AA1115" i="28" a="1"/>
  <c r="Z1115" i="28"/>
  <c r="X1115" i="28"/>
  <c r="V1115" i="28"/>
  <c r="U1115" i="28"/>
  <c r="T1115" i="28"/>
  <c r="S1115" i="28"/>
  <c r="R1115" i="28"/>
  <c r="AH1114" i="28"/>
  <c r="AG1114" i="28"/>
  <c r="AF1114" i="28"/>
  <c r="AE1114" i="28"/>
  <c r="AD1114" i="28"/>
  <c r="AD1114" i="28" a="1"/>
  <c r="AC1114" i="28"/>
  <c r="AB1114" i="28"/>
  <c r="AA1114" i="28"/>
  <c r="AA1114" i="28" a="1"/>
  <c r="Z1114" i="28"/>
  <c r="X1114" i="28"/>
  <c r="V1114" i="28"/>
  <c r="U1114" i="28"/>
  <c r="T1114" i="28"/>
  <c r="S1114" i="28"/>
  <c r="R1114" i="28"/>
  <c r="AH1113" i="28"/>
  <c r="AG1113" i="28"/>
  <c r="AF1113" i="28"/>
  <c r="AE1113" i="28"/>
  <c r="AD1113" i="28"/>
  <c r="AD1113" i="28" a="1"/>
  <c r="AC1113" i="28"/>
  <c r="AB1113" i="28"/>
  <c r="AA1113" i="28"/>
  <c r="AA1113" i="28" a="1"/>
  <c r="Z1113" i="28"/>
  <c r="X1113" i="28"/>
  <c r="V1113" i="28"/>
  <c r="U1113" i="28"/>
  <c r="T1113" i="28"/>
  <c r="S1113" i="28"/>
  <c r="R1113" i="28"/>
  <c r="AH1112" i="28"/>
  <c r="AG1112" i="28"/>
  <c r="AF1112" i="28"/>
  <c r="AE1112" i="28"/>
  <c r="AD1112" i="28"/>
  <c r="AD1112" i="28" a="1"/>
  <c r="AC1112" i="28"/>
  <c r="AB1112" i="28"/>
  <c r="AA1112" i="28"/>
  <c r="AA1112" i="28" a="1"/>
  <c r="Z1112" i="28"/>
  <c r="X1112" i="28"/>
  <c r="V1112" i="28"/>
  <c r="U1112" i="28"/>
  <c r="T1112" i="28"/>
  <c r="S1112" i="28"/>
  <c r="R1112" i="28"/>
  <c r="AH1111" i="28"/>
  <c r="AG1111" i="28"/>
  <c r="AF1111" i="28"/>
  <c r="AE1111" i="28"/>
  <c r="AD1111" i="28"/>
  <c r="AD1111" i="28" a="1"/>
  <c r="AC1111" i="28"/>
  <c r="AB1111" i="28"/>
  <c r="AA1111" i="28"/>
  <c r="AA1111" i="28" a="1"/>
  <c r="Z1111" i="28"/>
  <c r="X1111" i="28"/>
  <c r="V1111" i="28"/>
  <c r="U1111" i="28"/>
  <c r="T1111" i="28"/>
  <c r="S1111" i="28"/>
  <c r="R1111" i="28"/>
  <c r="AH1110" i="28"/>
  <c r="AG1110" i="28"/>
  <c r="AF1110" i="28"/>
  <c r="AE1110" i="28"/>
  <c r="AD1110" i="28"/>
  <c r="AD1110" i="28" a="1"/>
  <c r="AC1110" i="28"/>
  <c r="AB1110" i="28"/>
  <c r="AA1110" i="28"/>
  <c r="AA1110" i="28" a="1"/>
  <c r="Z1110" i="28"/>
  <c r="X1110" i="28"/>
  <c r="V1110" i="28"/>
  <c r="U1110" i="28"/>
  <c r="T1110" i="28"/>
  <c r="S1110" i="28"/>
  <c r="R1110" i="28"/>
  <c r="AH1109" i="28"/>
  <c r="AG1109" i="28"/>
  <c r="AF1109" i="28"/>
  <c r="AE1109" i="28"/>
  <c r="AD1109" i="28"/>
  <c r="AD1109" i="28" a="1"/>
  <c r="AC1109" i="28"/>
  <c r="AB1109" i="28"/>
  <c r="AA1109" i="28"/>
  <c r="AA1109" i="28" a="1"/>
  <c r="Z1109" i="28"/>
  <c r="X1109" i="28"/>
  <c r="V1109" i="28"/>
  <c r="U1109" i="28"/>
  <c r="T1109" i="28"/>
  <c r="S1109" i="28"/>
  <c r="R1109" i="28"/>
  <c r="AH1108" i="28"/>
  <c r="AG1108" i="28"/>
  <c r="AF1108" i="28"/>
  <c r="AE1108" i="28"/>
  <c r="AD1108" i="28"/>
  <c r="AD1108" i="28" a="1"/>
  <c r="AC1108" i="28"/>
  <c r="AB1108" i="28"/>
  <c r="AA1108" i="28"/>
  <c r="AA1108" i="28" a="1"/>
  <c r="Z1108" i="28"/>
  <c r="X1108" i="28"/>
  <c r="V1108" i="28"/>
  <c r="U1108" i="28"/>
  <c r="T1108" i="28"/>
  <c r="S1108" i="28"/>
  <c r="R1108" i="28"/>
  <c r="AH1107" i="28"/>
  <c r="AG1107" i="28"/>
  <c r="AF1107" i="28"/>
  <c r="AE1107" i="28"/>
  <c r="AD1107" i="28"/>
  <c r="AD1107" i="28" a="1"/>
  <c r="AC1107" i="28"/>
  <c r="AB1107" i="28"/>
  <c r="AA1107" i="28"/>
  <c r="AA1107" i="28" a="1"/>
  <c r="Z1107" i="28"/>
  <c r="X1107" i="28"/>
  <c r="V1107" i="28"/>
  <c r="U1107" i="28"/>
  <c r="T1107" i="28"/>
  <c r="S1107" i="28"/>
  <c r="R1107" i="28"/>
  <c r="AH1106" i="28"/>
  <c r="AG1106" i="28"/>
  <c r="AF1106" i="28"/>
  <c r="AE1106" i="28"/>
  <c r="AD1106" i="28"/>
  <c r="AD1106" i="28" a="1"/>
  <c r="AC1106" i="28"/>
  <c r="AB1106" i="28"/>
  <c r="AA1106" i="28"/>
  <c r="AA1106" i="28" a="1"/>
  <c r="Z1106" i="28"/>
  <c r="X1106" i="28"/>
  <c r="V1106" i="28"/>
  <c r="U1106" i="28"/>
  <c r="T1106" i="28"/>
  <c r="S1106" i="28"/>
  <c r="R1106" i="28"/>
  <c r="AH1105" i="28"/>
  <c r="AG1105" i="28"/>
  <c r="AF1105" i="28"/>
  <c r="AE1105" i="28"/>
  <c r="AD1105" i="28"/>
  <c r="AD1105" i="28" a="1"/>
  <c r="AC1105" i="28"/>
  <c r="AB1105" i="28"/>
  <c r="AA1105" i="28"/>
  <c r="AA1105" i="28" a="1"/>
  <c r="Z1105" i="28"/>
  <c r="X1105" i="28"/>
  <c r="V1105" i="28"/>
  <c r="U1105" i="28"/>
  <c r="T1105" i="28"/>
  <c r="S1105" i="28"/>
  <c r="R1105" i="28"/>
  <c r="AH1104" i="28"/>
  <c r="AG1104" i="28"/>
  <c r="AF1104" i="28"/>
  <c r="AE1104" i="28"/>
  <c r="AD1104" i="28"/>
  <c r="AD1104" i="28" a="1"/>
  <c r="AC1104" i="28"/>
  <c r="AB1104" i="28"/>
  <c r="AA1104" i="28"/>
  <c r="AA1104" i="28" a="1"/>
  <c r="Z1104" i="28"/>
  <c r="X1104" i="28"/>
  <c r="V1104" i="28"/>
  <c r="U1104" i="28"/>
  <c r="T1104" i="28"/>
  <c r="S1104" i="28"/>
  <c r="R1104" i="28"/>
  <c r="AH1103" i="28"/>
  <c r="AG1103" i="28"/>
  <c r="AF1103" i="28"/>
  <c r="AE1103" i="28"/>
  <c r="AD1103" i="28"/>
  <c r="AD1103" i="28" a="1"/>
  <c r="AC1103" i="28"/>
  <c r="AB1103" i="28"/>
  <c r="AA1103" i="28"/>
  <c r="AA1103" i="28" a="1"/>
  <c r="Z1103" i="28"/>
  <c r="X1103" i="28"/>
  <c r="V1103" i="28"/>
  <c r="U1103" i="28"/>
  <c r="T1103" i="28"/>
  <c r="S1103" i="28"/>
  <c r="R1103" i="28"/>
  <c r="AH1102" i="28"/>
  <c r="AG1102" i="28"/>
  <c r="AF1102" i="28"/>
  <c r="AE1102" i="28"/>
  <c r="AD1102" i="28"/>
  <c r="AD1102" i="28" a="1"/>
  <c r="AC1102" i="28"/>
  <c r="AB1102" i="28"/>
  <c r="AA1102" i="28"/>
  <c r="AA1102" i="28" a="1"/>
  <c r="Z1102" i="28"/>
  <c r="X1102" i="28"/>
  <c r="V1102" i="28"/>
  <c r="U1102" i="28"/>
  <c r="T1102" i="28"/>
  <c r="S1102" i="28"/>
  <c r="R1102" i="28"/>
  <c r="AH1101" i="28"/>
  <c r="AG1101" i="28"/>
  <c r="AF1101" i="28"/>
  <c r="AE1101" i="28"/>
  <c r="AD1101" i="28"/>
  <c r="AD1101" i="28" a="1"/>
  <c r="AC1101" i="28"/>
  <c r="AB1101" i="28"/>
  <c r="AA1101" i="28"/>
  <c r="AA1101" i="28" a="1"/>
  <c r="Z1101" i="28"/>
  <c r="X1101" i="28"/>
  <c r="V1101" i="28"/>
  <c r="U1101" i="28"/>
  <c r="T1101" i="28"/>
  <c r="S1101" i="28"/>
  <c r="R1101" i="28"/>
  <c r="AH1100" i="28"/>
  <c r="AG1100" i="28"/>
  <c r="AF1100" i="28"/>
  <c r="AE1100" i="28"/>
  <c r="AD1100" i="28"/>
  <c r="AD1100" i="28" a="1"/>
  <c r="AC1100" i="28"/>
  <c r="AB1100" i="28"/>
  <c r="AA1100" i="28"/>
  <c r="AA1100" i="28" a="1"/>
  <c r="Z1100" i="28"/>
  <c r="X1100" i="28"/>
  <c r="V1100" i="28"/>
  <c r="U1100" i="28"/>
  <c r="T1100" i="28"/>
  <c r="S1100" i="28"/>
  <c r="R1100" i="28"/>
  <c r="AH1099" i="28"/>
  <c r="AG1099" i="28"/>
  <c r="AF1099" i="28"/>
  <c r="AE1099" i="28"/>
  <c r="AD1099" i="28"/>
  <c r="AD1099" i="28" a="1"/>
  <c r="AC1099" i="28"/>
  <c r="AB1099" i="28"/>
  <c r="AA1099" i="28"/>
  <c r="AA1099" i="28" a="1"/>
  <c r="Z1099" i="28"/>
  <c r="X1099" i="28"/>
  <c r="V1099" i="28"/>
  <c r="U1099" i="28"/>
  <c r="T1099" i="28"/>
  <c r="S1099" i="28"/>
  <c r="R1099" i="28"/>
  <c r="AH1098" i="28"/>
  <c r="AG1098" i="28"/>
  <c r="AF1098" i="28"/>
  <c r="AE1098" i="28"/>
  <c r="AD1098" i="28"/>
  <c r="AD1098" i="28" a="1"/>
  <c r="AC1098" i="28"/>
  <c r="AB1098" i="28"/>
  <c r="AA1098" i="28"/>
  <c r="AA1098" i="28" a="1"/>
  <c r="Z1098" i="28"/>
  <c r="X1098" i="28"/>
  <c r="V1098" i="28"/>
  <c r="U1098" i="28"/>
  <c r="T1098" i="28"/>
  <c r="S1098" i="28"/>
  <c r="R1098" i="28"/>
  <c r="AH1097" i="28"/>
  <c r="AG1097" i="28"/>
  <c r="AF1097" i="28"/>
  <c r="AE1097" i="28"/>
  <c r="AD1097" i="28"/>
  <c r="AD1097" i="28" a="1"/>
  <c r="AC1097" i="28"/>
  <c r="AB1097" i="28"/>
  <c r="AA1097" i="28"/>
  <c r="AA1097" i="28" a="1"/>
  <c r="Z1097" i="28"/>
  <c r="X1097" i="28"/>
  <c r="V1097" i="28"/>
  <c r="U1097" i="28"/>
  <c r="T1097" i="28"/>
  <c r="S1097" i="28"/>
  <c r="R1097" i="28"/>
  <c r="AH1096" i="28"/>
  <c r="AG1096" i="28"/>
  <c r="AF1096" i="28"/>
  <c r="AE1096" i="28"/>
  <c r="AD1096" i="28"/>
  <c r="AD1096" i="28" a="1"/>
  <c r="AC1096" i="28"/>
  <c r="AB1096" i="28"/>
  <c r="AA1096" i="28"/>
  <c r="AA1096" i="28" a="1"/>
  <c r="Z1096" i="28"/>
  <c r="X1096" i="28"/>
  <c r="V1096" i="28"/>
  <c r="U1096" i="28"/>
  <c r="T1096" i="28"/>
  <c r="S1096" i="28"/>
  <c r="R1096" i="28"/>
  <c r="AH1095" i="28"/>
  <c r="AG1095" i="28"/>
  <c r="AF1095" i="28"/>
  <c r="AE1095" i="28"/>
  <c r="AD1095" i="28"/>
  <c r="AD1095" i="28" a="1"/>
  <c r="AC1095" i="28"/>
  <c r="AB1095" i="28"/>
  <c r="AA1095" i="28"/>
  <c r="AA1095" i="28" a="1"/>
  <c r="Z1095" i="28"/>
  <c r="X1095" i="28"/>
  <c r="V1095" i="28"/>
  <c r="U1095" i="28"/>
  <c r="T1095" i="28"/>
  <c r="S1095" i="28"/>
  <c r="R1095" i="28"/>
  <c r="AH1094" i="28"/>
  <c r="AG1094" i="28"/>
  <c r="AF1094" i="28"/>
  <c r="AE1094" i="28"/>
  <c r="AD1094" i="28"/>
  <c r="AD1094" i="28" a="1"/>
  <c r="AC1094" i="28"/>
  <c r="AB1094" i="28"/>
  <c r="AA1094" i="28"/>
  <c r="AA1094" i="28" a="1"/>
  <c r="Z1094" i="28"/>
  <c r="X1094" i="28"/>
  <c r="V1094" i="28"/>
  <c r="U1094" i="28"/>
  <c r="T1094" i="28"/>
  <c r="S1094" i="28"/>
  <c r="R1094" i="28"/>
  <c r="AH1093" i="28"/>
  <c r="AG1093" i="28"/>
  <c r="AF1093" i="28"/>
  <c r="AE1093" i="28"/>
  <c r="AD1093" i="28"/>
  <c r="AD1093" i="28" a="1"/>
  <c r="AC1093" i="28"/>
  <c r="AB1093" i="28"/>
  <c r="AA1093" i="28"/>
  <c r="AA1093" i="28" a="1"/>
  <c r="Z1093" i="28"/>
  <c r="X1093" i="28"/>
  <c r="V1093" i="28"/>
  <c r="U1093" i="28"/>
  <c r="T1093" i="28"/>
  <c r="S1093" i="28"/>
  <c r="R1093" i="28"/>
  <c r="AH1092" i="28"/>
  <c r="AG1092" i="28"/>
  <c r="AF1092" i="28"/>
  <c r="AE1092" i="28"/>
  <c r="AD1092" i="28"/>
  <c r="AD1092" i="28" a="1"/>
  <c r="AC1092" i="28"/>
  <c r="AB1092" i="28"/>
  <c r="AA1092" i="28"/>
  <c r="AA1092" i="28" a="1"/>
  <c r="Z1092" i="28"/>
  <c r="X1092" i="28"/>
  <c r="V1092" i="28"/>
  <c r="U1092" i="28"/>
  <c r="T1092" i="28"/>
  <c r="S1092" i="28"/>
  <c r="R1092" i="28"/>
  <c r="AH1091" i="28"/>
  <c r="AG1091" i="28"/>
  <c r="AF1091" i="28"/>
  <c r="AE1091" i="28"/>
  <c r="AD1091" i="28"/>
  <c r="AD1091" i="28" a="1"/>
  <c r="AC1091" i="28"/>
  <c r="AB1091" i="28"/>
  <c r="AA1091" i="28"/>
  <c r="AA1091" i="28" a="1"/>
  <c r="Z1091" i="28"/>
  <c r="X1091" i="28"/>
  <c r="V1091" i="28"/>
  <c r="U1091" i="28"/>
  <c r="T1091" i="28"/>
  <c r="S1091" i="28"/>
  <c r="R1091" i="28"/>
  <c r="AH1090" i="28"/>
  <c r="AG1090" i="28"/>
  <c r="AF1090" i="28"/>
  <c r="AE1090" i="28"/>
  <c r="AD1090" i="28"/>
  <c r="AD1090" i="28" a="1"/>
  <c r="AC1090" i="28"/>
  <c r="AB1090" i="28"/>
  <c r="AA1090" i="28"/>
  <c r="AA1090" i="28" a="1"/>
  <c r="Z1090" i="28"/>
  <c r="X1090" i="28"/>
  <c r="V1090" i="28"/>
  <c r="U1090" i="28"/>
  <c r="T1090" i="28"/>
  <c r="S1090" i="28"/>
  <c r="R1090" i="28"/>
  <c r="AH1089" i="28"/>
  <c r="AG1089" i="28"/>
  <c r="AF1089" i="28"/>
  <c r="AE1089" i="28"/>
  <c r="AD1089" i="28"/>
  <c r="AD1089" i="28" a="1"/>
  <c r="AC1089" i="28"/>
  <c r="AB1089" i="28"/>
  <c r="AA1089" i="28"/>
  <c r="AA1089" i="28" a="1"/>
  <c r="Z1089" i="28"/>
  <c r="X1089" i="28"/>
  <c r="V1089" i="28"/>
  <c r="U1089" i="28"/>
  <c r="T1089" i="28"/>
  <c r="S1089" i="28"/>
  <c r="R1089" i="28"/>
  <c r="AH1088" i="28"/>
  <c r="AG1088" i="28"/>
  <c r="AF1088" i="28"/>
  <c r="AE1088" i="28"/>
  <c r="AD1088" i="28"/>
  <c r="AD1088" i="28" a="1"/>
  <c r="AC1088" i="28"/>
  <c r="AB1088" i="28"/>
  <c r="AA1088" i="28"/>
  <c r="AA1088" i="28" a="1"/>
  <c r="Z1088" i="28"/>
  <c r="X1088" i="28"/>
  <c r="V1088" i="28"/>
  <c r="U1088" i="28"/>
  <c r="T1088" i="28"/>
  <c r="S1088" i="28"/>
  <c r="R1088" i="28"/>
  <c r="AH1087" i="28"/>
  <c r="AG1087" i="28"/>
  <c r="AF1087" i="28"/>
  <c r="AE1087" i="28"/>
  <c r="AD1087" i="28"/>
  <c r="AD1087" i="28" a="1"/>
  <c r="AC1087" i="28"/>
  <c r="AB1087" i="28"/>
  <c r="AA1087" i="28"/>
  <c r="AA1087" i="28" a="1"/>
  <c r="Z1087" i="28"/>
  <c r="X1087" i="28"/>
  <c r="V1087" i="28"/>
  <c r="U1087" i="28"/>
  <c r="T1087" i="28"/>
  <c r="S1087" i="28"/>
  <c r="R1087" i="28"/>
  <c r="AH1086" i="28"/>
  <c r="AG1086" i="28"/>
  <c r="AF1086" i="28"/>
  <c r="AE1086" i="28"/>
  <c r="AD1086" i="28"/>
  <c r="AD1086" i="28" a="1"/>
  <c r="AC1086" i="28"/>
  <c r="AB1086" i="28"/>
  <c r="AA1086" i="28"/>
  <c r="AA1086" i="28" a="1"/>
  <c r="Z1086" i="28"/>
  <c r="X1086" i="28"/>
  <c r="V1086" i="28"/>
  <c r="U1086" i="28"/>
  <c r="T1086" i="28"/>
  <c r="S1086" i="28"/>
  <c r="R1086" i="28"/>
  <c r="AH1085" i="28"/>
  <c r="AG1085" i="28"/>
  <c r="AF1085" i="28"/>
  <c r="AE1085" i="28"/>
  <c r="AD1085" i="28"/>
  <c r="AD1085" i="28" a="1"/>
  <c r="AC1085" i="28"/>
  <c r="AB1085" i="28"/>
  <c r="AA1085" i="28"/>
  <c r="AA1085" i="28" a="1"/>
  <c r="Z1085" i="28"/>
  <c r="X1085" i="28"/>
  <c r="V1085" i="28"/>
  <c r="U1085" i="28"/>
  <c r="T1085" i="28"/>
  <c r="S1085" i="28"/>
  <c r="R1085" i="28"/>
  <c r="AH1084" i="28"/>
  <c r="AG1084" i="28"/>
  <c r="AF1084" i="28"/>
  <c r="AE1084" i="28"/>
  <c r="AD1084" i="28"/>
  <c r="AD1084" i="28" a="1"/>
  <c r="AC1084" i="28"/>
  <c r="AB1084" i="28"/>
  <c r="AA1084" i="28"/>
  <c r="AA1084" i="28" a="1"/>
  <c r="Z1084" i="28"/>
  <c r="X1084" i="28"/>
  <c r="V1084" i="28"/>
  <c r="U1084" i="28"/>
  <c r="T1084" i="28"/>
  <c r="S1084" i="28"/>
  <c r="R1084" i="28"/>
  <c r="AH1083" i="28"/>
  <c r="AG1083" i="28"/>
  <c r="AF1083" i="28"/>
  <c r="AE1083" i="28"/>
  <c r="AD1083" i="28"/>
  <c r="AD1083" i="28" a="1"/>
  <c r="AC1083" i="28"/>
  <c r="AB1083" i="28"/>
  <c r="AA1083" i="28"/>
  <c r="AA1083" i="28" a="1"/>
  <c r="Z1083" i="28"/>
  <c r="X1083" i="28"/>
  <c r="V1083" i="28"/>
  <c r="U1083" i="28"/>
  <c r="T1083" i="28"/>
  <c r="S1083" i="28"/>
  <c r="R1083" i="28"/>
  <c r="AH1082" i="28"/>
  <c r="AG1082" i="28"/>
  <c r="AF1082" i="28"/>
  <c r="AE1082" i="28"/>
  <c r="AD1082" i="28"/>
  <c r="AD1082" i="28" a="1"/>
  <c r="AC1082" i="28"/>
  <c r="AB1082" i="28"/>
  <c r="AA1082" i="28"/>
  <c r="AA1082" i="28" a="1"/>
  <c r="Z1082" i="28"/>
  <c r="X1082" i="28"/>
  <c r="V1082" i="28"/>
  <c r="U1082" i="28"/>
  <c r="T1082" i="28"/>
  <c r="S1082" i="28"/>
  <c r="R1082" i="28"/>
  <c r="AH1081" i="28"/>
  <c r="AG1081" i="28"/>
  <c r="AF1081" i="28"/>
  <c r="AE1081" i="28"/>
  <c r="AD1081" i="28"/>
  <c r="AD1081" i="28" a="1"/>
  <c r="AC1081" i="28"/>
  <c r="AB1081" i="28"/>
  <c r="AA1081" i="28"/>
  <c r="AA1081" i="28" a="1"/>
  <c r="Z1081" i="28"/>
  <c r="X1081" i="28"/>
  <c r="V1081" i="28"/>
  <c r="U1081" i="28"/>
  <c r="T1081" i="28"/>
  <c r="S1081" i="28"/>
  <c r="R1081" i="28"/>
  <c r="AH1080" i="28"/>
  <c r="AG1080" i="28"/>
  <c r="AF1080" i="28"/>
  <c r="AE1080" i="28"/>
  <c r="AD1080" i="28"/>
  <c r="AD1080" i="28" a="1"/>
  <c r="AC1080" i="28"/>
  <c r="AB1080" i="28"/>
  <c r="AA1080" i="28"/>
  <c r="AA1080" i="28" a="1"/>
  <c r="Z1080" i="28"/>
  <c r="X1080" i="28"/>
  <c r="V1080" i="28"/>
  <c r="U1080" i="28"/>
  <c r="T1080" i="28"/>
  <c r="S1080" i="28"/>
  <c r="R1080" i="28"/>
  <c r="AH1079" i="28"/>
  <c r="AG1079" i="28"/>
  <c r="AF1079" i="28"/>
  <c r="AE1079" i="28"/>
  <c r="AD1079" i="28"/>
  <c r="AD1079" i="28" a="1"/>
  <c r="AC1079" i="28"/>
  <c r="AB1079" i="28"/>
  <c r="AA1079" i="28"/>
  <c r="AA1079" i="28" a="1"/>
  <c r="Z1079" i="28"/>
  <c r="X1079" i="28"/>
  <c r="V1079" i="28"/>
  <c r="U1079" i="28"/>
  <c r="T1079" i="28"/>
  <c r="S1079" i="28"/>
  <c r="R1079" i="28"/>
  <c r="AH1078" i="28"/>
  <c r="AG1078" i="28"/>
  <c r="AF1078" i="28"/>
  <c r="AE1078" i="28"/>
  <c r="AD1078" i="28"/>
  <c r="AD1078" i="28" a="1"/>
  <c r="AC1078" i="28"/>
  <c r="AB1078" i="28"/>
  <c r="AA1078" i="28"/>
  <c r="AA1078" i="28" a="1"/>
  <c r="Z1078" i="28"/>
  <c r="X1078" i="28"/>
  <c r="V1078" i="28"/>
  <c r="U1078" i="28"/>
  <c r="T1078" i="28"/>
  <c r="S1078" i="28"/>
  <c r="R1078" i="28"/>
  <c r="AH1077" i="28"/>
  <c r="AG1077" i="28"/>
  <c r="AF1077" i="28"/>
  <c r="AE1077" i="28"/>
  <c r="AD1077" i="28"/>
  <c r="AD1077" i="28" a="1"/>
  <c r="AC1077" i="28"/>
  <c r="AB1077" i="28"/>
  <c r="AA1077" i="28"/>
  <c r="AA1077" i="28" a="1"/>
  <c r="Z1077" i="28"/>
  <c r="X1077" i="28"/>
  <c r="V1077" i="28"/>
  <c r="U1077" i="28"/>
  <c r="T1077" i="28"/>
  <c r="S1077" i="28"/>
  <c r="R1077" i="28"/>
  <c r="AH1076" i="28"/>
  <c r="AG1076" i="28"/>
  <c r="AF1076" i="28"/>
  <c r="AE1076" i="28"/>
  <c r="AD1076" i="28"/>
  <c r="AD1076" i="28" a="1"/>
  <c r="AC1076" i="28"/>
  <c r="AB1076" i="28"/>
  <c r="AA1076" i="28"/>
  <c r="AA1076" i="28" a="1"/>
  <c r="Z1076" i="28"/>
  <c r="X1076" i="28"/>
  <c r="V1076" i="28"/>
  <c r="U1076" i="28"/>
  <c r="T1076" i="28"/>
  <c r="S1076" i="28"/>
  <c r="R1076" i="28"/>
  <c r="AH1075" i="28"/>
  <c r="AG1075" i="28"/>
  <c r="AF1075" i="28"/>
  <c r="AE1075" i="28"/>
  <c r="AD1075" i="28"/>
  <c r="AD1075" i="28" a="1"/>
  <c r="AC1075" i="28"/>
  <c r="AB1075" i="28"/>
  <c r="AA1075" i="28"/>
  <c r="AA1075" i="28" a="1"/>
  <c r="Z1075" i="28"/>
  <c r="X1075" i="28"/>
  <c r="V1075" i="28"/>
  <c r="U1075" i="28"/>
  <c r="T1075" i="28"/>
  <c r="S1075" i="28"/>
  <c r="R1075" i="28"/>
  <c r="AH1074" i="28"/>
  <c r="AG1074" i="28"/>
  <c r="AF1074" i="28"/>
  <c r="AE1074" i="28"/>
  <c r="AD1074" i="28"/>
  <c r="AD1074" i="28" a="1"/>
  <c r="AC1074" i="28"/>
  <c r="AB1074" i="28"/>
  <c r="AA1074" i="28"/>
  <c r="AA1074" i="28" a="1"/>
  <c r="Z1074" i="28"/>
  <c r="X1074" i="28"/>
  <c r="V1074" i="28"/>
  <c r="U1074" i="28"/>
  <c r="T1074" i="28"/>
  <c r="S1074" i="28"/>
  <c r="R1074" i="28"/>
  <c r="AH1073" i="28"/>
  <c r="AG1073" i="28"/>
  <c r="AF1073" i="28"/>
  <c r="AE1073" i="28"/>
  <c r="AD1073" i="28"/>
  <c r="AD1073" i="28" a="1"/>
  <c r="AC1073" i="28"/>
  <c r="AB1073" i="28"/>
  <c r="AA1073" i="28"/>
  <c r="AA1073" i="28" a="1"/>
  <c r="Z1073" i="28"/>
  <c r="X1073" i="28"/>
  <c r="V1073" i="28"/>
  <c r="U1073" i="28"/>
  <c r="T1073" i="28"/>
  <c r="S1073" i="28"/>
  <c r="R1073" i="28"/>
  <c r="AH1072" i="28"/>
  <c r="AG1072" i="28"/>
  <c r="AF1072" i="28"/>
  <c r="AE1072" i="28"/>
  <c r="AD1072" i="28"/>
  <c r="AD1072" i="28" a="1"/>
  <c r="AC1072" i="28"/>
  <c r="AB1072" i="28"/>
  <c r="AA1072" i="28"/>
  <c r="AA1072" i="28" a="1"/>
  <c r="Z1072" i="28"/>
  <c r="X1072" i="28"/>
  <c r="V1072" i="28"/>
  <c r="U1072" i="28"/>
  <c r="T1072" i="28"/>
  <c r="S1072" i="28"/>
  <c r="R1072" i="28"/>
  <c r="AH1071" i="28"/>
  <c r="AG1071" i="28"/>
  <c r="AF1071" i="28"/>
  <c r="AE1071" i="28"/>
  <c r="AD1071" i="28"/>
  <c r="AD1071" i="28" a="1"/>
  <c r="AC1071" i="28"/>
  <c r="AB1071" i="28"/>
  <c r="AA1071" i="28"/>
  <c r="AA1071" i="28" a="1"/>
  <c r="Z1071" i="28"/>
  <c r="X1071" i="28"/>
  <c r="V1071" i="28"/>
  <c r="U1071" i="28"/>
  <c r="T1071" i="28"/>
  <c r="S1071" i="28"/>
  <c r="R1071" i="28"/>
  <c r="AH1070" i="28"/>
  <c r="AG1070" i="28"/>
  <c r="AF1070" i="28"/>
  <c r="AE1070" i="28"/>
  <c r="AD1070" i="28"/>
  <c r="AD1070" i="28" a="1"/>
  <c r="AC1070" i="28"/>
  <c r="AB1070" i="28"/>
  <c r="AA1070" i="28"/>
  <c r="AA1070" i="28" a="1"/>
  <c r="Z1070" i="28"/>
  <c r="X1070" i="28"/>
  <c r="V1070" i="28"/>
  <c r="U1070" i="28"/>
  <c r="T1070" i="28"/>
  <c r="S1070" i="28"/>
  <c r="R1070" i="28"/>
  <c r="AH1069" i="28"/>
  <c r="AG1069" i="28"/>
  <c r="AF1069" i="28"/>
  <c r="AE1069" i="28"/>
  <c r="AD1069" i="28"/>
  <c r="AD1069" i="28" a="1"/>
  <c r="AC1069" i="28"/>
  <c r="AB1069" i="28"/>
  <c r="AA1069" i="28"/>
  <c r="AA1069" i="28" a="1"/>
  <c r="Z1069" i="28"/>
  <c r="X1069" i="28"/>
  <c r="V1069" i="28"/>
  <c r="U1069" i="28"/>
  <c r="T1069" i="28"/>
  <c r="S1069" i="28"/>
  <c r="R1069" i="28"/>
  <c r="AH1068" i="28"/>
  <c r="AG1068" i="28"/>
  <c r="AF1068" i="28"/>
  <c r="AE1068" i="28"/>
  <c r="AD1068" i="28"/>
  <c r="AD1068" i="28" a="1"/>
  <c r="AC1068" i="28"/>
  <c r="AB1068" i="28"/>
  <c r="AA1068" i="28"/>
  <c r="AA1068" i="28" a="1"/>
  <c r="Z1068" i="28"/>
  <c r="X1068" i="28"/>
  <c r="V1068" i="28"/>
  <c r="U1068" i="28"/>
  <c r="T1068" i="28"/>
  <c r="S1068" i="28"/>
  <c r="R1068" i="28"/>
  <c r="AH1067" i="28"/>
  <c r="AG1067" i="28"/>
  <c r="AF1067" i="28"/>
  <c r="AE1067" i="28"/>
  <c r="AD1067" i="28"/>
  <c r="AD1067" i="28" a="1"/>
  <c r="AC1067" i="28"/>
  <c r="AB1067" i="28"/>
  <c r="AA1067" i="28"/>
  <c r="AA1067" i="28" a="1"/>
  <c r="Z1067" i="28"/>
  <c r="X1067" i="28"/>
  <c r="V1067" i="28"/>
  <c r="U1067" i="28"/>
  <c r="T1067" i="28"/>
  <c r="S1067" i="28"/>
  <c r="R1067" i="28"/>
  <c r="AH1066" i="28"/>
  <c r="AG1066" i="28"/>
  <c r="AF1066" i="28"/>
  <c r="AE1066" i="28"/>
  <c r="AD1066" i="28"/>
  <c r="AD1066" i="28" a="1"/>
  <c r="AC1066" i="28"/>
  <c r="AB1066" i="28"/>
  <c r="AA1066" i="28"/>
  <c r="AA1066" i="28" a="1"/>
  <c r="Z1066" i="28"/>
  <c r="X1066" i="28"/>
  <c r="V1066" i="28"/>
  <c r="U1066" i="28"/>
  <c r="T1066" i="28"/>
  <c r="S1066" i="28"/>
  <c r="R1066" i="28"/>
  <c r="AH1065" i="28"/>
  <c r="AG1065" i="28"/>
  <c r="AF1065" i="28"/>
  <c r="AE1065" i="28"/>
  <c r="AD1065" i="28"/>
  <c r="AD1065" i="28" a="1"/>
  <c r="AC1065" i="28"/>
  <c r="AB1065" i="28"/>
  <c r="AA1065" i="28"/>
  <c r="AA1065" i="28" a="1"/>
  <c r="Z1065" i="28"/>
  <c r="X1065" i="28"/>
  <c r="V1065" i="28"/>
  <c r="U1065" i="28"/>
  <c r="T1065" i="28"/>
  <c r="S1065" i="28"/>
  <c r="R1065" i="28"/>
  <c r="AH1064" i="28"/>
  <c r="AG1064" i="28"/>
  <c r="AF1064" i="28"/>
  <c r="AE1064" i="28"/>
  <c r="AD1064" i="28"/>
  <c r="AD1064" i="28" a="1"/>
  <c r="AC1064" i="28"/>
  <c r="AB1064" i="28"/>
  <c r="AA1064" i="28"/>
  <c r="AA1064" i="28" a="1"/>
  <c r="Z1064" i="28"/>
  <c r="X1064" i="28"/>
  <c r="V1064" i="28"/>
  <c r="U1064" i="28"/>
  <c r="T1064" i="28"/>
  <c r="S1064" i="28"/>
  <c r="R1064" i="28"/>
  <c r="AH1063" i="28"/>
  <c r="AG1063" i="28"/>
  <c r="AF1063" i="28"/>
  <c r="AE1063" i="28"/>
  <c r="AD1063" i="28"/>
  <c r="AD1063" i="28" a="1"/>
  <c r="AC1063" i="28"/>
  <c r="AB1063" i="28"/>
  <c r="AA1063" i="28"/>
  <c r="AA1063" i="28" a="1"/>
  <c r="Z1063" i="28"/>
  <c r="X1063" i="28"/>
  <c r="V1063" i="28"/>
  <c r="U1063" i="28"/>
  <c r="T1063" i="28"/>
  <c r="S1063" i="28"/>
  <c r="R1063" i="28"/>
  <c r="AH1062" i="28"/>
  <c r="AG1062" i="28"/>
  <c r="AF1062" i="28"/>
  <c r="AE1062" i="28"/>
  <c r="AD1062" i="28"/>
  <c r="AD1062" i="28" a="1"/>
  <c r="AC1062" i="28"/>
  <c r="AB1062" i="28"/>
  <c r="AA1062" i="28"/>
  <c r="AA1062" i="28" a="1"/>
  <c r="Z1062" i="28"/>
  <c r="X1062" i="28"/>
  <c r="V1062" i="28"/>
  <c r="U1062" i="28"/>
  <c r="T1062" i="28"/>
  <c r="S1062" i="28"/>
  <c r="R1062" i="28"/>
  <c r="AH1061" i="28"/>
  <c r="AG1061" i="28"/>
  <c r="AF1061" i="28"/>
  <c r="AE1061" i="28"/>
  <c r="AD1061" i="28"/>
  <c r="AD1061" i="28" a="1"/>
  <c r="AC1061" i="28"/>
  <c r="AB1061" i="28"/>
  <c r="AA1061" i="28"/>
  <c r="AA1061" i="28" a="1"/>
  <c r="Z1061" i="28"/>
  <c r="X1061" i="28"/>
  <c r="V1061" i="28"/>
  <c r="U1061" i="28"/>
  <c r="T1061" i="28"/>
  <c r="S1061" i="28"/>
  <c r="R1061" i="28"/>
  <c r="AH1060" i="28"/>
  <c r="AG1060" i="28"/>
  <c r="AF1060" i="28"/>
  <c r="AE1060" i="28"/>
  <c r="AD1060" i="28"/>
  <c r="AD1060" i="28" a="1"/>
  <c r="AC1060" i="28"/>
  <c r="AB1060" i="28"/>
  <c r="AA1060" i="28"/>
  <c r="AA1060" i="28" a="1"/>
  <c r="Z1060" i="28"/>
  <c r="X1060" i="28"/>
  <c r="V1060" i="28"/>
  <c r="U1060" i="28"/>
  <c r="T1060" i="28"/>
  <c r="S1060" i="28"/>
  <c r="R1060" i="28"/>
  <c r="AH1059" i="28"/>
  <c r="AG1059" i="28"/>
  <c r="AF1059" i="28"/>
  <c r="AE1059" i="28"/>
  <c r="AD1059" i="28"/>
  <c r="AD1059" i="28" a="1"/>
  <c r="AC1059" i="28"/>
  <c r="AB1059" i="28"/>
  <c r="AA1059" i="28"/>
  <c r="AA1059" i="28" a="1"/>
  <c r="Z1059" i="28"/>
  <c r="X1059" i="28"/>
  <c r="V1059" i="28"/>
  <c r="U1059" i="28"/>
  <c r="T1059" i="28"/>
  <c r="S1059" i="28"/>
  <c r="R1059" i="28"/>
  <c r="AH1058" i="28"/>
  <c r="AG1058" i="28"/>
  <c r="AF1058" i="28"/>
  <c r="AE1058" i="28"/>
  <c r="AD1058" i="28"/>
  <c r="AD1058" i="28" a="1"/>
  <c r="AC1058" i="28"/>
  <c r="AB1058" i="28"/>
  <c r="AA1058" i="28"/>
  <c r="AA1058" i="28" a="1"/>
  <c r="Z1058" i="28"/>
  <c r="X1058" i="28"/>
  <c r="V1058" i="28"/>
  <c r="U1058" i="28"/>
  <c r="T1058" i="28"/>
  <c r="S1058" i="28"/>
  <c r="R1058" i="28"/>
  <c r="AH1057" i="28"/>
  <c r="AG1057" i="28"/>
  <c r="AF1057" i="28"/>
  <c r="AE1057" i="28"/>
  <c r="AD1057" i="28"/>
  <c r="AD1057" i="28" a="1"/>
  <c r="AC1057" i="28"/>
  <c r="AB1057" i="28"/>
  <c r="AA1057" i="28"/>
  <c r="AA1057" i="28" a="1"/>
  <c r="Z1057" i="28"/>
  <c r="X1057" i="28"/>
  <c r="V1057" i="28"/>
  <c r="U1057" i="28"/>
  <c r="T1057" i="28"/>
  <c r="S1057" i="28"/>
  <c r="R1057" i="28"/>
  <c r="AH1056" i="28"/>
  <c r="AG1056" i="28"/>
  <c r="AF1056" i="28"/>
  <c r="AE1056" i="28"/>
  <c r="AD1056" i="28"/>
  <c r="AD1056" i="28" a="1"/>
  <c r="AC1056" i="28"/>
  <c r="AB1056" i="28"/>
  <c r="AA1056" i="28"/>
  <c r="AA1056" i="28" a="1"/>
  <c r="Z1056" i="28"/>
  <c r="X1056" i="28"/>
  <c r="V1056" i="28"/>
  <c r="U1056" i="28"/>
  <c r="T1056" i="28"/>
  <c r="S1056" i="28"/>
  <c r="R1056" i="28"/>
  <c r="AH1055" i="28"/>
  <c r="AG1055" i="28"/>
  <c r="AF1055" i="28"/>
  <c r="AE1055" i="28"/>
  <c r="AD1055" i="28"/>
  <c r="AD1055" i="28" a="1"/>
  <c r="AC1055" i="28"/>
  <c r="AB1055" i="28"/>
  <c r="AA1055" i="28"/>
  <c r="AA1055" i="28" a="1"/>
  <c r="Z1055" i="28"/>
  <c r="X1055" i="28"/>
  <c r="V1055" i="28"/>
  <c r="U1055" i="28"/>
  <c r="T1055" i="28"/>
  <c r="S1055" i="28"/>
  <c r="R1055" i="28"/>
  <c r="AH1054" i="28"/>
  <c r="AG1054" i="28"/>
  <c r="AF1054" i="28"/>
  <c r="AE1054" i="28"/>
  <c r="AD1054" i="28"/>
  <c r="AD1054" i="28" a="1"/>
  <c r="AC1054" i="28"/>
  <c r="AB1054" i="28"/>
  <c r="AA1054" i="28"/>
  <c r="AA1054" i="28" a="1"/>
  <c r="Z1054" i="28"/>
  <c r="X1054" i="28"/>
  <c r="V1054" i="28"/>
  <c r="U1054" i="28"/>
  <c r="T1054" i="28"/>
  <c r="S1054" i="28"/>
  <c r="R1054" i="28"/>
  <c r="AH1053" i="28"/>
  <c r="AG1053" i="28"/>
  <c r="AF1053" i="28"/>
  <c r="AE1053" i="28"/>
  <c r="AD1053" i="28"/>
  <c r="AD1053" i="28" a="1"/>
  <c r="AC1053" i="28"/>
  <c r="AB1053" i="28"/>
  <c r="AA1053" i="28"/>
  <c r="AA1053" i="28" a="1"/>
  <c r="Z1053" i="28"/>
  <c r="X1053" i="28"/>
  <c r="V1053" i="28"/>
  <c r="U1053" i="28"/>
  <c r="T1053" i="28"/>
  <c r="S1053" i="28"/>
  <c r="R1053" i="28"/>
  <c r="AH1052" i="28"/>
  <c r="AG1052" i="28"/>
  <c r="AF1052" i="28"/>
  <c r="AE1052" i="28"/>
  <c r="AD1052" i="28"/>
  <c r="AD1052" i="28" a="1"/>
  <c r="AC1052" i="28"/>
  <c r="AB1052" i="28"/>
  <c r="AA1052" i="28"/>
  <c r="AA1052" i="28" a="1"/>
  <c r="Z1052" i="28"/>
  <c r="X1052" i="28"/>
  <c r="V1052" i="28"/>
  <c r="U1052" i="28"/>
  <c r="T1052" i="28"/>
  <c r="S1052" i="28"/>
  <c r="R1052" i="28"/>
  <c r="AH1051" i="28"/>
  <c r="AG1051" i="28"/>
  <c r="AF1051" i="28"/>
  <c r="AE1051" i="28"/>
  <c r="AD1051" i="28"/>
  <c r="AD1051" i="28" a="1"/>
  <c r="AC1051" i="28"/>
  <c r="AB1051" i="28"/>
  <c r="AA1051" i="28"/>
  <c r="AA1051" i="28" a="1"/>
  <c r="Z1051" i="28"/>
  <c r="X1051" i="28"/>
  <c r="V1051" i="28"/>
  <c r="U1051" i="28"/>
  <c r="T1051" i="28"/>
  <c r="S1051" i="28"/>
  <c r="R1051" i="28"/>
  <c r="AH1050" i="28"/>
  <c r="AG1050" i="28"/>
  <c r="AF1050" i="28"/>
  <c r="AE1050" i="28"/>
  <c r="AD1050" i="28"/>
  <c r="AD1050" i="28" a="1"/>
  <c r="AC1050" i="28"/>
  <c r="AB1050" i="28"/>
  <c r="AA1050" i="28"/>
  <c r="AA1050" i="28" a="1"/>
  <c r="Z1050" i="28"/>
  <c r="X1050" i="28"/>
  <c r="V1050" i="28"/>
  <c r="U1050" i="28"/>
  <c r="T1050" i="28"/>
  <c r="S1050" i="28"/>
  <c r="R1050" i="28"/>
  <c r="AH1049" i="28"/>
  <c r="AG1049" i="28"/>
  <c r="AF1049" i="28"/>
  <c r="AE1049" i="28"/>
  <c r="AD1049" i="28"/>
  <c r="AD1049" i="28" a="1"/>
  <c r="AC1049" i="28"/>
  <c r="AB1049" i="28"/>
  <c r="AA1049" i="28"/>
  <c r="AA1049" i="28" a="1"/>
  <c r="Z1049" i="28"/>
  <c r="X1049" i="28"/>
  <c r="V1049" i="28"/>
  <c r="U1049" i="28"/>
  <c r="T1049" i="28"/>
  <c r="S1049" i="28"/>
  <c r="R1049" i="28"/>
  <c r="AH1048" i="28"/>
  <c r="AG1048" i="28"/>
  <c r="AF1048" i="28"/>
  <c r="AE1048" i="28"/>
  <c r="AD1048" i="28"/>
  <c r="AD1048" i="28" a="1"/>
  <c r="AC1048" i="28"/>
  <c r="AB1048" i="28"/>
  <c r="AA1048" i="28"/>
  <c r="AA1048" i="28" a="1"/>
  <c r="Z1048" i="28"/>
  <c r="X1048" i="28"/>
  <c r="V1048" i="28"/>
  <c r="U1048" i="28"/>
  <c r="T1048" i="28"/>
  <c r="S1048" i="28"/>
  <c r="R1048" i="28"/>
  <c r="AH1047" i="28"/>
  <c r="AG1047" i="28"/>
  <c r="AF1047" i="28"/>
  <c r="AE1047" i="28"/>
  <c r="AD1047" i="28"/>
  <c r="AD1047" i="28" a="1"/>
  <c r="AC1047" i="28"/>
  <c r="AB1047" i="28"/>
  <c r="AA1047" i="28"/>
  <c r="AA1047" i="28" a="1"/>
  <c r="Z1047" i="28"/>
  <c r="X1047" i="28"/>
  <c r="V1047" i="28"/>
  <c r="U1047" i="28"/>
  <c r="T1047" i="28"/>
  <c r="S1047" i="28"/>
  <c r="R1047" i="28"/>
  <c r="AH1046" i="28"/>
  <c r="AG1046" i="28"/>
  <c r="AF1046" i="28"/>
  <c r="AE1046" i="28"/>
  <c r="AD1046" i="28"/>
  <c r="AD1046" i="28" a="1"/>
  <c r="AC1046" i="28"/>
  <c r="AB1046" i="28"/>
  <c r="AA1046" i="28"/>
  <c r="AA1046" i="28" a="1"/>
  <c r="Z1046" i="28"/>
  <c r="X1046" i="28"/>
  <c r="V1046" i="28"/>
  <c r="U1046" i="28"/>
  <c r="T1046" i="28"/>
  <c r="S1046" i="28"/>
  <c r="R1046" i="28"/>
  <c r="AH1045" i="28"/>
  <c r="AG1045" i="28"/>
  <c r="AF1045" i="28"/>
  <c r="AE1045" i="28"/>
  <c r="AD1045" i="28"/>
  <c r="AD1045" i="28" a="1"/>
  <c r="AC1045" i="28"/>
  <c r="AB1045" i="28"/>
  <c r="AA1045" i="28"/>
  <c r="AA1045" i="28" a="1"/>
  <c r="Z1045" i="28"/>
  <c r="X1045" i="28"/>
  <c r="V1045" i="28"/>
  <c r="U1045" i="28"/>
  <c r="T1045" i="28"/>
  <c r="S1045" i="28"/>
  <c r="R1045" i="28"/>
  <c r="AH1044" i="28"/>
  <c r="AG1044" i="28"/>
  <c r="AF1044" i="28"/>
  <c r="AE1044" i="28"/>
  <c r="AD1044" i="28"/>
  <c r="AD1044" i="28" a="1"/>
  <c r="AC1044" i="28"/>
  <c r="AB1044" i="28"/>
  <c r="AA1044" i="28"/>
  <c r="AA1044" i="28" a="1"/>
  <c r="Z1044" i="28"/>
  <c r="X1044" i="28"/>
  <c r="V1044" i="28"/>
  <c r="U1044" i="28"/>
  <c r="T1044" i="28"/>
  <c r="S1044" i="28"/>
  <c r="R1044" i="28"/>
  <c r="AH1043" i="28"/>
  <c r="AG1043" i="28"/>
  <c r="AF1043" i="28"/>
  <c r="AE1043" i="28"/>
  <c r="AD1043" i="28"/>
  <c r="AD1043" i="28" a="1"/>
  <c r="AC1043" i="28"/>
  <c r="AB1043" i="28"/>
  <c r="AA1043" i="28"/>
  <c r="AA1043" i="28" a="1"/>
  <c r="Z1043" i="28"/>
  <c r="X1043" i="28"/>
  <c r="V1043" i="28"/>
  <c r="U1043" i="28"/>
  <c r="T1043" i="28"/>
  <c r="S1043" i="28"/>
  <c r="R1043" i="28"/>
  <c r="AH1042" i="28"/>
  <c r="AG1042" i="28"/>
  <c r="AF1042" i="28"/>
  <c r="AE1042" i="28"/>
  <c r="AD1042" i="28"/>
  <c r="AD1042" i="28" a="1"/>
  <c r="AC1042" i="28"/>
  <c r="AB1042" i="28"/>
  <c r="AA1042" i="28"/>
  <c r="AA1042" i="28" a="1"/>
  <c r="Z1042" i="28"/>
  <c r="X1042" i="28"/>
  <c r="V1042" i="28"/>
  <c r="U1042" i="28"/>
  <c r="T1042" i="28"/>
  <c r="S1042" i="28"/>
  <c r="R1042" i="28"/>
  <c r="AH1041" i="28"/>
  <c r="AG1041" i="28"/>
  <c r="AF1041" i="28"/>
  <c r="AE1041" i="28"/>
  <c r="AD1041" i="28"/>
  <c r="AD1041" i="28" a="1"/>
  <c r="AC1041" i="28"/>
  <c r="AB1041" i="28"/>
  <c r="AA1041" i="28"/>
  <c r="AA1041" i="28" a="1"/>
  <c r="Z1041" i="28"/>
  <c r="X1041" i="28"/>
  <c r="V1041" i="28"/>
  <c r="U1041" i="28"/>
  <c r="T1041" i="28"/>
  <c r="S1041" i="28"/>
  <c r="R1041" i="28"/>
  <c r="AH1040" i="28"/>
  <c r="AG1040" i="28"/>
  <c r="AF1040" i="28"/>
  <c r="AE1040" i="28"/>
  <c r="AD1040" i="28"/>
  <c r="AD1040" i="28" a="1"/>
  <c r="AC1040" i="28"/>
  <c r="AB1040" i="28"/>
  <c r="AA1040" i="28"/>
  <c r="AA1040" i="28" a="1"/>
  <c r="Z1040" i="28"/>
  <c r="X1040" i="28"/>
  <c r="V1040" i="28"/>
  <c r="U1040" i="28"/>
  <c r="T1040" i="28"/>
  <c r="S1040" i="28"/>
  <c r="R1040" i="28"/>
  <c r="AH1039" i="28"/>
  <c r="AG1039" i="28"/>
  <c r="AF1039" i="28"/>
  <c r="AE1039" i="28"/>
  <c r="AD1039" i="28"/>
  <c r="AD1039" i="28" a="1"/>
  <c r="AC1039" i="28"/>
  <c r="AB1039" i="28"/>
  <c r="AA1039" i="28"/>
  <c r="AA1039" i="28" a="1"/>
  <c r="Z1039" i="28"/>
  <c r="X1039" i="28"/>
  <c r="V1039" i="28"/>
  <c r="U1039" i="28"/>
  <c r="T1039" i="28"/>
  <c r="S1039" i="28"/>
  <c r="R1039" i="28"/>
  <c r="AH1038" i="28"/>
  <c r="AG1038" i="28"/>
  <c r="AF1038" i="28"/>
  <c r="AE1038" i="28"/>
  <c r="AD1038" i="28"/>
  <c r="AD1038" i="28" a="1"/>
  <c r="AC1038" i="28"/>
  <c r="AB1038" i="28"/>
  <c r="AA1038" i="28"/>
  <c r="AA1038" i="28" a="1"/>
  <c r="Z1038" i="28"/>
  <c r="X1038" i="28"/>
  <c r="V1038" i="28"/>
  <c r="U1038" i="28"/>
  <c r="T1038" i="28"/>
  <c r="S1038" i="28"/>
  <c r="R1038" i="28"/>
  <c r="AH1037" i="28"/>
  <c r="AG1037" i="28"/>
  <c r="AF1037" i="28"/>
  <c r="AE1037" i="28"/>
  <c r="AD1037" i="28"/>
  <c r="AD1037" i="28" a="1"/>
  <c r="AC1037" i="28"/>
  <c r="AB1037" i="28"/>
  <c r="AA1037" i="28"/>
  <c r="AA1037" i="28" a="1"/>
  <c r="Z1037" i="28"/>
  <c r="X1037" i="28"/>
  <c r="V1037" i="28"/>
  <c r="U1037" i="28"/>
  <c r="T1037" i="28"/>
  <c r="S1037" i="28"/>
  <c r="R1037" i="28"/>
  <c r="AH1036" i="28"/>
  <c r="AG1036" i="28"/>
  <c r="AF1036" i="28"/>
  <c r="AE1036" i="28"/>
  <c r="AD1036" i="28"/>
  <c r="AD1036" i="28" a="1"/>
  <c r="AC1036" i="28"/>
  <c r="AB1036" i="28"/>
  <c r="AA1036" i="28"/>
  <c r="AA1036" i="28" a="1"/>
  <c r="Z1036" i="28"/>
  <c r="X1036" i="28"/>
  <c r="V1036" i="28"/>
  <c r="U1036" i="28"/>
  <c r="T1036" i="28"/>
  <c r="S1036" i="28"/>
  <c r="R1036" i="28"/>
  <c r="AH1035" i="28"/>
  <c r="AG1035" i="28"/>
  <c r="AF1035" i="28"/>
  <c r="AE1035" i="28"/>
  <c r="AD1035" i="28"/>
  <c r="AD1035" i="28" a="1"/>
  <c r="AC1035" i="28"/>
  <c r="AB1035" i="28"/>
  <c r="AA1035" i="28"/>
  <c r="AA1035" i="28" a="1"/>
  <c r="Z1035" i="28"/>
  <c r="X1035" i="28"/>
  <c r="V1035" i="28"/>
  <c r="U1035" i="28"/>
  <c r="T1035" i="28"/>
  <c r="S1035" i="28"/>
  <c r="R1035" i="28"/>
  <c r="AH1034" i="28"/>
  <c r="AG1034" i="28"/>
  <c r="AF1034" i="28"/>
  <c r="AE1034" i="28"/>
  <c r="AD1034" i="28"/>
  <c r="AD1034" i="28" a="1"/>
  <c r="AC1034" i="28"/>
  <c r="AB1034" i="28"/>
  <c r="AA1034" i="28"/>
  <c r="AA1034" i="28" a="1"/>
  <c r="Z1034" i="28"/>
  <c r="X1034" i="28"/>
  <c r="V1034" i="28"/>
  <c r="U1034" i="28"/>
  <c r="T1034" i="28"/>
  <c r="S1034" i="28"/>
  <c r="R1034" i="28"/>
  <c r="AH1033" i="28"/>
  <c r="AG1033" i="28"/>
  <c r="AF1033" i="28"/>
  <c r="AE1033" i="28"/>
  <c r="AD1033" i="28"/>
  <c r="AD1033" i="28" a="1"/>
  <c r="AC1033" i="28"/>
  <c r="AB1033" i="28"/>
  <c r="AA1033" i="28"/>
  <c r="AA1033" i="28" a="1"/>
  <c r="Z1033" i="28"/>
  <c r="X1033" i="28"/>
  <c r="V1033" i="28"/>
  <c r="U1033" i="28"/>
  <c r="T1033" i="28"/>
  <c r="S1033" i="28"/>
  <c r="R1033" i="28"/>
  <c r="AH1032" i="28"/>
  <c r="AG1032" i="28"/>
  <c r="AF1032" i="28"/>
  <c r="AE1032" i="28"/>
  <c r="AD1032" i="28"/>
  <c r="AD1032" i="28" a="1"/>
  <c r="AC1032" i="28"/>
  <c r="AB1032" i="28"/>
  <c r="AA1032" i="28"/>
  <c r="AA1032" i="28" a="1"/>
  <c r="Z1032" i="28"/>
  <c r="X1032" i="28"/>
  <c r="V1032" i="28"/>
  <c r="U1032" i="28"/>
  <c r="T1032" i="28"/>
  <c r="S1032" i="28"/>
  <c r="R1032" i="28"/>
  <c r="AH1031" i="28"/>
  <c r="AG1031" i="28"/>
  <c r="AF1031" i="28"/>
  <c r="AE1031" i="28"/>
  <c r="AD1031" i="28"/>
  <c r="AD1031" i="28" a="1"/>
  <c r="AC1031" i="28"/>
  <c r="AB1031" i="28"/>
  <c r="AA1031" i="28"/>
  <c r="AA1031" i="28" a="1"/>
  <c r="Z1031" i="28"/>
  <c r="X1031" i="28"/>
  <c r="V1031" i="28"/>
  <c r="U1031" i="28"/>
  <c r="T1031" i="28"/>
  <c r="S1031" i="28"/>
  <c r="R1031" i="28"/>
  <c r="AH1030" i="28"/>
  <c r="AG1030" i="28"/>
  <c r="AF1030" i="28"/>
  <c r="AE1030" i="28"/>
  <c r="AD1030" i="28"/>
  <c r="AD1030" i="28" a="1"/>
  <c r="AC1030" i="28"/>
  <c r="AB1030" i="28"/>
  <c r="AA1030" i="28"/>
  <c r="AA1030" i="28" a="1"/>
  <c r="Z1030" i="28"/>
  <c r="X1030" i="28"/>
  <c r="V1030" i="28"/>
  <c r="U1030" i="28"/>
  <c r="T1030" i="28"/>
  <c r="S1030" i="28"/>
  <c r="R1030" i="28"/>
  <c r="AH1029" i="28"/>
  <c r="AG1029" i="28"/>
  <c r="AF1029" i="28"/>
  <c r="AE1029" i="28"/>
  <c r="AD1029" i="28"/>
  <c r="AD1029" i="28" a="1"/>
  <c r="AC1029" i="28"/>
  <c r="AB1029" i="28"/>
  <c r="AA1029" i="28"/>
  <c r="AA1029" i="28" a="1"/>
  <c r="Z1029" i="28"/>
  <c r="X1029" i="28"/>
  <c r="V1029" i="28"/>
  <c r="U1029" i="28"/>
  <c r="T1029" i="28"/>
  <c r="S1029" i="28"/>
  <c r="R1029" i="28"/>
  <c r="AH1028" i="28"/>
  <c r="AG1028" i="28"/>
  <c r="AF1028" i="28"/>
  <c r="AE1028" i="28"/>
  <c r="AD1028" i="28"/>
  <c r="AD1028" i="28" a="1"/>
  <c r="AC1028" i="28"/>
  <c r="AB1028" i="28"/>
  <c r="AA1028" i="28"/>
  <c r="AA1028" i="28" a="1"/>
  <c r="Z1028" i="28"/>
  <c r="X1028" i="28"/>
  <c r="V1028" i="28"/>
  <c r="U1028" i="28"/>
  <c r="T1028" i="28"/>
  <c r="S1028" i="28"/>
  <c r="R1028" i="28"/>
  <c r="AH1027" i="28"/>
  <c r="AG1027" i="28"/>
  <c r="AF1027" i="28"/>
  <c r="AE1027" i="28"/>
  <c r="AD1027" i="28"/>
  <c r="AD1027" i="28" a="1"/>
  <c r="AC1027" i="28"/>
  <c r="AB1027" i="28"/>
  <c r="AA1027" i="28"/>
  <c r="AA1027" i="28" a="1"/>
  <c r="Z1027" i="28"/>
  <c r="X1027" i="28"/>
  <c r="V1027" i="28"/>
  <c r="U1027" i="28"/>
  <c r="T1027" i="28"/>
  <c r="S1027" i="28"/>
  <c r="R1027" i="28"/>
  <c r="AH1026" i="28"/>
  <c r="AG1026" i="28"/>
  <c r="AF1026" i="28"/>
  <c r="AE1026" i="28"/>
  <c r="AD1026" i="28"/>
  <c r="AD1026" i="28" a="1"/>
  <c r="AC1026" i="28"/>
  <c r="AB1026" i="28"/>
  <c r="AA1026" i="28"/>
  <c r="AA1026" i="28" a="1"/>
  <c r="Z1026" i="28"/>
  <c r="X1026" i="28"/>
  <c r="V1026" i="28"/>
  <c r="U1026" i="28"/>
  <c r="T1026" i="28"/>
  <c r="S1026" i="28"/>
  <c r="R1026" i="28"/>
  <c r="AH1025" i="28"/>
  <c r="AG1025" i="28"/>
  <c r="AF1025" i="28"/>
  <c r="AE1025" i="28"/>
  <c r="AD1025" i="28"/>
  <c r="AD1025" i="28" a="1"/>
  <c r="AC1025" i="28"/>
  <c r="AB1025" i="28"/>
  <c r="AA1025" i="28"/>
  <c r="AA1025" i="28" a="1"/>
  <c r="Z1025" i="28"/>
  <c r="X1025" i="28"/>
  <c r="V1025" i="28"/>
  <c r="U1025" i="28"/>
  <c r="T1025" i="28"/>
  <c r="S1025" i="28"/>
  <c r="R1025" i="28"/>
  <c r="AH1024" i="28"/>
  <c r="AG1024" i="28"/>
  <c r="AF1024" i="28"/>
  <c r="AE1024" i="28"/>
  <c r="AD1024" i="28"/>
  <c r="AD1024" i="28" a="1"/>
  <c r="AC1024" i="28"/>
  <c r="AB1024" i="28"/>
  <c r="AA1024" i="28"/>
  <c r="AA1024" i="28" a="1"/>
  <c r="Z1024" i="28"/>
  <c r="X1024" i="28"/>
  <c r="V1024" i="28"/>
  <c r="U1024" i="28"/>
  <c r="T1024" i="28"/>
  <c r="S1024" i="28"/>
  <c r="R1024" i="28"/>
  <c r="AH1023" i="28"/>
  <c r="AG1023" i="28"/>
  <c r="AF1023" i="28"/>
  <c r="AE1023" i="28"/>
  <c r="AD1023" i="28"/>
  <c r="AD1023" i="28" a="1"/>
  <c r="AC1023" i="28"/>
  <c r="AB1023" i="28"/>
  <c r="AA1023" i="28"/>
  <c r="AA1023" i="28" a="1"/>
  <c r="Z1023" i="28"/>
  <c r="X1023" i="28"/>
  <c r="V1023" i="28"/>
  <c r="U1023" i="28"/>
  <c r="T1023" i="28"/>
  <c r="S1023" i="28"/>
  <c r="R1023" i="28"/>
  <c r="AH1022" i="28"/>
  <c r="AG1022" i="28"/>
  <c r="AF1022" i="28"/>
  <c r="AE1022" i="28"/>
  <c r="AD1022" i="28"/>
  <c r="AD1022" i="28" a="1"/>
  <c r="AC1022" i="28"/>
  <c r="AB1022" i="28"/>
  <c r="AA1022" i="28"/>
  <c r="AA1022" i="28" a="1"/>
  <c r="Z1022" i="28"/>
  <c r="X1022" i="28"/>
  <c r="V1022" i="28"/>
  <c r="U1022" i="28"/>
  <c r="T1022" i="28"/>
  <c r="S1022" i="28"/>
  <c r="R1022" i="28"/>
  <c r="AH1021" i="28"/>
  <c r="AG1021" i="28"/>
  <c r="AF1021" i="28"/>
  <c r="AE1021" i="28"/>
  <c r="AD1021" i="28"/>
  <c r="AD1021" i="28" a="1"/>
  <c r="AC1021" i="28"/>
  <c r="AB1021" i="28"/>
  <c r="AA1021" i="28"/>
  <c r="AA1021" i="28" a="1"/>
  <c r="Z1021" i="28"/>
  <c r="X1021" i="28"/>
  <c r="V1021" i="28"/>
  <c r="U1021" i="28"/>
  <c r="T1021" i="28"/>
  <c r="S1021" i="28"/>
  <c r="R1021" i="28"/>
  <c r="AH1020" i="28"/>
  <c r="AG1020" i="28"/>
  <c r="AF1020" i="28"/>
  <c r="AE1020" i="28"/>
  <c r="AD1020" i="28"/>
  <c r="AD1020" i="28" a="1"/>
  <c r="AC1020" i="28"/>
  <c r="AB1020" i="28"/>
  <c r="AA1020" i="28"/>
  <c r="AA1020" i="28" a="1"/>
  <c r="Z1020" i="28"/>
  <c r="X1020" i="28"/>
  <c r="V1020" i="28"/>
  <c r="U1020" i="28"/>
  <c r="T1020" i="28"/>
  <c r="S1020" i="28"/>
  <c r="R1020" i="28"/>
  <c r="AH1019" i="28"/>
  <c r="AG1019" i="28"/>
  <c r="AF1019" i="28"/>
  <c r="AE1019" i="28"/>
  <c r="AD1019" i="28"/>
  <c r="AD1019" i="28" a="1"/>
  <c r="AC1019" i="28"/>
  <c r="AB1019" i="28"/>
  <c r="AA1019" i="28"/>
  <c r="AA1019" i="28" a="1"/>
  <c r="Z1019" i="28"/>
  <c r="X1019" i="28"/>
  <c r="V1019" i="28"/>
  <c r="U1019" i="28"/>
  <c r="T1019" i="28"/>
  <c r="S1019" i="28"/>
  <c r="R1019" i="28"/>
  <c r="AH1018" i="28"/>
  <c r="AG1018" i="28"/>
  <c r="AF1018" i="28"/>
  <c r="AE1018" i="28"/>
  <c r="AD1018" i="28"/>
  <c r="AD1018" i="28" a="1"/>
  <c r="AC1018" i="28"/>
  <c r="AB1018" i="28"/>
  <c r="AA1018" i="28"/>
  <c r="AA1018" i="28" a="1"/>
  <c r="Z1018" i="28"/>
  <c r="X1018" i="28"/>
  <c r="V1018" i="28"/>
  <c r="U1018" i="28"/>
  <c r="T1018" i="28"/>
  <c r="S1018" i="28"/>
  <c r="R1018" i="28"/>
  <c r="AH1017" i="28"/>
  <c r="AG1017" i="28"/>
  <c r="AF1017" i="28"/>
  <c r="AE1017" i="28"/>
  <c r="AD1017" i="28"/>
  <c r="AD1017" i="28" a="1"/>
  <c r="AC1017" i="28"/>
  <c r="AB1017" i="28"/>
  <c r="AA1017" i="28"/>
  <c r="AA1017" i="28" a="1"/>
  <c r="Z1017" i="28"/>
  <c r="X1017" i="28"/>
  <c r="V1017" i="28"/>
  <c r="U1017" i="28"/>
  <c r="T1017" i="28"/>
  <c r="S1017" i="28"/>
  <c r="R1017" i="28"/>
  <c r="AH1016" i="28"/>
  <c r="AG1016" i="28"/>
  <c r="AF1016" i="28"/>
  <c r="AE1016" i="28"/>
  <c r="AD1016" i="28"/>
  <c r="AD1016" i="28" a="1"/>
  <c r="AC1016" i="28"/>
  <c r="AB1016" i="28"/>
  <c r="AA1016" i="28"/>
  <c r="AA1016" i="28" a="1"/>
  <c r="Z1016" i="28"/>
  <c r="X1016" i="28"/>
  <c r="V1016" i="28"/>
  <c r="U1016" i="28"/>
  <c r="T1016" i="28"/>
  <c r="S1016" i="28"/>
  <c r="R1016" i="28"/>
  <c r="AH1015" i="28"/>
  <c r="AG1015" i="28"/>
  <c r="AF1015" i="28"/>
  <c r="AE1015" i="28"/>
  <c r="AD1015" i="28"/>
  <c r="AD1015" i="28" a="1"/>
  <c r="AC1015" i="28"/>
  <c r="AB1015" i="28"/>
  <c r="AA1015" i="28"/>
  <c r="AA1015" i="28" a="1"/>
  <c r="Z1015" i="28"/>
  <c r="X1015" i="28"/>
  <c r="V1015" i="28"/>
  <c r="U1015" i="28"/>
  <c r="T1015" i="28"/>
  <c r="S1015" i="28"/>
  <c r="R1015" i="28"/>
  <c r="AH1014" i="28"/>
  <c r="AG1014" i="28"/>
  <c r="AF1014" i="28"/>
  <c r="AE1014" i="28"/>
  <c r="AD1014" i="28"/>
  <c r="AD1014" i="28" a="1"/>
  <c r="AC1014" i="28"/>
  <c r="AB1014" i="28"/>
  <c r="AA1014" i="28"/>
  <c r="AA1014" i="28" a="1"/>
  <c r="Z1014" i="28"/>
  <c r="X1014" i="28"/>
  <c r="V1014" i="28"/>
  <c r="U1014" i="28"/>
  <c r="T1014" i="28"/>
  <c r="S1014" i="28"/>
  <c r="R1014" i="28"/>
  <c r="AH1013" i="28"/>
  <c r="AG1013" i="28"/>
  <c r="AF1013" i="28"/>
  <c r="AE1013" i="28"/>
  <c r="AD1013" i="28"/>
  <c r="AD1013" i="28" a="1"/>
  <c r="AC1013" i="28"/>
  <c r="AB1013" i="28"/>
  <c r="AA1013" i="28"/>
  <c r="AA1013" i="28" a="1"/>
  <c r="Z1013" i="28"/>
  <c r="X1013" i="28"/>
  <c r="V1013" i="28"/>
  <c r="U1013" i="28"/>
  <c r="T1013" i="28"/>
  <c r="S1013" i="28"/>
  <c r="R1013" i="28"/>
  <c r="AH1012" i="28"/>
  <c r="AG1012" i="28"/>
  <c r="AF1012" i="28"/>
  <c r="AE1012" i="28"/>
  <c r="AD1012" i="28"/>
  <c r="AD1012" i="28" a="1"/>
  <c r="AC1012" i="28"/>
  <c r="AB1012" i="28"/>
  <c r="AA1012" i="28"/>
  <c r="AA1012" i="28" a="1"/>
  <c r="Z1012" i="28"/>
  <c r="X1012" i="28"/>
  <c r="V1012" i="28"/>
  <c r="U1012" i="28"/>
  <c r="T1012" i="28"/>
  <c r="S1012" i="28"/>
  <c r="R1012" i="28"/>
  <c r="AH1011" i="28"/>
  <c r="AG1011" i="28"/>
  <c r="AF1011" i="28"/>
  <c r="AE1011" i="28"/>
  <c r="AD1011" i="28"/>
  <c r="AD1011" i="28" a="1"/>
  <c r="AC1011" i="28"/>
  <c r="AB1011" i="28"/>
  <c r="AA1011" i="28"/>
  <c r="AA1011" i="28" a="1"/>
  <c r="Z1011" i="28"/>
  <c r="X1011" i="28"/>
  <c r="V1011" i="28"/>
  <c r="U1011" i="28"/>
  <c r="T1011" i="28"/>
  <c r="S1011" i="28"/>
  <c r="R1011" i="28"/>
  <c r="AH1010" i="28"/>
  <c r="AG1010" i="28"/>
  <c r="AF1010" i="28"/>
  <c r="AE1010" i="28"/>
  <c r="AD1010" i="28"/>
  <c r="AD1010" i="28" a="1"/>
  <c r="AC1010" i="28"/>
  <c r="AB1010" i="28"/>
  <c r="AA1010" i="28"/>
  <c r="AA1010" i="28" a="1"/>
  <c r="Z1010" i="28"/>
  <c r="X1010" i="28"/>
  <c r="V1010" i="28"/>
  <c r="U1010" i="28"/>
  <c r="T1010" i="28"/>
  <c r="S1010" i="28"/>
  <c r="R1010" i="28"/>
  <c r="AH1009" i="28"/>
  <c r="AG1009" i="28"/>
  <c r="AF1009" i="28"/>
  <c r="AE1009" i="28"/>
  <c r="AD1009" i="28"/>
  <c r="AD1009" i="28" a="1"/>
  <c r="AC1009" i="28"/>
  <c r="AB1009" i="28"/>
  <c r="AA1009" i="28"/>
  <c r="AA1009" i="28" a="1"/>
  <c r="Z1009" i="28"/>
  <c r="X1009" i="28"/>
  <c r="V1009" i="28"/>
  <c r="U1009" i="28"/>
  <c r="T1009" i="28"/>
  <c r="S1009" i="28"/>
  <c r="R1009" i="28"/>
  <c r="AH1008" i="28"/>
  <c r="AG1008" i="28"/>
  <c r="AF1008" i="28"/>
  <c r="AE1008" i="28"/>
  <c r="AD1008" i="28"/>
  <c r="AD1008" i="28" a="1"/>
  <c r="AC1008" i="28"/>
  <c r="AB1008" i="28"/>
  <c r="AA1008" i="28"/>
  <c r="AA1008" i="28" a="1"/>
  <c r="Z1008" i="28"/>
  <c r="X1008" i="28"/>
  <c r="V1008" i="28"/>
  <c r="U1008" i="28"/>
  <c r="T1008" i="28"/>
  <c r="S1008" i="28"/>
  <c r="R1008" i="28"/>
  <c r="AH1007" i="28"/>
  <c r="AG1007" i="28"/>
  <c r="AF1007" i="28"/>
  <c r="AE1007" i="28"/>
  <c r="AD1007" i="28"/>
  <c r="AD1007" i="28" a="1"/>
  <c r="AC1007" i="28"/>
  <c r="AB1007" i="28"/>
  <c r="AA1007" i="28"/>
  <c r="AA1007" i="28" a="1"/>
  <c r="Z1007" i="28"/>
  <c r="X1007" i="28"/>
  <c r="V1007" i="28"/>
  <c r="U1007" i="28"/>
  <c r="T1007" i="28"/>
  <c r="S1007" i="28"/>
  <c r="R1007" i="28"/>
  <c r="AH1006" i="28"/>
  <c r="AG1006" i="28"/>
  <c r="AF1006" i="28"/>
  <c r="AE1006" i="28"/>
  <c r="AD1006" i="28"/>
  <c r="AD1006" i="28" a="1"/>
  <c r="AC1006" i="28"/>
  <c r="AB1006" i="28"/>
  <c r="AA1006" i="28"/>
  <c r="AA1006" i="28" a="1"/>
  <c r="Z1006" i="28"/>
  <c r="X1006" i="28"/>
  <c r="V1006" i="28"/>
  <c r="U1006" i="28"/>
  <c r="T1006" i="28"/>
  <c r="S1006" i="28"/>
  <c r="R1006" i="28"/>
  <c r="AH1005" i="28"/>
  <c r="AG1005" i="28"/>
  <c r="AF1005" i="28"/>
  <c r="AE1005" i="28"/>
  <c r="AD1005" i="28"/>
  <c r="AD1005" i="28" a="1"/>
  <c r="AC1005" i="28"/>
  <c r="AB1005" i="28"/>
  <c r="AA1005" i="28"/>
  <c r="AA1005" i="28" a="1"/>
  <c r="Z1005" i="28"/>
  <c r="X1005" i="28"/>
  <c r="V1005" i="28"/>
  <c r="U1005" i="28"/>
  <c r="T1005" i="28"/>
  <c r="S1005" i="28"/>
  <c r="R1005" i="28"/>
  <c r="AH1004" i="28"/>
  <c r="AG1004" i="28"/>
  <c r="AF1004" i="28"/>
  <c r="AE1004" i="28"/>
  <c r="AD1004" i="28"/>
  <c r="AD1004" i="28" a="1"/>
  <c r="AC1004" i="28"/>
  <c r="AB1004" i="28"/>
  <c r="AA1004" i="28"/>
  <c r="AA1004" i="28" a="1"/>
  <c r="Z1004" i="28"/>
  <c r="X1004" i="28"/>
  <c r="V1004" i="28"/>
  <c r="U1004" i="28"/>
  <c r="T1004" i="28"/>
  <c r="S1004" i="28"/>
  <c r="R1004" i="28"/>
  <c r="AH1003" i="28"/>
  <c r="AG1003" i="28"/>
  <c r="AF1003" i="28"/>
  <c r="AE1003" i="28"/>
  <c r="AD1003" i="28"/>
  <c r="AD1003" i="28" a="1"/>
  <c r="AC1003" i="28"/>
  <c r="AB1003" i="28"/>
  <c r="AA1003" i="28"/>
  <c r="AA1003" i="28" a="1"/>
  <c r="Z1003" i="28"/>
  <c r="X1003" i="28"/>
  <c r="V1003" i="28"/>
  <c r="U1003" i="28"/>
  <c r="T1003" i="28"/>
  <c r="S1003" i="28"/>
  <c r="R1003" i="28"/>
  <c r="AH1002" i="28"/>
  <c r="AG1002" i="28"/>
  <c r="AF1002" i="28"/>
  <c r="AE1002" i="28"/>
  <c r="AD1002" i="28"/>
  <c r="AD1002" i="28" a="1"/>
  <c r="AC1002" i="28"/>
  <c r="AB1002" i="28"/>
  <c r="AA1002" i="28"/>
  <c r="AA1002" i="28" a="1"/>
  <c r="Z1002" i="28"/>
  <c r="X1002" i="28"/>
  <c r="V1002" i="28"/>
  <c r="U1002" i="28"/>
  <c r="T1002" i="28"/>
  <c r="S1002" i="28"/>
  <c r="R1002" i="28"/>
  <c r="AH1001" i="28"/>
  <c r="AG1001" i="28"/>
  <c r="AF1001" i="28"/>
  <c r="AE1001" i="28"/>
  <c r="AD1001" i="28"/>
  <c r="AD1001" i="28" a="1"/>
  <c r="AC1001" i="28"/>
  <c r="AB1001" i="28"/>
  <c r="AA1001" i="28"/>
  <c r="AA1001" i="28" a="1"/>
  <c r="Z1001" i="28"/>
  <c r="X1001" i="28"/>
  <c r="V1001" i="28"/>
  <c r="U1001" i="28"/>
  <c r="T1001" i="28"/>
  <c r="S1001" i="28"/>
  <c r="R1001" i="28"/>
  <c r="AH1000" i="28"/>
  <c r="AG1000" i="28"/>
  <c r="AF1000" i="28"/>
  <c r="AE1000" i="28"/>
  <c r="AD1000" i="28"/>
  <c r="AD1000" i="28" a="1"/>
  <c r="AC1000" i="28"/>
  <c r="AB1000" i="28"/>
  <c r="AA1000" i="28"/>
  <c r="AA1000" i="28" a="1"/>
  <c r="Z1000" i="28"/>
  <c r="X1000" i="28"/>
  <c r="V1000" i="28"/>
  <c r="U1000" i="28"/>
  <c r="T1000" i="28"/>
  <c r="S1000" i="28"/>
  <c r="R1000" i="28"/>
  <c r="AH999" i="28"/>
  <c r="AG999" i="28"/>
  <c r="AF999" i="28"/>
  <c r="AE999" i="28"/>
  <c r="AD999" i="28"/>
  <c r="AD999" i="28" a="1"/>
  <c r="AC999" i="28"/>
  <c r="AB999" i="28"/>
  <c r="AA999" i="28"/>
  <c r="AA999" i="28" a="1"/>
  <c r="Z999" i="28"/>
  <c r="X999" i="28"/>
  <c r="V999" i="28"/>
  <c r="U999" i="28"/>
  <c r="T999" i="28"/>
  <c r="S999" i="28"/>
  <c r="R999" i="28"/>
  <c r="AH998" i="28"/>
  <c r="AG998" i="28"/>
  <c r="AF998" i="28"/>
  <c r="AE998" i="28"/>
  <c r="AD998" i="28"/>
  <c r="AD998" i="28" a="1"/>
  <c r="AC998" i="28"/>
  <c r="AB998" i="28"/>
  <c r="AA998" i="28"/>
  <c r="AA998" i="28" a="1"/>
  <c r="Z998" i="28"/>
  <c r="X998" i="28"/>
  <c r="V998" i="28"/>
  <c r="U998" i="28"/>
  <c r="T998" i="28"/>
  <c r="S998" i="28"/>
  <c r="R998" i="28"/>
  <c r="AH997" i="28"/>
  <c r="AG997" i="28"/>
  <c r="AF997" i="28"/>
  <c r="AE997" i="28"/>
  <c r="AD997" i="28"/>
  <c r="AD997" i="28" a="1"/>
  <c r="AC997" i="28"/>
  <c r="AB997" i="28"/>
  <c r="AA997" i="28"/>
  <c r="AA997" i="28" a="1"/>
  <c r="Z997" i="28"/>
  <c r="X997" i="28"/>
  <c r="V997" i="28"/>
  <c r="U997" i="28"/>
  <c r="T997" i="28"/>
  <c r="S997" i="28"/>
  <c r="R997" i="28"/>
  <c r="AH996" i="28"/>
  <c r="AG996" i="28"/>
  <c r="AF996" i="28"/>
  <c r="AE996" i="28"/>
  <c r="AD996" i="28"/>
  <c r="AD996" i="28" a="1"/>
  <c r="AC996" i="28"/>
  <c r="AB996" i="28"/>
  <c r="AA996" i="28"/>
  <c r="AA996" i="28" a="1"/>
  <c r="Z996" i="28"/>
  <c r="X996" i="28"/>
  <c r="V996" i="28"/>
  <c r="U996" i="28"/>
  <c r="T996" i="28"/>
  <c r="S996" i="28"/>
  <c r="R996" i="28"/>
  <c r="AH995" i="28"/>
  <c r="AG995" i="28"/>
  <c r="AF995" i="28"/>
  <c r="AE995" i="28"/>
  <c r="AD995" i="28"/>
  <c r="AD995" i="28" a="1"/>
  <c r="AC995" i="28"/>
  <c r="AB995" i="28"/>
  <c r="AA995" i="28"/>
  <c r="AA995" i="28" a="1"/>
  <c r="Z995" i="28"/>
  <c r="X995" i="28"/>
  <c r="V995" i="28"/>
  <c r="U995" i="28"/>
  <c r="T995" i="28"/>
  <c r="S995" i="28"/>
  <c r="R995" i="28"/>
  <c r="AH994" i="28"/>
  <c r="AG994" i="28"/>
  <c r="AF994" i="28"/>
  <c r="AE994" i="28"/>
  <c r="AD994" i="28"/>
  <c r="AD994" i="28" a="1"/>
  <c r="AC994" i="28"/>
  <c r="AB994" i="28"/>
  <c r="AA994" i="28"/>
  <c r="AA994" i="28" a="1"/>
  <c r="Z994" i="28"/>
  <c r="X994" i="28"/>
  <c r="V994" i="28"/>
  <c r="U994" i="28"/>
  <c r="T994" i="28"/>
  <c r="S994" i="28"/>
  <c r="R994" i="28"/>
  <c r="AH993" i="28"/>
  <c r="AG993" i="28"/>
  <c r="AF993" i="28"/>
  <c r="AE993" i="28"/>
  <c r="AD993" i="28"/>
  <c r="AD993" i="28" a="1"/>
  <c r="AC993" i="28"/>
  <c r="AB993" i="28"/>
  <c r="AA993" i="28"/>
  <c r="AA993" i="28" a="1"/>
  <c r="Z993" i="28"/>
  <c r="X993" i="28"/>
  <c r="V993" i="28"/>
  <c r="U993" i="28"/>
  <c r="T993" i="28"/>
  <c r="S993" i="28"/>
  <c r="R993" i="28"/>
  <c r="AH992" i="28"/>
  <c r="AG992" i="28"/>
  <c r="AF992" i="28"/>
  <c r="AE992" i="28"/>
  <c r="AD992" i="28"/>
  <c r="AD992" i="28" a="1"/>
  <c r="AC992" i="28"/>
  <c r="AB992" i="28"/>
  <c r="AA992" i="28"/>
  <c r="AA992" i="28" a="1"/>
  <c r="Z992" i="28"/>
  <c r="X992" i="28"/>
  <c r="V992" i="28"/>
  <c r="U992" i="28"/>
  <c r="T992" i="28"/>
  <c r="S992" i="28"/>
  <c r="R992" i="28"/>
  <c r="AH991" i="28"/>
  <c r="AG991" i="28"/>
  <c r="AF991" i="28"/>
  <c r="AE991" i="28"/>
  <c r="AD991" i="28"/>
  <c r="AD991" i="28" a="1"/>
  <c r="AC991" i="28"/>
  <c r="AB991" i="28"/>
  <c r="AA991" i="28"/>
  <c r="AA991" i="28" a="1"/>
  <c r="Z991" i="28"/>
  <c r="X991" i="28"/>
  <c r="V991" i="28"/>
  <c r="U991" i="28"/>
  <c r="T991" i="28"/>
  <c r="S991" i="28"/>
  <c r="R991" i="28"/>
  <c r="AH990" i="28"/>
  <c r="AG990" i="28"/>
  <c r="AF990" i="28"/>
  <c r="AE990" i="28"/>
  <c r="AD990" i="28"/>
  <c r="AD990" i="28" a="1"/>
  <c r="AC990" i="28"/>
  <c r="AB990" i="28"/>
  <c r="AA990" i="28"/>
  <c r="AA990" i="28" a="1"/>
  <c r="Z990" i="28"/>
  <c r="X990" i="28"/>
  <c r="V990" i="28"/>
  <c r="U990" i="28"/>
  <c r="T990" i="28"/>
  <c r="S990" i="28"/>
  <c r="R990" i="28"/>
  <c r="AH989" i="28"/>
  <c r="AG989" i="28"/>
  <c r="AF989" i="28"/>
  <c r="AE989" i="28"/>
  <c r="AD989" i="28"/>
  <c r="AD989" i="28" a="1"/>
  <c r="AC989" i="28"/>
  <c r="AB989" i="28"/>
  <c r="AA989" i="28"/>
  <c r="AA989" i="28" a="1"/>
  <c r="Z989" i="28"/>
  <c r="X989" i="28"/>
  <c r="V989" i="28"/>
  <c r="U989" i="28"/>
  <c r="T989" i="28"/>
  <c r="S989" i="28"/>
  <c r="R989" i="28"/>
  <c r="AH988" i="28"/>
  <c r="AG988" i="28"/>
  <c r="AF988" i="28"/>
  <c r="AE988" i="28"/>
  <c r="AD988" i="28"/>
  <c r="AD988" i="28" a="1"/>
  <c r="AC988" i="28"/>
  <c r="AB988" i="28"/>
  <c r="AA988" i="28"/>
  <c r="AA988" i="28" a="1"/>
  <c r="Z988" i="28"/>
  <c r="X988" i="28"/>
  <c r="V988" i="28"/>
  <c r="U988" i="28"/>
  <c r="T988" i="28"/>
  <c r="S988" i="28"/>
  <c r="R988" i="28"/>
  <c r="AH987" i="28"/>
  <c r="AG987" i="28"/>
  <c r="AF987" i="28"/>
  <c r="AE987" i="28"/>
  <c r="AD987" i="28"/>
  <c r="AD987" i="28" a="1"/>
  <c r="AC987" i="28"/>
  <c r="AB987" i="28"/>
  <c r="AA987" i="28"/>
  <c r="AA987" i="28" a="1"/>
  <c r="Z987" i="28"/>
  <c r="X987" i="28"/>
  <c r="V987" i="28"/>
  <c r="U987" i="28"/>
  <c r="T987" i="28"/>
  <c r="S987" i="28"/>
  <c r="R987" i="28"/>
  <c r="AH986" i="28"/>
  <c r="AG986" i="28"/>
  <c r="AF986" i="28"/>
  <c r="AE986" i="28"/>
  <c r="AD986" i="28"/>
  <c r="AD986" i="28" a="1"/>
  <c r="AC986" i="28"/>
  <c r="AB986" i="28"/>
  <c r="AA986" i="28"/>
  <c r="AA986" i="28" a="1"/>
  <c r="Z986" i="28"/>
  <c r="X986" i="28"/>
  <c r="V986" i="28"/>
  <c r="U986" i="28"/>
  <c r="T986" i="28"/>
  <c r="S986" i="28"/>
  <c r="R986" i="28"/>
  <c r="AH985" i="28"/>
  <c r="AG985" i="28"/>
  <c r="AF985" i="28"/>
  <c r="AE985" i="28"/>
  <c r="AD985" i="28"/>
  <c r="AD985" i="28" a="1"/>
  <c r="AC985" i="28"/>
  <c r="AB985" i="28"/>
  <c r="AA985" i="28"/>
  <c r="AA985" i="28" a="1"/>
  <c r="Z985" i="28"/>
  <c r="X985" i="28"/>
  <c r="V985" i="28"/>
  <c r="U985" i="28"/>
  <c r="T985" i="28"/>
  <c r="S985" i="28"/>
  <c r="R985" i="28"/>
  <c r="AH984" i="28"/>
  <c r="AG984" i="28"/>
  <c r="AF984" i="28"/>
  <c r="AE984" i="28"/>
  <c r="AD984" i="28"/>
  <c r="AD984" i="28" a="1"/>
  <c r="AC984" i="28"/>
  <c r="AB984" i="28"/>
  <c r="AA984" i="28"/>
  <c r="AA984" i="28" a="1"/>
  <c r="Z984" i="28"/>
  <c r="X984" i="28"/>
  <c r="V984" i="28"/>
  <c r="U984" i="28"/>
  <c r="T984" i="28"/>
  <c r="S984" i="28"/>
  <c r="R984" i="28"/>
  <c r="AH983" i="28"/>
  <c r="AG983" i="28"/>
  <c r="AF983" i="28"/>
  <c r="AE983" i="28"/>
  <c r="AD983" i="28"/>
  <c r="AD983" i="28" a="1"/>
  <c r="AC983" i="28"/>
  <c r="AB983" i="28"/>
  <c r="AA983" i="28"/>
  <c r="AA983" i="28" a="1"/>
  <c r="Z983" i="28"/>
  <c r="X983" i="28"/>
  <c r="V983" i="28"/>
  <c r="U983" i="28"/>
  <c r="T983" i="28"/>
  <c r="S983" i="28"/>
  <c r="R983" i="28"/>
  <c r="AH982" i="28"/>
  <c r="AG982" i="28"/>
  <c r="AF982" i="28"/>
  <c r="AE982" i="28"/>
  <c r="AD982" i="28"/>
  <c r="AD982" i="28" a="1"/>
  <c r="AC982" i="28"/>
  <c r="AB982" i="28"/>
  <c r="AA982" i="28"/>
  <c r="AA982" i="28" a="1"/>
  <c r="Z982" i="28"/>
  <c r="X982" i="28"/>
  <c r="V982" i="28"/>
  <c r="U982" i="28"/>
  <c r="T982" i="28"/>
  <c r="S982" i="28"/>
  <c r="R982" i="28"/>
  <c r="AH981" i="28"/>
  <c r="AG981" i="28"/>
  <c r="AF981" i="28"/>
  <c r="AE981" i="28"/>
  <c r="AD981" i="28"/>
  <c r="AD981" i="28" a="1"/>
  <c r="AC981" i="28"/>
  <c r="AB981" i="28"/>
  <c r="AA981" i="28"/>
  <c r="AA981" i="28" a="1"/>
  <c r="Z981" i="28"/>
  <c r="X981" i="28"/>
  <c r="V981" i="28"/>
  <c r="U981" i="28"/>
  <c r="T981" i="28"/>
  <c r="S981" i="28"/>
  <c r="R981" i="28"/>
  <c r="AH980" i="28"/>
  <c r="AG980" i="28"/>
  <c r="AF980" i="28"/>
  <c r="AE980" i="28"/>
  <c r="AD980" i="28"/>
  <c r="AD980" i="28" a="1"/>
  <c r="AC980" i="28"/>
  <c r="AB980" i="28"/>
  <c r="AA980" i="28"/>
  <c r="AA980" i="28" a="1"/>
  <c r="Z980" i="28"/>
  <c r="X980" i="28"/>
  <c r="V980" i="28"/>
  <c r="U980" i="28"/>
  <c r="T980" i="28"/>
  <c r="S980" i="28"/>
  <c r="R980" i="28"/>
  <c r="AH979" i="28"/>
  <c r="AG979" i="28"/>
  <c r="AF979" i="28"/>
  <c r="AE979" i="28"/>
  <c r="AD979" i="28"/>
  <c r="AD979" i="28" a="1"/>
  <c r="AC979" i="28"/>
  <c r="AB979" i="28"/>
  <c r="AA979" i="28"/>
  <c r="AA979" i="28" a="1"/>
  <c r="Z979" i="28"/>
  <c r="X979" i="28"/>
  <c r="V979" i="28"/>
  <c r="U979" i="28"/>
  <c r="T979" i="28"/>
  <c r="S979" i="28"/>
  <c r="R979" i="28"/>
  <c r="AH978" i="28"/>
  <c r="AG978" i="28"/>
  <c r="AF978" i="28"/>
  <c r="AE978" i="28"/>
  <c r="AD978" i="28"/>
  <c r="AD978" i="28" a="1"/>
  <c r="AC978" i="28"/>
  <c r="AB978" i="28"/>
  <c r="AA978" i="28"/>
  <c r="AA978" i="28" a="1"/>
  <c r="Z978" i="28"/>
  <c r="X978" i="28"/>
  <c r="V978" i="28"/>
  <c r="U978" i="28"/>
  <c r="T978" i="28"/>
  <c r="S978" i="28"/>
  <c r="R978" i="28"/>
  <c r="AH977" i="28"/>
  <c r="AG977" i="28"/>
  <c r="AF977" i="28"/>
  <c r="AE977" i="28"/>
  <c r="AD977" i="28"/>
  <c r="AD977" i="28" a="1"/>
  <c r="AC977" i="28"/>
  <c r="AB977" i="28"/>
  <c r="AA977" i="28"/>
  <c r="AA977" i="28" a="1"/>
  <c r="Z977" i="28"/>
  <c r="X977" i="28"/>
  <c r="V977" i="28"/>
  <c r="U977" i="28"/>
  <c r="T977" i="28"/>
  <c r="S977" i="28"/>
  <c r="R977" i="28"/>
  <c r="AH976" i="28"/>
  <c r="AG976" i="28"/>
  <c r="AF976" i="28"/>
  <c r="AE976" i="28"/>
  <c r="AD976" i="28"/>
  <c r="AD976" i="28" a="1"/>
  <c r="AC976" i="28"/>
  <c r="AB976" i="28"/>
  <c r="AA976" i="28"/>
  <c r="AA976" i="28" a="1"/>
  <c r="Z976" i="28"/>
  <c r="X976" i="28"/>
  <c r="V976" i="28"/>
  <c r="U976" i="28"/>
  <c r="T976" i="28"/>
  <c r="S976" i="28"/>
  <c r="R976" i="28"/>
  <c r="AH975" i="28"/>
  <c r="AG975" i="28"/>
  <c r="AF975" i="28"/>
  <c r="AE975" i="28"/>
  <c r="AD975" i="28"/>
  <c r="AD975" i="28" a="1"/>
  <c r="AC975" i="28"/>
  <c r="AB975" i="28"/>
  <c r="AA975" i="28"/>
  <c r="AA975" i="28" a="1"/>
  <c r="Z975" i="28"/>
  <c r="X975" i="28"/>
  <c r="V975" i="28"/>
  <c r="U975" i="28"/>
  <c r="T975" i="28"/>
  <c r="S975" i="28"/>
  <c r="R975" i="28"/>
  <c r="AH974" i="28"/>
  <c r="AG974" i="28"/>
  <c r="AF974" i="28"/>
  <c r="AE974" i="28"/>
  <c r="AD974" i="28"/>
  <c r="AD974" i="28" a="1"/>
  <c r="AC974" i="28"/>
  <c r="AB974" i="28"/>
  <c r="AA974" i="28"/>
  <c r="AA974" i="28" a="1"/>
  <c r="Z974" i="28"/>
  <c r="X974" i="28"/>
  <c r="V974" i="28"/>
  <c r="U974" i="28"/>
  <c r="T974" i="28"/>
  <c r="S974" i="28"/>
  <c r="R974" i="28"/>
  <c r="AH973" i="28"/>
  <c r="AG973" i="28"/>
  <c r="AF973" i="28"/>
  <c r="AE973" i="28"/>
  <c r="AD973" i="28"/>
  <c r="AD973" i="28" a="1"/>
  <c r="AC973" i="28"/>
  <c r="AB973" i="28"/>
  <c r="AA973" i="28"/>
  <c r="AA973" i="28" a="1"/>
  <c r="Z973" i="28"/>
  <c r="X973" i="28"/>
  <c r="V973" i="28"/>
  <c r="U973" i="28"/>
  <c r="T973" i="28"/>
  <c r="S973" i="28"/>
  <c r="R973" i="28"/>
  <c r="AH972" i="28"/>
  <c r="AG972" i="28"/>
  <c r="AF972" i="28"/>
  <c r="AE972" i="28"/>
  <c r="AD972" i="28"/>
  <c r="AD972" i="28" a="1"/>
  <c r="AC972" i="28"/>
  <c r="AB972" i="28"/>
  <c r="AA972" i="28"/>
  <c r="AA972" i="28" a="1"/>
  <c r="Z972" i="28"/>
  <c r="X972" i="28"/>
  <c r="V972" i="28"/>
  <c r="U972" i="28"/>
  <c r="T972" i="28"/>
  <c r="S972" i="28"/>
  <c r="R972" i="28"/>
  <c r="AH971" i="28"/>
  <c r="AG971" i="28"/>
  <c r="AF971" i="28"/>
  <c r="AE971" i="28"/>
  <c r="AD971" i="28"/>
  <c r="AD971" i="28" a="1"/>
  <c r="AC971" i="28"/>
  <c r="AB971" i="28"/>
  <c r="AA971" i="28"/>
  <c r="AA971" i="28" a="1"/>
  <c r="Z971" i="28"/>
  <c r="X971" i="28"/>
  <c r="V971" i="28"/>
  <c r="U971" i="28"/>
  <c r="T971" i="28"/>
  <c r="S971" i="28"/>
  <c r="R971" i="28"/>
  <c r="AH970" i="28"/>
  <c r="AG970" i="28"/>
  <c r="AF970" i="28"/>
  <c r="AE970" i="28"/>
  <c r="AD970" i="28"/>
  <c r="AD970" i="28" a="1"/>
  <c r="AC970" i="28"/>
  <c r="AB970" i="28"/>
  <c r="AA970" i="28"/>
  <c r="AA970" i="28" a="1"/>
  <c r="Z970" i="28"/>
  <c r="X970" i="28"/>
  <c r="V970" i="28"/>
  <c r="U970" i="28"/>
  <c r="T970" i="28"/>
  <c r="S970" i="28"/>
  <c r="R970" i="28"/>
  <c r="AH969" i="28"/>
  <c r="AG969" i="28"/>
  <c r="AF969" i="28"/>
  <c r="AE969" i="28"/>
  <c r="AD969" i="28"/>
  <c r="AD969" i="28" a="1"/>
  <c r="AC969" i="28"/>
  <c r="AB969" i="28"/>
  <c r="AA969" i="28"/>
  <c r="AA969" i="28" a="1"/>
  <c r="Z969" i="28"/>
  <c r="X969" i="28"/>
  <c r="V969" i="28"/>
  <c r="U969" i="28"/>
  <c r="T969" i="28"/>
  <c r="S969" i="28"/>
  <c r="R969" i="28"/>
  <c r="AH968" i="28"/>
  <c r="AG968" i="28"/>
  <c r="AF968" i="28"/>
  <c r="AE968" i="28"/>
  <c r="AD968" i="28"/>
  <c r="AD968" i="28" a="1"/>
  <c r="AC968" i="28"/>
  <c r="AB968" i="28"/>
  <c r="AA968" i="28"/>
  <c r="AA968" i="28" a="1"/>
  <c r="Z968" i="28"/>
  <c r="X968" i="28"/>
  <c r="V968" i="28"/>
  <c r="U968" i="28"/>
  <c r="T968" i="28"/>
  <c r="S968" i="28"/>
  <c r="R968" i="28"/>
  <c r="AH967" i="28"/>
  <c r="AG967" i="28"/>
  <c r="AF967" i="28"/>
  <c r="AE967" i="28"/>
  <c r="AD967" i="28"/>
  <c r="AD967" i="28" a="1"/>
  <c r="AC967" i="28"/>
  <c r="AB967" i="28"/>
  <c r="AA967" i="28"/>
  <c r="AA967" i="28" a="1"/>
  <c r="Z967" i="28"/>
  <c r="X967" i="28"/>
  <c r="V967" i="28"/>
  <c r="U967" i="28"/>
  <c r="T967" i="28"/>
  <c r="S967" i="28"/>
  <c r="R967" i="28"/>
  <c r="AH966" i="28"/>
  <c r="AG966" i="28"/>
  <c r="AF966" i="28"/>
  <c r="AE966" i="28"/>
  <c r="AD966" i="28"/>
  <c r="AD966" i="28" a="1"/>
  <c r="AC966" i="28"/>
  <c r="AB966" i="28"/>
  <c r="AA966" i="28"/>
  <c r="AA966" i="28" a="1"/>
  <c r="Z966" i="28"/>
  <c r="X966" i="28"/>
  <c r="V966" i="28"/>
  <c r="U966" i="28"/>
  <c r="T966" i="28"/>
  <c r="S966" i="28"/>
  <c r="R966" i="28"/>
  <c r="AH965" i="28"/>
  <c r="AG965" i="28"/>
  <c r="AF965" i="28"/>
  <c r="AE965" i="28"/>
  <c r="AD965" i="28"/>
  <c r="AD965" i="28" a="1"/>
  <c r="AC965" i="28"/>
  <c r="AB965" i="28"/>
  <c r="AA965" i="28"/>
  <c r="AA965" i="28" a="1"/>
  <c r="Z965" i="28"/>
  <c r="X965" i="28"/>
  <c r="V965" i="28"/>
  <c r="U965" i="28"/>
  <c r="T965" i="28"/>
  <c r="S965" i="28"/>
  <c r="R965" i="28"/>
  <c r="AH964" i="28"/>
  <c r="AG964" i="28"/>
  <c r="AF964" i="28"/>
  <c r="AE964" i="28"/>
  <c r="AD964" i="28"/>
  <c r="AD964" i="28" a="1"/>
  <c r="AC964" i="28"/>
  <c r="AB964" i="28"/>
  <c r="AA964" i="28"/>
  <c r="AA964" i="28" a="1"/>
  <c r="Z964" i="28"/>
  <c r="X964" i="28"/>
  <c r="V964" i="28"/>
  <c r="U964" i="28"/>
  <c r="T964" i="28"/>
  <c r="S964" i="28"/>
  <c r="R964" i="28"/>
  <c r="AH963" i="28"/>
  <c r="AG963" i="28"/>
  <c r="AF963" i="28"/>
  <c r="AE963" i="28"/>
  <c r="AD963" i="28"/>
  <c r="AD963" i="28" a="1"/>
  <c r="AC963" i="28"/>
  <c r="AB963" i="28"/>
  <c r="AA963" i="28"/>
  <c r="AA963" i="28" a="1"/>
  <c r="Z963" i="28"/>
  <c r="X963" i="28"/>
  <c r="V963" i="28"/>
  <c r="U963" i="28"/>
  <c r="T963" i="28"/>
  <c r="S963" i="28"/>
  <c r="R963" i="28"/>
  <c r="AH962" i="28"/>
  <c r="AG962" i="28"/>
  <c r="AF962" i="28"/>
  <c r="AE962" i="28"/>
  <c r="AD962" i="28"/>
  <c r="AD962" i="28" a="1"/>
  <c r="AC962" i="28"/>
  <c r="AB962" i="28"/>
  <c r="AA962" i="28"/>
  <c r="AA962" i="28" a="1"/>
  <c r="Z962" i="28"/>
  <c r="X962" i="28"/>
  <c r="V962" i="28"/>
  <c r="U962" i="28"/>
  <c r="T962" i="28"/>
  <c r="S962" i="28"/>
  <c r="R962" i="28"/>
  <c r="AH961" i="28"/>
  <c r="AG961" i="28"/>
  <c r="AF961" i="28"/>
  <c r="AE961" i="28"/>
  <c r="AD961" i="28"/>
  <c r="AD961" i="28" a="1"/>
  <c r="AC961" i="28"/>
  <c r="AB961" i="28"/>
  <c r="AA961" i="28"/>
  <c r="AA961" i="28" a="1"/>
  <c r="Z961" i="28"/>
  <c r="X961" i="28"/>
  <c r="V961" i="28"/>
  <c r="U961" i="28"/>
  <c r="T961" i="28"/>
  <c r="S961" i="28"/>
  <c r="R961" i="28"/>
  <c r="AH960" i="28"/>
  <c r="AG960" i="28"/>
  <c r="AF960" i="28"/>
  <c r="AE960" i="28"/>
  <c r="AD960" i="28"/>
  <c r="AD960" i="28" a="1"/>
  <c r="AC960" i="28"/>
  <c r="AB960" i="28"/>
  <c r="AA960" i="28"/>
  <c r="AA960" i="28" a="1"/>
  <c r="Z960" i="28"/>
  <c r="X960" i="28"/>
  <c r="V960" i="28"/>
  <c r="U960" i="28"/>
  <c r="T960" i="28"/>
  <c r="S960" i="28"/>
  <c r="R960" i="28"/>
  <c r="AH959" i="28"/>
  <c r="AG959" i="28"/>
  <c r="AF959" i="28"/>
  <c r="AE959" i="28"/>
  <c r="AD959" i="28"/>
  <c r="AD959" i="28" a="1"/>
  <c r="AC959" i="28"/>
  <c r="AB959" i="28"/>
  <c r="AA959" i="28"/>
  <c r="AA959" i="28" a="1"/>
  <c r="Z959" i="28"/>
  <c r="X959" i="28"/>
  <c r="V959" i="28"/>
  <c r="U959" i="28"/>
  <c r="T959" i="28"/>
  <c r="S959" i="28"/>
  <c r="R959" i="28"/>
  <c r="AH958" i="28"/>
  <c r="AG958" i="28"/>
  <c r="AF958" i="28"/>
  <c r="AE958" i="28"/>
  <c r="AD958" i="28"/>
  <c r="AD958" i="28" a="1"/>
  <c r="AC958" i="28"/>
  <c r="AB958" i="28"/>
  <c r="AA958" i="28"/>
  <c r="AA958" i="28" a="1"/>
  <c r="Z958" i="28"/>
  <c r="X958" i="28"/>
  <c r="V958" i="28"/>
  <c r="U958" i="28"/>
  <c r="T958" i="28"/>
  <c r="S958" i="28"/>
  <c r="R958" i="28"/>
  <c r="AH957" i="28"/>
  <c r="AG957" i="28"/>
  <c r="AF957" i="28"/>
  <c r="AE957" i="28"/>
  <c r="AD957" i="28"/>
  <c r="AD957" i="28" a="1"/>
  <c r="AC957" i="28"/>
  <c r="AB957" i="28"/>
  <c r="AA957" i="28"/>
  <c r="AA957" i="28" a="1"/>
  <c r="Z957" i="28"/>
  <c r="X957" i="28"/>
  <c r="V957" i="28"/>
  <c r="U957" i="28"/>
  <c r="T957" i="28"/>
  <c r="S957" i="28"/>
  <c r="R957" i="28"/>
  <c r="AH956" i="28"/>
  <c r="AG956" i="28"/>
  <c r="AF956" i="28"/>
  <c r="AE956" i="28"/>
  <c r="AD956" i="28"/>
  <c r="AD956" i="28" a="1"/>
  <c r="AC956" i="28"/>
  <c r="AB956" i="28"/>
  <c r="AA956" i="28"/>
  <c r="AA956" i="28" a="1"/>
  <c r="Z956" i="28"/>
  <c r="X956" i="28"/>
  <c r="V956" i="28"/>
  <c r="U956" i="28"/>
  <c r="T956" i="28"/>
  <c r="S956" i="28"/>
  <c r="R956" i="28"/>
  <c r="AH955" i="28"/>
  <c r="AG955" i="28"/>
  <c r="AF955" i="28"/>
  <c r="AE955" i="28"/>
  <c r="AD955" i="28"/>
  <c r="AD955" i="28" a="1"/>
  <c r="AC955" i="28"/>
  <c r="AB955" i="28"/>
  <c r="AA955" i="28"/>
  <c r="AA955" i="28" a="1"/>
  <c r="Z955" i="28"/>
  <c r="X955" i="28"/>
  <c r="V955" i="28"/>
  <c r="U955" i="28"/>
  <c r="T955" i="28"/>
  <c r="S955" i="28"/>
  <c r="R955" i="28"/>
  <c r="AH954" i="28"/>
  <c r="AG954" i="28"/>
  <c r="AF954" i="28"/>
  <c r="AE954" i="28"/>
  <c r="AD954" i="28"/>
  <c r="AD954" i="28" a="1"/>
  <c r="AC954" i="28"/>
  <c r="AB954" i="28"/>
  <c r="AA954" i="28"/>
  <c r="AA954" i="28" a="1"/>
  <c r="Z954" i="28"/>
  <c r="X954" i="28"/>
  <c r="V954" i="28"/>
  <c r="U954" i="28"/>
  <c r="T954" i="28"/>
  <c r="S954" i="28"/>
  <c r="R954" i="28"/>
  <c r="AH953" i="28"/>
  <c r="AG953" i="28"/>
  <c r="AF953" i="28"/>
  <c r="AE953" i="28"/>
  <c r="AD953" i="28"/>
  <c r="AD953" i="28" a="1"/>
  <c r="AC953" i="28"/>
  <c r="AB953" i="28"/>
  <c r="AA953" i="28"/>
  <c r="AA953" i="28" a="1"/>
  <c r="Z953" i="28"/>
  <c r="X953" i="28"/>
  <c r="V953" i="28"/>
  <c r="U953" i="28"/>
  <c r="T953" i="28"/>
  <c r="S953" i="28"/>
  <c r="R953" i="28"/>
  <c r="AH952" i="28"/>
  <c r="AG952" i="28"/>
  <c r="AF952" i="28"/>
  <c r="AE952" i="28"/>
  <c r="AD952" i="28"/>
  <c r="AD952" i="28" a="1"/>
  <c r="AC952" i="28"/>
  <c r="AB952" i="28"/>
  <c r="AA952" i="28"/>
  <c r="AA952" i="28" a="1"/>
  <c r="Z952" i="28"/>
  <c r="X952" i="28"/>
  <c r="V952" i="28"/>
  <c r="U952" i="28"/>
  <c r="T952" i="28"/>
  <c r="S952" i="28"/>
  <c r="R952" i="28"/>
  <c r="AH951" i="28"/>
  <c r="AG951" i="28"/>
  <c r="AF951" i="28"/>
  <c r="AE951" i="28"/>
  <c r="AD951" i="28"/>
  <c r="AD951" i="28" a="1"/>
  <c r="AC951" i="28"/>
  <c r="AB951" i="28"/>
  <c r="AA951" i="28"/>
  <c r="AA951" i="28" a="1"/>
  <c r="Z951" i="28"/>
  <c r="X951" i="28"/>
  <c r="V951" i="28"/>
  <c r="U951" i="28"/>
  <c r="T951" i="28"/>
  <c r="S951" i="28"/>
  <c r="R951" i="28"/>
  <c r="AH950" i="28"/>
  <c r="AG950" i="28"/>
  <c r="AF950" i="28"/>
  <c r="AE950" i="28"/>
  <c r="AD950" i="28"/>
  <c r="AD950" i="28" a="1"/>
  <c r="AC950" i="28"/>
  <c r="AB950" i="28"/>
  <c r="AA950" i="28"/>
  <c r="AA950" i="28" a="1"/>
  <c r="Z950" i="28"/>
  <c r="X950" i="28"/>
  <c r="V950" i="28"/>
  <c r="U950" i="28"/>
  <c r="T950" i="28"/>
  <c r="S950" i="28"/>
  <c r="R950" i="28"/>
  <c r="AH949" i="28"/>
  <c r="AG949" i="28"/>
  <c r="AF949" i="28"/>
  <c r="AE949" i="28"/>
  <c r="AD949" i="28"/>
  <c r="AD949" i="28" a="1"/>
  <c r="AC949" i="28"/>
  <c r="AB949" i="28"/>
  <c r="AA949" i="28"/>
  <c r="AA949" i="28" a="1"/>
  <c r="Z949" i="28"/>
  <c r="X949" i="28"/>
  <c r="V949" i="28"/>
  <c r="U949" i="28"/>
  <c r="T949" i="28"/>
  <c r="S949" i="28"/>
  <c r="R949" i="28"/>
  <c r="AH948" i="28"/>
  <c r="AG948" i="28"/>
  <c r="AF948" i="28"/>
  <c r="AE948" i="28"/>
  <c r="AD948" i="28"/>
  <c r="AD948" i="28" a="1"/>
  <c r="AC948" i="28"/>
  <c r="AB948" i="28"/>
  <c r="AA948" i="28"/>
  <c r="AA948" i="28" a="1"/>
  <c r="Z948" i="28"/>
  <c r="X948" i="28"/>
  <c r="V948" i="28"/>
  <c r="U948" i="28"/>
  <c r="T948" i="28"/>
  <c r="S948" i="28"/>
  <c r="R948" i="28"/>
  <c r="AH947" i="28"/>
  <c r="AG947" i="28"/>
  <c r="AF947" i="28"/>
  <c r="AE947" i="28"/>
  <c r="AD947" i="28"/>
  <c r="AD947" i="28" a="1"/>
  <c r="AC947" i="28"/>
  <c r="AB947" i="28"/>
  <c r="AA947" i="28"/>
  <c r="AA947" i="28" a="1"/>
  <c r="Z947" i="28"/>
  <c r="X947" i="28"/>
  <c r="V947" i="28"/>
  <c r="U947" i="28"/>
  <c r="T947" i="28"/>
  <c r="S947" i="28"/>
  <c r="R947" i="28"/>
  <c r="AH946" i="28"/>
  <c r="AG946" i="28"/>
  <c r="AF946" i="28"/>
  <c r="AE946" i="28"/>
  <c r="AD946" i="28"/>
  <c r="AD946" i="28" a="1"/>
  <c r="AC946" i="28"/>
  <c r="AB946" i="28"/>
  <c r="AA946" i="28"/>
  <c r="AA946" i="28" a="1"/>
  <c r="Z946" i="28"/>
  <c r="X946" i="28"/>
  <c r="V946" i="28"/>
  <c r="U946" i="28"/>
  <c r="T946" i="28"/>
  <c r="S946" i="28"/>
  <c r="R946" i="28"/>
  <c r="AH945" i="28"/>
  <c r="AG945" i="28"/>
  <c r="AF945" i="28"/>
  <c r="AE945" i="28"/>
  <c r="AD945" i="28"/>
  <c r="AD945" i="28" a="1"/>
  <c r="AC945" i="28"/>
  <c r="AB945" i="28"/>
  <c r="AA945" i="28"/>
  <c r="AA945" i="28" a="1"/>
  <c r="Z945" i="28"/>
  <c r="X945" i="28"/>
  <c r="V945" i="28"/>
  <c r="U945" i="28"/>
  <c r="T945" i="28"/>
  <c r="S945" i="28"/>
  <c r="R945" i="28"/>
  <c r="AH944" i="28"/>
  <c r="AG944" i="28"/>
  <c r="AF944" i="28"/>
  <c r="AE944" i="28"/>
  <c r="AD944" i="28"/>
  <c r="AD944" i="28" a="1"/>
  <c r="AC944" i="28"/>
  <c r="AB944" i="28"/>
  <c r="AA944" i="28"/>
  <c r="AA944" i="28" a="1"/>
  <c r="Z944" i="28"/>
  <c r="X944" i="28"/>
  <c r="V944" i="28"/>
  <c r="U944" i="28"/>
  <c r="T944" i="28"/>
  <c r="S944" i="28"/>
  <c r="R944" i="28"/>
  <c r="AH943" i="28"/>
  <c r="AG943" i="28"/>
  <c r="AF943" i="28"/>
  <c r="AE943" i="28"/>
  <c r="AD943" i="28"/>
  <c r="AD943" i="28" a="1"/>
  <c r="AC943" i="28"/>
  <c r="AB943" i="28"/>
  <c r="AA943" i="28"/>
  <c r="AA943" i="28" a="1"/>
  <c r="Z943" i="28"/>
  <c r="X943" i="28"/>
  <c r="V943" i="28"/>
  <c r="U943" i="28"/>
  <c r="T943" i="28"/>
  <c r="S943" i="28"/>
  <c r="R943" i="28"/>
  <c r="AH942" i="28"/>
  <c r="AG942" i="28"/>
  <c r="AF942" i="28"/>
  <c r="AE942" i="28"/>
  <c r="AD942" i="28"/>
  <c r="AD942" i="28" a="1"/>
  <c r="AC942" i="28"/>
  <c r="AB942" i="28"/>
  <c r="AA942" i="28"/>
  <c r="AA942" i="28" a="1"/>
  <c r="Z942" i="28"/>
  <c r="X942" i="28"/>
  <c r="V942" i="28"/>
  <c r="U942" i="28"/>
  <c r="T942" i="28"/>
  <c r="S942" i="28"/>
  <c r="R942" i="28"/>
  <c r="AH941" i="28"/>
  <c r="AG941" i="28"/>
  <c r="AF941" i="28"/>
  <c r="AE941" i="28"/>
  <c r="AD941" i="28"/>
  <c r="AD941" i="28" a="1"/>
  <c r="AC941" i="28"/>
  <c r="AB941" i="28"/>
  <c r="AA941" i="28"/>
  <c r="AA941" i="28" a="1"/>
  <c r="Z941" i="28"/>
  <c r="X941" i="28"/>
  <c r="V941" i="28"/>
  <c r="U941" i="28"/>
  <c r="T941" i="28"/>
  <c r="S941" i="28"/>
  <c r="R941" i="28"/>
  <c r="AH940" i="28"/>
  <c r="AG940" i="28"/>
  <c r="AF940" i="28"/>
  <c r="AE940" i="28"/>
  <c r="AD940" i="28"/>
  <c r="AD940" i="28" a="1"/>
  <c r="AC940" i="28"/>
  <c r="AB940" i="28"/>
  <c r="AA940" i="28"/>
  <c r="AA940" i="28" a="1"/>
  <c r="Z940" i="28"/>
  <c r="X940" i="28"/>
  <c r="V940" i="28"/>
  <c r="U940" i="28"/>
  <c r="T940" i="28"/>
  <c r="S940" i="28"/>
  <c r="R940" i="28"/>
  <c r="AH939" i="28"/>
  <c r="AG939" i="28"/>
  <c r="AF939" i="28"/>
  <c r="AE939" i="28"/>
  <c r="AD939" i="28"/>
  <c r="AD939" i="28" a="1"/>
  <c r="AC939" i="28"/>
  <c r="AB939" i="28"/>
  <c r="AA939" i="28"/>
  <c r="AA939" i="28" a="1"/>
  <c r="Z939" i="28"/>
  <c r="X939" i="28"/>
  <c r="V939" i="28"/>
  <c r="U939" i="28"/>
  <c r="T939" i="28"/>
  <c r="S939" i="28"/>
  <c r="R939" i="28"/>
  <c r="AH938" i="28"/>
  <c r="AG938" i="28"/>
  <c r="AF938" i="28"/>
  <c r="AE938" i="28"/>
  <c r="AD938" i="28"/>
  <c r="AD938" i="28" a="1"/>
  <c r="AC938" i="28"/>
  <c r="AB938" i="28"/>
  <c r="AA938" i="28"/>
  <c r="AA938" i="28" a="1"/>
  <c r="Z938" i="28"/>
  <c r="X938" i="28"/>
  <c r="V938" i="28"/>
  <c r="U938" i="28"/>
  <c r="T938" i="28"/>
  <c r="S938" i="28"/>
  <c r="R938" i="28"/>
  <c r="AH937" i="28"/>
  <c r="AG937" i="28"/>
  <c r="AF937" i="28"/>
  <c r="AE937" i="28"/>
  <c r="AD937" i="28"/>
  <c r="AD937" i="28" a="1"/>
  <c r="AC937" i="28"/>
  <c r="AB937" i="28"/>
  <c r="AA937" i="28"/>
  <c r="AA937" i="28" a="1"/>
  <c r="Z937" i="28"/>
  <c r="X937" i="28"/>
  <c r="V937" i="28"/>
  <c r="U937" i="28"/>
  <c r="T937" i="28"/>
  <c r="S937" i="28"/>
  <c r="R937" i="28"/>
  <c r="AH936" i="28"/>
  <c r="AG936" i="28"/>
  <c r="AF936" i="28"/>
  <c r="AE936" i="28"/>
  <c r="AD936" i="28"/>
  <c r="AD936" i="28" a="1"/>
  <c r="AC936" i="28"/>
  <c r="AB936" i="28"/>
  <c r="AA936" i="28"/>
  <c r="AA936" i="28" a="1"/>
  <c r="Z936" i="28"/>
  <c r="X936" i="28"/>
  <c r="V936" i="28"/>
  <c r="U936" i="28"/>
  <c r="T936" i="28"/>
  <c r="S936" i="28"/>
  <c r="R936" i="28"/>
  <c r="AH935" i="28"/>
  <c r="AG935" i="28"/>
  <c r="AF935" i="28"/>
  <c r="AE935" i="28"/>
  <c r="AD935" i="28"/>
  <c r="AD935" i="28" a="1"/>
  <c r="AC935" i="28"/>
  <c r="AB935" i="28"/>
  <c r="AA935" i="28"/>
  <c r="AA935" i="28" a="1"/>
  <c r="Z935" i="28"/>
  <c r="X935" i="28"/>
  <c r="V935" i="28"/>
  <c r="U935" i="28"/>
  <c r="T935" i="28"/>
  <c r="S935" i="28"/>
  <c r="R935" i="28"/>
  <c r="AH934" i="28"/>
  <c r="AG934" i="28"/>
  <c r="AF934" i="28"/>
  <c r="AE934" i="28"/>
  <c r="AD934" i="28"/>
  <c r="AD934" i="28" a="1"/>
  <c r="AC934" i="28"/>
  <c r="AB934" i="28"/>
  <c r="AA934" i="28"/>
  <c r="AA934" i="28" a="1"/>
  <c r="Z934" i="28"/>
  <c r="X934" i="28"/>
  <c r="V934" i="28"/>
  <c r="U934" i="28"/>
  <c r="T934" i="28"/>
  <c r="S934" i="28"/>
  <c r="R934" i="28"/>
  <c r="AH933" i="28"/>
  <c r="AG933" i="28"/>
  <c r="AF933" i="28"/>
  <c r="AE933" i="28"/>
  <c r="AD933" i="28"/>
  <c r="AD933" i="28" a="1"/>
  <c r="AC933" i="28"/>
  <c r="AB933" i="28"/>
  <c r="AA933" i="28"/>
  <c r="AA933" i="28" a="1"/>
  <c r="Z933" i="28"/>
  <c r="X933" i="28"/>
  <c r="V933" i="28"/>
  <c r="U933" i="28"/>
  <c r="T933" i="28"/>
  <c r="S933" i="28"/>
  <c r="R933" i="28"/>
  <c r="AH932" i="28"/>
  <c r="AG932" i="28"/>
  <c r="AF932" i="28"/>
  <c r="AE932" i="28"/>
  <c r="AD932" i="28"/>
  <c r="AD932" i="28" a="1"/>
  <c r="AC932" i="28"/>
  <c r="AB932" i="28"/>
  <c r="AA932" i="28"/>
  <c r="AA932" i="28" a="1"/>
  <c r="Z932" i="28"/>
  <c r="X932" i="28"/>
  <c r="V932" i="28"/>
  <c r="U932" i="28"/>
  <c r="T932" i="28"/>
  <c r="S932" i="28"/>
  <c r="R932" i="28"/>
  <c r="AH931" i="28"/>
  <c r="AG931" i="28"/>
  <c r="AF931" i="28"/>
  <c r="AE931" i="28"/>
  <c r="AD931" i="28"/>
  <c r="AD931" i="28" a="1"/>
  <c r="AC931" i="28"/>
  <c r="AB931" i="28"/>
  <c r="AA931" i="28"/>
  <c r="AA931" i="28" a="1"/>
  <c r="Z931" i="28"/>
  <c r="X931" i="28"/>
  <c r="V931" i="28"/>
  <c r="U931" i="28"/>
  <c r="T931" i="28"/>
  <c r="S931" i="28"/>
  <c r="R931" i="28"/>
  <c r="AH930" i="28"/>
  <c r="AG930" i="28"/>
  <c r="AF930" i="28"/>
  <c r="AE930" i="28"/>
  <c r="AD930" i="28"/>
  <c r="AD930" i="28" a="1"/>
  <c r="AC930" i="28"/>
  <c r="AB930" i="28"/>
  <c r="AA930" i="28"/>
  <c r="AA930" i="28" a="1"/>
  <c r="Z930" i="28"/>
  <c r="X930" i="28"/>
  <c r="V930" i="28"/>
  <c r="U930" i="28"/>
  <c r="T930" i="28"/>
  <c r="S930" i="28"/>
  <c r="R930" i="28"/>
  <c r="AH929" i="28"/>
  <c r="AG929" i="28"/>
  <c r="AF929" i="28"/>
  <c r="AE929" i="28"/>
  <c r="AD929" i="28"/>
  <c r="AD929" i="28" a="1"/>
  <c r="AC929" i="28"/>
  <c r="AB929" i="28"/>
  <c r="AA929" i="28"/>
  <c r="AA929" i="28" a="1"/>
  <c r="Z929" i="28"/>
  <c r="X929" i="28"/>
  <c r="V929" i="28"/>
  <c r="U929" i="28"/>
  <c r="T929" i="28"/>
  <c r="S929" i="28"/>
  <c r="R929" i="28"/>
  <c r="AH928" i="28"/>
  <c r="AG928" i="28"/>
  <c r="AF928" i="28"/>
  <c r="AE928" i="28"/>
  <c r="AD928" i="28"/>
  <c r="AD928" i="28" a="1"/>
  <c r="AC928" i="28"/>
  <c r="AB928" i="28"/>
  <c r="AA928" i="28"/>
  <c r="AA928" i="28" a="1"/>
  <c r="Z928" i="28"/>
  <c r="X928" i="28"/>
  <c r="V928" i="28"/>
  <c r="U928" i="28"/>
  <c r="T928" i="28"/>
  <c r="S928" i="28"/>
  <c r="R928" i="28"/>
  <c r="AH927" i="28"/>
  <c r="AG927" i="28"/>
  <c r="AF927" i="28"/>
  <c r="AE927" i="28"/>
  <c r="AD927" i="28"/>
  <c r="AD927" i="28" a="1"/>
  <c r="AC927" i="28"/>
  <c r="AB927" i="28"/>
  <c r="AA927" i="28"/>
  <c r="AA927" i="28" a="1"/>
  <c r="Z927" i="28"/>
  <c r="X927" i="28"/>
  <c r="V927" i="28"/>
  <c r="U927" i="28"/>
  <c r="T927" i="28"/>
  <c r="S927" i="28"/>
  <c r="R927" i="28"/>
  <c r="AH926" i="28"/>
  <c r="AG926" i="28"/>
  <c r="AF926" i="28"/>
  <c r="AE926" i="28"/>
  <c r="AD926" i="28"/>
  <c r="AD926" i="28" a="1"/>
  <c r="AC926" i="28"/>
  <c r="AB926" i="28"/>
  <c r="AA926" i="28"/>
  <c r="AA926" i="28" a="1"/>
  <c r="Z926" i="28"/>
  <c r="X926" i="28"/>
  <c r="V926" i="28"/>
  <c r="U926" i="28"/>
  <c r="T926" i="28"/>
  <c r="S926" i="28"/>
  <c r="R926" i="28"/>
  <c r="AH925" i="28"/>
  <c r="AG925" i="28"/>
  <c r="AF925" i="28"/>
  <c r="AE925" i="28"/>
  <c r="AD925" i="28"/>
  <c r="AD925" i="28" a="1"/>
  <c r="AC925" i="28"/>
  <c r="AB925" i="28"/>
  <c r="AA925" i="28"/>
  <c r="AA925" i="28" a="1"/>
  <c r="Z925" i="28"/>
  <c r="X925" i="28"/>
  <c r="V925" i="28"/>
  <c r="U925" i="28"/>
  <c r="T925" i="28"/>
  <c r="S925" i="28"/>
  <c r="R925" i="28"/>
  <c r="AH924" i="28"/>
  <c r="AG924" i="28"/>
  <c r="AF924" i="28"/>
  <c r="AE924" i="28"/>
  <c r="AD924" i="28"/>
  <c r="AD924" i="28" a="1"/>
  <c r="AC924" i="28"/>
  <c r="AB924" i="28"/>
  <c r="AA924" i="28"/>
  <c r="AA924" i="28" a="1"/>
  <c r="Z924" i="28"/>
  <c r="X924" i="28"/>
  <c r="V924" i="28"/>
  <c r="U924" i="28"/>
  <c r="T924" i="28"/>
  <c r="S924" i="28"/>
  <c r="R924" i="28"/>
  <c r="AH923" i="28"/>
  <c r="AG923" i="28"/>
  <c r="AF923" i="28"/>
  <c r="AE923" i="28"/>
  <c r="AD923" i="28"/>
  <c r="AD923" i="28" a="1"/>
  <c r="AC923" i="28"/>
  <c r="AB923" i="28"/>
  <c r="AA923" i="28"/>
  <c r="AA923" i="28" a="1"/>
  <c r="Z923" i="28"/>
  <c r="X923" i="28"/>
  <c r="V923" i="28"/>
  <c r="U923" i="28"/>
  <c r="T923" i="28"/>
  <c r="S923" i="28"/>
  <c r="R923" i="28"/>
  <c r="AH922" i="28"/>
  <c r="AG922" i="28"/>
  <c r="AF922" i="28"/>
  <c r="AE922" i="28"/>
  <c r="AD922" i="28"/>
  <c r="AD922" i="28" a="1"/>
  <c r="AC922" i="28"/>
  <c r="AB922" i="28"/>
  <c r="AA922" i="28"/>
  <c r="AA922" i="28" a="1"/>
  <c r="Z922" i="28"/>
  <c r="X922" i="28"/>
  <c r="V922" i="28"/>
  <c r="U922" i="28"/>
  <c r="T922" i="28"/>
  <c r="S922" i="28"/>
  <c r="R922" i="28"/>
  <c r="AH921" i="28"/>
  <c r="AG921" i="28"/>
  <c r="AF921" i="28"/>
  <c r="AE921" i="28"/>
  <c r="AD921" i="28"/>
  <c r="AD921" i="28" a="1"/>
  <c r="AC921" i="28"/>
  <c r="AB921" i="28"/>
  <c r="AA921" i="28"/>
  <c r="AA921" i="28" a="1"/>
  <c r="Z921" i="28"/>
  <c r="X921" i="28"/>
  <c r="V921" i="28"/>
  <c r="U921" i="28"/>
  <c r="T921" i="28"/>
  <c r="S921" i="28"/>
  <c r="R921" i="28"/>
  <c r="AH920" i="28"/>
  <c r="AG920" i="28"/>
  <c r="AF920" i="28"/>
  <c r="AE920" i="28"/>
  <c r="AD920" i="28"/>
  <c r="AD920" i="28" a="1"/>
  <c r="AC920" i="28"/>
  <c r="AB920" i="28"/>
  <c r="AA920" i="28"/>
  <c r="AA920" i="28" a="1"/>
  <c r="Z920" i="28"/>
  <c r="X920" i="28"/>
  <c r="V920" i="28"/>
  <c r="U920" i="28"/>
  <c r="T920" i="28"/>
  <c r="S920" i="28"/>
  <c r="R920" i="28"/>
  <c r="AH919" i="28"/>
  <c r="AG919" i="28"/>
  <c r="AF919" i="28"/>
  <c r="AE919" i="28"/>
  <c r="AD919" i="28"/>
  <c r="AD919" i="28" a="1"/>
  <c r="AC919" i="28"/>
  <c r="AB919" i="28"/>
  <c r="AA919" i="28"/>
  <c r="AA919" i="28" a="1"/>
  <c r="Z919" i="28"/>
  <c r="X919" i="28"/>
  <c r="V919" i="28"/>
  <c r="U919" i="28"/>
  <c r="T919" i="28"/>
  <c r="S919" i="28"/>
  <c r="R919" i="28"/>
  <c r="AH918" i="28"/>
  <c r="AG918" i="28"/>
  <c r="AF918" i="28"/>
  <c r="AE918" i="28"/>
  <c r="AD918" i="28"/>
  <c r="AD918" i="28" a="1"/>
  <c r="AC918" i="28"/>
  <c r="AB918" i="28"/>
  <c r="AA918" i="28"/>
  <c r="AA918" i="28" a="1"/>
  <c r="Z918" i="28"/>
  <c r="X918" i="28"/>
  <c r="V918" i="28"/>
  <c r="U918" i="28"/>
  <c r="T918" i="28"/>
  <c r="S918" i="28"/>
  <c r="R918" i="28"/>
  <c r="AH917" i="28"/>
  <c r="AG917" i="28"/>
  <c r="AF917" i="28"/>
  <c r="AE917" i="28"/>
  <c r="AD917" i="28"/>
  <c r="AD917" i="28" a="1"/>
  <c r="AC917" i="28"/>
  <c r="AB917" i="28"/>
  <c r="AA917" i="28"/>
  <c r="AA917" i="28" a="1"/>
  <c r="Z917" i="28"/>
  <c r="X917" i="28"/>
  <c r="V917" i="28"/>
  <c r="U917" i="28"/>
  <c r="T917" i="28"/>
  <c r="S917" i="28"/>
  <c r="R917" i="28"/>
  <c r="AH916" i="28"/>
  <c r="AG916" i="28"/>
  <c r="AF916" i="28"/>
  <c r="AE916" i="28"/>
  <c r="AD916" i="28"/>
  <c r="AD916" i="28" a="1"/>
  <c r="AC916" i="28"/>
  <c r="AB916" i="28"/>
  <c r="AA916" i="28"/>
  <c r="AA916" i="28" a="1"/>
  <c r="Z916" i="28"/>
  <c r="X916" i="28"/>
  <c r="V916" i="28"/>
  <c r="U916" i="28"/>
  <c r="T916" i="28"/>
  <c r="S916" i="28"/>
  <c r="R916" i="28"/>
  <c r="AH915" i="28"/>
  <c r="AG915" i="28"/>
  <c r="AF915" i="28"/>
  <c r="AE915" i="28"/>
  <c r="AD915" i="28"/>
  <c r="AD915" i="28" a="1"/>
  <c r="AC915" i="28"/>
  <c r="AB915" i="28"/>
  <c r="AA915" i="28"/>
  <c r="AA915" i="28" a="1"/>
  <c r="Z915" i="28"/>
  <c r="X915" i="28"/>
  <c r="V915" i="28"/>
  <c r="U915" i="28"/>
  <c r="T915" i="28"/>
  <c r="S915" i="28"/>
  <c r="R915" i="28"/>
  <c r="AH914" i="28"/>
  <c r="AG914" i="28"/>
  <c r="AF914" i="28"/>
  <c r="AE914" i="28"/>
  <c r="AD914" i="28"/>
  <c r="AD914" i="28" a="1"/>
  <c r="AC914" i="28"/>
  <c r="AB914" i="28"/>
  <c r="AA914" i="28"/>
  <c r="AA914" i="28" a="1"/>
  <c r="Z914" i="28"/>
  <c r="X914" i="28"/>
  <c r="V914" i="28"/>
  <c r="U914" i="28"/>
  <c r="T914" i="28"/>
  <c r="S914" i="28"/>
  <c r="R914" i="28"/>
  <c r="AH913" i="28"/>
  <c r="AG913" i="28"/>
  <c r="AF913" i="28"/>
  <c r="AE913" i="28"/>
  <c r="AD913" i="28"/>
  <c r="AD913" i="28" a="1"/>
  <c r="AC913" i="28"/>
  <c r="AB913" i="28"/>
  <c r="AA913" i="28"/>
  <c r="AA913" i="28" a="1"/>
  <c r="Z913" i="28"/>
  <c r="X913" i="28"/>
  <c r="V913" i="28"/>
  <c r="U913" i="28"/>
  <c r="T913" i="28"/>
  <c r="S913" i="28"/>
  <c r="R913" i="28"/>
  <c r="AH912" i="28"/>
  <c r="AG912" i="28"/>
  <c r="AF912" i="28"/>
  <c r="AE912" i="28"/>
  <c r="AD912" i="28"/>
  <c r="AD912" i="28" a="1"/>
  <c r="AC912" i="28"/>
  <c r="AB912" i="28"/>
  <c r="AA912" i="28"/>
  <c r="AA912" i="28" a="1"/>
  <c r="Z912" i="28"/>
  <c r="X912" i="28"/>
  <c r="V912" i="28"/>
  <c r="U912" i="28"/>
  <c r="T912" i="28"/>
  <c r="S912" i="28"/>
  <c r="R912" i="28"/>
  <c r="AH911" i="28"/>
  <c r="AG911" i="28"/>
  <c r="AF911" i="28"/>
  <c r="AE911" i="28"/>
  <c r="AD911" i="28"/>
  <c r="AD911" i="28" a="1"/>
  <c r="AC911" i="28"/>
  <c r="AB911" i="28"/>
  <c r="AA911" i="28"/>
  <c r="AA911" i="28" a="1"/>
  <c r="Z911" i="28"/>
  <c r="X911" i="28"/>
  <c r="V911" i="28"/>
  <c r="U911" i="28"/>
  <c r="T911" i="28"/>
  <c r="S911" i="28"/>
  <c r="R911" i="28"/>
  <c r="AH910" i="28"/>
  <c r="AG910" i="28"/>
  <c r="AF910" i="28"/>
  <c r="AE910" i="28"/>
  <c r="AD910" i="28"/>
  <c r="AD910" i="28" a="1"/>
  <c r="AC910" i="28"/>
  <c r="AB910" i="28"/>
  <c r="AA910" i="28"/>
  <c r="AA910" i="28" a="1"/>
  <c r="Z910" i="28"/>
  <c r="X910" i="28"/>
  <c r="V910" i="28"/>
  <c r="U910" i="28"/>
  <c r="T910" i="28"/>
  <c r="S910" i="28"/>
  <c r="R910" i="28"/>
  <c r="AH909" i="28"/>
  <c r="AG909" i="28"/>
  <c r="AF909" i="28"/>
  <c r="AE909" i="28"/>
  <c r="AD909" i="28"/>
  <c r="AD909" i="28" a="1"/>
  <c r="AC909" i="28"/>
  <c r="AB909" i="28"/>
  <c r="AA909" i="28"/>
  <c r="AA909" i="28" a="1"/>
  <c r="Z909" i="28"/>
  <c r="X909" i="28"/>
  <c r="V909" i="28"/>
  <c r="U909" i="28"/>
  <c r="T909" i="28"/>
  <c r="S909" i="28"/>
  <c r="R909" i="28"/>
  <c r="AH908" i="28"/>
  <c r="AG908" i="28"/>
  <c r="AF908" i="28"/>
  <c r="AE908" i="28"/>
  <c r="AD908" i="28"/>
  <c r="AD908" i="28" a="1"/>
  <c r="AC908" i="28"/>
  <c r="AB908" i="28"/>
  <c r="AA908" i="28"/>
  <c r="AA908" i="28" a="1"/>
  <c r="Z908" i="28"/>
  <c r="X908" i="28"/>
  <c r="V908" i="28"/>
  <c r="U908" i="28"/>
  <c r="T908" i="28"/>
  <c r="S908" i="28"/>
  <c r="R908" i="28"/>
  <c r="AH907" i="28"/>
  <c r="AG907" i="28"/>
  <c r="AF907" i="28"/>
  <c r="AE907" i="28"/>
  <c r="AD907" i="28"/>
  <c r="AD907" i="28" a="1"/>
  <c r="AC907" i="28"/>
  <c r="AB907" i="28"/>
  <c r="AA907" i="28"/>
  <c r="AA907" i="28" a="1"/>
  <c r="Z907" i="28"/>
  <c r="X907" i="28"/>
  <c r="V907" i="28"/>
  <c r="U907" i="28"/>
  <c r="T907" i="28"/>
  <c r="S907" i="28"/>
  <c r="R907" i="28"/>
  <c r="AH906" i="28"/>
  <c r="AG906" i="28"/>
  <c r="AF906" i="28"/>
  <c r="AE906" i="28"/>
  <c r="AD906" i="28"/>
  <c r="AD906" i="28" a="1"/>
  <c r="AC906" i="28"/>
  <c r="AB906" i="28"/>
  <c r="AA906" i="28"/>
  <c r="AA906" i="28" a="1"/>
  <c r="Z906" i="28"/>
  <c r="X906" i="28"/>
  <c r="V906" i="28"/>
  <c r="U906" i="28"/>
  <c r="T906" i="28"/>
  <c r="S906" i="28"/>
  <c r="R906" i="28"/>
  <c r="AH905" i="28"/>
  <c r="AG905" i="28"/>
  <c r="AF905" i="28"/>
  <c r="AE905" i="28"/>
  <c r="AD905" i="28"/>
  <c r="AD905" i="28" a="1"/>
  <c r="AC905" i="28"/>
  <c r="AB905" i="28"/>
  <c r="AA905" i="28"/>
  <c r="AA905" i="28" a="1"/>
  <c r="Z905" i="28"/>
  <c r="X905" i="28"/>
  <c r="V905" i="28"/>
  <c r="U905" i="28"/>
  <c r="T905" i="28"/>
  <c r="S905" i="28"/>
  <c r="R905" i="28"/>
  <c r="AH904" i="28"/>
  <c r="AG904" i="28"/>
  <c r="AF904" i="28"/>
  <c r="AE904" i="28"/>
  <c r="AD904" i="28"/>
  <c r="AD904" i="28" a="1"/>
  <c r="AC904" i="28"/>
  <c r="AB904" i="28"/>
  <c r="AA904" i="28"/>
  <c r="AA904" i="28" a="1"/>
  <c r="Z904" i="28"/>
  <c r="X904" i="28"/>
  <c r="V904" i="28"/>
  <c r="U904" i="28"/>
  <c r="T904" i="28"/>
  <c r="S904" i="28"/>
  <c r="R904" i="28"/>
  <c r="AH903" i="28"/>
  <c r="AG903" i="28"/>
  <c r="AF903" i="28"/>
  <c r="AE903" i="28"/>
  <c r="AD903" i="28"/>
  <c r="AD903" i="28" a="1"/>
  <c r="AC903" i="28"/>
  <c r="AB903" i="28"/>
  <c r="AA903" i="28"/>
  <c r="AA903" i="28" a="1"/>
  <c r="Z903" i="28"/>
  <c r="X903" i="28"/>
  <c r="V903" i="28"/>
  <c r="U903" i="28"/>
  <c r="T903" i="28"/>
  <c r="S903" i="28"/>
  <c r="R903" i="28"/>
  <c r="AH902" i="28"/>
  <c r="AG902" i="28"/>
  <c r="AF902" i="28"/>
  <c r="AE902" i="28"/>
  <c r="AD902" i="28"/>
  <c r="AD902" i="28" a="1"/>
  <c r="AC902" i="28"/>
  <c r="AB902" i="28"/>
  <c r="AA902" i="28"/>
  <c r="AA902" i="28" a="1"/>
  <c r="Z902" i="28"/>
  <c r="X902" i="28"/>
  <c r="V902" i="28"/>
  <c r="U902" i="28"/>
  <c r="T902" i="28"/>
  <c r="S902" i="28"/>
  <c r="R902" i="28"/>
  <c r="AH901" i="28"/>
  <c r="AG901" i="28"/>
  <c r="AF901" i="28"/>
  <c r="AE901" i="28"/>
  <c r="AD901" i="28"/>
  <c r="AD901" i="28" a="1"/>
  <c r="AC901" i="28"/>
  <c r="AB901" i="28"/>
  <c r="AA901" i="28"/>
  <c r="AA901" i="28" a="1"/>
  <c r="Z901" i="28"/>
  <c r="X901" i="28"/>
  <c r="V901" i="28"/>
  <c r="U901" i="28"/>
  <c r="T901" i="28"/>
  <c r="S901" i="28"/>
  <c r="R901" i="28"/>
  <c r="AH900" i="28"/>
  <c r="AG900" i="28"/>
  <c r="AF900" i="28"/>
  <c r="AE900" i="28"/>
  <c r="AD900" i="28"/>
  <c r="AD900" i="28" a="1"/>
  <c r="AC900" i="28"/>
  <c r="AB900" i="28"/>
  <c r="AA900" i="28"/>
  <c r="AA900" i="28" a="1"/>
  <c r="Z900" i="28"/>
  <c r="X900" i="28"/>
  <c r="V900" i="28"/>
  <c r="U900" i="28"/>
  <c r="T900" i="28"/>
  <c r="S900" i="28"/>
  <c r="R900" i="28"/>
  <c r="AH899" i="28"/>
  <c r="AG899" i="28"/>
  <c r="AF899" i="28"/>
  <c r="AE899" i="28"/>
  <c r="AD899" i="28"/>
  <c r="AD899" i="28" a="1"/>
  <c r="AC899" i="28"/>
  <c r="AB899" i="28"/>
  <c r="AA899" i="28"/>
  <c r="AA899" i="28" a="1"/>
  <c r="Z899" i="28"/>
  <c r="X899" i="28"/>
  <c r="V899" i="28"/>
  <c r="U899" i="28"/>
  <c r="T899" i="28"/>
  <c r="S899" i="28"/>
  <c r="R899" i="28"/>
  <c r="AH898" i="28"/>
  <c r="AG898" i="28"/>
  <c r="AF898" i="28"/>
  <c r="AE898" i="28"/>
  <c r="AD898" i="28"/>
  <c r="AD898" i="28" a="1"/>
  <c r="AC898" i="28"/>
  <c r="AB898" i="28"/>
  <c r="AA898" i="28"/>
  <c r="AA898" i="28" a="1"/>
  <c r="Z898" i="28"/>
  <c r="X898" i="28"/>
  <c r="V898" i="28"/>
  <c r="U898" i="28"/>
  <c r="T898" i="28"/>
  <c r="S898" i="28"/>
  <c r="R898" i="28"/>
  <c r="AH897" i="28"/>
  <c r="AG897" i="28"/>
  <c r="AF897" i="28"/>
  <c r="AE897" i="28"/>
  <c r="AD897" i="28"/>
  <c r="AD897" i="28" a="1"/>
  <c r="AC897" i="28"/>
  <c r="AB897" i="28"/>
  <c r="AA897" i="28"/>
  <c r="AA897" i="28" a="1"/>
  <c r="Z897" i="28"/>
  <c r="X897" i="28"/>
  <c r="V897" i="28"/>
  <c r="U897" i="28"/>
  <c r="T897" i="28"/>
  <c r="S897" i="28"/>
  <c r="R897" i="28"/>
  <c r="AH896" i="28"/>
  <c r="AG896" i="28"/>
  <c r="AF896" i="28"/>
  <c r="AE896" i="28"/>
  <c r="AD896" i="28"/>
  <c r="AD896" i="28" a="1"/>
  <c r="AC896" i="28"/>
  <c r="AB896" i="28"/>
  <c r="AA896" i="28"/>
  <c r="AA896" i="28" a="1"/>
  <c r="Z896" i="28"/>
  <c r="X896" i="28"/>
  <c r="V896" i="28"/>
  <c r="U896" i="28"/>
  <c r="T896" i="28"/>
  <c r="S896" i="28"/>
  <c r="R896" i="28"/>
  <c r="AH895" i="28"/>
  <c r="AG895" i="28"/>
  <c r="AF895" i="28"/>
  <c r="AE895" i="28"/>
  <c r="AD895" i="28"/>
  <c r="AD895" i="28" a="1"/>
  <c r="AC895" i="28"/>
  <c r="AB895" i="28"/>
  <c r="AA895" i="28"/>
  <c r="AA895" i="28" a="1"/>
  <c r="Z895" i="28"/>
  <c r="X895" i="28"/>
  <c r="V895" i="28"/>
  <c r="U895" i="28"/>
  <c r="T895" i="28"/>
  <c r="S895" i="28"/>
  <c r="R895" i="28"/>
  <c r="AH894" i="28"/>
  <c r="AG894" i="28"/>
  <c r="AF894" i="28"/>
  <c r="AE894" i="28"/>
  <c r="AD894" i="28"/>
  <c r="AD894" i="28" a="1"/>
  <c r="AC894" i="28"/>
  <c r="AB894" i="28"/>
  <c r="AA894" i="28"/>
  <c r="AA894" i="28" a="1"/>
  <c r="Z894" i="28"/>
  <c r="X894" i="28"/>
  <c r="V894" i="28"/>
  <c r="U894" i="28"/>
  <c r="T894" i="28"/>
  <c r="S894" i="28"/>
  <c r="R894" i="28"/>
  <c r="AH893" i="28"/>
  <c r="AG893" i="28"/>
  <c r="AF893" i="28"/>
  <c r="AE893" i="28"/>
  <c r="AD893" i="28"/>
  <c r="AD893" i="28" a="1"/>
  <c r="AC893" i="28"/>
  <c r="AB893" i="28"/>
  <c r="AA893" i="28"/>
  <c r="AA893" i="28" a="1"/>
  <c r="Z893" i="28"/>
  <c r="X893" i="28"/>
  <c r="V893" i="28"/>
  <c r="U893" i="28"/>
  <c r="T893" i="28"/>
  <c r="S893" i="28"/>
  <c r="R893" i="28"/>
  <c r="AH892" i="28"/>
  <c r="AG892" i="28"/>
  <c r="AF892" i="28"/>
  <c r="AE892" i="28"/>
  <c r="AD892" i="28"/>
  <c r="AD892" i="28" a="1"/>
  <c r="AC892" i="28"/>
  <c r="AB892" i="28"/>
  <c r="AA892" i="28"/>
  <c r="AA892" i="28" a="1"/>
  <c r="Z892" i="28"/>
  <c r="X892" i="28"/>
  <c r="V892" i="28"/>
  <c r="U892" i="28"/>
  <c r="T892" i="28"/>
  <c r="S892" i="28"/>
  <c r="R892" i="28"/>
  <c r="AH891" i="28"/>
  <c r="AG891" i="28"/>
  <c r="AF891" i="28"/>
  <c r="AE891" i="28"/>
  <c r="AD891" i="28"/>
  <c r="AD891" i="28" a="1"/>
  <c r="AC891" i="28"/>
  <c r="AB891" i="28"/>
  <c r="AA891" i="28"/>
  <c r="AA891" i="28" a="1"/>
  <c r="Z891" i="28"/>
  <c r="X891" i="28"/>
  <c r="V891" i="28"/>
  <c r="U891" i="28"/>
  <c r="T891" i="28"/>
  <c r="S891" i="28"/>
  <c r="R891" i="28"/>
  <c r="AH890" i="28"/>
  <c r="AG890" i="28"/>
  <c r="AF890" i="28"/>
  <c r="AE890" i="28"/>
  <c r="AD890" i="28"/>
  <c r="AD890" i="28" a="1"/>
  <c r="AC890" i="28"/>
  <c r="AB890" i="28"/>
  <c r="AA890" i="28"/>
  <c r="AA890" i="28" a="1"/>
  <c r="Z890" i="28"/>
  <c r="X890" i="28"/>
  <c r="V890" i="28"/>
  <c r="U890" i="28"/>
  <c r="T890" i="28"/>
  <c r="S890" i="28"/>
  <c r="R890" i="28"/>
  <c r="AH889" i="28"/>
  <c r="AG889" i="28"/>
  <c r="AF889" i="28"/>
  <c r="AE889" i="28"/>
  <c r="AD889" i="28"/>
  <c r="AD889" i="28" a="1"/>
  <c r="AC889" i="28"/>
  <c r="AB889" i="28"/>
  <c r="AA889" i="28"/>
  <c r="AA889" i="28" a="1"/>
  <c r="Z889" i="28"/>
  <c r="X889" i="28"/>
  <c r="V889" i="28"/>
  <c r="U889" i="28"/>
  <c r="T889" i="28"/>
  <c r="S889" i="28"/>
  <c r="R889" i="28"/>
  <c r="AH888" i="28"/>
  <c r="AG888" i="28"/>
  <c r="AF888" i="28"/>
  <c r="AE888" i="28"/>
  <c r="AD888" i="28"/>
  <c r="AD888" i="28" a="1"/>
  <c r="AC888" i="28"/>
  <c r="AB888" i="28"/>
  <c r="AA888" i="28"/>
  <c r="AA888" i="28" a="1"/>
  <c r="Z888" i="28"/>
  <c r="X888" i="28"/>
  <c r="V888" i="28"/>
  <c r="U888" i="28"/>
  <c r="T888" i="28"/>
  <c r="S888" i="28"/>
  <c r="R888" i="28"/>
  <c r="AH887" i="28"/>
  <c r="AG887" i="28"/>
  <c r="AF887" i="28"/>
  <c r="AE887" i="28"/>
  <c r="AD887" i="28"/>
  <c r="AD887" i="28" a="1"/>
  <c r="AC887" i="28"/>
  <c r="AB887" i="28"/>
  <c r="AA887" i="28"/>
  <c r="AA887" i="28" a="1"/>
  <c r="Z887" i="28"/>
  <c r="X887" i="28"/>
  <c r="V887" i="28"/>
  <c r="U887" i="28"/>
  <c r="T887" i="28"/>
  <c r="S887" i="28"/>
  <c r="R887" i="28"/>
  <c r="AH886" i="28"/>
  <c r="AG886" i="28"/>
  <c r="AF886" i="28"/>
  <c r="AE886" i="28"/>
  <c r="AD886" i="28"/>
  <c r="AD886" i="28" a="1"/>
  <c r="AC886" i="28"/>
  <c r="AB886" i="28"/>
  <c r="AA886" i="28"/>
  <c r="AA886" i="28" a="1"/>
  <c r="Z886" i="28"/>
  <c r="X886" i="28"/>
  <c r="V886" i="28"/>
  <c r="U886" i="28"/>
  <c r="T886" i="28"/>
  <c r="S886" i="28"/>
  <c r="R886" i="28"/>
  <c r="AH885" i="28"/>
  <c r="AG885" i="28"/>
  <c r="AF885" i="28"/>
  <c r="AE885" i="28"/>
  <c r="AD885" i="28"/>
  <c r="AD885" i="28" a="1"/>
  <c r="AC885" i="28"/>
  <c r="AB885" i="28"/>
  <c r="AA885" i="28"/>
  <c r="AA885" i="28" a="1"/>
  <c r="Z885" i="28"/>
  <c r="X885" i="28"/>
  <c r="V885" i="28"/>
  <c r="U885" i="28"/>
  <c r="T885" i="28"/>
  <c r="S885" i="28"/>
  <c r="R885" i="28"/>
  <c r="AH884" i="28"/>
  <c r="AG884" i="28"/>
  <c r="AF884" i="28"/>
  <c r="AE884" i="28"/>
  <c r="AD884" i="28"/>
  <c r="AD884" i="28" a="1"/>
  <c r="AC884" i="28"/>
  <c r="AB884" i="28"/>
  <c r="AA884" i="28"/>
  <c r="AA884" i="28" a="1"/>
  <c r="Z884" i="28"/>
  <c r="X884" i="28"/>
  <c r="V884" i="28"/>
  <c r="U884" i="28"/>
  <c r="T884" i="28"/>
  <c r="S884" i="28"/>
  <c r="R884" i="28"/>
  <c r="AH883" i="28"/>
  <c r="AG883" i="28"/>
  <c r="AF883" i="28"/>
  <c r="AE883" i="28"/>
  <c r="AD883" i="28"/>
  <c r="AD883" i="28" a="1"/>
  <c r="AC883" i="28"/>
  <c r="AB883" i="28"/>
  <c r="AA883" i="28"/>
  <c r="AA883" i="28" a="1"/>
  <c r="Z883" i="28"/>
  <c r="X883" i="28"/>
  <c r="V883" i="28"/>
  <c r="U883" i="28"/>
  <c r="T883" i="28"/>
  <c r="S883" i="28"/>
  <c r="R883" i="28"/>
  <c r="AH882" i="28"/>
  <c r="AG882" i="28"/>
  <c r="AF882" i="28"/>
  <c r="AE882" i="28"/>
  <c r="AD882" i="28"/>
  <c r="AD882" i="28" a="1"/>
  <c r="AC882" i="28"/>
  <c r="AB882" i="28"/>
  <c r="AA882" i="28"/>
  <c r="AA882" i="28" a="1"/>
  <c r="Z882" i="28"/>
  <c r="X882" i="28"/>
  <c r="V882" i="28"/>
  <c r="U882" i="28"/>
  <c r="T882" i="28"/>
  <c r="S882" i="28"/>
  <c r="R882" i="28"/>
  <c r="AH881" i="28"/>
  <c r="AG881" i="28"/>
  <c r="AF881" i="28"/>
  <c r="AE881" i="28"/>
  <c r="AD881" i="28"/>
  <c r="AD881" i="28" a="1"/>
  <c r="AC881" i="28"/>
  <c r="AB881" i="28"/>
  <c r="AA881" i="28"/>
  <c r="AA881" i="28" a="1"/>
  <c r="Z881" i="28"/>
  <c r="X881" i="28"/>
  <c r="V881" i="28"/>
  <c r="U881" i="28"/>
  <c r="T881" i="28"/>
  <c r="S881" i="28"/>
  <c r="R881" i="28"/>
  <c r="AH880" i="28"/>
  <c r="AG880" i="28"/>
  <c r="AF880" i="28"/>
  <c r="AE880" i="28"/>
  <c r="AD880" i="28"/>
  <c r="AD880" i="28" a="1"/>
  <c r="AC880" i="28"/>
  <c r="AB880" i="28"/>
  <c r="AA880" i="28"/>
  <c r="AA880" i="28" a="1"/>
  <c r="Z880" i="28"/>
  <c r="X880" i="28"/>
  <c r="V880" i="28"/>
  <c r="U880" i="28"/>
  <c r="T880" i="28"/>
  <c r="S880" i="28"/>
  <c r="R880" i="28"/>
  <c r="AH879" i="28"/>
  <c r="AG879" i="28"/>
  <c r="AF879" i="28"/>
  <c r="AE879" i="28"/>
  <c r="AD879" i="28"/>
  <c r="AD879" i="28" a="1"/>
  <c r="AC879" i="28"/>
  <c r="AB879" i="28"/>
  <c r="AA879" i="28"/>
  <c r="AA879" i="28" a="1"/>
  <c r="Z879" i="28"/>
  <c r="X879" i="28"/>
  <c r="V879" i="28"/>
  <c r="U879" i="28"/>
  <c r="T879" i="28"/>
  <c r="S879" i="28"/>
  <c r="R879" i="28"/>
  <c r="AH878" i="28"/>
  <c r="AG878" i="28"/>
  <c r="AF878" i="28"/>
  <c r="AE878" i="28"/>
  <c r="AD878" i="28"/>
  <c r="AD878" i="28" a="1"/>
  <c r="AC878" i="28"/>
  <c r="AB878" i="28"/>
  <c r="AA878" i="28"/>
  <c r="AA878" i="28" a="1"/>
  <c r="Z878" i="28"/>
  <c r="X878" i="28"/>
  <c r="V878" i="28"/>
  <c r="U878" i="28"/>
  <c r="T878" i="28"/>
  <c r="S878" i="28"/>
  <c r="R878" i="28"/>
  <c r="AH877" i="28"/>
  <c r="AG877" i="28"/>
  <c r="AF877" i="28"/>
  <c r="AE877" i="28"/>
  <c r="AD877" i="28"/>
  <c r="AD877" i="28" a="1"/>
  <c r="AC877" i="28"/>
  <c r="AB877" i="28"/>
  <c r="AA877" i="28"/>
  <c r="AA877" i="28" a="1"/>
  <c r="Z877" i="28"/>
  <c r="X877" i="28"/>
  <c r="V877" i="28"/>
  <c r="U877" i="28"/>
  <c r="T877" i="28"/>
  <c r="S877" i="28"/>
  <c r="R877" i="28"/>
  <c r="AH876" i="28"/>
  <c r="AG876" i="28"/>
  <c r="AF876" i="28"/>
  <c r="AE876" i="28"/>
  <c r="AD876" i="28"/>
  <c r="AD876" i="28" a="1"/>
  <c r="AC876" i="28"/>
  <c r="AB876" i="28"/>
  <c r="AA876" i="28"/>
  <c r="AA876" i="28" a="1"/>
  <c r="Z876" i="28"/>
  <c r="X876" i="28"/>
  <c r="V876" i="28"/>
  <c r="U876" i="28"/>
  <c r="T876" i="28"/>
  <c r="S876" i="28"/>
  <c r="R876" i="28"/>
  <c r="AH875" i="28"/>
  <c r="AG875" i="28"/>
  <c r="AF875" i="28"/>
  <c r="AE875" i="28"/>
  <c r="AD875" i="28"/>
  <c r="AD875" i="28" a="1"/>
  <c r="AC875" i="28"/>
  <c r="AB875" i="28"/>
  <c r="AA875" i="28"/>
  <c r="AA875" i="28" a="1"/>
  <c r="Z875" i="28"/>
  <c r="X875" i="28"/>
  <c r="V875" i="28"/>
  <c r="U875" i="28"/>
  <c r="T875" i="28"/>
  <c r="S875" i="28"/>
  <c r="R875" i="28"/>
  <c r="AH874" i="28"/>
  <c r="AG874" i="28"/>
  <c r="AF874" i="28"/>
  <c r="AE874" i="28"/>
  <c r="AD874" i="28"/>
  <c r="AD874" i="28" a="1"/>
  <c r="AC874" i="28"/>
  <c r="AB874" i="28"/>
  <c r="AA874" i="28"/>
  <c r="AA874" i="28" a="1"/>
  <c r="Z874" i="28"/>
  <c r="X874" i="28"/>
  <c r="V874" i="28"/>
  <c r="U874" i="28"/>
  <c r="T874" i="28"/>
  <c r="S874" i="28"/>
  <c r="R874" i="28"/>
  <c r="AH873" i="28"/>
  <c r="AG873" i="28"/>
  <c r="AF873" i="28"/>
  <c r="AE873" i="28"/>
  <c r="AD873" i="28"/>
  <c r="AD873" i="28" a="1"/>
  <c r="AC873" i="28"/>
  <c r="AB873" i="28"/>
  <c r="AA873" i="28"/>
  <c r="AA873" i="28" a="1"/>
  <c r="Z873" i="28"/>
  <c r="X873" i="28"/>
  <c r="V873" i="28"/>
  <c r="U873" i="28"/>
  <c r="T873" i="28"/>
  <c r="S873" i="28"/>
  <c r="R873" i="28"/>
  <c r="AH872" i="28"/>
  <c r="AG872" i="28"/>
  <c r="AF872" i="28"/>
  <c r="AE872" i="28"/>
  <c r="AD872" i="28"/>
  <c r="AD872" i="28" a="1"/>
  <c r="AC872" i="28"/>
  <c r="AB872" i="28"/>
  <c r="AA872" i="28"/>
  <c r="AA872" i="28" a="1"/>
  <c r="Z872" i="28"/>
  <c r="X872" i="28"/>
  <c r="V872" i="28"/>
  <c r="U872" i="28"/>
  <c r="T872" i="28"/>
  <c r="S872" i="28"/>
  <c r="R872" i="28"/>
  <c r="AH871" i="28"/>
  <c r="AG871" i="28"/>
  <c r="AF871" i="28"/>
  <c r="AE871" i="28"/>
  <c r="AD871" i="28"/>
  <c r="AD871" i="28" a="1"/>
  <c r="AC871" i="28"/>
  <c r="AB871" i="28"/>
  <c r="AA871" i="28"/>
  <c r="AA871" i="28" a="1"/>
  <c r="Z871" i="28"/>
  <c r="X871" i="28"/>
  <c r="V871" i="28"/>
  <c r="U871" i="28"/>
  <c r="T871" i="28"/>
  <c r="S871" i="28"/>
  <c r="R871" i="28"/>
  <c r="AH870" i="28"/>
  <c r="AG870" i="28"/>
  <c r="AF870" i="28"/>
  <c r="AE870" i="28"/>
  <c r="AD870" i="28"/>
  <c r="AD870" i="28" a="1"/>
  <c r="AC870" i="28"/>
  <c r="AB870" i="28"/>
  <c r="AA870" i="28"/>
  <c r="AA870" i="28" a="1"/>
  <c r="Z870" i="28"/>
  <c r="X870" i="28"/>
  <c r="V870" i="28"/>
  <c r="U870" i="28"/>
  <c r="T870" i="28"/>
  <c r="S870" i="28"/>
  <c r="R870" i="28"/>
  <c r="AH869" i="28"/>
  <c r="AG869" i="28"/>
  <c r="AF869" i="28"/>
  <c r="AE869" i="28"/>
  <c r="AD869" i="28"/>
  <c r="AD869" i="28" a="1"/>
  <c r="AC869" i="28"/>
  <c r="AB869" i="28"/>
  <c r="AA869" i="28"/>
  <c r="AA869" i="28" a="1"/>
  <c r="Z869" i="28"/>
  <c r="X869" i="28"/>
  <c r="V869" i="28"/>
  <c r="U869" i="28"/>
  <c r="T869" i="28"/>
  <c r="S869" i="28"/>
  <c r="R869" i="28"/>
  <c r="AH868" i="28"/>
  <c r="AG868" i="28"/>
  <c r="AF868" i="28"/>
  <c r="AE868" i="28"/>
  <c r="AD868" i="28"/>
  <c r="AD868" i="28" a="1"/>
  <c r="AC868" i="28"/>
  <c r="AB868" i="28"/>
  <c r="AA868" i="28"/>
  <c r="AA868" i="28" a="1"/>
  <c r="Z868" i="28"/>
  <c r="X868" i="28"/>
  <c r="V868" i="28"/>
  <c r="U868" i="28"/>
  <c r="T868" i="28"/>
  <c r="S868" i="28"/>
  <c r="R868" i="28"/>
  <c r="AH867" i="28"/>
  <c r="AG867" i="28"/>
  <c r="AF867" i="28"/>
  <c r="AE867" i="28"/>
  <c r="AD867" i="28"/>
  <c r="AD867" i="28" a="1"/>
  <c r="AC867" i="28"/>
  <c r="AB867" i="28"/>
  <c r="AA867" i="28"/>
  <c r="AA867" i="28" a="1"/>
  <c r="Z867" i="28"/>
  <c r="X867" i="28"/>
  <c r="V867" i="28"/>
  <c r="U867" i="28"/>
  <c r="T867" i="28"/>
  <c r="S867" i="28"/>
  <c r="R867" i="28"/>
  <c r="AH866" i="28"/>
  <c r="AG866" i="28"/>
  <c r="AF866" i="28"/>
  <c r="AE866" i="28"/>
  <c r="AD866" i="28"/>
  <c r="AD866" i="28" a="1"/>
  <c r="AC866" i="28"/>
  <c r="AB866" i="28"/>
  <c r="AA866" i="28"/>
  <c r="AA866" i="28" a="1"/>
  <c r="Z866" i="28"/>
  <c r="X866" i="28"/>
  <c r="V866" i="28"/>
  <c r="U866" i="28"/>
  <c r="T866" i="28"/>
  <c r="S866" i="28"/>
  <c r="R866" i="28"/>
  <c r="AH865" i="28"/>
  <c r="AG865" i="28"/>
  <c r="AF865" i="28"/>
  <c r="AE865" i="28"/>
  <c r="AD865" i="28"/>
  <c r="AD865" i="28" a="1"/>
  <c r="AC865" i="28"/>
  <c r="AB865" i="28"/>
  <c r="AA865" i="28"/>
  <c r="AA865" i="28" a="1"/>
  <c r="Z865" i="28"/>
  <c r="X865" i="28"/>
  <c r="V865" i="28"/>
  <c r="U865" i="28"/>
  <c r="T865" i="28"/>
  <c r="S865" i="28"/>
  <c r="R865" i="28"/>
  <c r="AH864" i="28"/>
  <c r="AG864" i="28"/>
  <c r="AF864" i="28"/>
  <c r="AE864" i="28"/>
  <c r="AD864" i="28"/>
  <c r="AD864" i="28" a="1"/>
  <c r="AC864" i="28"/>
  <c r="AB864" i="28"/>
  <c r="AA864" i="28"/>
  <c r="AA864" i="28" a="1"/>
  <c r="Z864" i="28"/>
  <c r="X864" i="28"/>
  <c r="V864" i="28"/>
  <c r="U864" i="28"/>
  <c r="T864" i="28"/>
  <c r="S864" i="28"/>
  <c r="R864" i="28"/>
  <c r="AH863" i="28"/>
  <c r="AG863" i="28"/>
  <c r="AF863" i="28"/>
  <c r="AE863" i="28"/>
  <c r="AD863" i="28"/>
  <c r="AD863" i="28" a="1"/>
  <c r="AC863" i="28"/>
  <c r="AB863" i="28"/>
  <c r="AA863" i="28"/>
  <c r="AA863" i="28" a="1"/>
  <c r="Z863" i="28"/>
  <c r="X863" i="28"/>
  <c r="V863" i="28"/>
  <c r="U863" i="28"/>
  <c r="T863" i="28"/>
  <c r="S863" i="28"/>
  <c r="R863" i="28"/>
  <c r="AH862" i="28"/>
  <c r="AG862" i="28"/>
  <c r="AF862" i="28"/>
  <c r="AE862" i="28"/>
  <c r="AD862" i="28"/>
  <c r="AD862" i="28" a="1"/>
  <c r="AC862" i="28"/>
  <c r="AB862" i="28"/>
  <c r="AA862" i="28"/>
  <c r="AA862" i="28" a="1"/>
  <c r="Z862" i="28"/>
  <c r="X862" i="28"/>
  <c r="V862" i="28"/>
  <c r="U862" i="28"/>
  <c r="T862" i="28"/>
  <c r="S862" i="28"/>
  <c r="R862" i="28"/>
  <c r="AH861" i="28"/>
  <c r="AG861" i="28"/>
  <c r="AF861" i="28"/>
  <c r="AE861" i="28"/>
  <c r="AD861" i="28"/>
  <c r="AD861" i="28" a="1"/>
  <c r="AC861" i="28"/>
  <c r="AB861" i="28"/>
  <c r="AA861" i="28"/>
  <c r="AA861" i="28" a="1"/>
  <c r="Z861" i="28"/>
  <c r="X861" i="28"/>
  <c r="V861" i="28"/>
  <c r="U861" i="28"/>
  <c r="T861" i="28"/>
  <c r="S861" i="28"/>
  <c r="R861" i="28"/>
  <c r="AH860" i="28"/>
  <c r="AG860" i="28"/>
  <c r="AF860" i="28"/>
  <c r="AE860" i="28"/>
  <c r="AD860" i="28"/>
  <c r="AD860" i="28" a="1"/>
  <c r="AC860" i="28"/>
  <c r="AB860" i="28"/>
  <c r="AA860" i="28"/>
  <c r="AA860" i="28" a="1"/>
  <c r="Z860" i="28"/>
  <c r="X860" i="28"/>
  <c r="V860" i="28"/>
  <c r="U860" i="28"/>
  <c r="T860" i="28"/>
  <c r="S860" i="28"/>
  <c r="R860" i="28"/>
  <c r="AH859" i="28"/>
  <c r="AG859" i="28"/>
  <c r="AF859" i="28"/>
  <c r="AE859" i="28"/>
  <c r="AD859" i="28"/>
  <c r="AD859" i="28" a="1"/>
  <c r="AC859" i="28"/>
  <c r="AB859" i="28"/>
  <c r="AA859" i="28"/>
  <c r="AA859" i="28" a="1"/>
  <c r="Z859" i="28"/>
  <c r="X859" i="28"/>
  <c r="V859" i="28"/>
  <c r="U859" i="28"/>
  <c r="T859" i="28"/>
  <c r="S859" i="28"/>
  <c r="R859" i="28"/>
  <c r="AH858" i="28"/>
  <c r="AG858" i="28"/>
  <c r="AF858" i="28"/>
  <c r="AE858" i="28"/>
  <c r="AD858" i="28"/>
  <c r="AD858" i="28" a="1"/>
  <c r="AC858" i="28"/>
  <c r="AB858" i="28"/>
  <c r="AA858" i="28"/>
  <c r="AA858" i="28" a="1"/>
  <c r="Z858" i="28"/>
  <c r="X858" i="28"/>
  <c r="V858" i="28"/>
  <c r="U858" i="28"/>
  <c r="T858" i="28"/>
  <c r="S858" i="28"/>
  <c r="R858" i="28"/>
  <c r="AH857" i="28"/>
  <c r="AG857" i="28"/>
  <c r="AF857" i="28"/>
  <c r="AE857" i="28"/>
  <c r="AD857" i="28"/>
  <c r="AD857" i="28" a="1"/>
  <c r="AC857" i="28"/>
  <c r="AB857" i="28"/>
  <c r="AA857" i="28"/>
  <c r="AA857" i="28" a="1"/>
  <c r="Z857" i="28"/>
  <c r="X857" i="28"/>
  <c r="V857" i="28"/>
  <c r="U857" i="28"/>
  <c r="T857" i="28"/>
  <c r="S857" i="28"/>
  <c r="R857" i="28"/>
  <c r="AH856" i="28"/>
  <c r="AG856" i="28"/>
  <c r="AF856" i="28"/>
  <c r="AE856" i="28"/>
  <c r="AD856" i="28"/>
  <c r="AD856" i="28" a="1"/>
  <c r="AC856" i="28"/>
  <c r="AB856" i="28"/>
  <c r="AA856" i="28"/>
  <c r="AA856" i="28" a="1"/>
  <c r="Z856" i="28"/>
  <c r="X856" i="28"/>
  <c r="V856" i="28"/>
  <c r="U856" i="28"/>
  <c r="T856" i="28"/>
  <c r="S856" i="28"/>
  <c r="R856" i="28"/>
  <c r="AH855" i="28"/>
  <c r="AG855" i="28"/>
  <c r="AF855" i="28"/>
  <c r="AE855" i="28"/>
  <c r="AD855" i="28"/>
  <c r="AD855" i="28" a="1"/>
  <c r="AC855" i="28"/>
  <c r="AB855" i="28"/>
  <c r="AA855" i="28"/>
  <c r="AA855" i="28" a="1"/>
  <c r="Z855" i="28"/>
  <c r="X855" i="28"/>
  <c r="V855" i="28"/>
  <c r="U855" i="28"/>
  <c r="T855" i="28"/>
  <c r="S855" i="28"/>
  <c r="R855" i="28"/>
  <c r="AH854" i="28"/>
  <c r="AG854" i="28"/>
  <c r="AF854" i="28"/>
  <c r="AE854" i="28"/>
  <c r="AD854" i="28"/>
  <c r="AD854" i="28" a="1"/>
  <c r="AC854" i="28"/>
  <c r="AB854" i="28"/>
  <c r="AA854" i="28"/>
  <c r="AA854" i="28" a="1"/>
  <c r="Z854" i="28"/>
  <c r="X854" i="28"/>
  <c r="V854" i="28"/>
  <c r="U854" i="28"/>
  <c r="T854" i="28"/>
  <c r="S854" i="28"/>
  <c r="R854" i="28"/>
  <c r="AH853" i="28"/>
  <c r="AG853" i="28"/>
  <c r="AF853" i="28"/>
  <c r="AE853" i="28"/>
  <c r="AD853" i="28"/>
  <c r="AD853" i="28" a="1"/>
  <c r="AC853" i="28"/>
  <c r="AB853" i="28"/>
  <c r="AA853" i="28"/>
  <c r="AA853" i="28" a="1"/>
  <c r="Z853" i="28"/>
  <c r="X853" i="28"/>
  <c r="V853" i="28"/>
  <c r="U853" i="28"/>
  <c r="T853" i="28"/>
  <c r="S853" i="28"/>
  <c r="R853" i="28"/>
  <c r="AH852" i="28"/>
  <c r="AG852" i="28"/>
  <c r="AF852" i="28"/>
  <c r="AE852" i="28"/>
  <c r="AD852" i="28"/>
  <c r="AD852" i="28" a="1"/>
  <c r="AC852" i="28"/>
  <c r="AB852" i="28"/>
  <c r="AA852" i="28"/>
  <c r="AA852" i="28" a="1"/>
  <c r="Z852" i="28"/>
  <c r="X852" i="28"/>
  <c r="V852" i="28"/>
  <c r="U852" i="28"/>
  <c r="T852" i="28"/>
  <c r="S852" i="28"/>
  <c r="R852" i="28"/>
  <c r="AH851" i="28"/>
  <c r="AG851" i="28"/>
  <c r="AF851" i="28"/>
  <c r="AE851" i="28"/>
  <c r="AD851" i="28"/>
  <c r="AD851" i="28" a="1"/>
  <c r="AC851" i="28"/>
  <c r="AB851" i="28"/>
  <c r="AA851" i="28"/>
  <c r="AA851" i="28" a="1"/>
  <c r="Z851" i="28"/>
  <c r="X851" i="28"/>
  <c r="V851" i="28"/>
  <c r="U851" i="28"/>
  <c r="T851" i="28"/>
  <c r="S851" i="28"/>
  <c r="R851" i="28"/>
  <c r="AH850" i="28"/>
  <c r="AG850" i="28"/>
  <c r="AF850" i="28"/>
  <c r="AE850" i="28"/>
  <c r="AD850" i="28"/>
  <c r="AD850" i="28" a="1"/>
  <c r="AC850" i="28"/>
  <c r="AB850" i="28"/>
  <c r="AA850" i="28"/>
  <c r="AA850" i="28" a="1"/>
  <c r="Z850" i="28"/>
  <c r="X850" i="28"/>
  <c r="V850" i="28"/>
  <c r="U850" i="28"/>
  <c r="T850" i="28"/>
  <c r="S850" i="28"/>
  <c r="R850" i="28"/>
  <c r="AH849" i="28"/>
  <c r="AG849" i="28"/>
  <c r="AF849" i="28"/>
  <c r="AE849" i="28"/>
  <c r="AD849" i="28"/>
  <c r="AD849" i="28" a="1"/>
  <c r="AC849" i="28"/>
  <c r="AB849" i="28"/>
  <c r="AA849" i="28"/>
  <c r="AA849" i="28" a="1"/>
  <c r="Z849" i="28"/>
  <c r="X849" i="28"/>
  <c r="V849" i="28"/>
  <c r="U849" i="28"/>
  <c r="T849" i="28"/>
  <c r="S849" i="28"/>
  <c r="R849" i="28"/>
  <c r="AH848" i="28"/>
  <c r="AG848" i="28"/>
  <c r="AF848" i="28"/>
  <c r="AE848" i="28"/>
  <c r="AD848" i="28"/>
  <c r="AD848" i="28" a="1"/>
  <c r="AC848" i="28"/>
  <c r="AB848" i="28"/>
  <c r="AA848" i="28"/>
  <c r="AA848" i="28" a="1"/>
  <c r="Z848" i="28"/>
  <c r="X848" i="28"/>
  <c r="V848" i="28"/>
  <c r="U848" i="28"/>
  <c r="T848" i="28"/>
  <c r="S848" i="28"/>
  <c r="R848" i="28"/>
  <c r="AH847" i="28"/>
  <c r="AG847" i="28"/>
  <c r="AF847" i="28"/>
  <c r="AE847" i="28"/>
  <c r="AD847" i="28"/>
  <c r="AD847" i="28" a="1"/>
  <c r="AC847" i="28"/>
  <c r="AB847" i="28"/>
  <c r="AA847" i="28"/>
  <c r="AA847" i="28" a="1"/>
  <c r="Z847" i="28"/>
  <c r="X847" i="28"/>
  <c r="V847" i="28"/>
  <c r="U847" i="28"/>
  <c r="T847" i="28"/>
  <c r="S847" i="28"/>
  <c r="R847" i="28"/>
  <c r="AH846" i="28"/>
  <c r="AG846" i="28"/>
  <c r="AF846" i="28"/>
  <c r="AE846" i="28"/>
  <c r="AD846" i="28"/>
  <c r="AD846" i="28" a="1"/>
  <c r="AC846" i="28"/>
  <c r="AB846" i="28"/>
  <c r="AA846" i="28"/>
  <c r="AA846" i="28" a="1"/>
  <c r="Z846" i="28"/>
  <c r="X846" i="28"/>
  <c r="V846" i="28"/>
  <c r="U846" i="28"/>
  <c r="T846" i="28"/>
  <c r="S846" i="28"/>
  <c r="R846" i="28"/>
  <c r="AH845" i="28"/>
  <c r="AG845" i="28"/>
  <c r="AF845" i="28"/>
  <c r="AE845" i="28"/>
  <c r="AD845" i="28"/>
  <c r="AD845" i="28" a="1"/>
  <c r="AC845" i="28"/>
  <c r="AB845" i="28"/>
  <c r="AA845" i="28"/>
  <c r="AA845" i="28" a="1"/>
  <c r="Z845" i="28"/>
  <c r="X845" i="28"/>
  <c r="V845" i="28"/>
  <c r="U845" i="28"/>
  <c r="T845" i="28"/>
  <c r="S845" i="28"/>
  <c r="R845" i="28"/>
  <c r="AH844" i="28"/>
  <c r="AG844" i="28"/>
  <c r="AF844" i="28"/>
  <c r="AE844" i="28"/>
  <c r="AD844" i="28"/>
  <c r="AD844" i="28" a="1"/>
  <c r="AC844" i="28"/>
  <c r="AB844" i="28"/>
  <c r="AA844" i="28"/>
  <c r="AA844" i="28" a="1"/>
  <c r="Z844" i="28"/>
  <c r="X844" i="28"/>
  <c r="V844" i="28"/>
  <c r="U844" i="28"/>
  <c r="T844" i="28"/>
  <c r="S844" i="28"/>
  <c r="R844" i="28"/>
  <c r="AH843" i="28"/>
  <c r="AG843" i="28"/>
  <c r="AF843" i="28"/>
  <c r="AE843" i="28"/>
  <c r="AD843" i="28"/>
  <c r="AD843" i="28" a="1"/>
  <c r="AC843" i="28"/>
  <c r="AB843" i="28"/>
  <c r="AA843" i="28"/>
  <c r="AA843" i="28" a="1"/>
  <c r="Z843" i="28"/>
  <c r="X843" i="28"/>
  <c r="V843" i="28"/>
  <c r="U843" i="28"/>
  <c r="T843" i="28"/>
  <c r="S843" i="28"/>
  <c r="R843" i="28"/>
  <c r="AH842" i="28"/>
  <c r="AG842" i="28"/>
  <c r="AF842" i="28"/>
  <c r="AE842" i="28"/>
  <c r="AD842" i="28"/>
  <c r="AD842" i="28" a="1"/>
  <c r="AC842" i="28"/>
  <c r="AB842" i="28"/>
  <c r="AA842" i="28"/>
  <c r="AA842" i="28" a="1"/>
  <c r="Z842" i="28"/>
  <c r="X842" i="28"/>
  <c r="V842" i="28"/>
  <c r="U842" i="28"/>
  <c r="T842" i="28"/>
  <c r="S842" i="28"/>
  <c r="R842" i="28"/>
  <c r="AH841" i="28"/>
  <c r="AG841" i="28"/>
  <c r="AF841" i="28"/>
  <c r="AE841" i="28"/>
  <c r="AD841" i="28"/>
  <c r="AD841" i="28" a="1"/>
  <c r="AC841" i="28"/>
  <c r="AB841" i="28"/>
  <c r="AA841" i="28"/>
  <c r="AA841" i="28" a="1"/>
  <c r="Z841" i="28"/>
  <c r="X841" i="28"/>
  <c r="V841" i="28"/>
  <c r="U841" i="28"/>
  <c r="T841" i="28"/>
  <c r="S841" i="28"/>
  <c r="R841" i="28"/>
  <c r="AH840" i="28"/>
  <c r="AG840" i="28"/>
  <c r="AF840" i="28"/>
  <c r="AE840" i="28"/>
  <c r="AD840" i="28"/>
  <c r="AD840" i="28" a="1"/>
  <c r="AC840" i="28"/>
  <c r="AB840" i="28"/>
  <c r="AA840" i="28"/>
  <c r="AA840" i="28" a="1"/>
  <c r="Z840" i="28"/>
  <c r="X840" i="28"/>
  <c r="V840" i="28"/>
  <c r="U840" i="28"/>
  <c r="T840" i="28"/>
  <c r="S840" i="28"/>
  <c r="R840" i="28"/>
  <c r="AH839" i="28"/>
  <c r="AG839" i="28"/>
  <c r="AF839" i="28"/>
  <c r="AE839" i="28"/>
  <c r="AD839" i="28"/>
  <c r="AD839" i="28" a="1"/>
  <c r="AC839" i="28"/>
  <c r="AB839" i="28"/>
  <c r="AA839" i="28"/>
  <c r="AA839" i="28" a="1"/>
  <c r="Z839" i="28"/>
  <c r="X839" i="28"/>
  <c r="V839" i="28"/>
  <c r="U839" i="28"/>
  <c r="T839" i="28"/>
  <c r="S839" i="28"/>
  <c r="R839" i="28"/>
  <c r="AH838" i="28"/>
  <c r="AG838" i="28"/>
  <c r="AF838" i="28"/>
  <c r="AE838" i="28"/>
  <c r="AD838" i="28"/>
  <c r="AD838" i="28" a="1"/>
  <c r="AC838" i="28"/>
  <c r="AB838" i="28"/>
  <c r="AA838" i="28"/>
  <c r="AA838" i="28" a="1"/>
  <c r="Z838" i="28"/>
  <c r="X838" i="28"/>
  <c r="V838" i="28"/>
  <c r="U838" i="28"/>
  <c r="T838" i="28"/>
  <c r="S838" i="28"/>
  <c r="R838" i="28"/>
  <c r="AH837" i="28"/>
  <c r="AG837" i="28"/>
  <c r="AF837" i="28"/>
  <c r="AE837" i="28"/>
  <c r="AD837" i="28"/>
  <c r="AD837" i="28" a="1"/>
  <c r="AC837" i="28"/>
  <c r="AB837" i="28"/>
  <c r="AA837" i="28"/>
  <c r="AA837" i="28" a="1"/>
  <c r="Z837" i="28"/>
  <c r="X837" i="28"/>
  <c r="V837" i="28"/>
  <c r="U837" i="28"/>
  <c r="T837" i="28"/>
  <c r="S837" i="28"/>
  <c r="R837" i="28"/>
  <c r="AH836" i="28"/>
  <c r="AG836" i="28"/>
  <c r="AF836" i="28"/>
  <c r="AE836" i="28"/>
  <c r="AD836" i="28"/>
  <c r="AD836" i="28" a="1"/>
  <c r="AC836" i="28"/>
  <c r="AB836" i="28"/>
  <c r="AA836" i="28"/>
  <c r="AA836" i="28" a="1"/>
  <c r="Z836" i="28"/>
  <c r="X836" i="28"/>
  <c r="V836" i="28"/>
  <c r="U836" i="28"/>
  <c r="T836" i="28"/>
  <c r="S836" i="28"/>
  <c r="R836" i="28"/>
  <c r="AH835" i="28"/>
  <c r="AG835" i="28"/>
  <c r="AF835" i="28"/>
  <c r="AE835" i="28"/>
  <c r="AD835" i="28"/>
  <c r="AD835" i="28" a="1"/>
  <c r="AC835" i="28"/>
  <c r="AB835" i="28"/>
  <c r="AA835" i="28"/>
  <c r="AA835" i="28" a="1"/>
  <c r="Z835" i="28"/>
  <c r="X835" i="28"/>
  <c r="V835" i="28"/>
  <c r="U835" i="28"/>
  <c r="T835" i="28"/>
  <c r="S835" i="28"/>
  <c r="R835" i="28"/>
  <c r="AH834" i="28"/>
  <c r="AG834" i="28"/>
  <c r="AF834" i="28"/>
  <c r="AE834" i="28"/>
  <c r="AD834" i="28"/>
  <c r="AD834" i="28" a="1"/>
  <c r="AC834" i="28"/>
  <c r="AB834" i="28"/>
  <c r="AA834" i="28"/>
  <c r="AA834" i="28" a="1"/>
  <c r="Z834" i="28"/>
  <c r="X834" i="28"/>
  <c r="V834" i="28"/>
  <c r="U834" i="28"/>
  <c r="T834" i="28"/>
  <c r="S834" i="28"/>
  <c r="R834" i="28"/>
  <c r="AH833" i="28"/>
  <c r="AG833" i="28"/>
  <c r="AF833" i="28"/>
  <c r="AE833" i="28"/>
  <c r="AD833" i="28"/>
  <c r="AD833" i="28" a="1"/>
  <c r="AC833" i="28"/>
  <c r="AB833" i="28"/>
  <c r="AA833" i="28"/>
  <c r="AA833" i="28" a="1"/>
  <c r="Z833" i="28"/>
  <c r="X833" i="28"/>
  <c r="V833" i="28"/>
  <c r="U833" i="28"/>
  <c r="T833" i="28"/>
  <c r="S833" i="28"/>
  <c r="R833" i="28"/>
  <c r="AH832" i="28"/>
  <c r="AG832" i="28"/>
  <c r="AF832" i="28"/>
  <c r="AE832" i="28"/>
  <c r="AD832" i="28"/>
  <c r="AD832" i="28" a="1"/>
  <c r="AC832" i="28"/>
  <c r="AB832" i="28"/>
  <c r="AA832" i="28"/>
  <c r="AA832" i="28" a="1"/>
  <c r="Z832" i="28"/>
  <c r="X832" i="28"/>
  <c r="V832" i="28"/>
  <c r="U832" i="28"/>
  <c r="T832" i="28"/>
  <c r="S832" i="28"/>
  <c r="R832" i="28"/>
  <c r="AH831" i="28"/>
  <c r="AG831" i="28"/>
  <c r="AF831" i="28"/>
  <c r="AE831" i="28"/>
  <c r="AD831" i="28"/>
  <c r="AD831" i="28" a="1"/>
  <c r="AC831" i="28"/>
  <c r="AB831" i="28"/>
  <c r="AA831" i="28"/>
  <c r="AA831" i="28" a="1"/>
  <c r="Z831" i="28"/>
  <c r="X831" i="28"/>
  <c r="V831" i="28"/>
  <c r="U831" i="28"/>
  <c r="T831" i="28"/>
  <c r="S831" i="28"/>
  <c r="R831" i="28"/>
  <c r="AH830" i="28"/>
  <c r="AG830" i="28"/>
  <c r="AF830" i="28"/>
  <c r="AE830" i="28"/>
  <c r="AD830" i="28"/>
  <c r="AD830" i="28" a="1"/>
  <c r="AC830" i="28"/>
  <c r="AB830" i="28"/>
  <c r="AA830" i="28"/>
  <c r="AA830" i="28" a="1"/>
  <c r="Z830" i="28"/>
  <c r="X830" i="28"/>
  <c r="V830" i="28"/>
  <c r="U830" i="28"/>
  <c r="T830" i="28"/>
  <c r="S830" i="28"/>
  <c r="R830" i="28"/>
  <c r="AH829" i="28"/>
  <c r="AG829" i="28"/>
  <c r="AF829" i="28"/>
  <c r="AE829" i="28"/>
  <c r="AD829" i="28"/>
  <c r="AD829" i="28" a="1"/>
  <c r="AC829" i="28"/>
  <c r="AB829" i="28"/>
  <c r="AA829" i="28"/>
  <c r="AA829" i="28" a="1"/>
  <c r="Z829" i="28"/>
  <c r="X829" i="28"/>
  <c r="V829" i="28"/>
  <c r="U829" i="28"/>
  <c r="T829" i="28"/>
  <c r="S829" i="28"/>
  <c r="R829" i="28"/>
  <c r="AH828" i="28"/>
  <c r="AG828" i="28"/>
  <c r="AF828" i="28"/>
  <c r="AE828" i="28"/>
  <c r="AD828" i="28"/>
  <c r="AD828" i="28" a="1"/>
  <c r="AC828" i="28"/>
  <c r="AB828" i="28"/>
  <c r="AA828" i="28"/>
  <c r="AA828" i="28" a="1"/>
  <c r="Z828" i="28"/>
  <c r="X828" i="28"/>
  <c r="V828" i="28"/>
  <c r="U828" i="28"/>
  <c r="T828" i="28"/>
  <c r="S828" i="28"/>
  <c r="R828" i="28"/>
  <c r="AH827" i="28"/>
  <c r="AG827" i="28"/>
  <c r="AF827" i="28"/>
  <c r="AE827" i="28"/>
  <c r="AD827" i="28"/>
  <c r="AD827" i="28" a="1"/>
  <c r="AC827" i="28"/>
  <c r="AB827" i="28"/>
  <c r="AA827" i="28"/>
  <c r="AA827" i="28" a="1"/>
  <c r="Z827" i="28"/>
  <c r="X827" i="28"/>
  <c r="V827" i="28"/>
  <c r="U827" i="28"/>
  <c r="T827" i="28"/>
  <c r="S827" i="28"/>
  <c r="R827" i="28"/>
  <c r="AH826" i="28"/>
  <c r="AG826" i="28"/>
  <c r="AF826" i="28"/>
  <c r="AE826" i="28"/>
  <c r="AD826" i="28"/>
  <c r="AD826" i="28" a="1"/>
  <c r="AC826" i="28"/>
  <c r="AB826" i="28"/>
  <c r="AA826" i="28"/>
  <c r="AA826" i="28" a="1"/>
  <c r="Z826" i="28"/>
  <c r="X826" i="28"/>
  <c r="V826" i="28"/>
  <c r="U826" i="28"/>
  <c r="T826" i="28"/>
  <c r="S826" i="28"/>
  <c r="R826" i="28"/>
  <c r="AH825" i="28"/>
  <c r="AG825" i="28"/>
  <c r="AF825" i="28"/>
  <c r="AE825" i="28"/>
  <c r="AD825" i="28"/>
  <c r="AD825" i="28" a="1"/>
  <c r="AC825" i="28"/>
  <c r="AB825" i="28"/>
  <c r="AA825" i="28"/>
  <c r="AA825" i="28" a="1"/>
  <c r="Z825" i="28"/>
  <c r="X825" i="28"/>
  <c r="V825" i="28"/>
  <c r="U825" i="28"/>
  <c r="T825" i="28"/>
  <c r="S825" i="28"/>
  <c r="R825" i="28"/>
  <c r="AH824" i="28"/>
  <c r="AG824" i="28"/>
  <c r="AF824" i="28"/>
  <c r="AE824" i="28"/>
  <c r="AD824" i="28"/>
  <c r="AD824" i="28" a="1"/>
  <c r="AC824" i="28"/>
  <c r="AB824" i="28"/>
  <c r="AA824" i="28"/>
  <c r="AA824" i="28" a="1"/>
  <c r="Z824" i="28"/>
  <c r="X824" i="28"/>
  <c r="V824" i="28"/>
  <c r="U824" i="28"/>
  <c r="T824" i="28"/>
  <c r="S824" i="28"/>
  <c r="R824" i="28"/>
  <c r="AH823" i="28"/>
  <c r="AG823" i="28"/>
  <c r="AF823" i="28"/>
  <c r="AE823" i="28"/>
  <c r="AD823" i="28"/>
  <c r="AD823" i="28" a="1"/>
  <c r="AC823" i="28"/>
  <c r="AB823" i="28"/>
  <c r="AA823" i="28"/>
  <c r="AA823" i="28" a="1"/>
  <c r="Z823" i="28"/>
  <c r="X823" i="28"/>
  <c r="V823" i="28"/>
  <c r="U823" i="28"/>
  <c r="T823" i="28"/>
  <c r="S823" i="28"/>
  <c r="R823" i="28"/>
  <c r="AH822" i="28"/>
  <c r="AG822" i="28"/>
  <c r="AF822" i="28"/>
  <c r="AE822" i="28"/>
  <c r="AD822" i="28"/>
  <c r="AD822" i="28" a="1"/>
  <c r="AC822" i="28"/>
  <c r="AB822" i="28"/>
  <c r="AA822" i="28"/>
  <c r="AA822" i="28" a="1"/>
  <c r="Z822" i="28"/>
  <c r="X822" i="28"/>
  <c r="V822" i="28"/>
  <c r="U822" i="28"/>
  <c r="T822" i="28"/>
  <c r="S822" i="28"/>
  <c r="R822" i="28"/>
  <c r="AH821" i="28"/>
  <c r="AG821" i="28"/>
  <c r="AF821" i="28"/>
  <c r="AE821" i="28"/>
  <c r="AD821" i="28"/>
  <c r="AD821" i="28" a="1"/>
  <c r="AC821" i="28"/>
  <c r="AB821" i="28"/>
  <c r="AA821" i="28"/>
  <c r="AA821" i="28" a="1"/>
  <c r="Z821" i="28"/>
  <c r="X821" i="28"/>
  <c r="V821" i="28"/>
  <c r="U821" i="28"/>
  <c r="T821" i="28"/>
  <c r="S821" i="28"/>
  <c r="R821" i="28"/>
  <c r="AH820" i="28"/>
  <c r="AG820" i="28"/>
  <c r="AF820" i="28"/>
  <c r="AE820" i="28"/>
  <c r="AD820" i="28"/>
  <c r="AD820" i="28" a="1"/>
  <c r="AC820" i="28"/>
  <c r="AB820" i="28"/>
  <c r="AA820" i="28"/>
  <c r="AA820" i="28" a="1"/>
  <c r="Z820" i="28"/>
  <c r="X820" i="28"/>
  <c r="V820" i="28"/>
  <c r="U820" i="28"/>
  <c r="T820" i="28"/>
  <c r="S820" i="28"/>
  <c r="R820" i="28"/>
  <c r="AH819" i="28"/>
  <c r="AG819" i="28"/>
  <c r="AF819" i="28"/>
  <c r="AE819" i="28"/>
  <c r="AD819" i="28"/>
  <c r="AD819" i="28" a="1"/>
  <c r="AC819" i="28"/>
  <c r="AB819" i="28"/>
  <c r="AA819" i="28"/>
  <c r="AA819" i="28" a="1"/>
  <c r="Z819" i="28"/>
  <c r="X819" i="28"/>
  <c r="V819" i="28"/>
  <c r="U819" i="28"/>
  <c r="T819" i="28"/>
  <c r="S819" i="28"/>
  <c r="R819" i="28"/>
  <c r="AH818" i="28"/>
  <c r="AG818" i="28"/>
  <c r="AF818" i="28"/>
  <c r="AE818" i="28"/>
  <c r="AD818" i="28"/>
  <c r="AD818" i="28" a="1"/>
  <c r="AC818" i="28"/>
  <c r="AB818" i="28"/>
  <c r="AA818" i="28"/>
  <c r="AA818" i="28" a="1"/>
  <c r="Z818" i="28"/>
  <c r="X818" i="28"/>
  <c r="V818" i="28"/>
  <c r="U818" i="28"/>
  <c r="T818" i="28"/>
  <c r="S818" i="28"/>
  <c r="R818" i="28"/>
  <c r="AH817" i="28"/>
  <c r="AG817" i="28"/>
  <c r="AF817" i="28"/>
  <c r="AE817" i="28"/>
  <c r="AD817" i="28"/>
  <c r="AD817" i="28" a="1"/>
  <c r="AC817" i="28"/>
  <c r="AB817" i="28"/>
  <c r="AA817" i="28"/>
  <c r="AA817" i="28" a="1"/>
  <c r="Z817" i="28"/>
  <c r="X817" i="28"/>
  <c r="V817" i="28"/>
  <c r="U817" i="28"/>
  <c r="T817" i="28"/>
  <c r="S817" i="28"/>
  <c r="R817" i="28"/>
  <c r="AH816" i="28"/>
  <c r="AG816" i="28"/>
  <c r="AF816" i="28"/>
  <c r="AE816" i="28"/>
  <c r="AD816" i="28"/>
  <c r="AD816" i="28" a="1"/>
  <c r="AC816" i="28"/>
  <c r="AB816" i="28"/>
  <c r="AA816" i="28"/>
  <c r="AA816" i="28" a="1"/>
  <c r="Z816" i="28"/>
  <c r="X816" i="28"/>
  <c r="V816" i="28"/>
  <c r="U816" i="28"/>
  <c r="T816" i="28"/>
  <c r="S816" i="28"/>
  <c r="R816" i="28"/>
  <c r="AH815" i="28"/>
  <c r="AG815" i="28"/>
  <c r="AF815" i="28"/>
  <c r="AE815" i="28"/>
  <c r="AD815" i="28"/>
  <c r="AD815" i="28" a="1"/>
  <c r="AC815" i="28"/>
  <c r="AB815" i="28"/>
  <c r="AA815" i="28"/>
  <c r="AA815" i="28" a="1"/>
  <c r="Z815" i="28"/>
  <c r="X815" i="28"/>
  <c r="V815" i="28"/>
  <c r="U815" i="28"/>
  <c r="T815" i="28"/>
  <c r="S815" i="28"/>
  <c r="R815" i="28"/>
  <c r="AH814" i="28"/>
  <c r="AG814" i="28"/>
  <c r="AF814" i="28"/>
  <c r="AE814" i="28"/>
  <c r="AD814" i="28"/>
  <c r="AD814" i="28" a="1"/>
  <c r="AC814" i="28"/>
  <c r="AB814" i="28"/>
  <c r="AA814" i="28"/>
  <c r="AA814" i="28" a="1"/>
  <c r="Z814" i="28"/>
  <c r="X814" i="28"/>
  <c r="V814" i="28"/>
  <c r="U814" i="28"/>
  <c r="T814" i="28"/>
  <c r="S814" i="28"/>
  <c r="R814" i="28"/>
  <c r="AH813" i="28"/>
  <c r="AG813" i="28"/>
  <c r="AF813" i="28"/>
  <c r="AE813" i="28"/>
  <c r="AD813" i="28"/>
  <c r="AD813" i="28" a="1"/>
  <c r="AC813" i="28"/>
  <c r="AB813" i="28"/>
  <c r="AA813" i="28"/>
  <c r="AA813" i="28" a="1"/>
  <c r="Z813" i="28"/>
  <c r="X813" i="28"/>
  <c r="V813" i="28"/>
  <c r="U813" i="28"/>
  <c r="T813" i="28"/>
  <c r="S813" i="28"/>
  <c r="R813" i="28"/>
  <c r="AH812" i="28"/>
  <c r="AG812" i="28"/>
  <c r="AF812" i="28"/>
  <c r="AE812" i="28"/>
  <c r="AD812" i="28"/>
  <c r="AD812" i="28" a="1"/>
  <c r="AC812" i="28"/>
  <c r="AB812" i="28"/>
  <c r="AA812" i="28"/>
  <c r="AA812" i="28" a="1"/>
  <c r="Z812" i="28"/>
  <c r="X812" i="28"/>
  <c r="V812" i="28"/>
  <c r="U812" i="28"/>
  <c r="T812" i="28"/>
  <c r="S812" i="28"/>
  <c r="R812" i="28"/>
  <c r="AH811" i="28"/>
  <c r="AG811" i="28"/>
  <c r="AF811" i="28"/>
  <c r="AE811" i="28"/>
  <c r="AD811" i="28"/>
  <c r="AD811" i="28" a="1"/>
  <c r="AC811" i="28"/>
  <c r="AB811" i="28"/>
  <c r="AA811" i="28"/>
  <c r="AA811" i="28" a="1"/>
  <c r="Z811" i="28"/>
  <c r="X811" i="28"/>
  <c r="V811" i="28"/>
  <c r="U811" i="28"/>
  <c r="T811" i="28"/>
  <c r="S811" i="28"/>
  <c r="R811" i="28"/>
  <c r="AH810" i="28"/>
  <c r="AG810" i="28"/>
  <c r="AF810" i="28"/>
  <c r="AE810" i="28"/>
  <c r="AD810" i="28"/>
  <c r="AD810" i="28" a="1"/>
  <c r="AC810" i="28"/>
  <c r="AB810" i="28"/>
  <c r="AA810" i="28"/>
  <c r="AA810" i="28" a="1"/>
  <c r="Z810" i="28"/>
  <c r="X810" i="28"/>
  <c r="V810" i="28"/>
  <c r="U810" i="28"/>
  <c r="T810" i="28"/>
  <c r="S810" i="28"/>
  <c r="R810" i="28"/>
  <c r="AH809" i="28"/>
  <c r="AG809" i="28"/>
  <c r="AF809" i="28"/>
  <c r="AE809" i="28"/>
  <c r="AD809" i="28"/>
  <c r="AD809" i="28" a="1"/>
  <c r="AC809" i="28"/>
  <c r="AB809" i="28"/>
  <c r="AA809" i="28"/>
  <c r="AA809" i="28" a="1"/>
  <c r="Z809" i="28"/>
  <c r="X809" i="28"/>
  <c r="V809" i="28"/>
  <c r="U809" i="28"/>
  <c r="T809" i="28"/>
  <c r="S809" i="28"/>
  <c r="R809" i="28"/>
  <c r="AH808" i="28"/>
  <c r="AG808" i="28"/>
  <c r="AF808" i="28"/>
  <c r="AE808" i="28"/>
  <c r="AD808" i="28"/>
  <c r="AD808" i="28" a="1"/>
  <c r="AC808" i="28"/>
  <c r="AB808" i="28"/>
  <c r="AA808" i="28"/>
  <c r="AA808" i="28" a="1"/>
  <c r="Z808" i="28"/>
  <c r="X808" i="28"/>
  <c r="V808" i="28"/>
  <c r="U808" i="28"/>
  <c r="T808" i="28"/>
  <c r="S808" i="28"/>
  <c r="R808" i="28"/>
  <c r="AH807" i="28"/>
  <c r="AG807" i="28"/>
  <c r="AF807" i="28"/>
  <c r="AE807" i="28"/>
  <c r="AD807" i="28"/>
  <c r="AD807" i="28" a="1"/>
  <c r="AC807" i="28"/>
  <c r="AB807" i="28"/>
  <c r="AA807" i="28"/>
  <c r="AA807" i="28" a="1"/>
  <c r="Z807" i="28"/>
  <c r="X807" i="28"/>
  <c r="V807" i="28"/>
  <c r="U807" i="28"/>
  <c r="T807" i="28"/>
  <c r="S807" i="28"/>
  <c r="R807" i="28"/>
  <c r="AH806" i="28"/>
  <c r="AG806" i="28"/>
  <c r="AF806" i="28"/>
  <c r="AE806" i="28"/>
  <c r="AD806" i="28"/>
  <c r="AD806" i="28" a="1"/>
  <c r="AC806" i="28"/>
  <c r="AB806" i="28"/>
  <c r="AA806" i="28"/>
  <c r="AA806" i="28" a="1"/>
  <c r="Z806" i="28"/>
  <c r="X806" i="28"/>
  <c r="V806" i="28"/>
  <c r="U806" i="28"/>
  <c r="T806" i="28"/>
  <c r="S806" i="28"/>
  <c r="R806" i="28"/>
  <c r="AH805" i="28"/>
  <c r="AG805" i="28"/>
  <c r="AF805" i="28"/>
  <c r="AE805" i="28"/>
  <c r="AD805" i="28"/>
  <c r="AD805" i="28" a="1"/>
  <c r="AC805" i="28"/>
  <c r="AB805" i="28"/>
  <c r="AA805" i="28"/>
  <c r="AA805" i="28" a="1"/>
  <c r="Z805" i="28"/>
  <c r="X805" i="28"/>
  <c r="V805" i="28"/>
  <c r="U805" i="28"/>
  <c r="T805" i="28"/>
  <c r="S805" i="28"/>
  <c r="R805" i="28"/>
  <c r="AH804" i="28"/>
  <c r="AG804" i="28"/>
  <c r="AF804" i="28"/>
  <c r="AE804" i="28"/>
  <c r="AD804" i="28"/>
  <c r="AD804" i="28" a="1"/>
  <c r="AC804" i="28"/>
  <c r="AB804" i="28"/>
  <c r="AA804" i="28"/>
  <c r="AA804" i="28" a="1"/>
  <c r="Z804" i="28"/>
  <c r="X804" i="28"/>
  <c r="V804" i="28"/>
  <c r="U804" i="28"/>
  <c r="T804" i="28"/>
  <c r="S804" i="28"/>
  <c r="R804" i="28"/>
  <c r="AH803" i="28"/>
  <c r="AG803" i="28"/>
  <c r="AF803" i="28"/>
  <c r="AE803" i="28"/>
  <c r="AD803" i="28"/>
  <c r="AD803" i="28" a="1"/>
  <c r="AC803" i="28"/>
  <c r="AB803" i="28"/>
  <c r="AA803" i="28"/>
  <c r="AA803" i="28" a="1"/>
  <c r="Z803" i="28"/>
  <c r="X803" i="28"/>
  <c r="V803" i="28"/>
  <c r="U803" i="28"/>
  <c r="T803" i="28"/>
  <c r="S803" i="28"/>
  <c r="R803" i="28"/>
  <c r="AH802" i="28"/>
  <c r="AG802" i="28"/>
  <c r="AF802" i="28"/>
  <c r="AE802" i="28"/>
  <c r="AD802" i="28"/>
  <c r="AD802" i="28" a="1"/>
  <c r="AC802" i="28"/>
  <c r="AB802" i="28"/>
  <c r="AA802" i="28"/>
  <c r="AA802" i="28" a="1"/>
  <c r="Z802" i="28"/>
  <c r="X802" i="28"/>
  <c r="V802" i="28"/>
  <c r="U802" i="28"/>
  <c r="T802" i="28"/>
  <c r="S802" i="28"/>
  <c r="R802" i="28"/>
  <c r="AH801" i="28"/>
  <c r="AG801" i="28"/>
  <c r="AF801" i="28"/>
  <c r="AE801" i="28"/>
  <c r="AD801" i="28"/>
  <c r="AD801" i="28" a="1"/>
  <c r="AC801" i="28"/>
  <c r="AB801" i="28"/>
  <c r="AA801" i="28"/>
  <c r="AA801" i="28" a="1"/>
  <c r="Z801" i="28"/>
  <c r="X801" i="28"/>
  <c r="V801" i="28"/>
  <c r="U801" i="28"/>
  <c r="T801" i="28"/>
  <c r="S801" i="28"/>
  <c r="R801" i="28"/>
  <c r="AH800" i="28"/>
  <c r="AG800" i="28"/>
  <c r="AF800" i="28"/>
  <c r="AE800" i="28"/>
  <c r="AD800" i="28"/>
  <c r="AD800" i="28" a="1"/>
  <c r="AC800" i="28"/>
  <c r="AB800" i="28"/>
  <c r="AA800" i="28"/>
  <c r="AA800" i="28" a="1"/>
  <c r="Z800" i="28"/>
  <c r="X800" i="28"/>
  <c r="V800" i="28"/>
  <c r="U800" i="28"/>
  <c r="T800" i="28"/>
  <c r="S800" i="28"/>
  <c r="R800" i="28"/>
  <c r="AH799" i="28"/>
  <c r="AG799" i="28"/>
  <c r="AF799" i="28"/>
  <c r="AE799" i="28"/>
  <c r="AD799" i="28"/>
  <c r="AD799" i="28" a="1"/>
  <c r="AC799" i="28"/>
  <c r="AB799" i="28"/>
  <c r="AA799" i="28"/>
  <c r="AA799" i="28" a="1"/>
  <c r="Z799" i="28"/>
  <c r="X799" i="28"/>
  <c r="V799" i="28"/>
  <c r="U799" i="28"/>
  <c r="T799" i="28"/>
  <c r="S799" i="28"/>
  <c r="R799" i="28"/>
  <c r="AH798" i="28"/>
  <c r="AG798" i="28"/>
  <c r="AF798" i="28"/>
  <c r="AE798" i="28"/>
  <c r="AD798" i="28"/>
  <c r="AD798" i="28" a="1"/>
  <c r="AC798" i="28"/>
  <c r="AB798" i="28"/>
  <c r="AA798" i="28"/>
  <c r="AA798" i="28" a="1"/>
  <c r="Z798" i="28"/>
  <c r="X798" i="28"/>
  <c r="V798" i="28"/>
  <c r="U798" i="28"/>
  <c r="T798" i="28"/>
  <c r="S798" i="28"/>
  <c r="R798" i="28"/>
  <c r="AH797" i="28"/>
  <c r="AG797" i="28"/>
  <c r="AF797" i="28"/>
  <c r="AE797" i="28"/>
  <c r="AD797" i="28"/>
  <c r="AD797" i="28" a="1"/>
  <c r="AC797" i="28"/>
  <c r="AB797" i="28"/>
  <c r="AA797" i="28"/>
  <c r="AA797" i="28" a="1"/>
  <c r="Z797" i="28"/>
  <c r="X797" i="28"/>
  <c r="V797" i="28"/>
  <c r="U797" i="28"/>
  <c r="T797" i="28"/>
  <c r="S797" i="28"/>
  <c r="R797" i="28"/>
  <c r="AH796" i="28"/>
  <c r="AG796" i="28"/>
  <c r="AF796" i="28"/>
  <c r="AE796" i="28"/>
  <c r="AD796" i="28"/>
  <c r="AD796" i="28" a="1"/>
  <c r="AC796" i="28"/>
  <c r="AB796" i="28"/>
  <c r="AA796" i="28"/>
  <c r="AA796" i="28" a="1"/>
  <c r="Z796" i="28"/>
  <c r="X796" i="28"/>
  <c r="V796" i="28"/>
  <c r="U796" i="28"/>
  <c r="T796" i="28"/>
  <c r="S796" i="28"/>
  <c r="R796" i="28"/>
  <c r="AH795" i="28"/>
  <c r="AG795" i="28"/>
  <c r="AF795" i="28"/>
  <c r="AE795" i="28"/>
  <c r="AD795" i="28"/>
  <c r="AD795" i="28" a="1"/>
  <c r="AC795" i="28"/>
  <c r="AB795" i="28"/>
  <c r="AA795" i="28"/>
  <c r="AA795" i="28" a="1"/>
  <c r="Z795" i="28"/>
  <c r="X795" i="28"/>
  <c r="V795" i="28"/>
  <c r="U795" i="28"/>
  <c r="T795" i="28"/>
  <c r="S795" i="28"/>
  <c r="R795" i="28"/>
  <c r="AH794" i="28"/>
  <c r="AG794" i="28"/>
  <c r="AF794" i="28"/>
  <c r="AE794" i="28"/>
  <c r="AD794" i="28"/>
  <c r="AD794" i="28" a="1"/>
  <c r="AC794" i="28"/>
  <c r="AB794" i="28"/>
  <c r="AA794" i="28"/>
  <c r="AA794" i="28" a="1"/>
  <c r="Z794" i="28"/>
  <c r="X794" i="28"/>
  <c r="V794" i="28"/>
  <c r="U794" i="28"/>
  <c r="T794" i="28"/>
  <c r="S794" i="28"/>
  <c r="R794" i="28"/>
  <c r="AH793" i="28"/>
  <c r="AG793" i="28"/>
  <c r="AF793" i="28"/>
  <c r="AE793" i="28"/>
  <c r="AD793" i="28"/>
  <c r="AD793" i="28" a="1"/>
  <c r="AC793" i="28"/>
  <c r="AB793" i="28"/>
  <c r="AA793" i="28"/>
  <c r="AA793" i="28" a="1"/>
  <c r="Z793" i="28"/>
  <c r="X793" i="28"/>
  <c r="V793" i="28"/>
  <c r="U793" i="28"/>
  <c r="T793" i="28"/>
  <c r="S793" i="28"/>
  <c r="R793" i="28"/>
  <c r="AH792" i="28"/>
  <c r="AG792" i="28"/>
  <c r="AF792" i="28"/>
  <c r="AE792" i="28"/>
  <c r="AD792" i="28"/>
  <c r="AD792" i="28" a="1"/>
  <c r="AC792" i="28"/>
  <c r="AB792" i="28"/>
  <c r="AA792" i="28"/>
  <c r="AA792" i="28" a="1"/>
  <c r="Z792" i="28"/>
  <c r="X792" i="28"/>
  <c r="V792" i="28"/>
  <c r="U792" i="28"/>
  <c r="T792" i="28"/>
  <c r="S792" i="28"/>
  <c r="R792" i="28"/>
  <c r="AH791" i="28"/>
  <c r="AG791" i="28"/>
  <c r="AF791" i="28"/>
  <c r="AE791" i="28"/>
  <c r="AD791" i="28"/>
  <c r="AD791" i="28" a="1"/>
  <c r="AC791" i="28"/>
  <c r="AB791" i="28"/>
  <c r="AA791" i="28"/>
  <c r="AA791" i="28" a="1"/>
  <c r="Z791" i="28"/>
  <c r="X791" i="28"/>
  <c r="V791" i="28"/>
  <c r="U791" i="28"/>
  <c r="T791" i="28"/>
  <c r="S791" i="28"/>
  <c r="R791" i="28"/>
  <c r="AH790" i="28"/>
  <c r="AG790" i="28"/>
  <c r="AF790" i="28"/>
  <c r="AE790" i="28"/>
  <c r="AD790" i="28"/>
  <c r="AD790" i="28" a="1"/>
  <c r="AC790" i="28"/>
  <c r="AB790" i="28"/>
  <c r="AA790" i="28"/>
  <c r="AA790" i="28" a="1"/>
  <c r="Z790" i="28"/>
  <c r="X790" i="28"/>
  <c r="V790" i="28"/>
  <c r="U790" i="28"/>
  <c r="T790" i="28"/>
  <c r="S790" i="28"/>
  <c r="R790" i="28"/>
  <c r="AH789" i="28"/>
  <c r="AG789" i="28"/>
  <c r="AF789" i="28"/>
  <c r="AE789" i="28"/>
  <c r="AD789" i="28"/>
  <c r="AD789" i="28" a="1"/>
  <c r="AC789" i="28"/>
  <c r="AB789" i="28"/>
  <c r="AA789" i="28"/>
  <c r="AA789" i="28" a="1"/>
  <c r="Z789" i="28"/>
  <c r="X789" i="28"/>
  <c r="V789" i="28"/>
  <c r="U789" i="28"/>
  <c r="T789" i="28"/>
  <c r="S789" i="28"/>
  <c r="R789" i="28"/>
  <c r="AH788" i="28"/>
  <c r="AG788" i="28"/>
  <c r="AF788" i="28"/>
  <c r="AE788" i="28"/>
  <c r="AD788" i="28"/>
  <c r="AD788" i="28" a="1"/>
  <c r="AC788" i="28"/>
  <c r="AB788" i="28"/>
  <c r="AA788" i="28"/>
  <c r="AA788" i="28" a="1"/>
  <c r="Z788" i="28"/>
  <c r="X788" i="28"/>
  <c r="V788" i="28"/>
  <c r="U788" i="28"/>
  <c r="T788" i="28"/>
  <c r="S788" i="28"/>
  <c r="R788" i="28"/>
  <c r="AH787" i="28"/>
  <c r="AG787" i="28"/>
  <c r="AF787" i="28"/>
  <c r="AE787" i="28"/>
  <c r="AD787" i="28"/>
  <c r="AD787" i="28" a="1"/>
  <c r="AC787" i="28"/>
  <c r="AB787" i="28"/>
  <c r="AA787" i="28"/>
  <c r="AA787" i="28" a="1"/>
  <c r="Z787" i="28"/>
  <c r="X787" i="28"/>
  <c r="V787" i="28"/>
  <c r="U787" i="28"/>
  <c r="T787" i="28"/>
  <c r="S787" i="28"/>
  <c r="R787" i="28"/>
  <c r="AH786" i="28"/>
  <c r="AG786" i="28"/>
  <c r="AF786" i="28"/>
  <c r="AE786" i="28"/>
  <c r="AD786" i="28"/>
  <c r="AD786" i="28" a="1"/>
  <c r="AC786" i="28"/>
  <c r="AB786" i="28"/>
  <c r="AA786" i="28"/>
  <c r="AA786" i="28" a="1"/>
  <c r="Z786" i="28"/>
  <c r="X786" i="28"/>
  <c r="V786" i="28"/>
  <c r="U786" i="28"/>
  <c r="T786" i="28"/>
  <c r="S786" i="28"/>
  <c r="R786" i="28"/>
  <c r="AH785" i="28"/>
  <c r="AG785" i="28"/>
  <c r="AF785" i="28"/>
  <c r="AE785" i="28"/>
  <c r="AD785" i="28"/>
  <c r="AD785" i="28" a="1"/>
  <c r="AC785" i="28"/>
  <c r="AB785" i="28"/>
  <c r="AA785" i="28"/>
  <c r="AA785" i="28" a="1"/>
  <c r="Z785" i="28"/>
  <c r="X785" i="28"/>
  <c r="V785" i="28"/>
  <c r="U785" i="28"/>
  <c r="T785" i="28"/>
  <c r="S785" i="28"/>
  <c r="R785" i="28"/>
  <c r="AH784" i="28"/>
  <c r="AG784" i="28"/>
  <c r="AF784" i="28"/>
  <c r="AE784" i="28"/>
  <c r="AD784" i="28"/>
  <c r="AD784" i="28" a="1"/>
  <c r="AC784" i="28"/>
  <c r="AB784" i="28"/>
  <c r="AA784" i="28"/>
  <c r="AA784" i="28" a="1"/>
  <c r="Z784" i="28"/>
  <c r="X784" i="28"/>
  <c r="V784" i="28"/>
  <c r="U784" i="28"/>
  <c r="T784" i="28"/>
  <c r="S784" i="28"/>
  <c r="R784" i="28"/>
  <c r="AH783" i="28"/>
  <c r="AG783" i="28"/>
  <c r="AF783" i="28"/>
  <c r="AE783" i="28"/>
  <c r="AD783" i="28"/>
  <c r="AD783" i="28" a="1"/>
  <c r="AC783" i="28"/>
  <c r="AB783" i="28"/>
  <c r="AA783" i="28"/>
  <c r="AA783" i="28" a="1"/>
  <c r="Z783" i="28"/>
  <c r="X783" i="28"/>
  <c r="V783" i="28"/>
  <c r="U783" i="28"/>
  <c r="T783" i="28"/>
  <c r="S783" i="28"/>
  <c r="R783" i="28"/>
  <c r="AH782" i="28"/>
  <c r="AG782" i="28"/>
  <c r="AF782" i="28"/>
  <c r="AE782" i="28"/>
  <c r="AD782" i="28"/>
  <c r="AD782" i="28" a="1"/>
  <c r="AC782" i="28"/>
  <c r="AB782" i="28"/>
  <c r="AA782" i="28"/>
  <c r="AA782" i="28" a="1"/>
  <c r="Z782" i="28"/>
  <c r="X782" i="28"/>
  <c r="V782" i="28"/>
  <c r="U782" i="28"/>
  <c r="T782" i="28"/>
  <c r="S782" i="28"/>
  <c r="R782" i="28"/>
  <c r="AH781" i="28"/>
  <c r="AG781" i="28"/>
  <c r="AF781" i="28"/>
  <c r="AE781" i="28"/>
  <c r="AD781" i="28"/>
  <c r="AD781" i="28" a="1"/>
  <c r="AC781" i="28"/>
  <c r="AB781" i="28"/>
  <c r="AA781" i="28"/>
  <c r="AA781" i="28" a="1"/>
  <c r="Z781" i="28"/>
  <c r="X781" i="28"/>
  <c r="V781" i="28"/>
  <c r="U781" i="28"/>
  <c r="T781" i="28"/>
  <c r="S781" i="28"/>
  <c r="R781" i="28"/>
  <c r="AH780" i="28"/>
  <c r="AG780" i="28"/>
  <c r="AF780" i="28"/>
  <c r="AE780" i="28"/>
  <c r="AD780" i="28"/>
  <c r="AD780" i="28" a="1"/>
  <c r="AC780" i="28"/>
  <c r="AB780" i="28"/>
  <c r="AA780" i="28"/>
  <c r="AA780" i="28" a="1"/>
  <c r="Z780" i="28"/>
  <c r="X780" i="28"/>
  <c r="V780" i="28"/>
  <c r="U780" i="28"/>
  <c r="T780" i="28"/>
  <c r="S780" i="28"/>
  <c r="R780" i="28"/>
  <c r="AH779" i="28"/>
  <c r="AG779" i="28"/>
  <c r="AF779" i="28"/>
  <c r="AE779" i="28"/>
  <c r="AD779" i="28"/>
  <c r="AD779" i="28" a="1"/>
  <c r="AC779" i="28"/>
  <c r="AB779" i="28"/>
  <c r="AA779" i="28"/>
  <c r="AA779" i="28" a="1"/>
  <c r="Z779" i="28"/>
  <c r="X779" i="28"/>
  <c r="V779" i="28"/>
  <c r="U779" i="28"/>
  <c r="T779" i="28"/>
  <c r="S779" i="28"/>
  <c r="R779" i="28"/>
  <c r="AH778" i="28"/>
  <c r="AG778" i="28"/>
  <c r="AF778" i="28"/>
  <c r="AE778" i="28"/>
  <c r="AD778" i="28"/>
  <c r="AD778" i="28" a="1"/>
  <c r="AC778" i="28"/>
  <c r="AB778" i="28"/>
  <c r="AA778" i="28"/>
  <c r="AA778" i="28" a="1"/>
  <c r="Z778" i="28"/>
  <c r="X778" i="28"/>
  <c r="V778" i="28"/>
  <c r="U778" i="28"/>
  <c r="T778" i="28"/>
  <c r="S778" i="28"/>
  <c r="R778" i="28"/>
  <c r="AH777" i="28"/>
  <c r="AG777" i="28"/>
  <c r="AF777" i="28"/>
  <c r="AE777" i="28"/>
  <c r="AD777" i="28"/>
  <c r="AD777" i="28" a="1"/>
  <c r="AC777" i="28"/>
  <c r="AB777" i="28"/>
  <c r="AA777" i="28"/>
  <c r="AA777" i="28" a="1"/>
  <c r="Z777" i="28"/>
  <c r="X777" i="28"/>
  <c r="V777" i="28"/>
  <c r="U777" i="28"/>
  <c r="T777" i="28"/>
  <c r="S777" i="28"/>
  <c r="R777" i="28"/>
  <c r="AH776" i="28"/>
  <c r="AG776" i="28"/>
  <c r="AF776" i="28"/>
  <c r="AE776" i="28"/>
  <c r="AD776" i="28"/>
  <c r="AD776" i="28" a="1"/>
  <c r="AC776" i="28"/>
  <c r="AB776" i="28"/>
  <c r="AA776" i="28"/>
  <c r="AA776" i="28" a="1"/>
  <c r="Z776" i="28"/>
  <c r="X776" i="28"/>
  <c r="V776" i="28"/>
  <c r="U776" i="28"/>
  <c r="T776" i="28"/>
  <c r="S776" i="28"/>
  <c r="R776" i="28"/>
  <c r="AH775" i="28"/>
  <c r="AG775" i="28"/>
  <c r="AF775" i="28"/>
  <c r="AE775" i="28"/>
  <c r="AD775" i="28"/>
  <c r="AD775" i="28" a="1"/>
  <c r="AC775" i="28"/>
  <c r="AB775" i="28"/>
  <c r="AA775" i="28"/>
  <c r="AA775" i="28" a="1"/>
  <c r="Z775" i="28"/>
  <c r="X775" i="28"/>
  <c r="V775" i="28"/>
  <c r="U775" i="28"/>
  <c r="T775" i="28"/>
  <c r="S775" i="28"/>
  <c r="R775" i="28"/>
  <c r="AH774" i="28"/>
  <c r="AG774" i="28"/>
  <c r="AF774" i="28"/>
  <c r="AE774" i="28"/>
  <c r="AD774" i="28"/>
  <c r="AD774" i="28" a="1"/>
  <c r="AC774" i="28"/>
  <c r="AB774" i="28"/>
  <c r="AA774" i="28"/>
  <c r="AA774" i="28" a="1"/>
  <c r="Z774" i="28"/>
  <c r="X774" i="28"/>
  <c r="V774" i="28"/>
  <c r="U774" i="28"/>
  <c r="T774" i="28"/>
  <c r="S774" i="28"/>
  <c r="R774" i="28"/>
  <c r="AH773" i="28"/>
  <c r="AG773" i="28"/>
  <c r="AF773" i="28"/>
  <c r="AE773" i="28"/>
  <c r="AD773" i="28"/>
  <c r="AD773" i="28" a="1"/>
  <c r="AC773" i="28"/>
  <c r="AB773" i="28"/>
  <c r="AA773" i="28"/>
  <c r="AA773" i="28" a="1"/>
  <c r="Z773" i="28"/>
  <c r="X773" i="28"/>
  <c r="V773" i="28"/>
  <c r="U773" i="28"/>
  <c r="T773" i="28"/>
  <c r="S773" i="28"/>
  <c r="R773" i="28"/>
  <c r="AH772" i="28"/>
  <c r="AG772" i="28"/>
  <c r="AF772" i="28"/>
  <c r="AE772" i="28"/>
  <c r="AD772" i="28"/>
  <c r="AD772" i="28" a="1"/>
  <c r="AC772" i="28"/>
  <c r="AB772" i="28"/>
  <c r="AA772" i="28"/>
  <c r="AA772" i="28" a="1"/>
  <c r="Z772" i="28"/>
  <c r="X772" i="28"/>
  <c r="V772" i="28"/>
  <c r="U772" i="28"/>
  <c r="T772" i="28"/>
  <c r="S772" i="28"/>
  <c r="R772" i="28"/>
  <c r="AH771" i="28"/>
  <c r="AG771" i="28"/>
  <c r="AF771" i="28"/>
  <c r="AE771" i="28"/>
  <c r="AD771" i="28"/>
  <c r="AD771" i="28" a="1"/>
  <c r="AC771" i="28"/>
  <c r="AB771" i="28"/>
  <c r="AA771" i="28"/>
  <c r="AA771" i="28" a="1"/>
  <c r="Z771" i="28"/>
  <c r="X771" i="28"/>
  <c r="V771" i="28"/>
  <c r="U771" i="28"/>
  <c r="T771" i="28"/>
  <c r="S771" i="28"/>
  <c r="R771" i="28"/>
  <c r="AH770" i="28"/>
  <c r="AG770" i="28"/>
  <c r="AF770" i="28"/>
  <c r="AE770" i="28"/>
  <c r="AD770" i="28"/>
  <c r="AD770" i="28" a="1"/>
  <c r="AC770" i="28"/>
  <c r="AB770" i="28"/>
  <c r="AA770" i="28"/>
  <c r="AA770" i="28" a="1"/>
  <c r="Z770" i="28"/>
  <c r="X770" i="28"/>
  <c r="V770" i="28"/>
  <c r="U770" i="28"/>
  <c r="T770" i="28"/>
  <c r="S770" i="28"/>
  <c r="R770" i="28"/>
  <c r="AH769" i="28"/>
  <c r="AG769" i="28"/>
  <c r="AF769" i="28"/>
  <c r="AE769" i="28"/>
  <c r="AD769" i="28"/>
  <c r="AD769" i="28" a="1"/>
  <c r="AC769" i="28"/>
  <c r="AB769" i="28"/>
  <c r="AA769" i="28"/>
  <c r="AA769" i="28" a="1"/>
  <c r="Z769" i="28"/>
  <c r="X769" i="28"/>
  <c r="V769" i="28"/>
  <c r="U769" i="28"/>
  <c r="T769" i="28"/>
  <c r="S769" i="28"/>
  <c r="R769" i="28"/>
  <c r="AH768" i="28"/>
  <c r="AG768" i="28"/>
  <c r="AF768" i="28"/>
  <c r="AE768" i="28"/>
  <c r="AD768" i="28"/>
  <c r="AD768" i="28" a="1"/>
  <c r="AC768" i="28"/>
  <c r="AB768" i="28"/>
  <c r="AA768" i="28"/>
  <c r="AA768" i="28" a="1"/>
  <c r="Z768" i="28"/>
  <c r="X768" i="28"/>
  <c r="V768" i="28"/>
  <c r="U768" i="28"/>
  <c r="T768" i="28"/>
  <c r="S768" i="28"/>
  <c r="R768" i="28"/>
  <c r="AH767" i="28"/>
  <c r="AG767" i="28"/>
  <c r="AF767" i="28"/>
  <c r="AE767" i="28"/>
  <c r="AD767" i="28"/>
  <c r="AD767" i="28" a="1"/>
  <c r="AC767" i="28"/>
  <c r="AB767" i="28"/>
  <c r="AA767" i="28"/>
  <c r="AA767" i="28" a="1"/>
  <c r="Z767" i="28"/>
  <c r="X767" i="28"/>
  <c r="V767" i="28"/>
  <c r="U767" i="28"/>
  <c r="T767" i="28"/>
  <c r="S767" i="28"/>
  <c r="R767" i="28"/>
  <c r="AH766" i="28"/>
  <c r="AG766" i="28"/>
  <c r="AF766" i="28"/>
  <c r="AE766" i="28"/>
  <c r="AD766" i="28"/>
  <c r="AD766" i="28" a="1"/>
  <c r="AC766" i="28"/>
  <c r="AB766" i="28"/>
  <c r="AA766" i="28"/>
  <c r="AA766" i="28" a="1"/>
  <c r="Z766" i="28"/>
  <c r="X766" i="28"/>
  <c r="V766" i="28"/>
  <c r="U766" i="28"/>
  <c r="T766" i="28"/>
  <c r="S766" i="28"/>
  <c r="R766" i="28"/>
  <c r="AH765" i="28"/>
  <c r="AG765" i="28"/>
  <c r="AF765" i="28"/>
  <c r="AE765" i="28"/>
  <c r="AD765" i="28"/>
  <c r="AD765" i="28" a="1"/>
  <c r="AC765" i="28"/>
  <c r="AB765" i="28"/>
  <c r="AA765" i="28"/>
  <c r="AA765" i="28" a="1"/>
  <c r="Z765" i="28"/>
  <c r="X765" i="28"/>
  <c r="V765" i="28"/>
  <c r="U765" i="28"/>
  <c r="T765" i="28"/>
  <c r="S765" i="28"/>
  <c r="R765" i="28"/>
  <c r="AH764" i="28"/>
  <c r="AG764" i="28"/>
  <c r="AF764" i="28"/>
  <c r="AE764" i="28"/>
  <c r="AD764" i="28"/>
  <c r="AD764" i="28" a="1"/>
  <c r="AC764" i="28"/>
  <c r="AB764" i="28"/>
  <c r="AA764" i="28"/>
  <c r="AA764" i="28" a="1"/>
  <c r="Z764" i="28"/>
  <c r="X764" i="28"/>
  <c r="V764" i="28"/>
  <c r="U764" i="28"/>
  <c r="T764" i="28"/>
  <c r="S764" i="28"/>
  <c r="R764" i="28"/>
  <c r="AH763" i="28"/>
  <c r="AG763" i="28"/>
  <c r="AF763" i="28"/>
  <c r="AE763" i="28"/>
  <c r="AD763" i="28"/>
  <c r="AD763" i="28" a="1"/>
  <c r="AC763" i="28"/>
  <c r="AB763" i="28"/>
  <c r="AA763" i="28"/>
  <c r="AA763" i="28" a="1"/>
  <c r="Z763" i="28"/>
  <c r="X763" i="28"/>
  <c r="V763" i="28"/>
  <c r="U763" i="28"/>
  <c r="T763" i="28"/>
  <c r="S763" i="28"/>
  <c r="R763" i="28"/>
  <c r="AH762" i="28"/>
  <c r="AG762" i="28"/>
  <c r="AF762" i="28"/>
  <c r="AE762" i="28"/>
  <c r="AD762" i="28"/>
  <c r="AD762" i="28" a="1"/>
  <c r="AC762" i="28"/>
  <c r="AB762" i="28"/>
  <c r="AA762" i="28"/>
  <c r="AA762" i="28" a="1"/>
  <c r="Z762" i="28"/>
  <c r="X762" i="28"/>
  <c r="V762" i="28"/>
  <c r="U762" i="28"/>
  <c r="T762" i="28"/>
  <c r="S762" i="28"/>
  <c r="R762" i="28"/>
  <c r="AH761" i="28"/>
  <c r="AG761" i="28"/>
  <c r="AF761" i="28"/>
  <c r="AE761" i="28"/>
  <c r="AD761" i="28"/>
  <c r="AD761" i="28" a="1"/>
  <c r="AC761" i="28"/>
  <c r="AB761" i="28"/>
  <c r="AA761" i="28"/>
  <c r="AA761" i="28" a="1"/>
  <c r="Z761" i="28"/>
  <c r="X761" i="28"/>
  <c r="V761" i="28"/>
  <c r="U761" i="28"/>
  <c r="T761" i="28"/>
  <c r="S761" i="28"/>
  <c r="R761" i="28"/>
  <c r="AH760" i="28"/>
  <c r="AG760" i="28"/>
  <c r="AF760" i="28"/>
  <c r="AE760" i="28"/>
  <c r="AD760" i="28"/>
  <c r="AD760" i="28" a="1"/>
  <c r="AC760" i="28"/>
  <c r="AB760" i="28"/>
  <c r="AA760" i="28"/>
  <c r="AA760" i="28" a="1"/>
  <c r="Z760" i="28"/>
  <c r="X760" i="28"/>
  <c r="V760" i="28"/>
  <c r="U760" i="28"/>
  <c r="T760" i="28"/>
  <c r="S760" i="28"/>
  <c r="R760" i="28"/>
  <c r="AH759" i="28"/>
  <c r="AG759" i="28"/>
  <c r="AF759" i="28"/>
  <c r="AE759" i="28"/>
  <c r="AD759" i="28"/>
  <c r="AD759" i="28" a="1"/>
  <c r="AC759" i="28"/>
  <c r="AB759" i="28"/>
  <c r="AA759" i="28"/>
  <c r="AA759" i="28" a="1"/>
  <c r="Z759" i="28"/>
  <c r="X759" i="28"/>
  <c r="V759" i="28"/>
  <c r="U759" i="28"/>
  <c r="T759" i="28"/>
  <c r="S759" i="28"/>
  <c r="R759" i="28"/>
  <c r="AH758" i="28"/>
  <c r="AG758" i="28"/>
  <c r="AF758" i="28"/>
  <c r="AE758" i="28"/>
  <c r="AD758" i="28"/>
  <c r="AD758" i="28" a="1"/>
  <c r="AC758" i="28"/>
  <c r="AB758" i="28"/>
  <c r="AA758" i="28"/>
  <c r="AA758" i="28" a="1"/>
  <c r="Z758" i="28"/>
  <c r="X758" i="28"/>
  <c r="V758" i="28"/>
  <c r="U758" i="28"/>
  <c r="T758" i="28"/>
  <c r="S758" i="28"/>
  <c r="R758" i="28"/>
  <c r="AH757" i="28"/>
  <c r="AG757" i="28"/>
  <c r="AF757" i="28"/>
  <c r="AE757" i="28"/>
  <c r="AD757" i="28"/>
  <c r="AD757" i="28" a="1"/>
  <c r="AC757" i="28"/>
  <c r="AB757" i="28"/>
  <c r="AA757" i="28"/>
  <c r="AA757" i="28" a="1"/>
  <c r="Z757" i="28"/>
  <c r="X757" i="28"/>
  <c r="V757" i="28"/>
  <c r="U757" i="28"/>
  <c r="T757" i="28"/>
  <c r="S757" i="28"/>
  <c r="R757" i="28"/>
  <c r="AH756" i="28"/>
  <c r="AG756" i="28"/>
  <c r="AF756" i="28"/>
  <c r="AE756" i="28"/>
  <c r="AD756" i="28"/>
  <c r="AD756" i="28" a="1"/>
  <c r="AC756" i="28"/>
  <c r="AB756" i="28"/>
  <c r="AA756" i="28"/>
  <c r="AA756" i="28" a="1"/>
  <c r="Z756" i="28"/>
  <c r="X756" i="28"/>
  <c r="V756" i="28"/>
  <c r="U756" i="28"/>
  <c r="T756" i="28"/>
  <c r="S756" i="28"/>
  <c r="R756" i="28"/>
  <c r="AH755" i="28"/>
  <c r="AG755" i="28"/>
  <c r="AF755" i="28"/>
  <c r="AE755" i="28"/>
  <c r="AD755" i="28"/>
  <c r="AD755" i="28" a="1"/>
  <c r="AC755" i="28"/>
  <c r="AB755" i="28"/>
  <c r="AA755" i="28"/>
  <c r="AA755" i="28" a="1"/>
  <c r="Z755" i="28"/>
  <c r="X755" i="28"/>
  <c r="V755" i="28"/>
  <c r="U755" i="28"/>
  <c r="T755" i="28"/>
  <c r="S755" i="28"/>
  <c r="R755" i="28"/>
  <c r="AH754" i="28"/>
  <c r="AG754" i="28"/>
  <c r="AF754" i="28"/>
  <c r="AE754" i="28"/>
  <c r="AD754" i="28"/>
  <c r="AD754" i="28" a="1"/>
  <c r="AC754" i="28"/>
  <c r="AB754" i="28"/>
  <c r="AA754" i="28"/>
  <c r="AA754" i="28" a="1"/>
  <c r="Z754" i="28"/>
  <c r="X754" i="28"/>
  <c r="V754" i="28"/>
  <c r="U754" i="28"/>
  <c r="T754" i="28"/>
  <c r="S754" i="28"/>
  <c r="R754" i="28"/>
  <c r="AH753" i="28"/>
  <c r="AG753" i="28"/>
  <c r="AF753" i="28"/>
  <c r="AE753" i="28"/>
  <c r="AD753" i="28"/>
  <c r="AD753" i="28" a="1"/>
  <c r="AC753" i="28"/>
  <c r="AB753" i="28"/>
  <c r="AA753" i="28"/>
  <c r="AA753" i="28" a="1"/>
  <c r="Z753" i="28"/>
  <c r="X753" i="28"/>
  <c r="V753" i="28"/>
  <c r="U753" i="28"/>
  <c r="T753" i="28"/>
  <c r="S753" i="28"/>
  <c r="R753" i="28"/>
  <c r="AH752" i="28"/>
  <c r="AG752" i="28"/>
  <c r="AF752" i="28"/>
  <c r="AE752" i="28"/>
  <c r="AD752" i="28"/>
  <c r="AD752" i="28" a="1"/>
  <c r="AC752" i="28"/>
  <c r="AB752" i="28"/>
  <c r="AA752" i="28"/>
  <c r="AA752" i="28" a="1"/>
  <c r="Z752" i="28"/>
  <c r="X752" i="28"/>
  <c r="V752" i="28"/>
  <c r="U752" i="28"/>
  <c r="T752" i="28"/>
  <c r="S752" i="28"/>
  <c r="R752" i="28"/>
  <c r="AH751" i="28"/>
  <c r="AG751" i="28"/>
  <c r="AF751" i="28"/>
  <c r="AE751" i="28"/>
  <c r="AD751" i="28"/>
  <c r="AD751" i="28" a="1"/>
  <c r="AC751" i="28"/>
  <c r="AB751" i="28"/>
  <c r="AA751" i="28"/>
  <c r="AA751" i="28" a="1"/>
  <c r="Z751" i="28"/>
  <c r="X751" i="28"/>
  <c r="V751" i="28"/>
  <c r="U751" i="28"/>
  <c r="T751" i="28"/>
  <c r="S751" i="28"/>
  <c r="R751" i="28"/>
  <c r="AH750" i="28"/>
  <c r="AG750" i="28"/>
  <c r="AF750" i="28"/>
  <c r="AE750" i="28"/>
  <c r="AD750" i="28"/>
  <c r="AD750" i="28" a="1"/>
  <c r="AC750" i="28"/>
  <c r="AB750" i="28"/>
  <c r="AA750" i="28"/>
  <c r="AA750" i="28" a="1"/>
  <c r="Z750" i="28"/>
  <c r="X750" i="28"/>
  <c r="V750" i="28"/>
  <c r="U750" i="28"/>
  <c r="T750" i="28"/>
  <c r="S750" i="28"/>
  <c r="R750" i="28"/>
  <c r="AH749" i="28"/>
  <c r="AG749" i="28"/>
  <c r="AF749" i="28"/>
  <c r="AE749" i="28"/>
  <c r="AD749" i="28"/>
  <c r="AD749" i="28" a="1"/>
  <c r="AC749" i="28"/>
  <c r="AB749" i="28"/>
  <c r="AA749" i="28"/>
  <c r="AA749" i="28" a="1"/>
  <c r="Z749" i="28"/>
  <c r="X749" i="28"/>
  <c r="V749" i="28"/>
  <c r="U749" i="28"/>
  <c r="T749" i="28"/>
  <c r="S749" i="28"/>
  <c r="R749" i="28"/>
  <c r="AH748" i="28"/>
  <c r="AG748" i="28"/>
  <c r="AF748" i="28"/>
  <c r="AE748" i="28"/>
  <c r="AD748" i="28"/>
  <c r="AD748" i="28" a="1"/>
  <c r="AC748" i="28"/>
  <c r="AB748" i="28"/>
  <c r="AA748" i="28"/>
  <c r="AA748" i="28" a="1"/>
  <c r="Z748" i="28"/>
  <c r="X748" i="28"/>
  <c r="V748" i="28"/>
  <c r="U748" i="28"/>
  <c r="T748" i="28"/>
  <c r="S748" i="28"/>
  <c r="R748" i="28"/>
  <c r="AH747" i="28"/>
  <c r="AG747" i="28"/>
  <c r="AF747" i="28"/>
  <c r="AE747" i="28"/>
  <c r="AD747" i="28"/>
  <c r="AD747" i="28" a="1"/>
  <c r="AC747" i="28"/>
  <c r="AB747" i="28"/>
  <c r="AA747" i="28"/>
  <c r="AA747" i="28" a="1"/>
  <c r="Z747" i="28"/>
  <c r="X747" i="28"/>
  <c r="V747" i="28"/>
  <c r="U747" i="28"/>
  <c r="T747" i="28"/>
  <c r="S747" i="28"/>
  <c r="R747" i="28"/>
  <c r="AH746" i="28"/>
  <c r="AG746" i="28"/>
  <c r="AF746" i="28"/>
  <c r="AE746" i="28"/>
  <c r="AD746" i="28"/>
  <c r="AD746" i="28" a="1"/>
  <c r="AC746" i="28"/>
  <c r="AB746" i="28"/>
  <c r="AA746" i="28"/>
  <c r="AA746" i="28" a="1"/>
  <c r="Z746" i="28"/>
  <c r="X746" i="28"/>
  <c r="V746" i="28"/>
  <c r="U746" i="28"/>
  <c r="T746" i="28"/>
  <c r="S746" i="28"/>
  <c r="R746" i="28"/>
  <c r="AH745" i="28"/>
  <c r="AG745" i="28"/>
  <c r="AF745" i="28"/>
  <c r="AE745" i="28"/>
  <c r="AD745" i="28"/>
  <c r="AD745" i="28" a="1"/>
  <c r="AC745" i="28"/>
  <c r="AB745" i="28"/>
  <c r="AA745" i="28"/>
  <c r="AA745" i="28" a="1"/>
  <c r="Z745" i="28"/>
  <c r="X745" i="28"/>
  <c r="V745" i="28"/>
  <c r="U745" i="28"/>
  <c r="T745" i="28"/>
  <c r="S745" i="28"/>
  <c r="R745" i="28"/>
  <c r="AH744" i="28"/>
  <c r="AG744" i="28"/>
  <c r="AF744" i="28"/>
  <c r="AE744" i="28"/>
  <c r="AD744" i="28"/>
  <c r="AD744" i="28" a="1"/>
  <c r="AC744" i="28"/>
  <c r="AB744" i="28"/>
  <c r="AA744" i="28"/>
  <c r="AA744" i="28" a="1"/>
  <c r="Z744" i="28"/>
  <c r="X744" i="28"/>
  <c r="V744" i="28"/>
  <c r="U744" i="28"/>
  <c r="T744" i="28"/>
  <c r="S744" i="28"/>
  <c r="R744" i="28"/>
  <c r="AH743" i="28"/>
  <c r="AG743" i="28"/>
  <c r="AF743" i="28"/>
  <c r="AE743" i="28"/>
  <c r="AD743" i="28"/>
  <c r="AD743" i="28" a="1"/>
  <c r="AC743" i="28"/>
  <c r="AB743" i="28"/>
  <c r="AA743" i="28"/>
  <c r="AA743" i="28" a="1"/>
  <c r="Z743" i="28"/>
  <c r="X743" i="28"/>
  <c r="V743" i="28"/>
  <c r="U743" i="28"/>
  <c r="T743" i="28"/>
  <c r="S743" i="28"/>
  <c r="R743" i="28"/>
  <c r="AH742" i="28"/>
  <c r="AG742" i="28"/>
  <c r="AF742" i="28"/>
  <c r="AE742" i="28"/>
  <c r="AD742" i="28"/>
  <c r="AD742" i="28" a="1"/>
  <c r="AC742" i="28"/>
  <c r="AB742" i="28"/>
  <c r="AA742" i="28"/>
  <c r="AA742" i="28" a="1"/>
  <c r="Z742" i="28"/>
  <c r="X742" i="28"/>
  <c r="V742" i="28"/>
  <c r="U742" i="28"/>
  <c r="T742" i="28"/>
  <c r="S742" i="28"/>
  <c r="R742" i="28"/>
  <c r="AH741" i="28"/>
  <c r="AG741" i="28"/>
  <c r="AF741" i="28"/>
  <c r="AE741" i="28"/>
  <c r="AD741" i="28"/>
  <c r="AD741" i="28" a="1"/>
  <c r="AC741" i="28"/>
  <c r="AB741" i="28"/>
  <c r="AA741" i="28"/>
  <c r="AA741" i="28" a="1"/>
  <c r="Z741" i="28"/>
  <c r="X741" i="28"/>
  <c r="V741" i="28"/>
  <c r="U741" i="28"/>
  <c r="T741" i="28"/>
  <c r="S741" i="28"/>
  <c r="R741" i="28"/>
  <c r="AH740" i="28"/>
  <c r="AG740" i="28"/>
  <c r="AF740" i="28"/>
  <c r="AE740" i="28"/>
  <c r="AD740" i="28"/>
  <c r="AD740" i="28" a="1"/>
  <c r="AC740" i="28"/>
  <c r="AB740" i="28"/>
  <c r="AA740" i="28"/>
  <c r="AA740" i="28" a="1"/>
  <c r="Z740" i="28"/>
  <c r="X740" i="28"/>
  <c r="V740" i="28"/>
  <c r="U740" i="28"/>
  <c r="T740" i="28"/>
  <c r="S740" i="28"/>
  <c r="R740" i="28"/>
  <c r="AH739" i="28"/>
  <c r="AG739" i="28"/>
  <c r="AF739" i="28"/>
  <c r="AE739" i="28"/>
  <c r="AD739" i="28"/>
  <c r="AD739" i="28" a="1"/>
  <c r="AC739" i="28"/>
  <c r="AB739" i="28"/>
  <c r="AA739" i="28"/>
  <c r="AA739" i="28" a="1"/>
  <c r="Z739" i="28"/>
  <c r="X739" i="28"/>
  <c r="V739" i="28"/>
  <c r="U739" i="28"/>
  <c r="T739" i="28"/>
  <c r="S739" i="28"/>
  <c r="R739" i="28"/>
  <c r="AH738" i="28"/>
  <c r="AG738" i="28"/>
  <c r="AF738" i="28"/>
  <c r="AE738" i="28"/>
  <c r="AD738" i="28"/>
  <c r="AD738" i="28" a="1"/>
  <c r="AC738" i="28"/>
  <c r="AB738" i="28"/>
  <c r="AA738" i="28"/>
  <c r="AA738" i="28" a="1"/>
  <c r="Z738" i="28"/>
  <c r="X738" i="28"/>
  <c r="V738" i="28"/>
  <c r="U738" i="28"/>
  <c r="T738" i="28"/>
  <c r="S738" i="28"/>
  <c r="R738" i="28"/>
  <c r="AH737" i="28"/>
  <c r="AG737" i="28"/>
  <c r="AF737" i="28"/>
  <c r="AE737" i="28"/>
  <c r="AD737" i="28"/>
  <c r="AD737" i="28" a="1"/>
  <c r="AC737" i="28"/>
  <c r="AB737" i="28"/>
  <c r="AA737" i="28"/>
  <c r="AA737" i="28" a="1"/>
  <c r="Z737" i="28"/>
  <c r="X737" i="28"/>
  <c r="V737" i="28"/>
  <c r="U737" i="28"/>
  <c r="T737" i="28"/>
  <c r="S737" i="28"/>
  <c r="R737" i="28"/>
  <c r="AH736" i="28"/>
  <c r="AG736" i="28"/>
  <c r="AF736" i="28"/>
  <c r="AE736" i="28"/>
  <c r="AD736" i="28"/>
  <c r="AD736" i="28" a="1"/>
  <c r="AC736" i="28"/>
  <c r="AB736" i="28"/>
  <c r="AA736" i="28"/>
  <c r="AA736" i="28" a="1"/>
  <c r="Z736" i="28"/>
  <c r="X736" i="28"/>
  <c r="V736" i="28"/>
  <c r="U736" i="28"/>
  <c r="T736" i="28"/>
  <c r="S736" i="28"/>
  <c r="R736" i="28"/>
  <c r="AH735" i="28"/>
  <c r="AG735" i="28"/>
  <c r="AF735" i="28"/>
  <c r="AE735" i="28"/>
  <c r="AD735" i="28"/>
  <c r="AD735" i="28" a="1"/>
  <c r="AC735" i="28"/>
  <c r="AB735" i="28"/>
  <c r="AA735" i="28"/>
  <c r="AA735" i="28" a="1"/>
  <c r="Z735" i="28"/>
  <c r="X735" i="28"/>
  <c r="V735" i="28"/>
  <c r="U735" i="28"/>
  <c r="T735" i="28"/>
  <c r="S735" i="28"/>
  <c r="R735" i="28"/>
  <c r="AH734" i="28"/>
  <c r="AG734" i="28"/>
  <c r="AF734" i="28"/>
  <c r="AE734" i="28"/>
  <c r="AD734" i="28"/>
  <c r="AD734" i="28" a="1"/>
  <c r="AC734" i="28"/>
  <c r="AB734" i="28"/>
  <c r="AA734" i="28"/>
  <c r="AA734" i="28" a="1"/>
  <c r="Z734" i="28"/>
  <c r="X734" i="28"/>
  <c r="V734" i="28"/>
  <c r="U734" i="28"/>
  <c r="T734" i="28"/>
  <c r="S734" i="28"/>
  <c r="R734" i="28"/>
  <c r="AH733" i="28"/>
  <c r="AG733" i="28"/>
  <c r="AF733" i="28"/>
  <c r="AE733" i="28"/>
  <c r="AD733" i="28"/>
  <c r="AD733" i="28" a="1"/>
  <c r="AC733" i="28"/>
  <c r="AB733" i="28"/>
  <c r="AA733" i="28"/>
  <c r="AA733" i="28" a="1"/>
  <c r="Z733" i="28"/>
  <c r="X733" i="28"/>
  <c r="V733" i="28"/>
  <c r="U733" i="28"/>
  <c r="T733" i="28"/>
  <c r="S733" i="28"/>
  <c r="R733" i="28"/>
  <c r="AH732" i="28"/>
  <c r="AG732" i="28"/>
  <c r="AF732" i="28"/>
  <c r="AE732" i="28"/>
  <c r="AD732" i="28"/>
  <c r="AD732" i="28" a="1"/>
  <c r="AC732" i="28"/>
  <c r="AB732" i="28"/>
  <c r="AA732" i="28"/>
  <c r="AA732" i="28" a="1"/>
  <c r="Z732" i="28"/>
  <c r="X732" i="28"/>
  <c r="V732" i="28"/>
  <c r="U732" i="28"/>
  <c r="T732" i="28"/>
  <c r="S732" i="28"/>
  <c r="R732" i="28"/>
  <c r="AH731" i="28"/>
  <c r="AG731" i="28"/>
  <c r="AF731" i="28"/>
  <c r="AE731" i="28"/>
  <c r="AD731" i="28"/>
  <c r="AD731" i="28" a="1"/>
  <c r="AC731" i="28"/>
  <c r="AB731" i="28"/>
  <c r="AA731" i="28"/>
  <c r="AA731" i="28" a="1"/>
  <c r="Z731" i="28"/>
  <c r="X731" i="28"/>
  <c r="V731" i="28"/>
  <c r="U731" i="28"/>
  <c r="T731" i="28"/>
  <c r="S731" i="28"/>
  <c r="R731" i="28"/>
  <c r="AH730" i="28"/>
  <c r="AG730" i="28"/>
  <c r="AF730" i="28"/>
  <c r="AE730" i="28"/>
  <c r="AD730" i="28"/>
  <c r="AD730" i="28" a="1"/>
  <c r="AC730" i="28"/>
  <c r="AB730" i="28"/>
  <c r="AA730" i="28"/>
  <c r="AA730" i="28" a="1"/>
  <c r="Z730" i="28"/>
  <c r="X730" i="28"/>
  <c r="V730" i="28"/>
  <c r="U730" i="28"/>
  <c r="T730" i="28"/>
  <c r="S730" i="28"/>
  <c r="R730" i="28"/>
  <c r="AH729" i="28"/>
  <c r="AG729" i="28"/>
  <c r="AF729" i="28"/>
  <c r="AE729" i="28"/>
  <c r="AD729" i="28"/>
  <c r="AD729" i="28" a="1"/>
  <c r="AC729" i="28"/>
  <c r="AB729" i="28"/>
  <c r="AA729" i="28"/>
  <c r="AA729" i="28" a="1"/>
  <c r="Z729" i="28"/>
  <c r="X729" i="28"/>
  <c r="V729" i="28"/>
  <c r="U729" i="28"/>
  <c r="T729" i="28"/>
  <c r="S729" i="28"/>
  <c r="R729" i="28"/>
  <c r="AH728" i="28"/>
  <c r="AG728" i="28"/>
  <c r="AF728" i="28"/>
  <c r="AE728" i="28"/>
  <c r="AD728" i="28"/>
  <c r="AD728" i="28" a="1"/>
  <c r="AC728" i="28"/>
  <c r="AB728" i="28"/>
  <c r="AA728" i="28"/>
  <c r="AA728" i="28" a="1"/>
  <c r="Z728" i="28"/>
  <c r="X728" i="28"/>
  <c r="V728" i="28"/>
  <c r="U728" i="28"/>
  <c r="T728" i="28"/>
  <c r="S728" i="28"/>
  <c r="R728" i="28"/>
  <c r="AH727" i="28"/>
  <c r="AG727" i="28"/>
  <c r="AF727" i="28"/>
  <c r="AE727" i="28"/>
  <c r="AD727" i="28"/>
  <c r="AD727" i="28" a="1"/>
  <c r="AC727" i="28"/>
  <c r="AB727" i="28"/>
  <c r="AA727" i="28"/>
  <c r="AA727" i="28" a="1"/>
  <c r="Z727" i="28"/>
  <c r="X727" i="28"/>
  <c r="V727" i="28"/>
  <c r="U727" i="28"/>
  <c r="T727" i="28"/>
  <c r="S727" i="28"/>
  <c r="R727" i="28"/>
  <c r="AH726" i="28"/>
  <c r="AG726" i="28"/>
  <c r="AF726" i="28"/>
  <c r="AE726" i="28"/>
  <c r="AD726" i="28"/>
  <c r="AD726" i="28" a="1"/>
  <c r="AC726" i="28"/>
  <c r="AB726" i="28"/>
  <c r="AA726" i="28"/>
  <c r="AA726" i="28" a="1"/>
  <c r="Z726" i="28"/>
  <c r="X726" i="28"/>
  <c r="V726" i="28"/>
  <c r="U726" i="28"/>
  <c r="T726" i="28"/>
  <c r="S726" i="28"/>
  <c r="R726" i="28"/>
  <c r="AH725" i="28"/>
  <c r="AG725" i="28"/>
  <c r="AF725" i="28"/>
  <c r="AE725" i="28"/>
  <c r="AD725" i="28"/>
  <c r="AD725" i="28" a="1"/>
  <c r="AC725" i="28"/>
  <c r="AB725" i="28"/>
  <c r="AA725" i="28"/>
  <c r="AA725" i="28" a="1"/>
  <c r="Z725" i="28"/>
  <c r="X725" i="28"/>
  <c r="V725" i="28"/>
  <c r="U725" i="28"/>
  <c r="T725" i="28"/>
  <c r="S725" i="28"/>
  <c r="R725" i="28"/>
  <c r="AH724" i="28"/>
  <c r="AG724" i="28"/>
  <c r="AF724" i="28"/>
  <c r="AE724" i="28"/>
  <c r="AD724" i="28"/>
  <c r="AD724" i="28" a="1"/>
  <c r="AC724" i="28"/>
  <c r="AB724" i="28"/>
  <c r="AA724" i="28"/>
  <c r="AA724" i="28" a="1"/>
  <c r="Z724" i="28"/>
  <c r="X724" i="28"/>
  <c r="V724" i="28"/>
  <c r="U724" i="28"/>
  <c r="T724" i="28"/>
  <c r="S724" i="28"/>
  <c r="R724" i="28"/>
  <c r="AH723" i="28"/>
  <c r="AG723" i="28"/>
  <c r="AF723" i="28"/>
  <c r="AE723" i="28"/>
  <c r="AD723" i="28"/>
  <c r="AD723" i="28" a="1"/>
  <c r="AC723" i="28"/>
  <c r="AB723" i="28"/>
  <c r="AA723" i="28"/>
  <c r="AA723" i="28" a="1"/>
  <c r="Z723" i="28"/>
  <c r="X723" i="28"/>
  <c r="V723" i="28"/>
  <c r="U723" i="28"/>
  <c r="T723" i="28"/>
  <c r="S723" i="28"/>
  <c r="R723" i="28"/>
  <c r="AH722" i="28"/>
  <c r="AG722" i="28"/>
  <c r="AF722" i="28"/>
  <c r="AE722" i="28"/>
  <c r="AD722" i="28"/>
  <c r="AD722" i="28" a="1"/>
  <c r="AC722" i="28"/>
  <c r="AB722" i="28"/>
  <c r="AA722" i="28"/>
  <c r="AA722" i="28" a="1"/>
  <c r="Z722" i="28"/>
  <c r="X722" i="28"/>
  <c r="V722" i="28"/>
  <c r="U722" i="28"/>
  <c r="T722" i="28"/>
  <c r="S722" i="28"/>
  <c r="R722" i="28"/>
  <c r="AH721" i="28"/>
  <c r="AG721" i="28"/>
  <c r="AF721" i="28"/>
  <c r="AE721" i="28"/>
  <c r="AD721" i="28"/>
  <c r="AD721" i="28" a="1"/>
  <c r="AC721" i="28"/>
  <c r="AB721" i="28"/>
  <c r="AA721" i="28"/>
  <c r="AA721" i="28" a="1"/>
  <c r="Z721" i="28"/>
  <c r="X721" i="28"/>
  <c r="V721" i="28"/>
  <c r="U721" i="28"/>
  <c r="T721" i="28"/>
  <c r="S721" i="28"/>
  <c r="R721" i="28"/>
  <c r="AH720" i="28"/>
  <c r="AG720" i="28"/>
  <c r="AF720" i="28"/>
  <c r="AE720" i="28"/>
  <c r="AD720" i="28"/>
  <c r="AD720" i="28" a="1"/>
  <c r="AC720" i="28"/>
  <c r="AB720" i="28"/>
  <c r="AA720" i="28"/>
  <c r="AA720" i="28" a="1"/>
  <c r="Z720" i="28"/>
  <c r="X720" i="28"/>
  <c r="V720" i="28"/>
  <c r="U720" i="28"/>
  <c r="T720" i="28"/>
  <c r="S720" i="28"/>
  <c r="R720" i="28"/>
  <c r="AH719" i="28"/>
  <c r="AG719" i="28"/>
  <c r="AF719" i="28"/>
  <c r="AE719" i="28"/>
  <c r="AD719" i="28"/>
  <c r="AD719" i="28" a="1"/>
  <c r="AC719" i="28"/>
  <c r="AB719" i="28"/>
  <c r="AA719" i="28"/>
  <c r="AA719" i="28" a="1"/>
  <c r="Z719" i="28"/>
  <c r="X719" i="28"/>
  <c r="V719" i="28"/>
  <c r="U719" i="28"/>
  <c r="T719" i="28"/>
  <c r="S719" i="28"/>
  <c r="R719" i="28"/>
  <c r="AH718" i="28"/>
  <c r="AG718" i="28"/>
  <c r="AF718" i="28"/>
  <c r="AE718" i="28"/>
  <c r="AD718" i="28"/>
  <c r="AD718" i="28" a="1"/>
  <c r="AC718" i="28"/>
  <c r="AB718" i="28"/>
  <c r="AA718" i="28"/>
  <c r="AA718" i="28" a="1"/>
  <c r="Z718" i="28"/>
  <c r="X718" i="28"/>
  <c r="V718" i="28"/>
  <c r="U718" i="28"/>
  <c r="T718" i="28"/>
  <c r="S718" i="28"/>
  <c r="R718" i="28"/>
  <c r="AH717" i="28"/>
  <c r="AG717" i="28"/>
  <c r="AF717" i="28"/>
  <c r="AE717" i="28"/>
  <c r="AD717" i="28"/>
  <c r="AD717" i="28" a="1"/>
  <c r="AC717" i="28"/>
  <c r="AB717" i="28"/>
  <c r="AA717" i="28"/>
  <c r="AA717" i="28" a="1"/>
  <c r="Z717" i="28"/>
  <c r="X717" i="28"/>
  <c r="V717" i="28"/>
  <c r="U717" i="28"/>
  <c r="T717" i="28"/>
  <c r="S717" i="28"/>
  <c r="R717" i="28"/>
  <c r="AH716" i="28"/>
  <c r="AG716" i="28"/>
  <c r="AF716" i="28"/>
  <c r="AE716" i="28"/>
  <c r="AD716" i="28"/>
  <c r="AD716" i="28" a="1"/>
  <c r="AC716" i="28"/>
  <c r="AB716" i="28"/>
  <c r="AA716" i="28"/>
  <c r="AA716" i="28" a="1"/>
  <c r="Z716" i="28"/>
  <c r="X716" i="28"/>
  <c r="V716" i="28"/>
  <c r="U716" i="28"/>
  <c r="T716" i="28"/>
  <c r="S716" i="28"/>
  <c r="R716" i="28"/>
  <c r="AH715" i="28"/>
  <c r="AG715" i="28"/>
  <c r="AF715" i="28"/>
  <c r="AE715" i="28"/>
  <c r="AD715" i="28"/>
  <c r="AD715" i="28" a="1"/>
  <c r="AC715" i="28"/>
  <c r="AB715" i="28"/>
  <c r="AA715" i="28"/>
  <c r="AA715" i="28" a="1"/>
  <c r="Z715" i="28"/>
  <c r="X715" i="28"/>
  <c r="V715" i="28"/>
  <c r="U715" i="28"/>
  <c r="T715" i="28"/>
  <c r="S715" i="28"/>
  <c r="R715" i="28"/>
  <c r="AH714" i="28"/>
  <c r="AG714" i="28"/>
  <c r="AF714" i="28"/>
  <c r="AE714" i="28"/>
  <c r="AD714" i="28"/>
  <c r="AD714" i="28" a="1"/>
  <c r="AC714" i="28"/>
  <c r="AB714" i="28"/>
  <c r="AA714" i="28"/>
  <c r="AA714" i="28" a="1"/>
  <c r="Z714" i="28"/>
  <c r="X714" i="28"/>
  <c r="V714" i="28"/>
  <c r="U714" i="28"/>
  <c r="T714" i="28"/>
  <c r="S714" i="28"/>
  <c r="R714" i="28"/>
  <c r="AH713" i="28"/>
  <c r="AG713" i="28"/>
  <c r="AF713" i="28"/>
  <c r="AE713" i="28"/>
  <c r="AD713" i="28"/>
  <c r="AD713" i="28" a="1"/>
  <c r="AC713" i="28"/>
  <c r="AB713" i="28"/>
  <c r="AA713" i="28"/>
  <c r="AA713" i="28" a="1"/>
  <c r="Z713" i="28"/>
  <c r="X713" i="28"/>
  <c r="V713" i="28"/>
  <c r="U713" i="28"/>
  <c r="T713" i="28"/>
  <c r="S713" i="28"/>
  <c r="R713" i="28"/>
  <c r="AH712" i="28"/>
  <c r="AG712" i="28"/>
  <c r="AF712" i="28"/>
  <c r="AE712" i="28"/>
  <c r="AD712" i="28"/>
  <c r="AD712" i="28" a="1"/>
  <c r="AC712" i="28"/>
  <c r="AB712" i="28"/>
  <c r="AA712" i="28"/>
  <c r="AA712" i="28" a="1"/>
  <c r="Z712" i="28"/>
  <c r="X712" i="28"/>
  <c r="V712" i="28"/>
  <c r="U712" i="28"/>
  <c r="T712" i="28"/>
  <c r="S712" i="28"/>
  <c r="R712" i="28"/>
  <c r="AH711" i="28"/>
  <c r="AG711" i="28"/>
  <c r="AF711" i="28"/>
  <c r="AE711" i="28"/>
  <c r="AD711" i="28"/>
  <c r="AD711" i="28" a="1"/>
  <c r="AC711" i="28"/>
  <c r="AB711" i="28"/>
  <c r="AA711" i="28"/>
  <c r="AA711" i="28" a="1"/>
  <c r="Z711" i="28"/>
  <c r="X711" i="28"/>
  <c r="V711" i="28"/>
  <c r="U711" i="28"/>
  <c r="T711" i="28"/>
  <c r="S711" i="28"/>
  <c r="R711" i="28"/>
  <c r="AH710" i="28"/>
  <c r="AG710" i="28"/>
  <c r="AF710" i="28"/>
  <c r="AE710" i="28"/>
  <c r="AD710" i="28"/>
  <c r="AD710" i="28" a="1"/>
  <c r="AC710" i="28"/>
  <c r="AB710" i="28"/>
  <c r="AA710" i="28"/>
  <c r="AA710" i="28" a="1"/>
  <c r="Z710" i="28"/>
  <c r="X710" i="28"/>
  <c r="V710" i="28"/>
  <c r="U710" i="28"/>
  <c r="T710" i="28"/>
  <c r="S710" i="28"/>
  <c r="R710" i="28"/>
  <c r="AH709" i="28"/>
  <c r="AG709" i="28"/>
  <c r="AF709" i="28"/>
  <c r="AE709" i="28"/>
  <c r="AD709" i="28"/>
  <c r="AD709" i="28" a="1"/>
  <c r="AC709" i="28"/>
  <c r="AB709" i="28"/>
  <c r="AA709" i="28"/>
  <c r="AA709" i="28" a="1"/>
  <c r="Z709" i="28"/>
  <c r="X709" i="28"/>
  <c r="V709" i="28"/>
  <c r="U709" i="28"/>
  <c r="T709" i="28"/>
  <c r="S709" i="28"/>
  <c r="R709" i="28"/>
  <c r="AH708" i="28"/>
  <c r="AG708" i="28"/>
  <c r="AF708" i="28"/>
  <c r="AE708" i="28"/>
  <c r="AD708" i="28"/>
  <c r="AD708" i="28" a="1"/>
  <c r="AC708" i="28"/>
  <c r="AB708" i="28"/>
  <c r="AA708" i="28"/>
  <c r="AA708" i="28" a="1"/>
  <c r="Z708" i="28"/>
  <c r="X708" i="28"/>
  <c r="V708" i="28"/>
  <c r="U708" i="28"/>
  <c r="T708" i="28"/>
  <c r="S708" i="28"/>
  <c r="R708" i="28"/>
  <c r="AH707" i="28"/>
  <c r="AG707" i="28"/>
  <c r="AF707" i="28"/>
  <c r="AE707" i="28"/>
  <c r="AD707" i="28"/>
  <c r="AD707" i="28" a="1"/>
  <c r="AC707" i="28"/>
  <c r="AB707" i="28"/>
  <c r="AA707" i="28"/>
  <c r="AA707" i="28" a="1"/>
  <c r="Z707" i="28"/>
  <c r="X707" i="28"/>
  <c r="V707" i="28"/>
  <c r="U707" i="28"/>
  <c r="T707" i="28"/>
  <c r="S707" i="28"/>
  <c r="R707" i="28"/>
  <c r="AH706" i="28"/>
  <c r="AG706" i="28"/>
  <c r="AF706" i="28"/>
  <c r="AE706" i="28"/>
  <c r="AD706" i="28"/>
  <c r="AD706" i="28" a="1"/>
  <c r="AC706" i="28"/>
  <c r="AB706" i="28"/>
  <c r="AA706" i="28"/>
  <c r="AA706" i="28" a="1"/>
  <c r="Z706" i="28"/>
  <c r="X706" i="28"/>
  <c r="V706" i="28"/>
  <c r="U706" i="28"/>
  <c r="T706" i="28"/>
  <c r="S706" i="28"/>
  <c r="R706" i="28"/>
  <c r="AH705" i="28"/>
  <c r="AG705" i="28"/>
  <c r="AF705" i="28"/>
  <c r="AE705" i="28"/>
  <c r="AD705" i="28"/>
  <c r="AD705" i="28" a="1"/>
  <c r="AC705" i="28"/>
  <c r="AB705" i="28"/>
  <c r="AA705" i="28"/>
  <c r="AA705" i="28" a="1"/>
  <c r="Z705" i="28"/>
  <c r="X705" i="28"/>
  <c r="V705" i="28"/>
  <c r="U705" i="28"/>
  <c r="T705" i="28"/>
  <c r="S705" i="28"/>
  <c r="R705" i="28"/>
  <c r="AH704" i="28"/>
  <c r="AG704" i="28"/>
  <c r="AF704" i="28"/>
  <c r="AE704" i="28"/>
  <c r="AD704" i="28"/>
  <c r="AD704" i="28" a="1"/>
  <c r="AC704" i="28"/>
  <c r="AB704" i="28"/>
  <c r="AA704" i="28"/>
  <c r="AA704" i="28" a="1"/>
  <c r="Z704" i="28"/>
  <c r="X704" i="28"/>
  <c r="V704" i="28"/>
  <c r="U704" i="28"/>
  <c r="T704" i="28"/>
  <c r="S704" i="28"/>
  <c r="R704" i="28"/>
  <c r="AH703" i="28"/>
  <c r="AG703" i="28"/>
  <c r="AF703" i="28"/>
  <c r="AE703" i="28"/>
  <c r="AD703" i="28"/>
  <c r="AD703" i="28" a="1"/>
  <c r="AC703" i="28"/>
  <c r="AB703" i="28"/>
  <c r="AA703" i="28"/>
  <c r="AA703" i="28" a="1"/>
  <c r="Z703" i="28"/>
  <c r="X703" i="28"/>
  <c r="V703" i="28"/>
  <c r="U703" i="28"/>
  <c r="T703" i="28"/>
  <c r="S703" i="28"/>
  <c r="R703" i="28"/>
  <c r="AH702" i="28"/>
  <c r="AG702" i="28"/>
  <c r="AF702" i="28"/>
  <c r="AE702" i="28"/>
  <c r="AD702" i="28"/>
  <c r="AD702" i="28" a="1"/>
  <c r="AC702" i="28"/>
  <c r="AB702" i="28"/>
  <c r="AA702" i="28"/>
  <c r="AA702" i="28" a="1"/>
  <c r="Z702" i="28"/>
  <c r="X702" i="28"/>
  <c r="V702" i="28"/>
  <c r="U702" i="28"/>
  <c r="T702" i="28"/>
  <c r="S702" i="28"/>
  <c r="R702" i="28"/>
  <c r="AH701" i="28"/>
  <c r="AG701" i="28"/>
  <c r="AF701" i="28"/>
  <c r="AE701" i="28"/>
  <c r="AD701" i="28"/>
  <c r="AD701" i="28" a="1"/>
  <c r="AC701" i="28"/>
  <c r="AB701" i="28"/>
  <c r="AA701" i="28"/>
  <c r="AA701" i="28" a="1"/>
  <c r="Z701" i="28"/>
  <c r="X701" i="28"/>
  <c r="V701" i="28"/>
  <c r="U701" i="28"/>
  <c r="T701" i="28"/>
  <c r="S701" i="28"/>
  <c r="R701" i="28"/>
  <c r="AH700" i="28"/>
  <c r="AG700" i="28"/>
  <c r="AF700" i="28"/>
  <c r="AE700" i="28"/>
  <c r="AD700" i="28"/>
  <c r="AD700" i="28" a="1"/>
  <c r="AC700" i="28"/>
  <c r="AB700" i="28"/>
  <c r="AA700" i="28"/>
  <c r="AA700" i="28" a="1"/>
  <c r="Z700" i="28"/>
  <c r="X700" i="28"/>
  <c r="V700" i="28"/>
  <c r="U700" i="28"/>
  <c r="T700" i="28"/>
  <c r="S700" i="28"/>
  <c r="R700" i="28"/>
  <c r="AH699" i="28"/>
  <c r="AG699" i="28"/>
  <c r="AF699" i="28"/>
  <c r="AE699" i="28"/>
  <c r="AD699" i="28"/>
  <c r="AD699" i="28" a="1"/>
  <c r="AC699" i="28"/>
  <c r="AB699" i="28"/>
  <c r="AA699" i="28"/>
  <c r="AA699" i="28" a="1"/>
  <c r="Z699" i="28"/>
  <c r="X699" i="28"/>
  <c r="V699" i="28"/>
  <c r="U699" i="28"/>
  <c r="T699" i="28"/>
  <c r="S699" i="28"/>
  <c r="R699" i="28"/>
  <c r="AH698" i="28"/>
  <c r="AG698" i="28"/>
  <c r="AF698" i="28"/>
  <c r="AE698" i="28"/>
  <c r="AD698" i="28"/>
  <c r="AD698" i="28" a="1"/>
  <c r="AC698" i="28"/>
  <c r="AB698" i="28"/>
  <c r="AA698" i="28"/>
  <c r="AA698" i="28" a="1"/>
  <c r="Z698" i="28"/>
  <c r="X698" i="28"/>
  <c r="V698" i="28"/>
  <c r="U698" i="28"/>
  <c r="T698" i="28"/>
  <c r="S698" i="28"/>
  <c r="R698" i="28"/>
  <c r="AH697" i="28"/>
  <c r="AG697" i="28"/>
  <c r="AF697" i="28"/>
  <c r="AE697" i="28"/>
  <c r="AD697" i="28"/>
  <c r="AD697" i="28" a="1"/>
  <c r="AC697" i="28"/>
  <c r="AB697" i="28"/>
  <c r="AA697" i="28"/>
  <c r="AA697" i="28" a="1"/>
  <c r="Z697" i="28"/>
  <c r="X697" i="28"/>
  <c r="V697" i="28"/>
  <c r="U697" i="28"/>
  <c r="T697" i="28"/>
  <c r="S697" i="28"/>
  <c r="R697" i="28"/>
  <c r="AH696" i="28"/>
  <c r="AG696" i="28"/>
  <c r="AF696" i="28"/>
  <c r="AE696" i="28"/>
  <c r="AD696" i="28"/>
  <c r="AD696" i="28" a="1"/>
  <c r="AC696" i="28"/>
  <c r="AB696" i="28"/>
  <c r="AA696" i="28"/>
  <c r="AA696" i="28" a="1"/>
  <c r="Z696" i="28"/>
  <c r="X696" i="28"/>
  <c r="V696" i="28"/>
  <c r="U696" i="28"/>
  <c r="T696" i="28"/>
  <c r="S696" i="28"/>
  <c r="R696" i="28"/>
  <c r="AH695" i="28"/>
  <c r="AG695" i="28"/>
  <c r="AF695" i="28"/>
  <c r="AE695" i="28"/>
  <c r="AD695" i="28"/>
  <c r="AD695" i="28" a="1"/>
  <c r="AC695" i="28"/>
  <c r="AB695" i="28"/>
  <c r="AA695" i="28"/>
  <c r="AA695" i="28" a="1"/>
  <c r="Z695" i="28"/>
  <c r="X695" i="28"/>
  <c r="V695" i="28"/>
  <c r="U695" i="28"/>
  <c r="T695" i="28"/>
  <c r="S695" i="28"/>
  <c r="R695" i="28"/>
  <c r="AH694" i="28"/>
  <c r="AG694" i="28"/>
  <c r="AF694" i="28"/>
  <c r="AE694" i="28"/>
  <c r="AD694" i="28"/>
  <c r="AD694" i="28" a="1"/>
  <c r="AC694" i="28"/>
  <c r="AB694" i="28"/>
  <c r="AA694" i="28"/>
  <c r="AA694" i="28" a="1"/>
  <c r="Z694" i="28"/>
  <c r="X694" i="28"/>
  <c r="V694" i="28"/>
  <c r="U694" i="28"/>
  <c r="T694" i="28"/>
  <c r="S694" i="28"/>
  <c r="R694" i="28"/>
  <c r="AH693" i="28"/>
  <c r="AG693" i="28"/>
  <c r="AF693" i="28"/>
  <c r="AE693" i="28"/>
  <c r="AD693" i="28"/>
  <c r="AD693" i="28" a="1"/>
  <c r="AC693" i="28"/>
  <c r="AB693" i="28"/>
  <c r="AA693" i="28"/>
  <c r="AA693" i="28" a="1"/>
  <c r="Z693" i="28"/>
  <c r="X693" i="28"/>
  <c r="V693" i="28"/>
  <c r="U693" i="28"/>
  <c r="T693" i="28"/>
  <c r="S693" i="28"/>
  <c r="R693" i="28"/>
  <c r="AH692" i="28"/>
  <c r="AG692" i="28"/>
  <c r="AF692" i="28"/>
  <c r="AE692" i="28"/>
  <c r="AD692" i="28"/>
  <c r="AD692" i="28" a="1"/>
  <c r="AC692" i="28"/>
  <c r="AB692" i="28"/>
  <c r="AA692" i="28"/>
  <c r="AA692" i="28" a="1"/>
  <c r="Z692" i="28"/>
  <c r="X692" i="28"/>
  <c r="V692" i="28"/>
  <c r="U692" i="28"/>
  <c r="T692" i="28"/>
  <c r="S692" i="28"/>
  <c r="R692" i="28"/>
  <c r="AH691" i="28"/>
  <c r="AG691" i="28"/>
  <c r="AF691" i="28"/>
  <c r="AE691" i="28"/>
  <c r="AD691" i="28"/>
  <c r="AD691" i="28" a="1"/>
  <c r="AC691" i="28"/>
  <c r="AB691" i="28"/>
  <c r="AA691" i="28"/>
  <c r="AA691" i="28" a="1"/>
  <c r="Z691" i="28"/>
  <c r="X691" i="28"/>
  <c r="V691" i="28"/>
  <c r="U691" i="28"/>
  <c r="T691" i="28"/>
  <c r="S691" i="28"/>
  <c r="R691" i="28"/>
  <c r="AH690" i="28"/>
  <c r="AG690" i="28"/>
  <c r="AF690" i="28"/>
  <c r="AE690" i="28"/>
  <c r="AD690" i="28"/>
  <c r="AD690" i="28" a="1"/>
  <c r="AC690" i="28"/>
  <c r="AB690" i="28"/>
  <c r="AA690" i="28"/>
  <c r="AA690" i="28" a="1"/>
  <c r="Z690" i="28"/>
  <c r="X690" i="28"/>
  <c r="V690" i="28"/>
  <c r="U690" i="28"/>
  <c r="T690" i="28"/>
  <c r="S690" i="28"/>
  <c r="R690" i="28"/>
  <c r="AH689" i="28"/>
  <c r="AG689" i="28"/>
  <c r="AF689" i="28"/>
  <c r="AE689" i="28"/>
  <c r="AD689" i="28"/>
  <c r="AD689" i="28" a="1"/>
  <c r="AC689" i="28"/>
  <c r="AB689" i="28"/>
  <c r="AA689" i="28"/>
  <c r="AA689" i="28" a="1"/>
  <c r="Z689" i="28"/>
  <c r="X689" i="28"/>
  <c r="V689" i="28"/>
  <c r="U689" i="28"/>
  <c r="T689" i="28"/>
  <c r="S689" i="28"/>
  <c r="R689" i="28"/>
  <c r="AH688" i="28"/>
  <c r="AG688" i="28"/>
  <c r="AF688" i="28"/>
  <c r="AE688" i="28"/>
  <c r="AD688" i="28"/>
  <c r="AD688" i="28" a="1"/>
  <c r="AC688" i="28"/>
  <c r="AB688" i="28"/>
  <c r="AA688" i="28"/>
  <c r="AA688" i="28" a="1"/>
  <c r="Z688" i="28"/>
  <c r="X688" i="28"/>
  <c r="V688" i="28"/>
  <c r="U688" i="28"/>
  <c r="T688" i="28"/>
  <c r="S688" i="28"/>
  <c r="R688" i="28"/>
  <c r="AH687" i="28"/>
  <c r="AG687" i="28"/>
  <c r="AF687" i="28"/>
  <c r="AE687" i="28"/>
  <c r="AD687" i="28"/>
  <c r="AD687" i="28" a="1"/>
  <c r="AC687" i="28"/>
  <c r="AB687" i="28"/>
  <c r="AA687" i="28"/>
  <c r="AA687" i="28" a="1"/>
  <c r="Z687" i="28"/>
  <c r="X687" i="28"/>
  <c r="V687" i="28"/>
  <c r="U687" i="28"/>
  <c r="T687" i="28"/>
  <c r="S687" i="28"/>
  <c r="R687" i="28"/>
  <c r="AH686" i="28"/>
  <c r="AG686" i="28"/>
  <c r="AF686" i="28"/>
  <c r="AE686" i="28"/>
  <c r="AD686" i="28"/>
  <c r="AD686" i="28" a="1"/>
  <c r="AC686" i="28"/>
  <c r="AB686" i="28"/>
  <c r="AA686" i="28"/>
  <c r="AA686" i="28" a="1"/>
  <c r="Z686" i="28"/>
  <c r="X686" i="28"/>
  <c r="V686" i="28"/>
  <c r="U686" i="28"/>
  <c r="T686" i="28"/>
  <c r="S686" i="28"/>
  <c r="R686" i="28"/>
  <c r="AH685" i="28"/>
  <c r="AG685" i="28"/>
  <c r="AF685" i="28"/>
  <c r="AE685" i="28"/>
  <c r="AD685" i="28"/>
  <c r="AD685" i="28" a="1"/>
  <c r="AC685" i="28"/>
  <c r="AB685" i="28"/>
  <c r="AA685" i="28"/>
  <c r="AA685" i="28" a="1"/>
  <c r="Z685" i="28"/>
  <c r="X685" i="28"/>
  <c r="V685" i="28"/>
  <c r="U685" i="28"/>
  <c r="T685" i="28"/>
  <c r="S685" i="28"/>
  <c r="R685" i="28"/>
  <c r="AH684" i="28"/>
  <c r="AG684" i="28"/>
  <c r="AF684" i="28"/>
  <c r="AE684" i="28"/>
  <c r="AD684" i="28"/>
  <c r="AD684" i="28" a="1"/>
  <c r="AC684" i="28"/>
  <c r="AB684" i="28"/>
  <c r="AA684" i="28"/>
  <c r="AA684" i="28" a="1"/>
  <c r="Z684" i="28"/>
  <c r="X684" i="28"/>
  <c r="V684" i="28"/>
  <c r="U684" i="28"/>
  <c r="T684" i="28"/>
  <c r="S684" i="28"/>
  <c r="R684" i="28"/>
  <c r="AH683" i="28"/>
  <c r="AG683" i="28"/>
  <c r="AF683" i="28"/>
  <c r="AE683" i="28"/>
  <c r="AD683" i="28"/>
  <c r="AD683" i="28" a="1"/>
  <c r="AC683" i="28"/>
  <c r="AB683" i="28"/>
  <c r="AA683" i="28"/>
  <c r="AA683" i="28" a="1"/>
  <c r="Z683" i="28"/>
  <c r="X683" i="28"/>
  <c r="V683" i="28"/>
  <c r="U683" i="28"/>
  <c r="T683" i="28"/>
  <c r="S683" i="28"/>
  <c r="R683" i="28"/>
  <c r="AH682" i="28"/>
  <c r="AG682" i="28"/>
  <c r="AF682" i="28"/>
  <c r="AE682" i="28"/>
  <c r="AD682" i="28"/>
  <c r="AD682" i="28" a="1"/>
  <c r="AC682" i="28"/>
  <c r="AB682" i="28"/>
  <c r="AA682" i="28"/>
  <c r="AA682" i="28" a="1"/>
  <c r="Z682" i="28"/>
  <c r="X682" i="28"/>
  <c r="V682" i="28"/>
  <c r="U682" i="28"/>
  <c r="T682" i="28"/>
  <c r="S682" i="28"/>
  <c r="R682" i="28"/>
  <c r="AH681" i="28"/>
  <c r="AG681" i="28"/>
  <c r="AF681" i="28"/>
  <c r="AE681" i="28"/>
  <c r="AD681" i="28"/>
  <c r="AD681" i="28" a="1"/>
  <c r="AC681" i="28"/>
  <c r="AB681" i="28"/>
  <c r="AA681" i="28"/>
  <c r="AA681" i="28" a="1"/>
  <c r="Z681" i="28"/>
  <c r="X681" i="28"/>
  <c r="V681" i="28"/>
  <c r="U681" i="28"/>
  <c r="T681" i="28"/>
  <c r="S681" i="28"/>
  <c r="R681" i="28"/>
  <c r="AH680" i="28"/>
  <c r="AG680" i="28"/>
  <c r="AF680" i="28"/>
  <c r="AE680" i="28"/>
  <c r="AD680" i="28"/>
  <c r="AD680" i="28" a="1"/>
  <c r="AC680" i="28"/>
  <c r="AB680" i="28"/>
  <c r="AA680" i="28"/>
  <c r="AA680" i="28" a="1"/>
  <c r="Z680" i="28"/>
  <c r="X680" i="28"/>
  <c r="V680" i="28"/>
  <c r="U680" i="28"/>
  <c r="T680" i="28"/>
  <c r="S680" i="28"/>
  <c r="R680" i="28"/>
  <c r="AH679" i="28"/>
  <c r="AG679" i="28"/>
  <c r="AF679" i="28"/>
  <c r="AE679" i="28"/>
  <c r="AD679" i="28"/>
  <c r="AD679" i="28" a="1"/>
  <c r="AC679" i="28"/>
  <c r="AB679" i="28"/>
  <c r="AA679" i="28"/>
  <c r="AA679" i="28" a="1"/>
  <c r="Z679" i="28"/>
  <c r="X679" i="28"/>
  <c r="V679" i="28"/>
  <c r="U679" i="28"/>
  <c r="T679" i="28"/>
  <c r="S679" i="28"/>
  <c r="R679" i="28"/>
  <c r="AH678" i="28"/>
  <c r="AG678" i="28"/>
  <c r="AF678" i="28"/>
  <c r="AE678" i="28"/>
  <c r="AD678" i="28"/>
  <c r="AD678" i="28" a="1"/>
  <c r="AC678" i="28"/>
  <c r="AB678" i="28"/>
  <c r="AA678" i="28"/>
  <c r="AA678" i="28" a="1"/>
  <c r="Z678" i="28"/>
  <c r="X678" i="28"/>
  <c r="V678" i="28"/>
  <c r="U678" i="28"/>
  <c r="T678" i="28"/>
  <c r="S678" i="28"/>
  <c r="R678" i="28"/>
  <c r="AH677" i="28"/>
  <c r="AG677" i="28"/>
  <c r="AF677" i="28"/>
  <c r="AE677" i="28"/>
  <c r="AD677" i="28"/>
  <c r="AD677" i="28" a="1"/>
  <c r="AC677" i="28"/>
  <c r="AB677" i="28"/>
  <c r="AA677" i="28"/>
  <c r="AA677" i="28" a="1"/>
  <c r="Z677" i="28"/>
  <c r="X677" i="28"/>
  <c r="V677" i="28"/>
  <c r="U677" i="28"/>
  <c r="T677" i="28"/>
  <c r="S677" i="28"/>
  <c r="R677" i="28"/>
  <c r="AH676" i="28"/>
  <c r="AG676" i="28"/>
  <c r="AF676" i="28"/>
  <c r="AE676" i="28"/>
  <c r="AD676" i="28"/>
  <c r="AD676" i="28" a="1"/>
  <c r="AC676" i="28"/>
  <c r="AB676" i="28"/>
  <c r="AA676" i="28"/>
  <c r="AA676" i="28" a="1"/>
  <c r="Z676" i="28"/>
  <c r="X676" i="28"/>
  <c r="V676" i="28"/>
  <c r="U676" i="28"/>
  <c r="T676" i="28"/>
  <c r="S676" i="28"/>
  <c r="R676" i="28"/>
  <c r="AH675" i="28"/>
  <c r="AG675" i="28"/>
  <c r="AF675" i="28"/>
  <c r="AE675" i="28"/>
  <c r="AD675" i="28"/>
  <c r="AD675" i="28" a="1"/>
  <c r="AC675" i="28"/>
  <c r="AB675" i="28"/>
  <c r="AA675" i="28"/>
  <c r="AA675" i="28" a="1"/>
  <c r="Z675" i="28"/>
  <c r="X675" i="28"/>
  <c r="V675" i="28"/>
  <c r="U675" i="28"/>
  <c r="T675" i="28"/>
  <c r="S675" i="28"/>
  <c r="R675" i="28"/>
  <c r="AH674" i="28"/>
  <c r="AG674" i="28"/>
  <c r="AF674" i="28"/>
  <c r="AE674" i="28"/>
  <c r="AD674" i="28"/>
  <c r="AD674" i="28" a="1"/>
  <c r="AC674" i="28"/>
  <c r="AB674" i="28"/>
  <c r="AA674" i="28"/>
  <c r="AA674" i="28" a="1"/>
  <c r="Z674" i="28"/>
  <c r="X674" i="28"/>
  <c r="V674" i="28"/>
  <c r="U674" i="28"/>
  <c r="T674" i="28"/>
  <c r="S674" i="28"/>
  <c r="R674" i="28"/>
  <c r="AH673" i="28"/>
  <c r="AG673" i="28"/>
  <c r="AF673" i="28"/>
  <c r="AE673" i="28"/>
  <c r="AD673" i="28"/>
  <c r="AD673" i="28" a="1"/>
  <c r="AC673" i="28"/>
  <c r="AB673" i="28"/>
  <c r="AA673" i="28"/>
  <c r="AA673" i="28" a="1"/>
  <c r="Z673" i="28"/>
  <c r="X673" i="28"/>
  <c r="V673" i="28"/>
  <c r="U673" i="28"/>
  <c r="T673" i="28"/>
  <c r="S673" i="28"/>
  <c r="R673" i="28"/>
  <c r="AH672" i="28"/>
  <c r="AG672" i="28"/>
  <c r="AF672" i="28"/>
  <c r="AE672" i="28"/>
  <c r="AD672" i="28"/>
  <c r="AD672" i="28" a="1"/>
  <c r="AC672" i="28"/>
  <c r="AB672" i="28"/>
  <c r="AA672" i="28"/>
  <c r="AA672" i="28" a="1"/>
  <c r="Z672" i="28"/>
  <c r="X672" i="28"/>
  <c r="V672" i="28"/>
  <c r="U672" i="28"/>
  <c r="T672" i="28"/>
  <c r="S672" i="28"/>
  <c r="R672" i="28"/>
  <c r="AH671" i="28"/>
  <c r="AG671" i="28"/>
  <c r="AF671" i="28"/>
  <c r="AE671" i="28"/>
  <c r="AD671" i="28"/>
  <c r="AD671" i="28" a="1"/>
  <c r="AC671" i="28"/>
  <c r="AB671" i="28"/>
  <c r="AA671" i="28"/>
  <c r="AA671" i="28" a="1"/>
  <c r="Z671" i="28"/>
  <c r="X671" i="28"/>
  <c r="V671" i="28"/>
  <c r="U671" i="28"/>
  <c r="T671" i="28"/>
  <c r="S671" i="28"/>
  <c r="R671" i="28"/>
  <c r="AH670" i="28"/>
  <c r="AG670" i="28"/>
  <c r="AF670" i="28"/>
  <c r="AE670" i="28"/>
  <c r="AD670" i="28"/>
  <c r="AD670" i="28" a="1"/>
  <c r="AC670" i="28"/>
  <c r="AB670" i="28"/>
  <c r="AA670" i="28"/>
  <c r="AA670" i="28" a="1"/>
  <c r="Z670" i="28"/>
  <c r="X670" i="28"/>
  <c r="V670" i="28"/>
  <c r="U670" i="28"/>
  <c r="T670" i="28"/>
  <c r="S670" i="28"/>
  <c r="R670" i="28"/>
  <c r="AH669" i="28"/>
  <c r="AG669" i="28"/>
  <c r="AF669" i="28"/>
  <c r="AE669" i="28"/>
  <c r="AD669" i="28"/>
  <c r="AD669" i="28" a="1"/>
  <c r="AC669" i="28"/>
  <c r="AB669" i="28"/>
  <c r="AA669" i="28"/>
  <c r="AA669" i="28" a="1"/>
  <c r="Z669" i="28"/>
  <c r="X669" i="28"/>
  <c r="V669" i="28"/>
  <c r="U669" i="28"/>
  <c r="T669" i="28"/>
  <c r="S669" i="28"/>
  <c r="R669" i="28"/>
  <c r="AH668" i="28"/>
  <c r="AG668" i="28"/>
  <c r="AF668" i="28"/>
  <c r="AE668" i="28"/>
  <c r="AD668" i="28"/>
  <c r="AD668" i="28" a="1"/>
  <c r="AC668" i="28"/>
  <c r="AB668" i="28"/>
  <c r="AA668" i="28"/>
  <c r="AA668" i="28" a="1"/>
  <c r="Z668" i="28"/>
  <c r="X668" i="28"/>
  <c r="V668" i="28"/>
  <c r="U668" i="28"/>
  <c r="T668" i="28"/>
  <c r="S668" i="28"/>
  <c r="R668" i="28"/>
  <c r="AH667" i="28"/>
  <c r="AG667" i="28"/>
  <c r="AF667" i="28"/>
  <c r="AE667" i="28"/>
  <c r="AD667" i="28"/>
  <c r="AD667" i="28" a="1"/>
  <c r="AC667" i="28"/>
  <c r="AB667" i="28"/>
  <c r="AA667" i="28"/>
  <c r="AA667" i="28" a="1"/>
  <c r="Z667" i="28"/>
  <c r="X667" i="28"/>
  <c r="V667" i="28"/>
  <c r="U667" i="28"/>
  <c r="T667" i="28"/>
  <c r="S667" i="28"/>
  <c r="R667" i="28"/>
  <c r="AH666" i="28"/>
  <c r="AG666" i="28"/>
  <c r="AF666" i="28"/>
  <c r="AE666" i="28"/>
  <c r="AD666" i="28"/>
  <c r="AD666" i="28" a="1"/>
  <c r="AC666" i="28"/>
  <c r="AB666" i="28"/>
  <c r="AA666" i="28"/>
  <c r="AA666" i="28" a="1"/>
  <c r="Z666" i="28"/>
  <c r="X666" i="28"/>
  <c r="V666" i="28"/>
  <c r="U666" i="28"/>
  <c r="T666" i="28"/>
  <c r="S666" i="28"/>
  <c r="R666" i="28"/>
  <c r="AH665" i="28"/>
  <c r="AG665" i="28"/>
  <c r="AF665" i="28"/>
  <c r="AE665" i="28"/>
  <c r="AD665" i="28"/>
  <c r="AD665" i="28" a="1"/>
  <c r="AC665" i="28"/>
  <c r="AB665" i="28"/>
  <c r="AA665" i="28"/>
  <c r="AA665" i="28" a="1"/>
  <c r="Z665" i="28"/>
  <c r="X665" i="28"/>
  <c r="V665" i="28"/>
  <c r="U665" i="28"/>
  <c r="T665" i="28"/>
  <c r="S665" i="28"/>
  <c r="R665" i="28"/>
  <c r="AH664" i="28"/>
  <c r="AG664" i="28"/>
  <c r="AF664" i="28"/>
  <c r="AE664" i="28"/>
  <c r="AD664" i="28"/>
  <c r="AD664" i="28" a="1"/>
  <c r="AC664" i="28"/>
  <c r="AB664" i="28"/>
  <c r="AA664" i="28"/>
  <c r="AA664" i="28" a="1"/>
  <c r="Z664" i="28"/>
  <c r="X664" i="28"/>
  <c r="V664" i="28"/>
  <c r="U664" i="28"/>
  <c r="T664" i="28"/>
  <c r="S664" i="28"/>
  <c r="R664" i="28"/>
  <c r="AH663" i="28"/>
  <c r="AG663" i="28"/>
  <c r="AF663" i="28"/>
  <c r="AE663" i="28"/>
  <c r="AD663" i="28"/>
  <c r="AD663" i="28" a="1"/>
  <c r="AC663" i="28"/>
  <c r="AB663" i="28"/>
  <c r="AA663" i="28"/>
  <c r="AA663" i="28" a="1"/>
  <c r="Z663" i="28"/>
  <c r="X663" i="28"/>
  <c r="V663" i="28"/>
  <c r="U663" i="28"/>
  <c r="T663" i="28"/>
  <c r="S663" i="28"/>
  <c r="R663" i="28"/>
  <c r="AH662" i="28"/>
  <c r="AG662" i="28"/>
  <c r="AF662" i="28"/>
  <c r="AE662" i="28"/>
  <c r="AD662" i="28"/>
  <c r="AD662" i="28" a="1"/>
  <c r="AC662" i="28"/>
  <c r="AB662" i="28"/>
  <c r="AA662" i="28"/>
  <c r="AA662" i="28" a="1"/>
  <c r="Z662" i="28"/>
  <c r="X662" i="28"/>
  <c r="V662" i="28"/>
  <c r="U662" i="28"/>
  <c r="T662" i="28"/>
  <c r="S662" i="28"/>
  <c r="R662" i="28"/>
  <c r="AH661" i="28"/>
  <c r="AG661" i="28"/>
  <c r="AF661" i="28"/>
  <c r="AE661" i="28"/>
  <c r="AD661" i="28"/>
  <c r="AD661" i="28" a="1"/>
  <c r="AC661" i="28"/>
  <c r="AB661" i="28"/>
  <c r="AA661" i="28"/>
  <c r="AA661" i="28" a="1"/>
  <c r="Z661" i="28"/>
  <c r="X661" i="28"/>
  <c r="V661" i="28"/>
  <c r="U661" i="28"/>
  <c r="T661" i="28"/>
  <c r="S661" i="28"/>
  <c r="R661" i="28"/>
  <c r="AH660" i="28"/>
  <c r="AG660" i="28"/>
  <c r="AF660" i="28"/>
  <c r="AE660" i="28"/>
  <c r="AD660" i="28"/>
  <c r="AD660" i="28" a="1"/>
  <c r="AC660" i="28"/>
  <c r="AB660" i="28"/>
  <c r="AA660" i="28"/>
  <c r="AA660" i="28" a="1"/>
  <c r="Z660" i="28"/>
  <c r="X660" i="28"/>
  <c r="V660" i="28"/>
  <c r="U660" i="28"/>
  <c r="T660" i="28"/>
  <c r="S660" i="28"/>
  <c r="R660" i="28"/>
  <c r="AH659" i="28"/>
  <c r="AG659" i="28"/>
  <c r="AF659" i="28"/>
  <c r="AE659" i="28"/>
  <c r="AD659" i="28"/>
  <c r="AD659" i="28" a="1"/>
  <c r="AC659" i="28"/>
  <c r="AB659" i="28"/>
  <c r="AA659" i="28"/>
  <c r="AA659" i="28" a="1"/>
  <c r="Z659" i="28"/>
  <c r="X659" i="28"/>
  <c r="V659" i="28"/>
  <c r="U659" i="28"/>
  <c r="T659" i="28"/>
  <c r="S659" i="28"/>
  <c r="R659" i="28"/>
  <c r="AH658" i="28"/>
  <c r="AG658" i="28"/>
  <c r="AF658" i="28"/>
  <c r="AE658" i="28"/>
  <c r="AD658" i="28"/>
  <c r="AD658" i="28" a="1"/>
  <c r="AC658" i="28"/>
  <c r="AB658" i="28"/>
  <c r="AA658" i="28"/>
  <c r="AA658" i="28" a="1"/>
  <c r="Z658" i="28"/>
  <c r="X658" i="28"/>
  <c r="V658" i="28"/>
  <c r="U658" i="28"/>
  <c r="T658" i="28"/>
  <c r="S658" i="28"/>
  <c r="R658" i="28"/>
  <c r="AH657" i="28"/>
  <c r="AG657" i="28"/>
  <c r="AF657" i="28"/>
  <c r="AE657" i="28"/>
  <c r="AD657" i="28"/>
  <c r="AD657" i="28" a="1"/>
  <c r="AC657" i="28"/>
  <c r="AB657" i="28"/>
  <c r="AA657" i="28"/>
  <c r="AA657" i="28" a="1"/>
  <c r="Z657" i="28"/>
  <c r="X657" i="28"/>
  <c r="V657" i="28"/>
  <c r="U657" i="28"/>
  <c r="T657" i="28"/>
  <c r="S657" i="28"/>
  <c r="R657" i="28"/>
  <c r="AH656" i="28"/>
  <c r="AG656" i="28"/>
  <c r="AF656" i="28"/>
  <c r="AE656" i="28"/>
  <c r="AD656" i="28"/>
  <c r="AD656" i="28" a="1"/>
  <c r="AC656" i="28"/>
  <c r="AB656" i="28"/>
  <c r="AA656" i="28"/>
  <c r="AA656" i="28" a="1"/>
  <c r="Z656" i="28"/>
  <c r="X656" i="28"/>
  <c r="V656" i="28"/>
  <c r="U656" i="28"/>
  <c r="T656" i="28"/>
  <c r="S656" i="28"/>
  <c r="R656" i="28"/>
  <c r="AH655" i="28"/>
  <c r="AG655" i="28"/>
  <c r="AF655" i="28"/>
  <c r="AE655" i="28"/>
  <c r="AD655" i="28"/>
  <c r="AD655" i="28" a="1"/>
  <c r="AC655" i="28"/>
  <c r="AB655" i="28"/>
  <c r="AA655" i="28"/>
  <c r="AA655" i="28" a="1"/>
  <c r="Z655" i="28"/>
  <c r="X655" i="28"/>
  <c r="V655" i="28"/>
  <c r="U655" i="28"/>
  <c r="T655" i="28"/>
  <c r="S655" i="28"/>
  <c r="R655" i="28"/>
  <c r="AH654" i="28"/>
  <c r="AG654" i="28"/>
  <c r="AF654" i="28"/>
  <c r="AE654" i="28"/>
  <c r="AD654" i="28"/>
  <c r="AD654" i="28" a="1"/>
  <c r="AC654" i="28"/>
  <c r="AB654" i="28"/>
  <c r="AA654" i="28"/>
  <c r="AA654" i="28" a="1"/>
  <c r="Z654" i="28"/>
  <c r="X654" i="28"/>
  <c r="V654" i="28"/>
  <c r="U654" i="28"/>
  <c r="T654" i="28"/>
  <c r="S654" i="28"/>
  <c r="R654" i="28"/>
  <c r="AH653" i="28"/>
  <c r="AG653" i="28"/>
  <c r="AF653" i="28"/>
  <c r="AE653" i="28"/>
  <c r="AD653" i="28"/>
  <c r="AD653" i="28" a="1"/>
  <c r="AC653" i="28"/>
  <c r="AB653" i="28"/>
  <c r="AA653" i="28"/>
  <c r="AA653" i="28" a="1"/>
  <c r="Z653" i="28"/>
  <c r="X653" i="28"/>
  <c r="V653" i="28"/>
  <c r="U653" i="28"/>
  <c r="T653" i="28"/>
  <c r="S653" i="28"/>
  <c r="R653" i="28"/>
  <c r="AH652" i="28"/>
  <c r="AG652" i="28"/>
  <c r="AF652" i="28"/>
  <c r="AE652" i="28"/>
  <c r="AD652" i="28"/>
  <c r="AD652" i="28" a="1"/>
  <c r="AC652" i="28"/>
  <c r="AB652" i="28"/>
  <c r="AA652" i="28"/>
  <c r="AA652" i="28" a="1"/>
  <c r="Z652" i="28"/>
  <c r="X652" i="28"/>
  <c r="V652" i="28"/>
  <c r="U652" i="28"/>
  <c r="T652" i="28"/>
  <c r="S652" i="28"/>
  <c r="R652" i="28"/>
  <c r="AH651" i="28"/>
  <c r="AG651" i="28"/>
  <c r="AF651" i="28"/>
  <c r="AE651" i="28"/>
  <c r="AD651" i="28"/>
  <c r="AD651" i="28" a="1"/>
  <c r="AC651" i="28"/>
  <c r="AB651" i="28"/>
  <c r="AA651" i="28"/>
  <c r="AA651" i="28" a="1"/>
  <c r="Z651" i="28"/>
  <c r="X651" i="28"/>
  <c r="V651" i="28"/>
  <c r="U651" i="28"/>
  <c r="T651" i="28"/>
  <c r="S651" i="28"/>
  <c r="R651" i="28"/>
  <c r="AH650" i="28"/>
  <c r="AG650" i="28"/>
  <c r="AF650" i="28"/>
  <c r="AE650" i="28"/>
  <c r="AD650" i="28"/>
  <c r="AD650" i="28" a="1"/>
  <c r="AC650" i="28"/>
  <c r="AB650" i="28"/>
  <c r="AA650" i="28"/>
  <c r="AA650" i="28" a="1"/>
  <c r="Z650" i="28"/>
  <c r="X650" i="28"/>
  <c r="V650" i="28"/>
  <c r="U650" i="28"/>
  <c r="T650" i="28"/>
  <c r="S650" i="28"/>
  <c r="R650" i="28"/>
  <c r="AH649" i="28"/>
  <c r="AG649" i="28"/>
  <c r="AF649" i="28"/>
  <c r="AE649" i="28"/>
  <c r="AD649" i="28"/>
  <c r="AD649" i="28" a="1"/>
  <c r="AC649" i="28"/>
  <c r="AB649" i="28"/>
  <c r="AA649" i="28"/>
  <c r="AA649" i="28" a="1"/>
  <c r="Z649" i="28"/>
  <c r="X649" i="28"/>
  <c r="V649" i="28"/>
  <c r="U649" i="28"/>
  <c r="T649" i="28"/>
  <c r="S649" i="28"/>
  <c r="R649" i="28"/>
  <c r="AH648" i="28"/>
  <c r="AG648" i="28"/>
  <c r="AF648" i="28"/>
  <c r="AE648" i="28"/>
  <c r="AD648" i="28"/>
  <c r="AD648" i="28" a="1"/>
  <c r="AC648" i="28"/>
  <c r="AB648" i="28"/>
  <c r="AA648" i="28"/>
  <c r="AA648" i="28" a="1"/>
  <c r="Z648" i="28"/>
  <c r="X648" i="28"/>
  <c r="V648" i="28"/>
  <c r="U648" i="28"/>
  <c r="T648" i="28"/>
  <c r="S648" i="28"/>
  <c r="R648" i="28"/>
  <c r="AH647" i="28"/>
  <c r="AG647" i="28"/>
  <c r="AF647" i="28"/>
  <c r="AE647" i="28"/>
  <c r="AD647" i="28"/>
  <c r="AD647" i="28" a="1"/>
  <c r="AC647" i="28"/>
  <c r="AB647" i="28"/>
  <c r="AA647" i="28"/>
  <c r="AA647" i="28" a="1"/>
  <c r="Z647" i="28"/>
  <c r="X647" i="28"/>
  <c r="V647" i="28"/>
  <c r="U647" i="28"/>
  <c r="T647" i="28"/>
  <c r="S647" i="28"/>
  <c r="R647" i="28"/>
  <c r="AH646" i="28"/>
  <c r="AG646" i="28"/>
  <c r="AF646" i="28"/>
  <c r="AE646" i="28"/>
  <c r="AD646" i="28"/>
  <c r="AD646" i="28" a="1"/>
  <c r="AC646" i="28"/>
  <c r="AB646" i="28"/>
  <c r="AA646" i="28"/>
  <c r="AA646" i="28" a="1"/>
  <c r="Z646" i="28"/>
  <c r="X646" i="28"/>
  <c r="V646" i="28"/>
  <c r="U646" i="28"/>
  <c r="T646" i="28"/>
  <c r="S646" i="28"/>
  <c r="R646" i="28"/>
  <c r="AH645" i="28"/>
  <c r="AG645" i="28"/>
  <c r="AF645" i="28"/>
  <c r="AE645" i="28"/>
  <c r="AD645" i="28"/>
  <c r="AD645" i="28" a="1"/>
  <c r="AC645" i="28"/>
  <c r="AB645" i="28"/>
  <c r="AA645" i="28"/>
  <c r="AA645" i="28" a="1"/>
  <c r="Z645" i="28"/>
  <c r="X645" i="28"/>
  <c r="V645" i="28"/>
  <c r="U645" i="28"/>
  <c r="T645" i="28"/>
  <c r="S645" i="28"/>
  <c r="R645" i="28"/>
  <c r="AH644" i="28"/>
  <c r="AG644" i="28"/>
  <c r="AF644" i="28"/>
  <c r="AE644" i="28"/>
  <c r="AD644" i="28"/>
  <c r="AD644" i="28" a="1"/>
  <c r="AC644" i="28"/>
  <c r="AB644" i="28"/>
  <c r="AA644" i="28"/>
  <c r="AA644" i="28" a="1"/>
  <c r="Z644" i="28"/>
  <c r="X644" i="28"/>
  <c r="V644" i="28"/>
  <c r="U644" i="28"/>
  <c r="T644" i="28"/>
  <c r="S644" i="28"/>
  <c r="R644" i="28"/>
  <c r="AH643" i="28"/>
  <c r="AG643" i="28"/>
  <c r="AF643" i="28"/>
  <c r="AE643" i="28"/>
  <c r="AD643" i="28"/>
  <c r="AD643" i="28" a="1"/>
  <c r="AC643" i="28"/>
  <c r="AB643" i="28"/>
  <c r="AA643" i="28"/>
  <c r="AA643" i="28" a="1"/>
  <c r="Z643" i="28"/>
  <c r="X643" i="28"/>
  <c r="V643" i="28"/>
  <c r="U643" i="28"/>
  <c r="T643" i="28"/>
  <c r="S643" i="28"/>
  <c r="R643" i="28"/>
  <c r="AH642" i="28"/>
  <c r="AG642" i="28"/>
  <c r="AF642" i="28"/>
  <c r="AE642" i="28"/>
  <c r="AD642" i="28"/>
  <c r="AD642" i="28" a="1"/>
  <c r="AC642" i="28"/>
  <c r="AB642" i="28"/>
  <c r="AA642" i="28"/>
  <c r="AA642" i="28" a="1"/>
  <c r="Z642" i="28"/>
  <c r="X642" i="28"/>
  <c r="V642" i="28"/>
  <c r="U642" i="28"/>
  <c r="T642" i="28"/>
  <c r="S642" i="28"/>
  <c r="R642" i="28"/>
  <c r="AH641" i="28"/>
  <c r="AG641" i="28"/>
  <c r="AF641" i="28"/>
  <c r="AE641" i="28"/>
  <c r="AD641" i="28"/>
  <c r="AD641" i="28" a="1"/>
  <c r="AC641" i="28"/>
  <c r="AB641" i="28"/>
  <c r="AA641" i="28"/>
  <c r="AA641" i="28" a="1"/>
  <c r="Z641" i="28"/>
  <c r="X641" i="28"/>
  <c r="V641" i="28"/>
  <c r="U641" i="28"/>
  <c r="T641" i="28"/>
  <c r="S641" i="28"/>
  <c r="R641" i="28"/>
  <c r="AH640" i="28"/>
  <c r="AG640" i="28"/>
  <c r="AF640" i="28"/>
  <c r="AE640" i="28"/>
  <c r="AD640" i="28"/>
  <c r="AD640" i="28" a="1"/>
  <c r="AC640" i="28"/>
  <c r="AB640" i="28"/>
  <c r="AA640" i="28"/>
  <c r="AA640" i="28" a="1"/>
  <c r="Z640" i="28"/>
  <c r="X640" i="28"/>
  <c r="V640" i="28"/>
  <c r="U640" i="28"/>
  <c r="T640" i="28"/>
  <c r="S640" i="28"/>
  <c r="R640" i="28"/>
  <c r="AH639" i="28"/>
  <c r="AG639" i="28"/>
  <c r="AF639" i="28"/>
  <c r="AE639" i="28"/>
  <c r="AD639" i="28"/>
  <c r="AD639" i="28" a="1"/>
  <c r="AC639" i="28"/>
  <c r="AB639" i="28"/>
  <c r="AA639" i="28"/>
  <c r="AA639" i="28" a="1"/>
  <c r="Z639" i="28"/>
  <c r="X639" i="28"/>
  <c r="V639" i="28"/>
  <c r="U639" i="28"/>
  <c r="T639" i="28"/>
  <c r="S639" i="28"/>
  <c r="R639" i="28"/>
  <c r="AH638" i="28"/>
  <c r="AG638" i="28"/>
  <c r="AF638" i="28"/>
  <c r="AE638" i="28"/>
  <c r="AD638" i="28"/>
  <c r="AD638" i="28" a="1"/>
  <c r="AC638" i="28"/>
  <c r="AB638" i="28"/>
  <c r="AA638" i="28"/>
  <c r="AA638" i="28" a="1"/>
  <c r="Z638" i="28"/>
  <c r="X638" i="28"/>
  <c r="V638" i="28"/>
  <c r="U638" i="28"/>
  <c r="T638" i="28"/>
  <c r="S638" i="28"/>
  <c r="R638" i="28"/>
  <c r="AH637" i="28"/>
  <c r="AG637" i="28"/>
  <c r="AF637" i="28"/>
  <c r="AE637" i="28"/>
  <c r="AD637" i="28"/>
  <c r="AD637" i="28" a="1"/>
  <c r="AC637" i="28"/>
  <c r="AB637" i="28"/>
  <c r="AA637" i="28"/>
  <c r="AA637" i="28" a="1"/>
  <c r="Z637" i="28"/>
  <c r="X637" i="28"/>
  <c r="V637" i="28"/>
  <c r="U637" i="28"/>
  <c r="T637" i="28"/>
  <c r="S637" i="28"/>
  <c r="R637" i="28"/>
  <c r="AH636" i="28"/>
  <c r="AG636" i="28"/>
  <c r="AF636" i="28"/>
  <c r="AE636" i="28"/>
  <c r="AD636" i="28"/>
  <c r="AD636" i="28" a="1"/>
  <c r="AC636" i="28"/>
  <c r="AB636" i="28"/>
  <c r="AA636" i="28"/>
  <c r="AA636" i="28" a="1"/>
  <c r="Z636" i="28"/>
  <c r="X636" i="28"/>
  <c r="V636" i="28"/>
  <c r="U636" i="28"/>
  <c r="T636" i="28"/>
  <c r="S636" i="28"/>
  <c r="R636" i="28"/>
  <c r="AH635" i="28"/>
  <c r="AG635" i="28"/>
  <c r="AF635" i="28"/>
  <c r="AE635" i="28"/>
  <c r="AD635" i="28"/>
  <c r="AD635" i="28" a="1"/>
  <c r="AC635" i="28"/>
  <c r="AB635" i="28"/>
  <c r="AA635" i="28"/>
  <c r="AA635" i="28" a="1"/>
  <c r="Z635" i="28"/>
  <c r="X635" i="28"/>
  <c r="V635" i="28"/>
  <c r="U635" i="28"/>
  <c r="T635" i="28"/>
  <c r="S635" i="28"/>
  <c r="R635" i="28"/>
  <c r="AH634" i="28"/>
  <c r="AG634" i="28"/>
  <c r="AF634" i="28"/>
  <c r="AE634" i="28"/>
  <c r="AD634" i="28"/>
  <c r="AD634" i="28" a="1"/>
  <c r="AC634" i="28"/>
  <c r="AB634" i="28"/>
  <c r="AA634" i="28"/>
  <c r="AA634" i="28" a="1"/>
  <c r="Z634" i="28"/>
  <c r="X634" i="28"/>
  <c r="V634" i="28"/>
  <c r="U634" i="28"/>
  <c r="T634" i="28"/>
  <c r="S634" i="28"/>
  <c r="R634" i="28"/>
  <c r="AH633" i="28"/>
  <c r="AG633" i="28"/>
  <c r="AF633" i="28"/>
  <c r="AE633" i="28"/>
  <c r="AD633" i="28"/>
  <c r="AD633" i="28" a="1"/>
  <c r="AC633" i="28"/>
  <c r="AB633" i="28"/>
  <c r="AA633" i="28"/>
  <c r="AA633" i="28" a="1"/>
  <c r="Z633" i="28"/>
  <c r="X633" i="28"/>
  <c r="V633" i="28"/>
  <c r="U633" i="28"/>
  <c r="T633" i="28"/>
  <c r="S633" i="28"/>
  <c r="R633" i="28"/>
  <c r="AH632" i="28"/>
  <c r="AG632" i="28"/>
  <c r="AF632" i="28"/>
  <c r="AE632" i="28"/>
  <c r="AD632" i="28"/>
  <c r="AD632" i="28" a="1"/>
  <c r="AC632" i="28"/>
  <c r="AB632" i="28"/>
  <c r="AA632" i="28"/>
  <c r="AA632" i="28" a="1"/>
  <c r="Z632" i="28"/>
  <c r="X632" i="28"/>
  <c r="V632" i="28"/>
  <c r="U632" i="28"/>
  <c r="T632" i="28"/>
  <c r="S632" i="28"/>
  <c r="R632" i="28"/>
  <c r="AH631" i="28"/>
  <c r="AG631" i="28"/>
  <c r="AF631" i="28"/>
  <c r="AE631" i="28"/>
  <c r="AD631" i="28"/>
  <c r="AD631" i="28" a="1"/>
  <c r="AC631" i="28"/>
  <c r="AB631" i="28"/>
  <c r="AA631" i="28"/>
  <c r="AA631" i="28" a="1"/>
  <c r="Z631" i="28"/>
  <c r="X631" i="28"/>
  <c r="V631" i="28"/>
  <c r="U631" i="28"/>
  <c r="T631" i="28"/>
  <c r="S631" i="28"/>
  <c r="R631" i="28"/>
  <c r="AH630" i="28"/>
  <c r="AG630" i="28"/>
  <c r="AF630" i="28"/>
  <c r="AE630" i="28"/>
  <c r="AD630" i="28"/>
  <c r="AD630" i="28" a="1"/>
  <c r="AC630" i="28"/>
  <c r="AB630" i="28"/>
  <c r="AA630" i="28"/>
  <c r="AA630" i="28" a="1"/>
  <c r="Z630" i="28"/>
  <c r="X630" i="28"/>
  <c r="V630" i="28"/>
  <c r="U630" i="28"/>
  <c r="T630" i="28"/>
  <c r="S630" i="28"/>
  <c r="R630" i="28"/>
  <c r="AH629" i="28"/>
  <c r="AG629" i="28"/>
  <c r="AF629" i="28"/>
  <c r="AE629" i="28"/>
  <c r="AD629" i="28"/>
  <c r="AD629" i="28" a="1"/>
  <c r="AC629" i="28"/>
  <c r="AB629" i="28"/>
  <c r="AA629" i="28"/>
  <c r="AA629" i="28" a="1"/>
  <c r="Z629" i="28"/>
  <c r="X629" i="28"/>
  <c r="V629" i="28"/>
  <c r="U629" i="28"/>
  <c r="T629" i="28"/>
  <c r="S629" i="28"/>
  <c r="R629" i="28"/>
  <c r="AH628" i="28"/>
  <c r="AG628" i="28"/>
  <c r="AF628" i="28"/>
  <c r="AE628" i="28"/>
  <c r="AD628" i="28"/>
  <c r="AD628" i="28" a="1"/>
  <c r="AC628" i="28"/>
  <c r="AB628" i="28"/>
  <c r="AA628" i="28"/>
  <c r="AA628" i="28" a="1"/>
  <c r="Z628" i="28"/>
  <c r="X628" i="28"/>
  <c r="V628" i="28"/>
  <c r="U628" i="28"/>
  <c r="T628" i="28"/>
  <c r="S628" i="28"/>
  <c r="R628" i="28"/>
  <c r="AH627" i="28"/>
  <c r="AG627" i="28"/>
  <c r="AF627" i="28"/>
  <c r="AE627" i="28"/>
  <c r="AD627" i="28"/>
  <c r="AD627" i="28" a="1"/>
  <c r="AC627" i="28"/>
  <c r="AB627" i="28"/>
  <c r="AA627" i="28"/>
  <c r="AA627" i="28" a="1"/>
  <c r="Z627" i="28"/>
  <c r="X627" i="28"/>
  <c r="V627" i="28"/>
  <c r="U627" i="28"/>
  <c r="T627" i="28"/>
  <c r="S627" i="28"/>
  <c r="R627" i="28"/>
  <c r="AH626" i="28"/>
  <c r="AG626" i="28"/>
  <c r="AF626" i="28"/>
  <c r="AE626" i="28"/>
  <c r="AD626" i="28"/>
  <c r="AD626" i="28" a="1"/>
  <c r="AC626" i="28"/>
  <c r="AB626" i="28"/>
  <c r="AA626" i="28"/>
  <c r="AA626" i="28" a="1"/>
  <c r="Z626" i="28"/>
  <c r="X626" i="28"/>
  <c r="V626" i="28"/>
  <c r="U626" i="28"/>
  <c r="T626" i="28"/>
  <c r="S626" i="28"/>
  <c r="R626" i="28"/>
  <c r="AH625" i="28"/>
  <c r="AG625" i="28"/>
  <c r="AF625" i="28"/>
  <c r="AE625" i="28"/>
  <c r="AD625" i="28"/>
  <c r="AD625" i="28" a="1"/>
  <c r="AC625" i="28"/>
  <c r="AB625" i="28"/>
  <c r="AA625" i="28"/>
  <c r="AA625" i="28" a="1"/>
  <c r="Z625" i="28"/>
  <c r="X625" i="28"/>
  <c r="V625" i="28"/>
  <c r="U625" i="28"/>
  <c r="T625" i="28"/>
  <c r="S625" i="28"/>
  <c r="R625" i="28"/>
  <c r="AH624" i="28"/>
  <c r="AG624" i="28"/>
  <c r="AF624" i="28"/>
  <c r="AE624" i="28"/>
  <c r="AD624" i="28"/>
  <c r="AD624" i="28" a="1"/>
  <c r="AC624" i="28"/>
  <c r="AB624" i="28"/>
  <c r="AA624" i="28"/>
  <c r="AA624" i="28" a="1"/>
  <c r="Z624" i="28"/>
  <c r="X624" i="28"/>
  <c r="V624" i="28"/>
  <c r="U624" i="28"/>
  <c r="T624" i="28"/>
  <c r="S624" i="28"/>
  <c r="R624" i="28"/>
  <c r="AH623" i="28"/>
  <c r="AG623" i="28"/>
  <c r="AF623" i="28"/>
  <c r="AE623" i="28"/>
  <c r="AD623" i="28"/>
  <c r="AD623" i="28" a="1"/>
  <c r="AC623" i="28"/>
  <c r="AB623" i="28"/>
  <c r="AA623" i="28"/>
  <c r="AA623" i="28" a="1"/>
  <c r="Z623" i="28"/>
  <c r="X623" i="28"/>
  <c r="V623" i="28"/>
  <c r="U623" i="28"/>
  <c r="T623" i="28"/>
  <c r="S623" i="28"/>
  <c r="R623" i="28"/>
  <c r="AH622" i="28"/>
  <c r="AG622" i="28"/>
  <c r="AF622" i="28"/>
  <c r="AE622" i="28"/>
  <c r="AD622" i="28"/>
  <c r="AD622" i="28" a="1"/>
  <c r="AC622" i="28"/>
  <c r="AB622" i="28"/>
  <c r="AA622" i="28"/>
  <c r="AA622" i="28" a="1"/>
  <c r="Z622" i="28"/>
  <c r="X622" i="28"/>
  <c r="V622" i="28"/>
  <c r="U622" i="28"/>
  <c r="T622" i="28"/>
  <c r="S622" i="28"/>
  <c r="R622" i="28"/>
  <c r="AH621" i="28"/>
  <c r="AG621" i="28"/>
  <c r="AF621" i="28"/>
  <c r="AE621" i="28"/>
  <c r="AD621" i="28"/>
  <c r="AD621" i="28" a="1"/>
  <c r="AC621" i="28"/>
  <c r="AB621" i="28"/>
  <c r="AA621" i="28"/>
  <c r="AA621" i="28" a="1"/>
  <c r="Z621" i="28"/>
  <c r="X621" i="28"/>
  <c r="V621" i="28"/>
  <c r="U621" i="28"/>
  <c r="T621" i="28"/>
  <c r="S621" i="28"/>
  <c r="R621" i="28"/>
  <c r="AH620" i="28"/>
  <c r="AG620" i="28"/>
  <c r="AF620" i="28"/>
  <c r="AE620" i="28"/>
  <c r="AD620" i="28"/>
  <c r="AD620" i="28" a="1"/>
  <c r="AC620" i="28"/>
  <c r="AB620" i="28"/>
  <c r="AA620" i="28"/>
  <c r="AA620" i="28" a="1"/>
  <c r="Z620" i="28"/>
  <c r="X620" i="28"/>
  <c r="V620" i="28"/>
  <c r="U620" i="28"/>
  <c r="T620" i="28"/>
  <c r="S620" i="28"/>
  <c r="R620" i="28"/>
  <c r="AH619" i="28"/>
  <c r="AG619" i="28"/>
  <c r="AF619" i="28"/>
  <c r="AE619" i="28"/>
  <c r="AD619" i="28"/>
  <c r="AD619" i="28" a="1"/>
  <c r="AC619" i="28"/>
  <c r="AB619" i="28"/>
  <c r="AA619" i="28"/>
  <c r="AA619" i="28" a="1"/>
  <c r="Z619" i="28"/>
  <c r="X619" i="28"/>
  <c r="V619" i="28"/>
  <c r="U619" i="28"/>
  <c r="T619" i="28"/>
  <c r="S619" i="28"/>
  <c r="R619" i="28"/>
  <c r="AH618" i="28"/>
  <c r="AG618" i="28"/>
  <c r="AF618" i="28"/>
  <c r="AE618" i="28"/>
  <c r="AD618" i="28"/>
  <c r="AD618" i="28" a="1"/>
  <c r="AC618" i="28"/>
  <c r="AB618" i="28"/>
  <c r="AA618" i="28"/>
  <c r="AA618" i="28" a="1"/>
  <c r="Z618" i="28"/>
  <c r="X618" i="28"/>
  <c r="V618" i="28"/>
  <c r="U618" i="28"/>
  <c r="T618" i="28"/>
  <c r="S618" i="28"/>
  <c r="R618" i="28"/>
  <c r="AH617" i="28"/>
  <c r="AG617" i="28"/>
  <c r="AF617" i="28"/>
  <c r="AE617" i="28"/>
  <c r="AD617" i="28"/>
  <c r="AD617" i="28" a="1"/>
  <c r="AC617" i="28"/>
  <c r="AB617" i="28"/>
  <c r="AA617" i="28"/>
  <c r="AA617" i="28" a="1"/>
  <c r="Z617" i="28"/>
  <c r="X617" i="28"/>
  <c r="V617" i="28"/>
  <c r="U617" i="28"/>
  <c r="T617" i="28"/>
  <c r="S617" i="28"/>
  <c r="R617" i="28"/>
  <c r="AH616" i="28"/>
  <c r="AG616" i="28"/>
  <c r="AF616" i="28"/>
  <c r="AE616" i="28"/>
  <c r="AD616" i="28"/>
  <c r="AD616" i="28" a="1"/>
  <c r="AC616" i="28"/>
  <c r="AB616" i="28"/>
  <c r="AA616" i="28"/>
  <c r="AA616" i="28" a="1"/>
  <c r="Z616" i="28"/>
  <c r="X616" i="28"/>
  <c r="V616" i="28"/>
  <c r="U616" i="28"/>
  <c r="T616" i="28"/>
  <c r="S616" i="28"/>
  <c r="R616" i="28"/>
  <c r="AH615" i="28"/>
  <c r="AG615" i="28"/>
  <c r="AF615" i="28"/>
  <c r="AE615" i="28"/>
  <c r="AD615" i="28"/>
  <c r="AD615" i="28" a="1"/>
  <c r="AC615" i="28"/>
  <c r="AB615" i="28"/>
  <c r="AA615" i="28"/>
  <c r="AA615" i="28" a="1"/>
  <c r="Z615" i="28"/>
  <c r="X615" i="28"/>
  <c r="V615" i="28"/>
  <c r="U615" i="28"/>
  <c r="T615" i="28"/>
  <c r="S615" i="28"/>
  <c r="R615" i="28"/>
  <c r="AH614" i="28"/>
  <c r="AG614" i="28"/>
  <c r="AF614" i="28"/>
  <c r="AE614" i="28"/>
  <c r="AD614" i="28"/>
  <c r="AD614" i="28" a="1"/>
  <c r="AC614" i="28"/>
  <c r="AB614" i="28"/>
  <c r="AA614" i="28"/>
  <c r="AA614" i="28" a="1"/>
  <c r="Z614" i="28"/>
  <c r="X614" i="28"/>
  <c r="V614" i="28"/>
  <c r="U614" i="28"/>
  <c r="T614" i="28"/>
  <c r="S614" i="28"/>
  <c r="R614" i="28"/>
  <c r="AH613" i="28"/>
  <c r="AG613" i="28"/>
  <c r="AF613" i="28"/>
  <c r="AE613" i="28"/>
  <c r="AD613" i="28"/>
  <c r="AD613" i="28" a="1"/>
  <c r="AC613" i="28"/>
  <c r="AB613" i="28"/>
  <c r="AA613" i="28"/>
  <c r="AA613" i="28" a="1"/>
  <c r="Z613" i="28"/>
  <c r="X613" i="28"/>
  <c r="V613" i="28"/>
  <c r="U613" i="28"/>
  <c r="T613" i="28"/>
  <c r="S613" i="28"/>
  <c r="R613" i="28"/>
  <c r="AH612" i="28"/>
  <c r="AG612" i="28"/>
  <c r="AF612" i="28"/>
  <c r="AE612" i="28"/>
  <c r="AD612" i="28"/>
  <c r="AD612" i="28" a="1"/>
  <c r="AC612" i="28"/>
  <c r="AB612" i="28"/>
  <c r="AA612" i="28"/>
  <c r="AA612" i="28" a="1"/>
  <c r="Z612" i="28"/>
  <c r="X612" i="28"/>
  <c r="V612" i="28"/>
  <c r="U612" i="28"/>
  <c r="T612" i="28"/>
  <c r="S612" i="28"/>
  <c r="R612" i="28"/>
  <c r="AH611" i="28"/>
  <c r="AG611" i="28"/>
  <c r="AF611" i="28"/>
  <c r="AE611" i="28"/>
  <c r="AD611" i="28"/>
  <c r="AD611" i="28" a="1"/>
  <c r="AC611" i="28"/>
  <c r="AB611" i="28"/>
  <c r="AA611" i="28"/>
  <c r="AA611" i="28" a="1"/>
  <c r="Z611" i="28"/>
  <c r="X611" i="28"/>
  <c r="V611" i="28"/>
  <c r="U611" i="28"/>
  <c r="T611" i="28"/>
  <c r="S611" i="28"/>
  <c r="R611" i="28"/>
  <c r="AH610" i="28"/>
  <c r="AG610" i="28"/>
  <c r="AF610" i="28"/>
  <c r="AE610" i="28"/>
  <c r="AD610" i="28"/>
  <c r="AD610" i="28" a="1"/>
  <c r="AC610" i="28"/>
  <c r="AB610" i="28"/>
  <c r="AA610" i="28"/>
  <c r="AA610" i="28" a="1"/>
  <c r="Z610" i="28"/>
  <c r="X610" i="28"/>
  <c r="V610" i="28"/>
  <c r="U610" i="28"/>
  <c r="T610" i="28"/>
  <c r="S610" i="28"/>
  <c r="R610" i="28"/>
  <c r="AH609" i="28"/>
  <c r="AG609" i="28"/>
  <c r="AF609" i="28"/>
  <c r="AE609" i="28"/>
  <c r="AD609" i="28"/>
  <c r="AD609" i="28" a="1"/>
  <c r="AC609" i="28"/>
  <c r="AB609" i="28"/>
  <c r="AA609" i="28"/>
  <c r="AA609" i="28" a="1"/>
  <c r="Z609" i="28"/>
  <c r="X609" i="28"/>
  <c r="V609" i="28"/>
  <c r="U609" i="28"/>
  <c r="T609" i="28"/>
  <c r="S609" i="28"/>
  <c r="R609" i="28"/>
  <c r="AH608" i="28"/>
  <c r="AG608" i="28"/>
  <c r="AF608" i="28"/>
  <c r="AE608" i="28"/>
  <c r="AD608" i="28"/>
  <c r="AD608" i="28" a="1"/>
  <c r="AC608" i="28"/>
  <c r="AB608" i="28"/>
  <c r="AA608" i="28"/>
  <c r="AA608" i="28" a="1"/>
  <c r="Z608" i="28"/>
  <c r="X608" i="28"/>
  <c r="V608" i="28"/>
  <c r="U608" i="28"/>
  <c r="T608" i="28"/>
  <c r="S608" i="28"/>
  <c r="R608" i="28"/>
  <c r="AH607" i="28"/>
  <c r="AG607" i="28"/>
  <c r="AF607" i="28"/>
  <c r="AE607" i="28"/>
  <c r="AD607" i="28"/>
  <c r="AD607" i="28" a="1"/>
  <c r="AC607" i="28"/>
  <c r="AB607" i="28"/>
  <c r="AA607" i="28"/>
  <c r="AA607" i="28" a="1"/>
  <c r="Z607" i="28"/>
  <c r="X607" i="28"/>
  <c r="V607" i="28"/>
  <c r="U607" i="28"/>
  <c r="T607" i="28"/>
  <c r="S607" i="28"/>
  <c r="R607" i="28"/>
  <c r="AH606" i="28"/>
  <c r="AG606" i="28"/>
  <c r="AF606" i="28"/>
  <c r="AE606" i="28"/>
  <c r="AD606" i="28"/>
  <c r="AD606" i="28" a="1"/>
  <c r="AC606" i="28"/>
  <c r="AB606" i="28"/>
  <c r="AA606" i="28"/>
  <c r="AA606" i="28" a="1"/>
  <c r="Z606" i="28"/>
  <c r="X606" i="28"/>
  <c r="V606" i="28"/>
  <c r="U606" i="28"/>
  <c r="T606" i="28"/>
  <c r="S606" i="28"/>
  <c r="R606" i="28"/>
  <c r="AH605" i="28"/>
  <c r="AG605" i="28"/>
  <c r="AF605" i="28"/>
  <c r="AE605" i="28"/>
  <c r="AD605" i="28"/>
  <c r="AD605" i="28" a="1"/>
  <c r="AC605" i="28"/>
  <c r="AB605" i="28"/>
  <c r="AA605" i="28"/>
  <c r="AA605" i="28" a="1"/>
  <c r="Z605" i="28"/>
  <c r="X605" i="28"/>
  <c r="V605" i="28"/>
  <c r="U605" i="28"/>
  <c r="T605" i="28"/>
  <c r="S605" i="28"/>
  <c r="R605" i="28"/>
  <c r="AH604" i="28"/>
  <c r="AG604" i="28"/>
  <c r="AF604" i="28"/>
  <c r="AE604" i="28"/>
  <c r="AD604" i="28"/>
  <c r="AD604" i="28" a="1"/>
  <c r="AC604" i="28"/>
  <c r="AB604" i="28"/>
  <c r="AA604" i="28"/>
  <c r="AA604" i="28" a="1"/>
  <c r="Z604" i="28"/>
  <c r="X604" i="28"/>
  <c r="V604" i="28"/>
  <c r="U604" i="28"/>
  <c r="T604" i="28"/>
  <c r="S604" i="28"/>
  <c r="R604" i="28"/>
  <c r="AH603" i="28"/>
  <c r="AG603" i="28"/>
  <c r="AF603" i="28"/>
  <c r="AE603" i="28"/>
  <c r="AD603" i="28"/>
  <c r="AD603" i="28" a="1"/>
  <c r="AC603" i="28"/>
  <c r="AB603" i="28"/>
  <c r="AA603" i="28"/>
  <c r="AA603" i="28" a="1"/>
  <c r="Z603" i="28"/>
  <c r="X603" i="28"/>
  <c r="V603" i="28"/>
  <c r="U603" i="28"/>
  <c r="T603" i="28"/>
  <c r="S603" i="28"/>
  <c r="R603" i="28"/>
  <c r="AH602" i="28"/>
  <c r="AG602" i="28"/>
  <c r="AF602" i="28"/>
  <c r="AE602" i="28"/>
  <c r="AD602" i="28"/>
  <c r="AD602" i="28" a="1"/>
  <c r="AC602" i="28"/>
  <c r="AB602" i="28"/>
  <c r="AA602" i="28"/>
  <c r="AA602" i="28" a="1"/>
  <c r="Z602" i="28"/>
  <c r="X602" i="28"/>
  <c r="V602" i="28"/>
  <c r="U602" i="28"/>
  <c r="T602" i="28"/>
  <c r="S602" i="28"/>
  <c r="R602" i="28"/>
  <c r="AH601" i="28"/>
  <c r="AG601" i="28"/>
  <c r="AF601" i="28"/>
  <c r="AE601" i="28"/>
  <c r="AD601" i="28"/>
  <c r="AD601" i="28" a="1"/>
  <c r="AC601" i="28"/>
  <c r="AB601" i="28"/>
  <c r="AA601" i="28"/>
  <c r="AA601" i="28" a="1"/>
  <c r="Z601" i="28"/>
  <c r="X601" i="28"/>
  <c r="V601" i="28"/>
  <c r="U601" i="28"/>
  <c r="T601" i="28"/>
  <c r="S601" i="28"/>
  <c r="R601" i="28"/>
  <c r="AH600" i="28"/>
  <c r="AG600" i="28"/>
  <c r="AF600" i="28"/>
  <c r="AE600" i="28"/>
  <c r="AD600" i="28"/>
  <c r="AD600" i="28" a="1"/>
  <c r="AC600" i="28"/>
  <c r="AB600" i="28"/>
  <c r="AA600" i="28"/>
  <c r="AA600" i="28" a="1"/>
  <c r="Z600" i="28"/>
  <c r="X600" i="28"/>
  <c r="V600" i="28"/>
  <c r="U600" i="28"/>
  <c r="T600" i="28"/>
  <c r="S600" i="28"/>
  <c r="R600" i="28"/>
  <c r="AH599" i="28"/>
  <c r="AG599" i="28"/>
  <c r="AF599" i="28"/>
  <c r="AE599" i="28"/>
  <c r="AD599" i="28"/>
  <c r="AD599" i="28" a="1"/>
  <c r="AC599" i="28"/>
  <c r="AB599" i="28"/>
  <c r="AA599" i="28"/>
  <c r="AA599" i="28" a="1"/>
  <c r="Z599" i="28"/>
  <c r="X599" i="28"/>
  <c r="V599" i="28"/>
  <c r="U599" i="28"/>
  <c r="T599" i="28"/>
  <c r="S599" i="28"/>
  <c r="R599" i="28"/>
  <c r="AH598" i="28"/>
  <c r="AG598" i="28"/>
  <c r="AF598" i="28"/>
  <c r="AE598" i="28"/>
  <c r="AD598" i="28"/>
  <c r="AD598" i="28" a="1"/>
  <c r="AC598" i="28"/>
  <c r="AB598" i="28"/>
  <c r="AA598" i="28"/>
  <c r="AA598" i="28" a="1"/>
  <c r="Z598" i="28"/>
  <c r="X598" i="28"/>
  <c r="V598" i="28"/>
  <c r="U598" i="28"/>
  <c r="T598" i="28"/>
  <c r="S598" i="28"/>
  <c r="R598" i="28"/>
  <c r="AH597" i="28"/>
  <c r="AG597" i="28"/>
  <c r="AF597" i="28"/>
  <c r="AE597" i="28"/>
  <c r="AD597" i="28"/>
  <c r="AD597" i="28" a="1"/>
  <c r="AC597" i="28"/>
  <c r="AB597" i="28"/>
  <c r="AA597" i="28"/>
  <c r="AA597" i="28" a="1"/>
  <c r="Z597" i="28"/>
  <c r="X597" i="28"/>
  <c r="V597" i="28"/>
  <c r="U597" i="28"/>
  <c r="T597" i="28"/>
  <c r="S597" i="28"/>
  <c r="R597" i="28"/>
  <c r="AH596" i="28"/>
  <c r="AG596" i="28"/>
  <c r="AF596" i="28"/>
  <c r="AE596" i="28"/>
  <c r="AD596" i="28"/>
  <c r="AD596" i="28" a="1"/>
  <c r="AC596" i="28"/>
  <c r="AB596" i="28"/>
  <c r="AA596" i="28"/>
  <c r="AA596" i="28" a="1"/>
  <c r="Z596" i="28"/>
  <c r="X596" i="28"/>
  <c r="V596" i="28"/>
  <c r="U596" i="28"/>
  <c r="T596" i="28"/>
  <c r="S596" i="28"/>
  <c r="R596" i="28"/>
  <c r="AH595" i="28"/>
  <c r="AG595" i="28"/>
  <c r="AF595" i="28"/>
  <c r="AE595" i="28"/>
  <c r="AD595" i="28"/>
  <c r="AD595" i="28" a="1"/>
  <c r="AC595" i="28"/>
  <c r="AB595" i="28"/>
  <c r="AA595" i="28"/>
  <c r="AA595" i="28" a="1"/>
  <c r="Z595" i="28"/>
  <c r="X595" i="28"/>
  <c r="V595" i="28"/>
  <c r="U595" i="28"/>
  <c r="T595" i="28"/>
  <c r="S595" i="28"/>
  <c r="R595" i="28"/>
  <c r="AH594" i="28"/>
  <c r="AG594" i="28"/>
  <c r="AF594" i="28"/>
  <c r="AE594" i="28"/>
  <c r="AD594" i="28"/>
  <c r="AD594" i="28" a="1"/>
  <c r="AC594" i="28"/>
  <c r="AB594" i="28"/>
  <c r="AA594" i="28"/>
  <c r="AA594" i="28" a="1"/>
  <c r="Z594" i="28"/>
  <c r="X594" i="28"/>
  <c r="V594" i="28"/>
  <c r="U594" i="28"/>
  <c r="T594" i="28"/>
  <c r="S594" i="28"/>
  <c r="R594" i="28"/>
  <c r="AH593" i="28"/>
  <c r="AG593" i="28"/>
  <c r="AF593" i="28"/>
  <c r="AE593" i="28"/>
  <c r="AD593" i="28"/>
  <c r="AD593" i="28" a="1"/>
  <c r="AC593" i="28"/>
  <c r="AB593" i="28"/>
  <c r="AA593" i="28"/>
  <c r="AA593" i="28" a="1"/>
  <c r="Z593" i="28"/>
  <c r="X593" i="28"/>
  <c r="V593" i="28"/>
  <c r="U593" i="28"/>
  <c r="T593" i="28"/>
  <c r="S593" i="28"/>
  <c r="R593" i="28"/>
  <c r="AH592" i="28"/>
  <c r="AG592" i="28"/>
  <c r="AF592" i="28"/>
  <c r="AE592" i="28"/>
  <c r="AD592" i="28"/>
  <c r="AD592" i="28" a="1"/>
  <c r="AC592" i="28"/>
  <c r="AB592" i="28"/>
  <c r="AA592" i="28"/>
  <c r="AA592" i="28" a="1"/>
  <c r="Z592" i="28"/>
  <c r="X592" i="28"/>
  <c r="V592" i="28"/>
  <c r="U592" i="28"/>
  <c r="T592" i="28"/>
  <c r="S592" i="28"/>
  <c r="R592" i="28"/>
  <c r="AH591" i="28"/>
  <c r="AG591" i="28"/>
  <c r="AF591" i="28"/>
  <c r="AE591" i="28"/>
  <c r="AD591" i="28"/>
  <c r="AD591" i="28" a="1"/>
  <c r="AC591" i="28"/>
  <c r="AB591" i="28"/>
  <c r="AA591" i="28"/>
  <c r="AA591" i="28" a="1"/>
  <c r="Z591" i="28"/>
  <c r="X591" i="28"/>
  <c r="V591" i="28"/>
  <c r="U591" i="28"/>
  <c r="T591" i="28"/>
  <c r="S591" i="28"/>
  <c r="R591" i="28"/>
  <c r="AH590" i="28"/>
  <c r="AG590" i="28"/>
  <c r="AF590" i="28"/>
  <c r="AE590" i="28"/>
  <c r="AD590" i="28"/>
  <c r="AD590" i="28" a="1"/>
  <c r="AC590" i="28"/>
  <c r="AB590" i="28"/>
  <c r="AA590" i="28"/>
  <c r="AA590" i="28" a="1"/>
  <c r="Z590" i="28"/>
  <c r="X590" i="28"/>
  <c r="V590" i="28"/>
  <c r="U590" i="28"/>
  <c r="T590" i="28"/>
  <c r="S590" i="28"/>
  <c r="R590" i="28"/>
  <c r="AH589" i="28"/>
  <c r="AG589" i="28"/>
  <c r="AF589" i="28"/>
  <c r="AE589" i="28"/>
  <c r="AD589" i="28"/>
  <c r="AD589" i="28" a="1"/>
  <c r="AC589" i="28"/>
  <c r="AB589" i="28"/>
  <c r="AA589" i="28"/>
  <c r="AA589" i="28" a="1"/>
  <c r="Z589" i="28"/>
  <c r="X589" i="28"/>
  <c r="V589" i="28"/>
  <c r="U589" i="28"/>
  <c r="T589" i="28"/>
  <c r="S589" i="28"/>
  <c r="R589" i="28"/>
  <c r="AH588" i="28"/>
  <c r="AG588" i="28"/>
  <c r="AF588" i="28"/>
  <c r="AE588" i="28"/>
  <c r="AD588" i="28"/>
  <c r="AD588" i="28" a="1"/>
  <c r="AC588" i="28"/>
  <c r="AB588" i="28"/>
  <c r="AA588" i="28"/>
  <c r="AA588" i="28" a="1"/>
  <c r="Z588" i="28"/>
  <c r="X588" i="28"/>
  <c r="V588" i="28"/>
  <c r="U588" i="28"/>
  <c r="T588" i="28"/>
  <c r="S588" i="28"/>
  <c r="R588" i="28"/>
  <c r="AH587" i="28"/>
  <c r="AG587" i="28"/>
  <c r="AF587" i="28"/>
  <c r="AE587" i="28"/>
  <c r="AD587" i="28"/>
  <c r="AD587" i="28" a="1"/>
  <c r="AC587" i="28"/>
  <c r="AB587" i="28"/>
  <c r="AA587" i="28"/>
  <c r="AA587" i="28" a="1"/>
  <c r="Z587" i="28"/>
  <c r="X587" i="28"/>
  <c r="V587" i="28"/>
  <c r="U587" i="28"/>
  <c r="T587" i="28"/>
  <c r="S587" i="28"/>
  <c r="R587" i="28"/>
  <c r="AH586" i="28"/>
  <c r="AG586" i="28"/>
  <c r="AF586" i="28"/>
  <c r="AE586" i="28"/>
  <c r="AD586" i="28"/>
  <c r="AD586" i="28" a="1"/>
  <c r="AC586" i="28"/>
  <c r="AB586" i="28"/>
  <c r="AA586" i="28"/>
  <c r="AA586" i="28" a="1"/>
  <c r="Z586" i="28"/>
  <c r="X586" i="28"/>
  <c r="V586" i="28"/>
  <c r="U586" i="28"/>
  <c r="T586" i="28"/>
  <c r="S586" i="28"/>
  <c r="R586" i="28"/>
  <c r="AH585" i="28"/>
  <c r="AG585" i="28"/>
  <c r="AF585" i="28"/>
  <c r="AE585" i="28"/>
  <c r="AD585" i="28"/>
  <c r="AD585" i="28" a="1"/>
  <c r="AC585" i="28"/>
  <c r="AB585" i="28"/>
  <c r="AA585" i="28"/>
  <c r="AA585" i="28" a="1"/>
  <c r="Z585" i="28"/>
  <c r="X585" i="28"/>
  <c r="V585" i="28"/>
  <c r="U585" i="28"/>
  <c r="T585" i="28"/>
  <c r="S585" i="28"/>
  <c r="R585" i="28"/>
  <c r="AH584" i="28"/>
  <c r="AG584" i="28"/>
  <c r="AF584" i="28"/>
  <c r="AE584" i="28"/>
  <c r="AD584" i="28"/>
  <c r="AD584" i="28" a="1"/>
  <c r="AC584" i="28"/>
  <c r="AB584" i="28"/>
  <c r="AA584" i="28"/>
  <c r="AA584" i="28" a="1"/>
  <c r="Z584" i="28"/>
  <c r="X584" i="28"/>
  <c r="V584" i="28"/>
  <c r="U584" i="28"/>
  <c r="T584" i="28"/>
  <c r="S584" i="28"/>
  <c r="R584" i="28"/>
  <c r="AH583" i="28"/>
  <c r="AG583" i="28"/>
  <c r="AF583" i="28"/>
  <c r="AE583" i="28"/>
  <c r="AD583" i="28"/>
  <c r="AD583" i="28" a="1"/>
  <c r="AC583" i="28"/>
  <c r="AB583" i="28"/>
  <c r="AA583" i="28"/>
  <c r="AA583" i="28" a="1"/>
  <c r="Z583" i="28"/>
  <c r="X583" i="28"/>
  <c r="V583" i="28"/>
  <c r="U583" i="28"/>
  <c r="T583" i="28"/>
  <c r="S583" i="28"/>
  <c r="R583" i="28"/>
  <c r="AH582" i="28"/>
  <c r="AG582" i="28"/>
  <c r="AF582" i="28"/>
  <c r="AE582" i="28"/>
  <c r="AD582" i="28"/>
  <c r="AD582" i="28" a="1"/>
  <c r="AC582" i="28"/>
  <c r="AB582" i="28"/>
  <c r="AA582" i="28"/>
  <c r="AA582" i="28" a="1"/>
  <c r="Z582" i="28"/>
  <c r="X582" i="28"/>
  <c r="V582" i="28"/>
  <c r="U582" i="28"/>
  <c r="T582" i="28"/>
  <c r="S582" i="28"/>
  <c r="R582" i="28"/>
  <c r="AH581" i="28"/>
  <c r="AG581" i="28"/>
  <c r="AF581" i="28"/>
  <c r="AE581" i="28"/>
  <c r="AD581" i="28"/>
  <c r="AD581" i="28" a="1"/>
  <c r="AC581" i="28"/>
  <c r="AB581" i="28"/>
  <c r="AA581" i="28"/>
  <c r="AA581" i="28" a="1"/>
  <c r="Z581" i="28"/>
  <c r="X581" i="28"/>
  <c r="V581" i="28"/>
  <c r="U581" i="28"/>
  <c r="T581" i="28"/>
  <c r="S581" i="28"/>
  <c r="R581" i="28"/>
  <c r="AH580" i="28"/>
  <c r="AG580" i="28"/>
  <c r="AF580" i="28"/>
  <c r="AE580" i="28"/>
  <c r="AD580" i="28"/>
  <c r="AD580" i="28" a="1"/>
  <c r="AC580" i="28"/>
  <c r="AB580" i="28"/>
  <c r="AA580" i="28"/>
  <c r="AA580" i="28" a="1"/>
  <c r="Z580" i="28"/>
  <c r="X580" i="28"/>
  <c r="V580" i="28"/>
  <c r="U580" i="28"/>
  <c r="T580" i="28"/>
  <c r="S580" i="28"/>
  <c r="R580" i="28"/>
  <c r="AH579" i="28"/>
  <c r="AG579" i="28"/>
  <c r="AF579" i="28"/>
  <c r="AE579" i="28"/>
  <c r="AD579" i="28"/>
  <c r="AD579" i="28" a="1"/>
  <c r="AC579" i="28"/>
  <c r="AB579" i="28"/>
  <c r="AA579" i="28"/>
  <c r="AA579" i="28" a="1"/>
  <c r="Z579" i="28"/>
  <c r="X579" i="28"/>
  <c r="V579" i="28"/>
  <c r="U579" i="28"/>
  <c r="T579" i="28"/>
  <c r="S579" i="28"/>
  <c r="R579" i="28"/>
  <c r="AH578" i="28"/>
  <c r="AG578" i="28"/>
  <c r="AF578" i="28"/>
  <c r="AE578" i="28"/>
  <c r="AD578" i="28"/>
  <c r="AD578" i="28" a="1"/>
  <c r="AC578" i="28"/>
  <c r="AB578" i="28"/>
  <c r="AA578" i="28"/>
  <c r="AA578" i="28" a="1"/>
  <c r="Z578" i="28"/>
  <c r="X578" i="28"/>
  <c r="V578" i="28"/>
  <c r="U578" i="28"/>
  <c r="T578" i="28"/>
  <c r="S578" i="28"/>
  <c r="R578" i="28"/>
  <c r="AH577" i="28"/>
  <c r="AG577" i="28"/>
  <c r="AF577" i="28"/>
  <c r="AE577" i="28"/>
  <c r="AD577" i="28"/>
  <c r="AD577" i="28" a="1"/>
  <c r="AC577" i="28"/>
  <c r="AB577" i="28"/>
  <c r="AA577" i="28"/>
  <c r="AA577" i="28" a="1"/>
  <c r="Z577" i="28"/>
  <c r="X577" i="28"/>
  <c r="V577" i="28"/>
  <c r="U577" i="28"/>
  <c r="T577" i="28"/>
  <c r="S577" i="28"/>
  <c r="R577" i="28"/>
  <c r="AH576" i="28"/>
  <c r="AG576" i="28"/>
  <c r="AF576" i="28"/>
  <c r="AE576" i="28"/>
  <c r="AD576" i="28"/>
  <c r="AD576" i="28" a="1"/>
  <c r="AC576" i="28"/>
  <c r="AB576" i="28"/>
  <c r="AA576" i="28"/>
  <c r="AA576" i="28" a="1"/>
  <c r="Z576" i="28"/>
  <c r="X576" i="28"/>
  <c r="V576" i="28"/>
  <c r="U576" i="28"/>
  <c r="T576" i="28"/>
  <c r="S576" i="28"/>
  <c r="R576" i="28"/>
  <c r="AH575" i="28"/>
  <c r="AG575" i="28"/>
  <c r="AF575" i="28"/>
  <c r="AE575" i="28"/>
  <c r="AD575" i="28"/>
  <c r="AD575" i="28" a="1"/>
  <c r="AC575" i="28"/>
  <c r="AB575" i="28"/>
  <c r="AA575" i="28"/>
  <c r="AA575" i="28" a="1"/>
  <c r="Z575" i="28"/>
  <c r="X575" i="28"/>
  <c r="V575" i="28"/>
  <c r="U575" i="28"/>
  <c r="T575" i="28"/>
  <c r="S575" i="28"/>
  <c r="R575" i="28"/>
  <c r="AH574" i="28"/>
  <c r="AG574" i="28"/>
  <c r="AF574" i="28"/>
  <c r="AE574" i="28"/>
  <c r="AD574" i="28"/>
  <c r="AD574" i="28" a="1"/>
  <c r="AC574" i="28"/>
  <c r="AB574" i="28"/>
  <c r="AA574" i="28"/>
  <c r="AA574" i="28" a="1"/>
  <c r="Z574" i="28"/>
  <c r="X574" i="28"/>
  <c r="V574" i="28"/>
  <c r="U574" i="28"/>
  <c r="T574" i="28"/>
  <c r="S574" i="28"/>
  <c r="R574" i="28"/>
  <c r="AH573" i="28"/>
  <c r="AG573" i="28"/>
  <c r="AF573" i="28"/>
  <c r="AE573" i="28"/>
  <c r="AD573" i="28"/>
  <c r="AD573" i="28" a="1"/>
  <c r="AC573" i="28"/>
  <c r="AB573" i="28"/>
  <c r="AA573" i="28"/>
  <c r="AA573" i="28" a="1"/>
  <c r="Z573" i="28"/>
  <c r="X573" i="28"/>
  <c r="V573" i="28"/>
  <c r="U573" i="28"/>
  <c r="T573" i="28"/>
  <c r="S573" i="28"/>
  <c r="R573" i="28"/>
  <c r="AH572" i="28"/>
  <c r="AG572" i="28"/>
  <c r="AF572" i="28"/>
  <c r="AE572" i="28"/>
  <c r="AD572" i="28"/>
  <c r="AD572" i="28" a="1"/>
  <c r="AC572" i="28"/>
  <c r="AB572" i="28"/>
  <c r="AA572" i="28"/>
  <c r="AA572" i="28" a="1"/>
  <c r="Z572" i="28"/>
  <c r="X572" i="28"/>
  <c r="V572" i="28"/>
  <c r="U572" i="28"/>
  <c r="T572" i="28"/>
  <c r="S572" i="28"/>
  <c r="R572" i="28"/>
  <c r="AH571" i="28"/>
  <c r="AG571" i="28"/>
  <c r="AF571" i="28"/>
  <c r="AE571" i="28"/>
  <c r="AD571" i="28"/>
  <c r="AD571" i="28" a="1"/>
  <c r="AC571" i="28"/>
  <c r="AB571" i="28"/>
  <c r="AA571" i="28"/>
  <c r="AA571" i="28" a="1"/>
  <c r="Z571" i="28"/>
  <c r="X571" i="28"/>
  <c r="V571" i="28"/>
  <c r="U571" i="28"/>
  <c r="T571" i="28"/>
  <c r="S571" i="28"/>
  <c r="R571" i="28"/>
  <c r="AH570" i="28"/>
  <c r="AG570" i="28"/>
  <c r="AF570" i="28"/>
  <c r="AE570" i="28"/>
  <c r="AD570" i="28"/>
  <c r="AD570" i="28" a="1"/>
  <c r="AC570" i="28"/>
  <c r="AB570" i="28"/>
  <c r="AA570" i="28"/>
  <c r="AA570" i="28" a="1"/>
  <c r="Z570" i="28"/>
  <c r="X570" i="28"/>
  <c r="V570" i="28"/>
  <c r="U570" i="28"/>
  <c r="T570" i="28"/>
  <c r="S570" i="28"/>
  <c r="R570" i="28"/>
  <c r="AH569" i="28"/>
  <c r="AG569" i="28"/>
  <c r="AF569" i="28"/>
  <c r="AE569" i="28"/>
  <c r="AD569" i="28"/>
  <c r="AD569" i="28" a="1"/>
  <c r="AC569" i="28"/>
  <c r="AB569" i="28"/>
  <c r="AA569" i="28"/>
  <c r="AA569" i="28" a="1"/>
  <c r="Z569" i="28"/>
  <c r="X569" i="28"/>
  <c r="V569" i="28"/>
  <c r="U569" i="28"/>
  <c r="T569" i="28"/>
  <c r="S569" i="28"/>
  <c r="R569" i="28"/>
  <c r="AH568" i="28"/>
  <c r="AG568" i="28"/>
  <c r="AF568" i="28"/>
  <c r="AE568" i="28"/>
  <c r="AD568" i="28"/>
  <c r="AD568" i="28" a="1"/>
  <c r="AC568" i="28"/>
  <c r="AB568" i="28"/>
  <c r="AA568" i="28"/>
  <c r="AA568" i="28" a="1"/>
  <c r="Z568" i="28"/>
  <c r="X568" i="28"/>
  <c r="V568" i="28"/>
  <c r="U568" i="28"/>
  <c r="T568" i="28"/>
  <c r="S568" i="28"/>
  <c r="R568" i="28"/>
  <c r="AH567" i="28"/>
  <c r="AG567" i="28"/>
  <c r="AF567" i="28"/>
  <c r="AE567" i="28"/>
  <c r="AD567" i="28"/>
  <c r="AD567" i="28" a="1"/>
  <c r="AC567" i="28"/>
  <c r="AB567" i="28"/>
  <c r="AA567" i="28"/>
  <c r="AA567" i="28" a="1"/>
  <c r="Z567" i="28"/>
  <c r="X567" i="28"/>
  <c r="V567" i="28"/>
  <c r="U567" i="28"/>
  <c r="T567" i="28"/>
  <c r="S567" i="28"/>
  <c r="R567" i="28"/>
  <c r="AH566" i="28"/>
  <c r="AG566" i="28"/>
  <c r="AF566" i="28"/>
  <c r="AE566" i="28"/>
  <c r="AD566" i="28"/>
  <c r="AD566" i="28" a="1"/>
  <c r="AC566" i="28"/>
  <c r="AB566" i="28"/>
  <c r="AA566" i="28"/>
  <c r="AA566" i="28" a="1"/>
  <c r="Z566" i="28"/>
  <c r="X566" i="28"/>
  <c r="V566" i="28"/>
  <c r="U566" i="28"/>
  <c r="T566" i="28"/>
  <c r="S566" i="28"/>
  <c r="R566" i="28"/>
  <c r="AH565" i="28"/>
  <c r="AG565" i="28"/>
  <c r="AF565" i="28"/>
  <c r="AE565" i="28"/>
  <c r="AD565" i="28"/>
  <c r="AD565" i="28" a="1"/>
  <c r="AC565" i="28"/>
  <c r="AB565" i="28"/>
  <c r="AA565" i="28"/>
  <c r="AA565" i="28" a="1"/>
  <c r="Z565" i="28"/>
  <c r="X565" i="28"/>
  <c r="V565" i="28"/>
  <c r="U565" i="28"/>
  <c r="T565" i="28"/>
  <c r="S565" i="28"/>
  <c r="R565" i="28"/>
  <c r="AH564" i="28"/>
  <c r="AG564" i="28"/>
  <c r="AF564" i="28"/>
  <c r="AE564" i="28"/>
  <c r="AD564" i="28"/>
  <c r="AD564" i="28" a="1"/>
  <c r="AC564" i="28"/>
  <c r="AB564" i="28"/>
  <c r="AA564" i="28"/>
  <c r="AA564" i="28" a="1"/>
  <c r="Z564" i="28"/>
  <c r="X564" i="28"/>
  <c r="V564" i="28"/>
  <c r="U564" i="28"/>
  <c r="T564" i="28"/>
  <c r="S564" i="28"/>
  <c r="R564" i="28"/>
  <c r="AH563" i="28"/>
  <c r="AG563" i="28"/>
  <c r="AF563" i="28"/>
  <c r="AE563" i="28"/>
  <c r="AD563" i="28"/>
  <c r="AD563" i="28" a="1"/>
  <c r="AC563" i="28"/>
  <c r="AB563" i="28"/>
  <c r="AA563" i="28"/>
  <c r="AA563" i="28" a="1"/>
  <c r="Z563" i="28"/>
  <c r="X563" i="28"/>
  <c r="V563" i="28"/>
  <c r="U563" i="28"/>
  <c r="T563" i="28"/>
  <c r="S563" i="28"/>
  <c r="R563" i="28"/>
  <c r="AH562" i="28"/>
  <c r="AG562" i="28"/>
  <c r="AF562" i="28"/>
  <c r="AE562" i="28"/>
  <c r="AD562" i="28"/>
  <c r="AD562" i="28" a="1"/>
  <c r="AC562" i="28"/>
  <c r="AB562" i="28"/>
  <c r="AA562" i="28"/>
  <c r="AA562" i="28" a="1"/>
  <c r="Z562" i="28"/>
  <c r="X562" i="28"/>
  <c r="V562" i="28"/>
  <c r="U562" i="28"/>
  <c r="T562" i="28"/>
  <c r="S562" i="28"/>
  <c r="R562" i="28"/>
  <c r="AH561" i="28"/>
  <c r="AG561" i="28"/>
  <c r="AF561" i="28"/>
  <c r="AE561" i="28"/>
  <c r="AD561" i="28"/>
  <c r="AD561" i="28" a="1"/>
  <c r="AC561" i="28"/>
  <c r="AB561" i="28"/>
  <c r="AA561" i="28"/>
  <c r="AA561" i="28" a="1"/>
  <c r="Z561" i="28"/>
  <c r="X561" i="28"/>
  <c r="V561" i="28"/>
  <c r="U561" i="28"/>
  <c r="T561" i="28"/>
  <c r="S561" i="28"/>
  <c r="R561" i="28"/>
  <c r="AH560" i="28"/>
  <c r="AG560" i="28"/>
  <c r="AF560" i="28"/>
  <c r="AE560" i="28"/>
  <c r="AD560" i="28"/>
  <c r="AD560" i="28" a="1"/>
  <c r="AC560" i="28"/>
  <c r="AB560" i="28"/>
  <c r="AA560" i="28"/>
  <c r="AA560" i="28" a="1"/>
  <c r="Z560" i="28"/>
  <c r="X560" i="28"/>
  <c r="V560" i="28"/>
  <c r="U560" i="28"/>
  <c r="T560" i="28"/>
  <c r="S560" i="28"/>
  <c r="R560" i="28"/>
  <c r="AH559" i="28"/>
  <c r="AG559" i="28"/>
  <c r="AF559" i="28"/>
  <c r="AE559" i="28"/>
  <c r="AD559" i="28"/>
  <c r="AD559" i="28" a="1"/>
  <c r="AC559" i="28"/>
  <c r="AB559" i="28"/>
  <c r="AA559" i="28"/>
  <c r="AA559" i="28" a="1"/>
  <c r="Z559" i="28"/>
  <c r="X559" i="28"/>
  <c r="V559" i="28"/>
  <c r="U559" i="28"/>
  <c r="T559" i="28"/>
  <c r="S559" i="28"/>
  <c r="R559" i="28"/>
  <c r="AH558" i="28"/>
  <c r="AG558" i="28"/>
  <c r="AF558" i="28"/>
  <c r="AE558" i="28"/>
  <c r="AD558" i="28"/>
  <c r="AD558" i="28" a="1"/>
  <c r="AC558" i="28"/>
  <c r="AB558" i="28"/>
  <c r="AA558" i="28"/>
  <c r="AA558" i="28" a="1"/>
  <c r="Z558" i="28"/>
  <c r="X558" i="28"/>
  <c r="V558" i="28"/>
  <c r="U558" i="28"/>
  <c r="T558" i="28"/>
  <c r="S558" i="28"/>
  <c r="R558" i="28"/>
  <c r="AH557" i="28"/>
  <c r="AG557" i="28"/>
  <c r="AF557" i="28"/>
  <c r="AE557" i="28"/>
  <c r="AD557" i="28"/>
  <c r="AD557" i="28" a="1"/>
  <c r="AC557" i="28"/>
  <c r="AB557" i="28"/>
  <c r="AA557" i="28"/>
  <c r="AA557" i="28" a="1"/>
  <c r="Z557" i="28"/>
  <c r="X557" i="28"/>
  <c r="V557" i="28"/>
  <c r="U557" i="28"/>
  <c r="T557" i="28"/>
  <c r="S557" i="28"/>
  <c r="R557" i="28"/>
  <c r="AH556" i="28"/>
  <c r="AG556" i="28"/>
  <c r="AF556" i="28"/>
  <c r="AE556" i="28"/>
  <c r="AD556" i="28"/>
  <c r="AD556" i="28" a="1"/>
  <c r="AC556" i="28"/>
  <c r="AB556" i="28"/>
  <c r="AA556" i="28"/>
  <c r="AA556" i="28" a="1"/>
  <c r="Z556" i="28"/>
  <c r="X556" i="28"/>
  <c r="V556" i="28"/>
  <c r="U556" i="28"/>
  <c r="T556" i="28"/>
  <c r="S556" i="28"/>
  <c r="R556" i="28"/>
  <c r="AH555" i="28"/>
  <c r="AG555" i="28"/>
  <c r="AF555" i="28"/>
  <c r="AE555" i="28"/>
  <c r="AD555" i="28"/>
  <c r="AD555" i="28" a="1"/>
  <c r="AC555" i="28"/>
  <c r="AB555" i="28"/>
  <c r="AA555" i="28"/>
  <c r="AA555" i="28" a="1"/>
  <c r="Z555" i="28"/>
  <c r="X555" i="28"/>
  <c r="V555" i="28"/>
  <c r="U555" i="28"/>
  <c r="T555" i="28"/>
  <c r="S555" i="28"/>
  <c r="R555" i="28"/>
  <c r="AH554" i="28"/>
  <c r="AG554" i="28"/>
  <c r="AF554" i="28"/>
  <c r="AE554" i="28"/>
  <c r="AD554" i="28"/>
  <c r="AD554" i="28" a="1"/>
  <c r="AC554" i="28"/>
  <c r="AB554" i="28"/>
  <c r="AA554" i="28"/>
  <c r="AA554" i="28" a="1"/>
  <c r="Z554" i="28"/>
  <c r="X554" i="28"/>
  <c r="V554" i="28"/>
  <c r="U554" i="28"/>
  <c r="T554" i="28"/>
  <c r="S554" i="28"/>
  <c r="R554" i="28"/>
  <c r="AH553" i="28"/>
  <c r="AG553" i="28"/>
  <c r="AF553" i="28"/>
  <c r="AE553" i="28"/>
  <c r="AD553" i="28"/>
  <c r="AD553" i="28" a="1"/>
  <c r="AC553" i="28"/>
  <c r="AB553" i="28"/>
  <c r="AA553" i="28"/>
  <c r="AA553" i="28" a="1"/>
  <c r="Z553" i="28"/>
  <c r="X553" i="28"/>
  <c r="V553" i="28"/>
  <c r="U553" i="28"/>
  <c r="T553" i="28"/>
  <c r="S553" i="28"/>
  <c r="R553" i="28"/>
  <c r="AH552" i="28"/>
  <c r="AG552" i="28"/>
  <c r="AF552" i="28"/>
  <c r="AE552" i="28"/>
  <c r="AD552" i="28"/>
  <c r="AD552" i="28" a="1"/>
  <c r="AC552" i="28"/>
  <c r="AB552" i="28"/>
  <c r="AA552" i="28"/>
  <c r="AA552" i="28" a="1"/>
  <c r="Z552" i="28"/>
  <c r="X552" i="28"/>
  <c r="V552" i="28"/>
  <c r="U552" i="28"/>
  <c r="T552" i="28"/>
  <c r="S552" i="28"/>
  <c r="R552" i="28"/>
  <c r="AH551" i="28"/>
  <c r="AG551" i="28"/>
  <c r="AF551" i="28"/>
  <c r="AE551" i="28"/>
  <c r="AD551" i="28"/>
  <c r="AD551" i="28" a="1"/>
  <c r="AC551" i="28"/>
  <c r="AB551" i="28"/>
  <c r="AA551" i="28"/>
  <c r="AA551" i="28" a="1"/>
  <c r="Z551" i="28"/>
  <c r="X551" i="28"/>
  <c r="V551" i="28"/>
  <c r="U551" i="28"/>
  <c r="T551" i="28"/>
  <c r="S551" i="28"/>
  <c r="R551" i="28"/>
  <c r="AH550" i="28"/>
  <c r="AG550" i="28"/>
  <c r="AF550" i="28"/>
  <c r="AE550" i="28"/>
  <c r="AD550" i="28"/>
  <c r="AD550" i="28" a="1"/>
  <c r="AC550" i="28"/>
  <c r="AB550" i="28"/>
  <c r="AA550" i="28"/>
  <c r="AA550" i="28" a="1"/>
  <c r="Z550" i="28"/>
  <c r="X550" i="28"/>
  <c r="V550" i="28"/>
  <c r="U550" i="28"/>
  <c r="T550" i="28"/>
  <c r="S550" i="28"/>
  <c r="R550" i="28"/>
  <c r="AH549" i="28"/>
  <c r="AG549" i="28"/>
  <c r="AF549" i="28"/>
  <c r="AE549" i="28"/>
  <c r="AD549" i="28"/>
  <c r="AD549" i="28" a="1"/>
  <c r="AC549" i="28"/>
  <c r="AB549" i="28"/>
  <c r="AA549" i="28"/>
  <c r="AA549" i="28" a="1"/>
  <c r="Z549" i="28"/>
  <c r="X549" i="28"/>
  <c r="V549" i="28"/>
  <c r="U549" i="28"/>
  <c r="T549" i="28"/>
  <c r="S549" i="28"/>
  <c r="R549" i="28"/>
  <c r="AH548" i="28"/>
  <c r="AG548" i="28"/>
  <c r="AF548" i="28"/>
  <c r="AE548" i="28"/>
  <c r="AD548" i="28"/>
  <c r="AD548" i="28" a="1"/>
  <c r="AC548" i="28"/>
  <c r="AB548" i="28"/>
  <c r="AA548" i="28"/>
  <c r="AA548" i="28" a="1"/>
  <c r="Z548" i="28"/>
  <c r="X548" i="28"/>
  <c r="V548" i="28"/>
  <c r="U548" i="28"/>
  <c r="T548" i="28"/>
  <c r="S548" i="28"/>
  <c r="R548" i="28"/>
  <c r="AH547" i="28"/>
  <c r="AG547" i="28"/>
  <c r="AF547" i="28"/>
  <c r="AE547" i="28"/>
  <c r="AD547" i="28"/>
  <c r="AD547" i="28" a="1"/>
  <c r="AC547" i="28"/>
  <c r="AB547" i="28"/>
  <c r="AA547" i="28"/>
  <c r="AA547" i="28" a="1"/>
  <c r="Z547" i="28"/>
  <c r="X547" i="28"/>
  <c r="V547" i="28"/>
  <c r="U547" i="28"/>
  <c r="T547" i="28"/>
  <c r="S547" i="28"/>
  <c r="R547" i="28"/>
  <c r="AH546" i="28"/>
  <c r="AG546" i="28"/>
  <c r="AF546" i="28"/>
  <c r="AE546" i="28"/>
  <c r="AD546" i="28"/>
  <c r="AD546" i="28" a="1"/>
  <c r="AC546" i="28"/>
  <c r="AB546" i="28"/>
  <c r="AA546" i="28"/>
  <c r="AA546" i="28" a="1"/>
  <c r="Z546" i="28"/>
  <c r="X546" i="28"/>
  <c r="V546" i="28"/>
  <c r="U546" i="28"/>
  <c r="T546" i="28"/>
  <c r="S546" i="28"/>
  <c r="R546" i="28"/>
  <c r="AH545" i="28"/>
  <c r="AG545" i="28"/>
  <c r="AF545" i="28"/>
  <c r="AE545" i="28"/>
  <c r="AD545" i="28"/>
  <c r="AD545" i="28" a="1"/>
  <c r="AC545" i="28"/>
  <c r="AB545" i="28"/>
  <c r="AA545" i="28"/>
  <c r="AA545" i="28" a="1"/>
  <c r="Z545" i="28"/>
  <c r="X545" i="28"/>
  <c r="V545" i="28"/>
  <c r="U545" i="28"/>
  <c r="T545" i="28"/>
  <c r="S545" i="28"/>
  <c r="R545" i="28"/>
  <c r="AH544" i="28"/>
  <c r="AG544" i="28"/>
  <c r="AF544" i="28"/>
  <c r="AE544" i="28"/>
  <c r="AD544" i="28"/>
  <c r="AD544" i="28" a="1"/>
  <c r="AC544" i="28"/>
  <c r="AB544" i="28"/>
  <c r="AA544" i="28"/>
  <c r="AA544" i="28" a="1"/>
  <c r="Z544" i="28"/>
  <c r="X544" i="28"/>
  <c r="V544" i="28"/>
  <c r="U544" i="28"/>
  <c r="T544" i="28"/>
  <c r="S544" i="28"/>
  <c r="R544" i="28"/>
  <c r="AH543" i="28"/>
  <c r="AG543" i="28"/>
  <c r="AF543" i="28"/>
  <c r="AE543" i="28"/>
  <c r="AD543" i="28"/>
  <c r="AD543" i="28" a="1"/>
  <c r="AC543" i="28"/>
  <c r="AB543" i="28"/>
  <c r="AA543" i="28"/>
  <c r="AA543" i="28" a="1"/>
  <c r="Z543" i="28"/>
  <c r="X543" i="28"/>
  <c r="V543" i="28"/>
  <c r="U543" i="28"/>
  <c r="T543" i="28"/>
  <c r="S543" i="28"/>
  <c r="R543" i="28"/>
  <c r="AH542" i="28"/>
  <c r="AG542" i="28"/>
  <c r="AF542" i="28"/>
  <c r="AE542" i="28"/>
  <c r="AD542" i="28"/>
  <c r="AD542" i="28" a="1"/>
  <c r="AC542" i="28"/>
  <c r="AB542" i="28"/>
  <c r="AA542" i="28"/>
  <c r="AA542" i="28" a="1"/>
  <c r="Z542" i="28"/>
  <c r="X542" i="28"/>
  <c r="V542" i="28"/>
  <c r="U542" i="28"/>
  <c r="T542" i="28"/>
  <c r="S542" i="28"/>
  <c r="R542" i="28"/>
  <c r="AH541" i="28"/>
  <c r="AG541" i="28"/>
  <c r="AF541" i="28"/>
  <c r="AE541" i="28"/>
  <c r="AD541" i="28"/>
  <c r="AD541" i="28" a="1"/>
  <c r="AC541" i="28"/>
  <c r="AB541" i="28"/>
  <c r="AA541" i="28"/>
  <c r="AA541" i="28" a="1"/>
  <c r="Z541" i="28"/>
  <c r="X541" i="28"/>
  <c r="V541" i="28"/>
  <c r="U541" i="28"/>
  <c r="T541" i="28"/>
  <c r="S541" i="28"/>
  <c r="R541" i="28"/>
  <c r="AH540" i="28"/>
  <c r="AG540" i="28"/>
  <c r="AF540" i="28"/>
  <c r="AE540" i="28"/>
  <c r="AD540" i="28"/>
  <c r="AD540" i="28" a="1"/>
  <c r="AC540" i="28"/>
  <c r="AB540" i="28"/>
  <c r="AA540" i="28"/>
  <c r="AA540" i="28" a="1"/>
  <c r="Z540" i="28"/>
  <c r="X540" i="28"/>
  <c r="V540" i="28"/>
  <c r="U540" i="28"/>
  <c r="T540" i="28"/>
  <c r="S540" i="28"/>
  <c r="R540" i="28"/>
  <c r="AH539" i="28"/>
  <c r="AG539" i="28"/>
  <c r="AF539" i="28"/>
  <c r="AE539" i="28"/>
  <c r="AD539" i="28"/>
  <c r="AD539" i="28" a="1"/>
  <c r="AC539" i="28"/>
  <c r="AB539" i="28"/>
  <c r="AA539" i="28"/>
  <c r="AA539" i="28" a="1"/>
  <c r="Z539" i="28"/>
  <c r="X539" i="28"/>
  <c r="V539" i="28"/>
  <c r="U539" i="28"/>
  <c r="T539" i="28"/>
  <c r="S539" i="28"/>
  <c r="R539" i="28"/>
  <c r="AH538" i="28"/>
  <c r="AG538" i="28"/>
  <c r="AF538" i="28"/>
  <c r="AE538" i="28"/>
  <c r="AD538" i="28"/>
  <c r="AD538" i="28" a="1"/>
  <c r="AC538" i="28"/>
  <c r="AB538" i="28"/>
  <c r="AA538" i="28"/>
  <c r="AA538" i="28" a="1"/>
  <c r="Z538" i="28"/>
  <c r="X538" i="28"/>
  <c r="V538" i="28"/>
  <c r="U538" i="28"/>
  <c r="T538" i="28"/>
  <c r="S538" i="28"/>
  <c r="R538" i="28"/>
  <c r="AH537" i="28"/>
  <c r="AG537" i="28"/>
  <c r="AF537" i="28"/>
  <c r="AE537" i="28"/>
  <c r="AD537" i="28"/>
  <c r="AD537" i="28" a="1"/>
  <c r="AC537" i="28"/>
  <c r="AB537" i="28"/>
  <c r="AA537" i="28"/>
  <c r="AA537" i="28" a="1"/>
  <c r="Z537" i="28"/>
  <c r="X537" i="28"/>
  <c r="V537" i="28"/>
  <c r="U537" i="28"/>
  <c r="T537" i="28"/>
  <c r="S537" i="28"/>
  <c r="R537" i="28"/>
  <c r="AH536" i="28"/>
  <c r="AG536" i="28"/>
  <c r="AF536" i="28"/>
  <c r="AE536" i="28"/>
  <c r="AD536" i="28"/>
  <c r="AD536" i="28" a="1"/>
  <c r="AC536" i="28"/>
  <c r="AB536" i="28"/>
  <c r="AA536" i="28"/>
  <c r="AA536" i="28" a="1"/>
  <c r="Z536" i="28"/>
  <c r="X536" i="28"/>
  <c r="V536" i="28"/>
  <c r="U536" i="28"/>
  <c r="T536" i="28"/>
  <c r="S536" i="28"/>
  <c r="R536" i="28"/>
  <c r="AH535" i="28"/>
  <c r="AG535" i="28"/>
  <c r="AF535" i="28"/>
  <c r="AE535" i="28"/>
  <c r="AD535" i="28"/>
  <c r="AD535" i="28" a="1"/>
  <c r="AC535" i="28"/>
  <c r="AB535" i="28"/>
  <c r="AA535" i="28"/>
  <c r="AA535" i="28" a="1"/>
  <c r="Z535" i="28"/>
  <c r="X535" i="28"/>
  <c r="V535" i="28"/>
  <c r="U535" i="28"/>
  <c r="T535" i="28"/>
  <c r="S535" i="28"/>
  <c r="R535" i="28"/>
  <c r="AH534" i="28"/>
  <c r="AG534" i="28"/>
  <c r="AF534" i="28"/>
  <c r="AE534" i="28"/>
  <c r="AD534" i="28"/>
  <c r="AD534" i="28" a="1"/>
  <c r="AC534" i="28"/>
  <c r="AB534" i="28"/>
  <c r="AA534" i="28"/>
  <c r="AA534" i="28" a="1"/>
  <c r="Z534" i="28"/>
  <c r="X534" i="28"/>
  <c r="V534" i="28"/>
  <c r="U534" i="28"/>
  <c r="T534" i="28"/>
  <c r="S534" i="28"/>
  <c r="R534" i="28"/>
  <c r="AH533" i="28"/>
  <c r="AG533" i="28"/>
  <c r="AF533" i="28"/>
  <c r="AE533" i="28"/>
  <c r="AD533" i="28"/>
  <c r="AD533" i="28" a="1"/>
  <c r="AC533" i="28"/>
  <c r="AB533" i="28"/>
  <c r="AA533" i="28"/>
  <c r="AA533" i="28" a="1"/>
  <c r="Z533" i="28"/>
  <c r="X533" i="28"/>
  <c r="V533" i="28"/>
  <c r="U533" i="28"/>
  <c r="T533" i="28"/>
  <c r="S533" i="28"/>
  <c r="R533" i="28"/>
  <c r="AH532" i="28"/>
  <c r="AG532" i="28"/>
  <c r="AF532" i="28"/>
  <c r="AE532" i="28"/>
  <c r="AD532" i="28"/>
  <c r="AD532" i="28" a="1"/>
  <c r="AC532" i="28"/>
  <c r="AB532" i="28"/>
  <c r="AA532" i="28"/>
  <c r="AA532" i="28" a="1"/>
  <c r="Z532" i="28"/>
  <c r="X532" i="28"/>
  <c r="V532" i="28"/>
  <c r="U532" i="28"/>
  <c r="T532" i="28"/>
  <c r="S532" i="28"/>
  <c r="R532" i="28"/>
  <c r="AH531" i="28"/>
  <c r="AG531" i="28"/>
  <c r="AF531" i="28"/>
  <c r="AE531" i="28"/>
  <c r="AD531" i="28"/>
  <c r="AD531" i="28" a="1"/>
  <c r="AC531" i="28"/>
  <c r="AB531" i="28"/>
  <c r="AA531" i="28"/>
  <c r="AA531" i="28" a="1"/>
  <c r="Z531" i="28"/>
  <c r="X531" i="28"/>
  <c r="V531" i="28"/>
  <c r="U531" i="28"/>
  <c r="T531" i="28"/>
  <c r="S531" i="28"/>
  <c r="R531" i="28"/>
  <c r="AH530" i="28"/>
  <c r="AG530" i="28"/>
  <c r="AF530" i="28"/>
  <c r="AE530" i="28"/>
  <c r="AD530" i="28"/>
  <c r="AD530" i="28" a="1"/>
  <c r="AC530" i="28"/>
  <c r="AB530" i="28"/>
  <c r="AA530" i="28"/>
  <c r="AA530" i="28" a="1"/>
  <c r="Z530" i="28"/>
  <c r="X530" i="28"/>
  <c r="V530" i="28"/>
  <c r="U530" i="28"/>
  <c r="T530" i="28"/>
  <c r="S530" i="28"/>
  <c r="R530" i="28"/>
  <c r="AH529" i="28"/>
  <c r="AG529" i="28"/>
  <c r="AF529" i="28"/>
  <c r="AE529" i="28"/>
  <c r="AD529" i="28"/>
  <c r="AD529" i="28" a="1"/>
  <c r="AC529" i="28"/>
  <c r="AB529" i="28"/>
  <c r="AA529" i="28"/>
  <c r="AA529" i="28" a="1"/>
  <c r="Z529" i="28"/>
  <c r="X529" i="28"/>
  <c r="V529" i="28"/>
  <c r="U529" i="28"/>
  <c r="T529" i="28"/>
  <c r="S529" i="28"/>
  <c r="R529" i="28"/>
  <c r="AH528" i="28"/>
  <c r="AG528" i="28"/>
  <c r="AF528" i="28"/>
  <c r="AE528" i="28"/>
  <c r="AD528" i="28"/>
  <c r="AD528" i="28" a="1"/>
  <c r="AC528" i="28"/>
  <c r="AB528" i="28"/>
  <c r="AA528" i="28"/>
  <c r="AA528" i="28" a="1"/>
  <c r="Z528" i="28"/>
  <c r="X528" i="28"/>
  <c r="V528" i="28"/>
  <c r="U528" i="28"/>
  <c r="T528" i="28"/>
  <c r="S528" i="28"/>
  <c r="R528" i="28"/>
  <c r="AH527" i="28"/>
  <c r="AG527" i="28"/>
  <c r="AF527" i="28"/>
  <c r="AE527" i="28"/>
  <c r="AD527" i="28"/>
  <c r="AD527" i="28" a="1"/>
  <c r="AC527" i="28"/>
  <c r="AB527" i="28"/>
  <c r="AA527" i="28"/>
  <c r="AA527" i="28" a="1"/>
  <c r="Z527" i="28"/>
  <c r="X527" i="28"/>
  <c r="V527" i="28"/>
  <c r="U527" i="28"/>
  <c r="T527" i="28"/>
  <c r="S527" i="28"/>
  <c r="R527" i="28"/>
  <c r="AH526" i="28"/>
  <c r="AG526" i="28"/>
  <c r="AF526" i="28"/>
  <c r="AE526" i="28"/>
  <c r="AD526" i="28"/>
  <c r="AD526" i="28" a="1"/>
  <c r="AC526" i="28"/>
  <c r="AB526" i="28"/>
  <c r="AA526" i="28"/>
  <c r="AA526" i="28" a="1"/>
  <c r="Z526" i="28"/>
  <c r="X526" i="28"/>
  <c r="V526" i="28"/>
  <c r="U526" i="28"/>
  <c r="T526" i="28"/>
  <c r="S526" i="28"/>
  <c r="R526" i="28"/>
  <c r="AH525" i="28"/>
  <c r="AG525" i="28"/>
  <c r="AF525" i="28"/>
  <c r="AE525" i="28"/>
  <c r="AD525" i="28"/>
  <c r="AD525" i="28" a="1"/>
  <c r="AC525" i="28"/>
  <c r="AB525" i="28"/>
  <c r="AA525" i="28"/>
  <c r="AA525" i="28" a="1"/>
  <c r="Z525" i="28"/>
  <c r="X525" i="28"/>
  <c r="V525" i="28"/>
  <c r="U525" i="28"/>
  <c r="T525" i="28"/>
  <c r="S525" i="28"/>
  <c r="R525" i="28"/>
  <c r="AH524" i="28"/>
  <c r="AG524" i="28"/>
  <c r="AF524" i="28"/>
  <c r="AE524" i="28"/>
  <c r="AD524" i="28"/>
  <c r="AD524" i="28" a="1"/>
  <c r="AC524" i="28"/>
  <c r="AB524" i="28"/>
  <c r="AA524" i="28"/>
  <c r="AA524" i="28" a="1"/>
  <c r="Z524" i="28"/>
  <c r="X524" i="28"/>
  <c r="V524" i="28"/>
  <c r="U524" i="28"/>
  <c r="T524" i="28"/>
  <c r="S524" i="28"/>
  <c r="R524" i="28"/>
  <c r="AH523" i="28"/>
  <c r="AG523" i="28"/>
  <c r="AF523" i="28"/>
  <c r="AE523" i="28"/>
  <c r="AD523" i="28"/>
  <c r="AD523" i="28" a="1"/>
  <c r="AC523" i="28"/>
  <c r="AB523" i="28"/>
  <c r="AA523" i="28"/>
  <c r="AA523" i="28" a="1"/>
  <c r="Z523" i="28"/>
  <c r="X523" i="28"/>
  <c r="V523" i="28"/>
  <c r="U523" i="28"/>
  <c r="T523" i="28"/>
  <c r="S523" i="28"/>
  <c r="R523" i="28"/>
  <c r="AH522" i="28"/>
  <c r="AG522" i="28"/>
  <c r="AF522" i="28"/>
  <c r="AE522" i="28"/>
  <c r="AD522" i="28"/>
  <c r="AD522" i="28" a="1"/>
  <c r="AC522" i="28"/>
  <c r="AB522" i="28"/>
  <c r="AA522" i="28"/>
  <c r="AA522" i="28" a="1"/>
  <c r="Z522" i="28"/>
  <c r="X522" i="28"/>
  <c r="V522" i="28"/>
  <c r="U522" i="28"/>
  <c r="T522" i="28"/>
  <c r="S522" i="28"/>
  <c r="R522" i="28"/>
  <c r="AH521" i="28"/>
  <c r="AG521" i="28"/>
  <c r="AF521" i="28"/>
  <c r="AE521" i="28"/>
  <c r="AD521" i="28"/>
  <c r="AD521" i="28" a="1"/>
  <c r="AC521" i="28"/>
  <c r="AB521" i="28"/>
  <c r="AA521" i="28"/>
  <c r="AA521" i="28" a="1"/>
  <c r="Z521" i="28"/>
  <c r="X521" i="28"/>
  <c r="V521" i="28"/>
  <c r="U521" i="28"/>
  <c r="T521" i="28"/>
  <c r="S521" i="28"/>
  <c r="R521" i="28"/>
  <c r="AH520" i="28"/>
  <c r="AG520" i="28"/>
  <c r="AF520" i="28"/>
  <c r="AE520" i="28"/>
  <c r="AD520" i="28"/>
  <c r="AD520" i="28" a="1"/>
  <c r="AC520" i="28"/>
  <c r="AB520" i="28"/>
  <c r="AA520" i="28"/>
  <c r="AA520" i="28" a="1"/>
  <c r="Z520" i="28"/>
  <c r="X520" i="28"/>
  <c r="V520" i="28"/>
  <c r="U520" i="28"/>
  <c r="T520" i="28"/>
  <c r="S520" i="28"/>
  <c r="R520" i="28"/>
  <c r="AH519" i="28"/>
  <c r="AG519" i="28"/>
  <c r="AF519" i="28"/>
  <c r="AE519" i="28"/>
  <c r="AD519" i="28"/>
  <c r="AD519" i="28" a="1"/>
  <c r="AC519" i="28"/>
  <c r="AB519" i="28"/>
  <c r="AA519" i="28"/>
  <c r="AA519" i="28" a="1"/>
  <c r="Z519" i="28"/>
  <c r="X519" i="28"/>
  <c r="V519" i="28"/>
  <c r="U519" i="28"/>
  <c r="T519" i="28"/>
  <c r="S519" i="28"/>
  <c r="R519" i="28"/>
  <c r="AH518" i="28"/>
  <c r="AG518" i="28"/>
  <c r="AF518" i="28"/>
  <c r="AE518" i="28"/>
  <c r="AD518" i="28"/>
  <c r="AD518" i="28" a="1"/>
  <c r="AC518" i="28"/>
  <c r="AB518" i="28"/>
  <c r="AA518" i="28"/>
  <c r="AA518" i="28" a="1"/>
  <c r="Z518" i="28"/>
  <c r="X518" i="28"/>
  <c r="V518" i="28"/>
  <c r="U518" i="28"/>
  <c r="T518" i="28"/>
  <c r="S518" i="28"/>
  <c r="R518" i="28"/>
  <c r="AH517" i="28"/>
  <c r="AG517" i="28"/>
  <c r="AF517" i="28"/>
  <c r="AE517" i="28"/>
  <c r="AD517" i="28"/>
  <c r="AD517" i="28" a="1"/>
  <c r="AC517" i="28"/>
  <c r="AB517" i="28"/>
  <c r="AA517" i="28"/>
  <c r="AA517" i="28" a="1"/>
  <c r="Z517" i="28"/>
  <c r="X517" i="28"/>
  <c r="V517" i="28"/>
  <c r="U517" i="28"/>
  <c r="T517" i="28"/>
  <c r="S517" i="28"/>
  <c r="R517" i="28"/>
  <c r="AH516" i="28"/>
  <c r="AG516" i="28"/>
  <c r="AF516" i="28"/>
  <c r="AE516" i="28"/>
  <c r="AD516" i="28"/>
  <c r="AD516" i="28" a="1"/>
  <c r="AC516" i="28"/>
  <c r="AB516" i="28"/>
  <c r="AA516" i="28"/>
  <c r="AA516" i="28" a="1"/>
  <c r="Z516" i="28"/>
  <c r="X516" i="28"/>
  <c r="V516" i="28"/>
  <c r="U516" i="28"/>
  <c r="T516" i="28"/>
  <c r="S516" i="28"/>
  <c r="R516" i="28"/>
  <c r="AH515" i="28"/>
  <c r="AG515" i="28"/>
  <c r="AF515" i="28"/>
  <c r="AE515" i="28"/>
  <c r="AD515" i="28"/>
  <c r="AD515" i="28" a="1"/>
  <c r="AC515" i="28"/>
  <c r="AB515" i="28"/>
  <c r="AA515" i="28"/>
  <c r="AA515" i="28" a="1"/>
  <c r="Z515" i="28"/>
  <c r="X515" i="28"/>
  <c r="V515" i="28"/>
  <c r="U515" i="28"/>
  <c r="T515" i="28"/>
  <c r="S515" i="28"/>
  <c r="R515" i="28"/>
  <c r="AH514" i="28"/>
  <c r="AG514" i="28"/>
  <c r="AF514" i="28"/>
  <c r="AE514" i="28"/>
  <c r="AD514" i="28"/>
  <c r="AD514" i="28" a="1"/>
  <c r="AC514" i="28"/>
  <c r="AB514" i="28"/>
  <c r="AA514" i="28"/>
  <c r="AA514" i="28" a="1"/>
  <c r="Z514" i="28"/>
  <c r="X514" i="28"/>
  <c r="V514" i="28"/>
  <c r="U514" i="28"/>
  <c r="T514" i="28"/>
  <c r="S514" i="28"/>
  <c r="R514" i="28"/>
  <c r="AH513" i="28"/>
  <c r="AG513" i="28"/>
  <c r="AF513" i="28"/>
  <c r="AE513" i="28"/>
  <c r="AD513" i="28"/>
  <c r="AD513" i="28" a="1"/>
  <c r="AC513" i="28"/>
  <c r="AB513" i="28"/>
  <c r="AA513" i="28"/>
  <c r="AA513" i="28" a="1"/>
  <c r="Z513" i="28"/>
  <c r="X513" i="28"/>
  <c r="V513" i="28"/>
  <c r="U513" i="28"/>
  <c r="T513" i="28"/>
  <c r="S513" i="28"/>
  <c r="R513" i="28"/>
  <c r="AH512" i="28"/>
  <c r="AG512" i="28"/>
  <c r="AF512" i="28"/>
  <c r="AE512" i="28"/>
  <c r="AD512" i="28"/>
  <c r="AD512" i="28" a="1"/>
  <c r="AC512" i="28"/>
  <c r="AB512" i="28"/>
  <c r="AA512" i="28"/>
  <c r="AA512" i="28" a="1"/>
  <c r="Z512" i="28"/>
  <c r="X512" i="28"/>
  <c r="V512" i="28"/>
  <c r="U512" i="28"/>
  <c r="T512" i="28"/>
  <c r="S512" i="28"/>
  <c r="R512" i="28"/>
  <c r="AH511" i="28"/>
  <c r="AG511" i="28"/>
  <c r="AF511" i="28"/>
  <c r="AE511" i="28"/>
  <c r="AD511" i="28"/>
  <c r="AD511" i="28" a="1"/>
  <c r="AC511" i="28"/>
  <c r="AB511" i="28"/>
  <c r="AA511" i="28"/>
  <c r="AA511" i="28" a="1"/>
  <c r="Z511" i="28"/>
  <c r="X511" i="28"/>
  <c r="V511" i="28"/>
  <c r="U511" i="28"/>
  <c r="T511" i="28"/>
  <c r="S511" i="28"/>
  <c r="R511" i="28"/>
  <c r="AH510" i="28"/>
  <c r="AG510" i="28"/>
  <c r="AF510" i="28"/>
  <c r="AE510" i="28"/>
  <c r="AD510" i="28"/>
  <c r="AD510" i="28" a="1"/>
  <c r="AC510" i="28"/>
  <c r="AB510" i="28"/>
  <c r="AA510" i="28"/>
  <c r="AA510" i="28" a="1"/>
  <c r="Z510" i="28"/>
  <c r="X510" i="28"/>
  <c r="V510" i="28"/>
  <c r="U510" i="28"/>
  <c r="T510" i="28"/>
  <c r="S510" i="28"/>
  <c r="R510" i="28"/>
  <c r="AH509" i="28"/>
  <c r="AG509" i="28"/>
  <c r="AF509" i="28"/>
  <c r="AE509" i="28"/>
  <c r="AD509" i="28"/>
  <c r="AD509" i="28" a="1"/>
  <c r="AC509" i="28"/>
  <c r="AB509" i="28"/>
  <c r="AA509" i="28"/>
  <c r="AA509" i="28" a="1"/>
  <c r="Z509" i="28"/>
  <c r="X509" i="28"/>
  <c r="V509" i="28"/>
  <c r="U509" i="28"/>
  <c r="T509" i="28"/>
  <c r="S509" i="28"/>
  <c r="R509" i="28"/>
  <c r="AH508" i="28"/>
  <c r="AG508" i="28"/>
  <c r="AF508" i="28"/>
  <c r="AE508" i="28"/>
  <c r="AD508" i="28"/>
  <c r="AD508" i="28" a="1"/>
  <c r="AC508" i="28"/>
  <c r="AB508" i="28"/>
  <c r="AA508" i="28"/>
  <c r="AA508" i="28" a="1"/>
  <c r="Z508" i="28"/>
  <c r="X508" i="28"/>
  <c r="V508" i="28"/>
  <c r="U508" i="28"/>
  <c r="T508" i="28"/>
  <c r="S508" i="28"/>
  <c r="R508" i="28"/>
  <c r="AH507" i="28"/>
  <c r="AG507" i="28"/>
  <c r="AF507" i="28"/>
  <c r="AE507" i="28"/>
  <c r="AD507" i="28"/>
  <c r="AD507" i="28" a="1"/>
  <c r="AC507" i="28"/>
  <c r="AB507" i="28"/>
  <c r="AA507" i="28"/>
  <c r="AA507" i="28" a="1"/>
  <c r="Z507" i="28"/>
  <c r="X507" i="28"/>
  <c r="V507" i="28"/>
  <c r="U507" i="28"/>
  <c r="T507" i="28"/>
  <c r="S507" i="28"/>
  <c r="R507" i="28"/>
  <c r="AH506" i="28"/>
  <c r="AG506" i="28"/>
  <c r="AF506" i="28"/>
  <c r="AE506" i="28"/>
  <c r="AD506" i="28"/>
  <c r="AD506" i="28" a="1"/>
  <c r="AC506" i="28"/>
  <c r="AB506" i="28"/>
  <c r="AA506" i="28"/>
  <c r="AA506" i="28" a="1"/>
  <c r="Z506" i="28"/>
  <c r="X506" i="28"/>
  <c r="V506" i="28"/>
  <c r="U506" i="28"/>
  <c r="T506" i="28"/>
  <c r="S506" i="28"/>
  <c r="R506" i="28"/>
  <c r="AH505" i="28"/>
  <c r="AG505" i="28"/>
  <c r="AF505" i="28"/>
  <c r="AE505" i="28"/>
  <c r="AD505" i="28"/>
  <c r="AD505" i="28" a="1"/>
  <c r="AC505" i="28"/>
  <c r="AB505" i="28"/>
  <c r="AA505" i="28"/>
  <c r="AA505" i="28" a="1"/>
  <c r="Z505" i="28"/>
  <c r="X505" i="28"/>
  <c r="V505" i="28"/>
  <c r="U505" i="28"/>
  <c r="T505" i="28"/>
  <c r="S505" i="28"/>
  <c r="R505" i="28"/>
  <c r="AH504" i="28"/>
  <c r="AG504" i="28"/>
  <c r="AF504" i="28"/>
  <c r="AE504" i="28"/>
  <c r="AD504" i="28"/>
  <c r="AD504" i="28" a="1"/>
  <c r="AC504" i="28"/>
  <c r="AB504" i="28"/>
  <c r="AA504" i="28"/>
  <c r="AA504" i="28" a="1"/>
  <c r="Z504" i="28"/>
  <c r="X504" i="28"/>
  <c r="V504" i="28"/>
  <c r="U504" i="28"/>
  <c r="T504" i="28"/>
  <c r="S504" i="28"/>
  <c r="R504" i="28"/>
  <c r="AH503" i="28"/>
  <c r="AG503" i="28"/>
  <c r="AF503" i="28"/>
  <c r="AE503" i="28"/>
  <c r="AD503" i="28"/>
  <c r="AD503" i="28" a="1"/>
  <c r="AC503" i="28"/>
  <c r="AB503" i="28"/>
  <c r="AA503" i="28"/>
  <c r="AA503" i="28" a="1"/>
  <c r="Z503" i="28"/>
  <c r="X503" i="28"/>
  <c r="V503" i="28"/>
  <c r="U503" i="28"/>
  <c r="T503" i="28"/>
  <c r="S503" i="28"/>
  <c r="R503" i="28"/>
  <c r="AH502" i="28"/>
  <c r="AG502" i="28"/>
  <c r="AF502" i="28"/>
  <c r="AE502" i="28"/>
  <c r="AD502" i="28"/>
  <c r="AD502" i="28" a="1"/>
  <c r="AC502" i="28"/>
  <c r="AB502" i="28"/>
  <c r="AA502" i="28"/>
  <c r="AA502" i="28" a="1"/>
  <c r="Z502" i="28"/>
  <c r="X502" i="28"/>
  <c r="V502" i="28"/>
  <c r="U502" i="28"/>
  <c r="T502" i="28"/>
  <c r="S502" i="28"/>
  <c r="R502" i="28"/>
  <c r="AH501" i="28"/>
  <c r="AG501" i="28"/>
  <c r="AF501" i="28"/>
  <c r="AE501" i="28"/>
  <c r="AD501" i="28"/>
  <c r="AD501" i="28" a="1"/>
  <c r="AC501" i="28"/>
  <c r="AB501" i="28"/>
  <c r="AA501" i="28"/>
  <c r="AA501" i="28" a="1"/>
  <c r="Z501" i="28"/>
  <c r="X501" i="28"/>
  <c r="V501" i="28"/>
  <c r="U501" i="28"/>
  <c r="T501" i="28"/>
  <c r="S501" i="28"/>
  <c r="R501" i="28"/>
  <c r="AH500" i="28"/>
  <c r="AG500" i="28"/>
  <c r="AF500" i="28"/>
  <c r="AE500" i="28"/>
  <c r="AD500" i="28"/>
  <c r="AD500" i="28" a="1"/>
  <c r="AC500" i="28"/>
  <c r="AB500" i="28"/>
  <c r="AA500" i="28"/>
  <c r="AA500" i="28" a="1"/>
  <c r="Z500" i="28"/>
  <c r="X500" i="28"/>
  <c r="V500" i="28"/>
  <c r="U500" i="28"/>
  <c r="T500" i="28"/>
  <c r="S500" i="28"/>
  <c r="R500" i="28"/>
  <c r="AH499" i="28"/>
  <c r="AG499" i="28"/>
  <c r="AF499" i="28"/>
  <c r="AE499" i="28"/>
  <c r="AD499" i="28"/>
  <c r="AD499" i="28" a="1"/>
  <c r="AC499" i="28"/>
  <c r="AB499" i="28"/>
  <c r="AA499" i="28"/>
  <c r="AA499" i="28" a="1"/>
  <c r="Z499" i="28"/>
  <c r="X499" i="28"/>
  <c r="V499" i="28"/>
  <c r="U499" i="28"/>
  <c r="T499" i="28"/>
  <c r="S499" i="28"/>
  <c r="R499" i="28"/>
  <c r="AH498" i="28"/>
  <c r="AG498" i="28"/>
  <c r="AF498" i="28"/>
  <c r="AE498" i="28"/>
  <c r="AD498" i="28"/>
  <c r="AD498" i="28" a="1"/>
  <c r="AC498" i="28"/>
  <c r="AB498" i="28"/>
  <c r="AA498" i="28"/>
  <c r="AA498" i="28" a="1"/>
  <c r="Z498" i="28"/>
  <c r="X498" i="28"/>
  <c r="V498" i="28"/>
  <c r="U498" i="28"/>
  <c r="T498" i="28"/>
  <c r="S498" i="28"/>
  <c r="R498" i="28"/>
  <c r="AH497" i="28"/>
  <c r="AG497" i="28"/>
  <c r="AF497" i="28"/>
  <c r="AE497" i="28"/>
  <c r="AD497" i="28"/>
  <c r="AD497" i="28" a="1"/>
  <c r="AC497" i="28"/>
  <c r="AB497" i="28"/>
  <c r="AA497" i="28"/>
  <c r="AA497" i="28" a="1"/>
  <c r="Z497" i="28"/>
  <c r="X497" i="28"/>
  <c r="V497" i="28"/>
  <c r="U497" i="28"/>
  <c r="T497" i="28"/>
  <c r="S497" i="28"/>
  <c r="R497" i="28"/>
  <c r="AH496" i="28"/>
  <c r="AG496" i="28"/>
  <c r="AF496" i="28"/>
  <c r="AE496" i="28"/>
  <c r="AD496" i="28"/>
  <c r="AD496" i="28" a="1"/>
  <c r="AC496" i="28"/>
  <c r="AB496" i="28"/>
  <c r="AA496" i="28"/>
  <c r="AA496" i="28" a="1"/>
  <c r="Z496" i="28"/>
  <c r="X496" i="28"/>
  <c r="V496" i="28"/>
  <c r="U496" i="28"/>
  <c r="T496" i="28"/>
  <c r="S496" i="28"/>
  <c r="R496" i="28"/>
  <c r="AH495" i="28"/>
  <c r="AG495" i="28"/>
  <c r="AF495" i="28"/>
  <c r="AE495" i="28"/>
  <c r="AD495" i="28"/>
  <c r="AD495" i="28" a="1"/>
  <c r="AC495" i="28"/>
  <c r="AB495" i="28"/>
  <c r="AA495" i="28"/>
  <c r="AA495" i="28" a="1"/>
  <c r="Z495" i="28"/>
  <c r="X495" i="28"/>
  <c r="V495" i="28"/>
  <c r="U495" i="28"/>
  <c r="T495" i="28"/>
  <c r="S495" i="28"/>
  <c r="R495" i="28"/>
  <c r="AH494" i="28"/>
  <c r="AG494" i="28"/>
  <c r="AF494" i="28"/>
  <c r="AE494" i="28"/>
  <c r="AD494" i="28"/>
  <c r="AD494" i="28" a="1"/>
  <c r="AC494" i="28"/>
  <c r="AB494" i="28"/>
  <c r="AA494" i="28"/>
  <c r="AA494" i="28" a="1"/>
  <c r="Z494" i="28"/>
  <c r="X494" i="28"/>
  <c r="V494" i="28"/>
  <c r="U494" i="28"/>
  <c r="T494" i="28"/>
  <c r="S494" i="28"/>
  <c r="R494" i="28"/>
  <c r="AH493" i="28"/>
  <c r="AG493" i="28"/>
  <c r="AF493" i="28"/>
  <c r="AE493" i="28"/>
  <c r="AD493" i="28"/>
  <c r="AD493" i="28" a="1"/>
  <c r="AC493" i="28"/>
  <c r="AB493" i="28"/>
  <c r="AA493" i="28"/>
  <c r="AA493" i="28" a="1"/>
  <c r="Z493" i="28"/>
  <c r="X493" i="28"/>
  <c r="V493" i="28"/>
  <c r="U493" i="28"/>
  <c r="T493" i="28"/>
  <c r="S493" i="28"/>
  <c r="R493" i="28"/>
  <c r="AH492" i="28"/>
  <c r="AG492" i="28"/>
  <c r="AF492" i="28"/>
  <c r="AE492" i="28"/>
  <c r="AD492" i="28"/>
  <c r="AD492" i="28" a="1"/>
  <c r="AC492" i="28"/>
  <c r="AB492" i="28"/>
  <c r="AA492" i="28"/>
  <c r="AA492" i="28" a="1"/>
  <c r="Z492" i="28"/>
  <c r="X492" i="28"/>
  <c r="V492" i="28"/>
  <c r="U492" i="28"/>
  <c r="T492" i="28"/>
  <c r="S492" i="28"/>
  <c r="R492" i="28"/>
  <c r="AH491" i="28"/>
  <c r="AG491" i="28"/>
  <c r="AF491" i="28"/>
  <c r="AE491" i="28"/>
  <c r="AD491" i="28"/>
  <c r="AD491" i="28" a="1"/>
  <c r="AC491" i="28"/>
  <c r="AB491" i="28"/>
  <c r="AA491" i="28"/>
  <c r="AA491" i="28" a="1"/>
  <c r="Z491" i="28"/>
  <c r="X491" i="28"/>
  <c r="V491" i="28"/>
  <c r="U491" i="28"/>
  <c r="T491" i="28"/>
  <c r="S491" i="28"/>
  <c r="R491" i="28"/>
  <c r="AH490" i="28"/>
  <c r="AG490" i="28"/>
  <c r="AF490" i="28"/>
  <c r="AE490" i="28"/>
  <c r="AD490" i="28"/>
  <c r="AD490" i="28" a="1"/>
  <c r="AC490" i="28"/>
  <c r="AB490" i="28"/>
  <c r="AA490" i="28"/>
  <c r="AA490" i="28" a="1"/>
  <c r="Z490" i="28"/>
  <c r="X490" i="28"/>
  <c r="V490" i="28"/>
  <c r="U490" i="28"/>
  <c r="T490" i="28"/>
  <c r="S490" i="28"/>
  <c r="R490" i="28"/>
  <c r="AH489" i="28"/>
  <c r="AG489" i="28"/>
  <c r="AF489" i="28"/>
  <c r="AE489" i="28"/>
  <c r="AD489" i="28"/>
  <c r="AD489" i="28" a="1"/>
  <c r="AC489" i="28"/>
  <c r="AB489" i="28"/>
  <c r="AA489" i="28"/>
  <c r="AA489" i="28" a="1"/>
  <c r="Z489" i="28"/>
  <c r="X489" i="28"/>
  <c r="V489" i="28"/>
  <c r="U489" i="28"/>
  <c r="T489" i="28"/>
  <c r="S489" i="28"/>
  <c r="R489" i="28"/>
  <c r="AH488" i="28"/>
  <c r="AG488" i="28"/>
  <c r="AF488" i="28"/>
  <c r="AE488" i="28"/>
  <c r="AD488" i="28"/>
  <c r="AD488" i="28" a="1"/>
  <c r="AC488" i="28"/>
  <c r="AB488" i="28"/>
  <c r="AA488" i="28"/>
  <c r="AA488" i="28" a="1"/>
  <c r="Z488" i="28"/>
  <c r="X488" i="28"/>
  <c r="V488" i="28"/>
  <c r="U488" i="28"/>
  <c r="T488" i="28"/>
  <c r="S488" i="28"/>
  <c r="R488" i="28"/>
  <c r="AH487" i="28"/>
  <c r="AG487" i="28"/>
  <c r="AF487" i="28"/>
  <c r="AE487" i="28"/>
  <c r="AD487" i="28"/>
  <c r="AD487" i="28" a="1"/>
  <c r="AC487" i="28"/>
  <c r="AB487" i="28"/>
  <c r="AA487" i="28"/>
  <c r="AA487" i="28" a="1"/>
  <c r="Z487" i="28"/>
  <c r="X487" i="28"/>
  <c r="V487" i="28"/>
  <c r="U487" i="28"/>
  <c r="T487" i="28"/>
  <c r="S487" i="28"/>
  <c r="R487" i="28"/>
  <c r="AH486" i="28"/>
  <c r="AG486" i="28"/>
  <c r="AF486" i="28"/>
  <c r="AE486" i="28"/>
  <c r="AD486" i="28"/>
  <c r="AD486" i="28" a="1"/>
  <c r="AC486" i="28"/>
  <c r="AB486" i="28"/>
  <c r="AA486" i="28"/>
  <c r="AA486" i="28" a="1"/>
  <c r="Z486" i="28"/>
  <c r="X486" i="28"/>
  <c r="V486" i="28"/>
  <c r="U486" i="28"/>
  <c r="T486" i="28"/>
  <c r="S486" i="28"/>
  <c r="R486" i="28"/>
  <c r="AH485" i="28"/>
  <c r="AG485" i="28"/>
  <c r="AF485" i="28"/>
  <c r="AE485" i="28"/>
  <c r="AD485" i="28"/>
  <c r="AD485" i="28" a="1"/>
  <c r="AC485" i="28"/>
  <c r="AB485" i="28"/>
  <c r="AA485" i="28"/>
  <c r="AA485" i="28" a="1"/>
  <c r="Z485" i="28"/>
  <c r="X485" i="28"/>
  <c r="V485" i="28"/>
  <c r="U485" i="28"/>
  <c r="T485" i="28"/>
  <c r="S485" i="28"/>
  <c r="R485" i="28"/>
  <c r="AH484" i="28"/>
  <c r="AG484" i="28"/>
  <c r="AF484" i="28"/>
  <c r="AE484" i="28"/>
  <c r="AD484" i="28"/>
  <c r="AD484" i="28" a="1"/>
  <c r="AC484" i="28"/>
  <c r="AB484" i="28"/>
  <c r="AA484" i="28"/>
  <c r="AA484" i="28" a="1"/>
  <c r="Z484" i="28"/>
  <c r="X484" i="28"/>
  <c r="V484" i="28"/>
  <c r="U484" i="28"/>
  <c r="T484" i="28"/>
  <c r="S484" i="28"/>
  <c r="R484" i="28"/>
  <c r="AH483" i="28"/>
  <c r="AG483" i="28"/>
  <c r="AF483" i="28"/>
  <c r="AE483" i="28"/>
  <c r="AD483" i="28"/>
  <c r="AD483" i="28" a="1"/>
  <c r="AC483" i="28"/>
  <c r="AB483" i="28"/>
  <c r="AA483" i="28"/>
  <c r="AA483" i="28" a="1"/>
  <c r="Z483" i="28"/>
  <c r="X483" i="28"/>
  <c r="V483" i="28"/>
  <c r="U483" i="28"/>
  <c r="T483" i="28"/>
  <c r="S483" i="28"/>
  <c r="R483" i="28"/>
  <c r="AH482" i="28"/>
  <c r="AG482" i="28"/>
  <c r="AF482" i="28"/>
  <c r="AE482" i="28"/>
  <c r="AD482" i="28"/>
  <c r="AD482" i="28" a="1"/>
  <c r="AC482" i="28"/>
  <c r="AB482" i="28"/>
  <c r="AA482" i="28"/>
  <c r="AA482" i="28" a="1"/>
  <c r="Z482" i="28"/>
  <c r="X482" i="28"/>
  <c r="V482" i="28"/>
  <c r="U482" i="28"/>
  <c r="T482" i="28"/>
  <c r="S482" i="28"/>
  <c r="R482" i="28"/>
  <c r="AH481" i="28"/>
  <c r="AG481" i="28"/>
  <c r="AF481" i="28"/>
  <c r="AE481" i="28"/>
  <c r="AD481" i="28"/>
  <c r="AD481" i="28" a="1"/>
  <c r="AC481" i="28"/>
  <c r="AB481" i="28"/>
  <c r="AA481" i="28"/>
  <c r="AA481" i="28" a="1"/>
  <c r="Z481" i="28"/>
  <c r="X481" i="28"/>
  <c r="V481" i="28"/>
  <c r="U481" i="28"/>
  <c r="T481" i="28"/>
  <c r="S481" i="28"/>
  <c r="R481" i="28"/>
  <c r="AH480" i="28"/>
  <c r="AG480" i="28"/>
  <c r="AF480" i="28"/>
  <c r="AE480" i="28"/>
  <c r="AD480" i="28"/>
  <c r="AD480" i="28" a="1"/>
  <c r="AC480" i="28"/>
  <c r="AB480" i="28"/>
  <c r="AA480" i="28"/>
  <c r="AA480" i="28" a="1"/>
  <c r="Z480" i="28"/>
  <c r="X480" i="28"/>
  <c r="V480" i="28"/>
  <c r="U480" i="28"/>
  <c r="T480" i="28"/>
  <c r="S480" i="28"/>
  <c r="R480" i="28"/>
  <c r="AH479" i="28"/>
  <c r="AG479" i="28"/>
  <c r="AF479" i="28"/>
  <c r="AE479" i="28"/>
  <c r="AD479" i="28"/>
  <c r="AD479" i="28" a="1"/>
  <c r="AC479" i="28"/>
  <c r="AB479" i="28"/>
  <c r="AA479" i="28"/>
  <c r="AA479" i="28" a="1"/>
  <c r="Z479" i="28"/>
  <c r="X479" i="28"/>
  <c r="V479" i="28"/>
  <c r="U479" i="28"/>
  <c r="T479" i="28"/>
  <c r="S479" i="28"/>
  <c r="R479" i="28"/>
  <c r="AH478" i="28"/>
  <c r="AG478" i="28"/>
  <c r="AF478" i="28"/>
  <c r="AE478" i="28"/>
  <c r="AD478" i="28"/>
  <c r="AD478" i="28" a="1"/>
  <c r="AC478" i="28"/>
  <c r="AB478" i="28"/>
  <c r="AA478" i="28"/>
  <c r="AA478" i="28" a="1"/>
  <c r="Z478" i="28"/>
  <c r="X478" i="28"/>
  <c r="V478" i="28"/>
  <c r="U478" i="28"/>
  <c r="T478" i="28"/>
  <c r="S478" i="28"/>
  <c r="R478" i="28"/>
  <c r="AH477" i="28"/>
  <c r="AG477" i="28"/>
  <c r="AF477" i="28"/>
  <c r="AE477" i="28"/>
  <c r="AD477" i="28"/>
  <c r="AD477" i="28" a="1"/>
  <c r="AC477" i="28"/>
  <c r="AB477" i="28"/>
  <c r="AA477" i="28"/>
  <c r="AA477" i="28" a="1"/>
  <c r="Z477" i="28"/>
  <c r="X477" i="28"/>
  <c r="V477" i="28"/>
  <c r="U477" i="28"/>
  <c r="T477" i="28"/>
  <c r="S477" i="28"/>
  <c r="R477" i="28"/>
  <c r="AH476" i="28"/>
  <c r="AG476" i="28"/>
  <c r="AF476" i="28"/>
  <c r="AE476" i="28"/>
  <c r="AD476" i="28"/>
  <c r="AD476" i="28" a="1"/>
  <c r="AC476" i="28"/>
  <c r="AB476" i="28"/>
  <c r="AA476" i="28"/>
  <c r="AA476" i="28" a="1"/>
  <c r="Z476" i="28"/>
  <c r="X476" i="28"/>
  <c r="V476" i="28"/>
  <c r="U476" i="28"/>
  <c r="T476" i="28"/>
  <c r="S476" i="28"/>
  <c r="R476" i="28"/>
  <c r="AH475" i="28"/>
  <c r="AG475" i="28"/>
  <c r="AF475" i="28"/>
  <c r="AE475" i="28"/>
  <c r="AD475" i="28"/>
  <c r="AD475" i="28" a="1"/>
  <c r="AC475" i="28"/>
  <c r="AB475" i="28"/>
  <c r="AA475" i="28"/>
  <c r="AA475" i="28" a="1"/>
  <c r="Z475" i="28"/>
  <c r="X475" i="28"/>
  <c r="V475" i="28"/>
  <c r="U475" i="28"/>
  <c r="T475" i="28"/>
  <c r="S475" i="28"/>
  <c r="R475" i="28"/>
  <c r="AH474" i="28"/>
  <c r="AG474" i="28"/>
  <c r="AF474" i="28"/>
  <c r="AE474" i="28"/>
  <c r="AD474" i="28"/>
  <c r="AD474" i="28" a="1"/>
  <c r="AC474" i="28"/>
  <c r="AB474" i="28"/>
  <c r="AA474" i="28"/>
  <c r="AA474" i="28" a="1"/>
  <c r="Z474" i="28"/>
  <c r="X474" i="28"/>
  <c r="V474" i="28"/>
  <c r="U474" i="28"/>
  <c r="T474" i="28"/>
  <c r="S474" i="28"/>
  <c r="R474" i="28"/>
  <c r="AH473" i="28"/>
  <c r="AG473" i="28"/>
  <c r="AF473" i="28"/>
  <c r="AE473" i="28"/>
  <c r="AD473" i="28"/>
  <c r="AD473" i="28" a="1"/>
  <c r="AC473" i="28"/>
  <c r="AB473" i="28"/>
  <c r="AA473" i="28"/>
  <c r="AA473" i="28" a="1"/>
  <c r="Z473" i="28"/>
  <c r="X473" i="28"/>
  <c r="V473" i="28"/>
  <c r="U473" i="28"/>
  <c r="T473" i="28"/>
  <c r="S473" i="28"/>
  <c r="R473" i="28"/>
  <c r="AH472" i="28"/>
  <c r="AG472" i="28"/>
  <c r="AF472" i="28"/>
  <c r="AE472" i="28"/>
  <c r="AD472" i="28"/>
  <c r="AD472" i="28" a="1"/>
  <c r="AC472" i="28"/>
  <c r="AB472" i="28"/>
  <c r="AA472" i="28"/>
  <c r="AA472" i="28" a="1"/>
  <c r="Z472" i="28"/>
  <c r="X472" i="28"/>
  <c r="V472" i="28"/>
  <c r="U472" i="28"/>
  <c r="T472" i="28"/>
  <c r="S472" i="28"/>
  <c r="R472" i="28"/>
  <c r="AH471" i="28"/>
  <c r="AG471" i="28"/>
  <c r="AF471" i="28"/>
  <c r="AE471" i="28"/>
  <c r="AD471" i="28"/>
  <c r="AD471" i="28" a="1"/>
  <c r="AC471" i="28"/>
  <c r="AB471" i="28"/>
  <c r="AA471" i="28"/>
  <c r="AA471" i="28" a="1"/>
  <c r="Z471" i="28"/>
  <c r="X471" i="28"/>
  <c r="V471" i="28"/>
  <c r="U471" i="28"/>
  <c r="T471" i="28"/>
  <c r="S471" i="28"/>
  <c r="R471" i="28"/>
  <c r="AH470" i="28"/>
  <c r="AG470" i="28"/>
  <c r="AF470" i="28"/>
  <c r="AE470" i="28"/>
  <c r="AD470" i="28"/>
  <c r="AD470" i="28" a="1"/>
  <c r="AC470" i="28"/>
  <c r="AB470" i="28"/>
  <c r="AA470" i="28"/>
  <c r="AA470" i="28" a="1"/>
  <c r="Z470" i="28"/>
  <c r="X470" i="28"/>
  <c r="V470" i="28"/>
  <c r="U470" i="28"/>
  <c r="T470" i="28"/>
  <c r="S470" i="28"/>
  <c r="R470" i="28"/>
  <c r="AH469" i="28"/>
  <c r="AG469" i="28"/>
  <c r="AF469" i="28"/>
  <c r="AE469" i="28"/>
  <c r="AD469" i="28"/>
  <c r="AD469" i="28" a="1"/>
  <c r="AC469" i="28"/>
  <c r="AB469" i="28"/>
  <c r="AA469" i="28"/>
  <c r="AA469" i="28" a="1"/>
  <c r="Z469" i="28"/>
  <c r="X469" i="28"/>
  <c r="V469" i="28"/>
  <c r="U469" i="28"/>
  <c r="T469" i="28"/>
  <c r="S469" i="28"/>
  <c r="R469" i="28"/>
  <c r="AH468" i="28"/>
  <c r="AG468" i="28"/>
  <c r="AF468" i="28"/>
  <c r="AE468" i="28"/>
  <c r="AD468" i="28"/>
  <c r="AD468" i="28" a="1"/>
  <c r="AC468" i="28"/>
  <c r="AB468" i="28"/>
  <c r="AA468" i="28"/>
  <c r="AA468" i="28" a="1"/>
  <c r="Z468" i="28"/>
  <c r="X468" i="28"/>
  <c r="V468" i="28"/>
  <c r="U468" i="28"/>
  <c r="T468" i="28"/>
  <c r="S468" i="28"/>
  <c r="R468" i="28"/>
  <c r="AH467" i="28"/>
  <c r="AG467" i="28"/>
  <c r="AF467" i="28"/>
  <c r="AE467" i="28"/>
  <c r="AD467" i="28"/>
  <c r="AD467" i="28" a="1"/>
  <c r="AC467" i="28"/>
  <c r="AB467" i="28"/>
  <c r="AA467" i="28"/>
  <c r="AA467" i="28" a="1"/>
  <c r="Z467" i="28"/>
  <c r="X467" i="28"/>
  <c r="V467" i="28"/>
  <c r="U467" i="28"/>
  <c r="T467" i="28"/>
  <c r="S467" i="28"/>
  <c r="R467" i="28"/>
  <c r="AH466" i="28"/>
  <c r="AG466" i="28"/>
  <c r="AF466" i="28"/>
  <c r="AE466" i="28"/>
  <c r="AD466" i="28"/>
  <c r="AD466" i="28" a="1"/>
  <c r="AC466" i="28"/>
  <c r="AB466" i="28"/>
  <c r="AA466" i="28"/>
  <c r="AA466" i="28" a="1"/>
  <c r="Z466" i="28"/>
  <c r="X466" i="28"/>
  <c r="V466" i="28"/>
  <c r="U466" i="28"/>
  <c r="T466" i="28"/>
  <c r="S466" i="28"/>
  <c r="R466" i="28"/>
  <c r="AH465" i="28"/>
  <c r="AG465" i="28"/>
  <c r="AF465" i="28"/>
  <c r="AE465" i="28"/>
  <c r="AD465" i="28"/>
  <c r="AD465" i="28" a="1"/>
  <c r="AC465" i="28"/>
  <c r="AB465" i="28"/>
  <c r="AA465" i="28"/>
  <c r="AA465" i="28" a="1"/>
  <c r="Z465" i="28"/>
  <c r="X465" i="28"/>
  <c r="V465" i="28"/>
  <c r="U465" i="28"/>
  <c r="T465" i="28"/>
  <c r="S465" i="28"/>
  <c r="R465" i="28"/>
  <c r="AH464" i="28"/>
  <c r="AG464" i="28"/>
  <c r="AF464" i="28"/>
  <c r="AE464" i="28"/>
  <c r="AD464" i="28"/>
  <c r="AD464" i="28" a="1"/>
  <c r="AC464" i="28"/>
  <c r="AB464" i="28"/>
  <c r="AA464" i="28"/>
  <c r="AA464" i="28" a="1"/>
  <c r="Z464" i="28"/>
  <c r="X464" i="28"/>
  <c r="V464" i="28"/>
  <c r="U464" i="28"/>
  <c r="T464" i="28"/>
  <c r="S464" i="28"/>
  <c r="R464" i="28"/>
  <c r="AH463" i="28"/>
  <c r="AG463" i="28"/>
  <c r="AF463" i="28"/>
  <c r="AE463" i="28"/>
  <c r="AD463" i="28"/>
  <c r="AD463" i="28" a="1"/>
  <c r="AC463" i="28"/>
  <c r="AB463" i="28"/>
  <c r="AA463" i="28"/>
  <c r="AA463" i="28" a="1"/>
  <c r="Z463" i="28"/>
  <c r="X463" i="28"/>
  <c r="V463" i="28"/>
  <c r="U463" i="28"/>
  <c r="T463" i="28"/>
  <c r="S463" i="28"/>
  <c r="R463" i="28"/>
  <c r="AH462" i="28"/>
  <c r="AG462" i="28"/>
  <c r="AF462" i="28"/>
  <c r="AE462" i="28"/>
  <c r="AD462" i="28"/>
  <c r="AD462" i="28" a="1"/>
  <c r="AC462" i="28"/>
  <c r="AB462" i="28"/>
  <c r="AA462" i="28"/>
  <c r="AA462" i="28" a="1"/>
  <c r="Z462" i="28"/>
  <c r="X462" i="28"/>
  <c r="V462" i="28"/>
  <c r="U462" i="28"/>
  <c r="T462" i="28"/>
  <c r="S462" i="28"/>
  <c r="R462" i="28"/>
  <c r="AH461" i="28"/>
  <c r="AG461" i="28"/>
  <c r="AF461" i="28"/>
  <c r="AE461" i="28"/>
  <c r="AD461" i="28"/>
  <c r="AD461" i="28" a="1"/>
  <c r="AC461" i="28"/>
  <c r="AB461" i="28"/>
  <c r="AA461" i="28"/>
  <c r="AA461" i="28" a="1"/>
  <c r="Z461" i="28"/>
  <c r="X461" i="28"/>
  <c r="V461" i="28"/>
  <c r="U461" i="28"/>
  <c r="T461" i="28"/>
  <c r="S461" i="28"/>
  <c r="R461" i="28"/>
  <c r="AH460" i="28"/>
  <c r="AG460" i="28"/>
  <c r="AF460" i="28"/>
  <c r="AE460" i="28"/>
  <c r="AD460" i="28"/>
  <c r="AD460" i="28" a="1"/>
  <c r="AC460" i="28"/>
  <c r="AB460" i="28"/>
  <c r="AA460" i="28"/>
  <c r="AA460" i="28" a="1"/>
  <c r="Z460" i="28"/>
  <c r="X460" i="28"/>
  <c r="V460" i="28"/>
  <c r="U460" i="28"/>
  <c r="T460" i="28"/>
  <c r="S460" i="28"/>
  <c r="R460" i="28"/>
  <c r="AH459" i="28"/>
  <c r="AG459" i="28"/>
  <c r="AF459" i="28"/>
  <c r="AE459" i="28"/>
  <c r="AD459" i="28"/>
  <c r="AD459" i="28" a="1"/>
  <c r="AC459" i="28"/>
  <c r="AB459" i="28"/>
  <c r="AA459" i="28"/>
  <c r="AA459" i="28" a="1"/>
  <c r="Z459" i="28"/>
  <c r="X459" i="28"/>
  <c r="V459" i="28"/>
  <c r="U459" i="28"/>
  <c r="T459" i="28"/>
  <c r="S459" i="28"/>
  <c r="R459" i="28"/>
  <c r="AH458" i="28"/>
  <c r="AG458" i="28"/>
  <c r="AF458" i="28"/>
  <c r="AE458" i="28"/>
  <c r="AD458" i="28"/>
  <c r="AD458" i="28" a="1"/>
  <c r="AC458" i="28"/>
  <c r="AB458" i="28"/>
  <c r="AA458" i="28"/>
  <c r="AA458" i="28" a="1"/>
  <c r="Z458" i="28"/>
  <c r="X458" i="28"/>
  <c r="V458" i="28"/>
  <c r="U458" i="28"/>
  <c r="T458" i="28"/>
  <c r="S458" i="28"/>
  <c r="R458" i="28"/>
  <c r="AH457" i="28"/>
  <c r="AG457" i="28"/>
  <c r="AF457" i="28"/>
  <c r="AE457" i="28"/>
  <c r="AD457" i="28"/>
  <c r="AD457" i="28" a="1"/>
  <c r="AC457" i="28"/>
  <c r="AB457" i="28"/>
  <c r="AA457" i="28"/>
  <c r="AA457" i="28" a="1"/>
  <c r="Z457" i="28"/>
  <c r="X457" i="28"/>
  <c r="V457" i="28"/>
  <c r="U457" i="28"/>
  <c r="T457" i="28"/>
  <c r="S457" i="28"/>
  <c r="R457" i="28"/>
  <c r="AH456" i="28"/>
  <c r="AG456" i="28"/>
  <c r="AF456" i="28"/>
  <c r="AE456" i="28"/>
  <c r="AD456" i="28"/>
  <c r="AD456" i="28" a="1"/>
  <c r="AC456" i="28"/>
  <c r="AB456" i="28"/>
  <c r="AA456" i="28"/>
  <c r="AA456" i="28" a="1"/>
  <c r="Z456" i="28"/>
  <c r="X456" i="28"/>
  <c r="V456" i="28"/>
  <c r="U456" i="28"/>
  <c r="T456" i="28"/>
  <c r="S456" i="28"/>
  <c r="R456" i="28"/>
  <c r="AH455" i="28"/>
  <c r="AG455" i="28"/>
  <c r="AF455" i="28"/>
  <c r="AE455" i="28"/>
  <c r="AD455" i="28"/>
  <c r="AD455" i="28" a="1"/>
  <c r="AC455" i="28"/>
  <c r="AB455" i="28"/>
  <c r="AA455" i="28"/>
  <c r="AA455" i="28" a="1"/>
  <c r="Z455" i="28"/>
  <c r="X455" i="28"/>
  <c r="V455" i="28"/>
  <c r="U455" i="28"/>
  <c r="T455" i="28"/>
  <c r="S455" i="28"/>
  <c r="R455" i="28"/>
  <c r="AH454" i="28"/>
  <c r="AG454" i="28"/>
  <c r="AF454" i="28"/>
  <c r="AE454" i="28"/>
  <c r="AD454" i="28"/>
  <c r="AD454" i="28" a="1"/>
  <c r="AC454" i="28"/>
  <c r="AB454" i="28"/>
  <c r="AA454" i="28"/>
  <c r="AA454" i="28" a="1"/>
  <c r="Z454" i="28"/>
  <c r="X454" i="28"/>
  <c r="V454" i="28"/>
  <c r="U454" i="28"/>
  <c r="T454" i="28"/>
  <c r="S454" i="28"/>
  <c r="R454" i="28"/>
  <c r="AH453" i="28"/>
  <c r="AG453" i="28"/>
  <c r="AF453" i="28"/>
  <c r="AE453" i="28"/>
  <c r="AD453" i="28"/>
  <c r="AD453" i="28" a="1"/>
  <c r="AC453" i="28"/>
  <c r="AB453" i="28"/>
  <c r="AA453" i="28"/>
  <c r="AA453" i="28" a="1"/>
  <c r="Z453" i="28"/>
  <c r="X453" i="28"/>
  <c r="V453" i="28"/>
  <c r="U453" i="28"/>
  <c r="T453" i="28"/>
  <c r="S453" i="28"/>
  <c r="R453" i="28"/>
  <c r="AH452" i="28"/>
  <c r="AG452" i="28"/>
  <c r="AF452" i="28"/>
  <c r="AE452" i="28"/>
  <c r="AD452" i="28"/>
  <c r="AD452" i="28" a="1"/>
  <c r="AC452" i="28"/>
  <c r="AB452" i="28"/>
  <c r="AA452" i="28"/>
  <c r="AA452" i="28" a="1"/>
  <c r="Z452" i="28"/>
  <c r="X452" i="28"/>
  <c r="V452" i="28"/>
  <c r="U452" i="28"/>
  <c r="T452" i="28"/>
  <c r="S452" i="28"/>
  <c r="R452" i="28"/>
  <c r="AH451" i="28"/>
  <c r="AG451" i="28"/>
  <c r="AF451" i="28"/>
  <c r="AE451" i="28"/>
  <c r="AD451" i="28"/>
  <c r="AD451" i="28" a="1"/>
  <c r="AC451" i="28"/>
  <c r="AB451" i="28"/>
  <c r="AA451" i="28"/>
  <c r="AA451" i="28" a="1"/>
  <c r="Z451" i="28"/>
  <c r="X451" i="28"/>
  <c r="V451" i="28"/>
  <c r="U451" i="28"/>
  <c r="T451" i="28"/>
  <c r="S451" i="28"/>
  <c r="R451" i="28"/>
  <c r="AH450" i="28"/>
  <c r="AG450" i="28"/>
  <c r="AF450" i="28"/>
  <c r="AE450" i="28"/>
  <c r="AD450" i="28"/>
  <c r="AD450" i="28" a="1"/>
  <c r="AC450" i="28"/>
  <c r="AB450" i="28"/>
  <c r="AA450" i="28"/>
  <c r="AA450" i="28" a="1"/>
  <c r="Z450" i="28"/>
  <c r="X450" i="28"/>
  <c r="V450" i="28"/>
  <c r="U450" i="28"/>
  <c r="T450" i="28"/>
  <c r="S450" i="28"/>
  <c r="R450" i="28"/>
  <c r="AH449" i="28"/>
  <c r="AG449" i="28"/>
  <c r="AF449" i="28"/>
  <c r="AE449" i="28"/>
  <c r="AD449" i="28"/>
  <c r="AD449" i="28" a="1"/>
  <c r="AC449" i="28"/>
  <c r="AB449" i="28"/>
  <c r="AA449" i="28"/>
  <c r="AA449" i="28" a="1"/>
  <c r="Z449" i="28"/>
  <c r="X449" i="28"/>
  <c r="V449" i="28"/>
  <c r="U449" i="28"/>
  <c r="T449" i="28"/>
  <c r="S449" i="28"/>
  <c r="R449" i="28"/>
  <c r="AH448" i="28"/>
  <c r="AG448" i="28"/>
  <c r="AF448" i="28"/>
  <c r="AE448" i="28"/>
  <c r="AD448" i="28"/>
  <c r="AD448" i="28" a="1"/>
  <c r="AC448" i="28"/>
  <c r="AB448" i="28"/>
  <c r="AA448" i="28"/>
  <c r="AA448" i="28" a="1"/>
  <c r="Z448" i="28"/>
  <c r="X448" i="28"/>
  <c r="V448" i="28"/>
  <c r="U448" i="28"/>
  <c r="T448" i="28"/>
  <c r="S448" i="28"/>
  <c r="R448" i="28"/>
  <c r="AH447" i="28"/>
  <c r="AG447" i="28"/>
  <c r="AF447" i="28"/>
  <c r="AE447" i="28"/>
  <c r="AD447" i="28"/>
  <c r="AD447" i="28" a="1"/>
  <c r="AC447" i="28"/>
  <c r="AB447" i="28"/>
  <c r="AA447" i="28"/>
  <c r="AA447" i="28" a="1"/>
  <c r="Z447" i="28"/>
  <c r="X447" i="28"/>
  <c r="V447" i="28"/>
  <c r="U447" i="28"/>
  <c r="T447" i="28"/>
  <c r="S447" i="28"/>
  <c r="R447" i="28"/>
  <c r="AH446" i="28"/>
  <c r="AG446" i="28"/>
  <c r="AF446" i="28"/>
  <c r="AE446" i="28"/>
  <c r="AD446" i="28"/>
  <c r="AD446" i="28" a="1"/>
  <c r="AC446" i="28"/>
  <c r="AB446" i="28"/>
  <c r="AA446" i="28"/>
  <c r="AA446" i="28" a="1"/>
  <c r="Z446" i="28"/>
  <c r="X446" i="28"/>
  <c r="V446" i="28"/>
  <c r="U446" i="28"/>
  <c r="T446" i="28"/>
  <c r="S446" i="28"/>
  <c r="R446" i="28"/>
  <c r="AH445" i="28"/>
  <c r="AG445" i="28"/>
  <c r="AF445" i="28"/>
  <c r="AE445" i="28"/>
  <c r="AD445" i="28"/>
  <c r="AD445" i="28" a="1"/>
  <c r="AC445" i="28"/>
  <c r="AB445" i="28"/>
  <c r="AA445" i="28"/>
  <c r="AA445" i="28" a="1"/>
  <c r="Z445" i="28"/>
  <c r="X445" i="28"/>
  <c r="V445" i="28"/>
  <c r="U445" i="28"/>
  <c r="T445" i="28"/>
  <c r="S445" i="28"/>
  <c r="R445" i="28"/>
  <c r="AH444" i="28"/>
  <c r="AG444" i="28"/>
  <c r="AF444" i="28"/>
  <c r="AE444" i="28"/>
  <c r="AD444" i="28"/>
  <c r="AD444" i="28" a="1"/>
  <c r="AC444" i="28"/>
  <c r="AB444" i="28"/>
  <c r="AA444" i="28"/>
  <c r="AA444" i="28" a="1"/>
  <c r="Z444" i="28"/>
  <c r="X444" i="28"/>
  <c r="V444" i="28"/>
  <c r="U444" i="28"/>
  <c r="T444" i="28"/>
  <c r="S444" i="28"/>
  <c r="R444" i="28"/>
  <c r="AH443" i="28"/>
  <c r="AG443" i="28"/>
  <c r="AF443" i="28"/>
  <c r="AE443" i="28"/>
  <c r="AD443" i="28"/>
  <c r="AD443" i="28" a="1"/>
  <c r="AC443" i="28"/>
  <c r="AB443" i="28"/>
  <c r="AA443" i="28"/>
  <c r="AA443" i="28" a="1"/>
  <c r="Z443" i="28"/>
  <c r="X443" i="28"/>
  <c r="V443" i="28"/>
  <c r="U443" i="28"/>
  <c r="T443" i="28"/>
  <c r="S443" i="28"/>
  <c r="R443" i="28"/>
  <c r="AH442" i="28"/>
  <c r="AG442" i="28"/>
  <c r="AF442" i="28"/>
  <c r="AE442" i="28"/>
  <c r="AD442" i="28"/>
  <c r="AD442" i="28" a="1"/>
  <c r="AC442" i="28"/>
  <c r="AB442" i="28"/>
  <c r="AA442" i="28"/>
  <c r="AA442" i="28" a="1"/>
  <c r="Z442" i="28"/>
  <c r="X442" i="28"/>
  <c r="V442" i="28"/>
  <c r="U442" i="28"/>
  <c r="T442" i="28"/>
  <c r="S442" i="28"/>
  <c r="R442" i="28"/>
  <c r="AH441" i="28"/>
  <c r="AG441" i="28"/>
  <c r="AF441" i="28"/>
  <c r="AE441" i="28"/>
  <c r="AD441" i="28"/>
  <c r="AD441" i="28" a="1"/>
  <c r="AC441" i="28"/>
  <c r="AB441" i="28"/>
  <c r="AA441" i="28"/>
  <c r="AA441" i="28" a="1"/>
  <c r="Z441" i="28"/>
  <c r="X441" i="28"/>
  <c r="V441" i="28"/>
  <c r="U441" i="28"/>
  <c r="T441" i="28"/>
  <c r="S441" i="28"/>
  <c r="R441" i="28"/>
  <c r="AH440" i="28"/>
  <c r="AG440" i="28"/>
  <c r="AF440" i="28"/>
  <c r="AE440" i="28"/>
  <c r="AD440" i="28"/>
  <c r="AD440" i="28" a="1"/>
  <c r="AC440" i="28"/>
  <c r="AB440" i="28"/>
  <c r="AA440" i="28"/>
  <c r="AA440" i="28" a="1"/>
  <c r="Z440" i="28"/>
  <c r="X440" i="28"/>
  <c r="V440" i="28"/>
  <c r="U440" i="28"/>
  <c r="T440" i="28"/>
  <c r="S440" i="28"/>
  <c r="R440" i="28"/>
  <c r="AH439" i="28"/>
  <c r="AG439" i="28"/>
  <c r="AF439" i="28"/>
  <c r="AE439" i="28"/>
  <c r="AD439" i="28"/>
  <c r="AD439" i="28" a="1"/>
  <c r="AC439" i="28"/>
  <c r="AB439" i="28"/>
  <c r="AA439" i="28"/>
  <c r="AA439" i="28" a="1"/>
  <c r="Z439" i="28"/>
  <c r="X439" i="28"/>
  <c r="V439" i="28"/>
  <c r="U439" i="28"/>
  <c r="T439" i="28"/>
  <c r="S439" i="28"/>
  <c r="R439" i="28"/>
  <c r="AH438" i="28"/>
  <c r="AG438" i="28"/>
  <c r="AF438" i="28"/>
  <c r="AE438" i="28"/>
  <c r="AD438" i="28"/>
  <c r="AD438" i="28" a="1"/>
  <c r="AC438" i="28"/>
  <c r="AB438" i="28"/>
  <c r="AA438" i="28"/>
  <c r="AA438" i="28" a="1"/>
  <c r="Z438" i="28"/>
  <c r="X438" i="28"/>
  <c r="V438" i="28"/>
  <c r="U438" i="28"/>
  <c r="T438" i="28"/>
  <c r="S438" i="28"/>
  <c r="R438" i="28"/>
  <c r="AH437" i="28"/>
  <c r="AG437" i="28"/>
  <c r="AF437" i="28"/>
  <c r="AE437" i="28"/>
  <c r="AD437" i="28"/>
  <c r="AD437" i="28" a="1"/>
  <c r="AC437" i="28"/>
  <c r="AB437" i="28"/>
  <c r="AA437" i="28"/>
  <c r="AA437" i="28" a="1"/>
  <c r="Z437" i="28"/>
  <c r="X437" i="28"/>
  <c r="V437" i="28"/>
  <c r="U437" i="28"/>
  <c r="T437" i="28"/>
  <c r="S437" i="28"/>
  <c r="R437" i="28"/>
  <c r="AH436" i="28"/>
  <c r="AG436" i="28"/>
  <c r="AF436" i="28"/>
  <c r="AE436" i="28"/>
  <c r="AD436" i="28"/>
  <c r="AD436" i="28" a="1"/>
  <c r="AC436" i="28"/>
  <c r="AB436" i="28"/>
  <c r="AA436" i="28"/>
  <c r="AA436" i="28" a="1"/>
  <c r="Z436" i="28"/>
  <c r="X436" i="28"/>
  <c r="V436" i="28"/>
  <c r="U436" i="28"/>
  <c r="T436" i="28"/>
  <c r="S436" i="28"/>
  <c r="R436" i="28"/>
  <c r="AH435" i="28"/>
  <c r="AG435" i="28"/>
  <c r="AF435" i="28"/>
  <c r="AE435" i="28"/>
  <c r="AD435" i="28"/>
  <c r="AD435" i="28" a="1"/>
  <c r="AC435" i="28"/>
  <c r="AB435" i="28"/>
  <c r="AA435" i="28"/>
  <c r="AA435" i="28" a="1"/>
  <c r="Z435" i="28"/>
  <c r="X435" i="28"/>
  <c r="V435" i="28"/>
  <c r="U435" i="28"/>
  <c r="T435" i="28"/>
  <c r="S435" i="28"/>
  <c r="R435" i="28"/>
  <c r="AH434" i="28"/>
  <c r="AG434" i="28"/>
  <c r="AF434" i="28"/>
  <c r="AE434" i="28"/>
  <c r="AD434" i="28"/>
  <c r="AD434" i="28" a="1"/>
  <c r="AC434" i="28"/>
  <c r="AB434" i="28"/>
  <c r="AA434" i="28"/>
  <c r="AA434" i="28" a="1"/>
  <c r="Z434" i="28"/>
  <c r="X434" i="28"/>
  <c r="V434" i="28"/>
  <c r="U434" i="28"/>
  <c r="T434" i="28"/>
  <c r="S434" i="28"/>
  <c r="R434" i="28"/>
  <c r="AH433" i="28"/>
  <c r="AG433" i="28"/>
  <c r="AF433" i="28"/>
  <c r="AE433" i="28"/>
  <c r="AD433" i="28"/>
  <c r="AD433" i="28" a="1"/>
  <c r="AC433" i="28"/>
  <c r="AB433" i="28"/>
  <c r="AA433" i="28"/>
  <c r="AA433" i="28" a="1"/>
  <c r="Z433" i="28"/>
  <c r="X433" i="28"/>
  <c r="V433" i="28"/>
  <c r="U433" i="28"/>
  <c r="T433" i="28"/>
  <c r="S433" i="28"/>
  <c r="R433" i="28"/>
  <c r="AH432" i="28"/>
  <c r="AG432" i="28"/>
  <c r="AF432" i="28"/>
  <c r="AE432" i="28"/>
  <c r="AD432" i="28"/>
  <c r="AD432" i="28" a="1"/>
  <c r="AC432" i="28"/>
  <c r="AB432" i="28"/>
  <c r="AA432" i="28"/>
  <c r="AA432" i="28" a="1"/>
  <c r="Z432" i="28"/>
  <c r="X432" i="28"/>
  <c r="V432" i="28"/>
  <c r="U432" i="28"/>
  <c r="T432" i="28"/>
  <c r="S432" i="28"/>
  <c r="R432" i="28"/>
  <c r="AH431" i="28"/>
  <c r="AG431" i="28"/>
  <c r="AF431" i="28"/>
  <c r="AE431" i="28"/>
  <c r="AD431" i="28"/>
  <c r="AD431" i="28" a="1"/>
  <c r="AC431" i="28"/>
  <c r="AB431" i="28"/>
  <c r="AA431" i="28"/>
  <c r="AA431" i="28" a="1"/>
  <c r="Z431" i="28"/>
  <c r="X431" i="28"/>
  <c r="V431" i="28"/>
  <c r="U431" i="28"/>
  <c r="T431" i="28"/>
  <c r="S431" i="28"/>
  <c r="R431" i="28"/>
  <c r="AH430" i="28"/>
  <c r="AG430" i="28"/>
  <c r="AF430" i="28"/>
  <c r="AE430" i="28"/>
  <c r="AD430" i="28"/>
  <c r="AD430" i="28" a="1"/>
  <c r="AC430" i="28"/>
  <c r="AB430" i="28"/>
  <c r="AA430" i="28"/>
  <c r="AA430" i="28" a="1"/>
  <c r="Z430" i="28"/>
  <c r="X430" i="28"/>
  <c r="V430" i="28"/>
  <c r="U430" i="28"/>
  <c r="T430" i="28"/>
  <c r="S430" i="28"/>
  <c r="R430" i="28"/>
  <c r="AH429" i="28"/>
  <c r="AG429" i="28"/>
  <c r="AF429" i="28"/>
  <c r="AE429" i="28"/>
  <c r="AD429" i="28"/>
  <c r="AD429" i="28" a="1"/>
  <c r="AC429" i="28"/>
  <c r="AB429" i="28"/>
  <c r="AA429" i="28"/>
  <c r="AA429" i="28" a="1"/>
  <c r="Z429" i="28"/>
  <c r="X429" i="28"/>
  <c r="V429" i="28"/>
  <c r="U429" i="28"/>
  <c r="T429" i="28"/>
  <c r="S429" i="28"/>
  <c r="R429" i="28"/>
  <c r="AH428" i="28"/>
  <c r="AG428" i="28"/>
  <c r="AF428" i="28"/>
  <c r="AE428" i="28"/>
  <c r="AD428" i="28"/>
  <c r="AD428" i="28" a="1"/>
  <c r="AC428" i="28"/>
  <c r="AB428" i="28"/>
  <c r="AA428" i="28"/>
  <c r="AA428" i="28" a="1"/>
  <c r="Z428" i="28"/>
  <c r="X428" i="28"/>
  <c r="V428" i="28"/>
  <c r="U428" i="28"/>
  <c r="T428" i="28"/>
  <c r="S428" i="28"/>
  <c r="R428" i="28"/>
  <c r="AH427" i="28"/>
  <c r="AG427" i="28"/>
  <c r="AF427" i="28"/>
  <c r="AE427" i="28"/>
  <c r="AD427" i="28"/>
  <c r="AD427" i="28" a="1"/>
  <c r="AC427" i="28"/>
  <c r="AB427" i="28"/>
  <c r="AA427" i="28"/>
  <c r="AA427" i="28" a="1"/>
  <c r="Z427" i="28"/>
  <c r="X427" i="28"/>
  <c r="V427" i="28"/>
  <c r="U427" i="28"/>
  <c r="T427" i="28"/>
  <c r="S427" i="28"/>
  <c r="R427" i="28"/>
  <c r="AH426" i="28"/>
  <c r="AG426" i="28"/>
  <c r="AF426" i="28"/>
  <c r="AE426" i="28"/>
  <c r="AD426" i="28"/>
  <c r="AD426" i="28" a="1"/>
  <c r="AC426" i="28"/>
  <c r="AB426" i="28"/>
  <c r="AA426" i="28"/>
  <c r="AA426" i="28" a="1"/>
  <c r="Z426" i="28"/>
  <c r="X426" i="28"/>
  <c r="V426" i="28"/>
  <c r="U426" i="28"/>
  <c r="T426" i="28"/>
  <c r="S426" i="28"/>
  <c r="R426" i="28"/>
  <c r="AH425" i="28"/>
  <c r="AG425" i="28"/>
  <c r="AF425" i="28"/>
  <c r="AE425" i="28"/>
  <c r="AD425" i="28"/>
  <c r="AD425" i="28" a="1"/>
  <c r="AC425" i="28"/>
  <c r="AB425" i="28"/>
  <c r="AA425" i="28"/>
  <c r="AA425" i="28" a="1"/>
  <c r="Z425" i="28"/>
  <c r="X425" i="28"/>
  <c r="V425" i="28"/>
  <c r="U425" i="28"/>
  <c r="T425" i="28"/>
  <c r="S425" i="28"/>
  <c r="R425" i="28"/>
  <c r="AH424" i="28"/>
  <c r="AG424" i="28"/>
  <c r="AF424" i="28"/>
  <c r="AE424" i="28"/>
  <c r="AD424" i="28"/>
  <c r="AD424" i="28" a="1"/>
  <c r="AC424" i="28"/>
  <c r="AB424" i="28"/>
  <c r="AA424" i="28"/>
  <c r="AA424" i="28" a="1"/>
  <c r="Z424" i="28"/>
  <c r="X424" i="28"/>
  <c r="V424" i="28"/>
  <c r="U424" i="28"/>
  <c r="T424" i="28"/>
  <c r="S424" i="28"/>
  <c r="R424" i="28"/>
  <c r="AH423" i="28"/>
  <c r="AG423" i="28"/>
  <c r="AF423" i="28"/>
  <c r="AE423" i="28"/>
  <c r="AD423" i="28"/>
  <c r="AD423" i="28" a="1"/>
  <c r="AC423" i="28"/>
  <c r="AB423" i="28"/>
  <c r="AA423" i="28"/>
  <c r="AA423" i="28" a="1"/>
  <c r="Z423" i="28"/>
  <c r="X423" i="28"/>
  <c r="V423" i="28"/>
  <c r="U423" i="28"/>
  <c r="T423" i="28"/>
  <c r="S423" i="28"/>
  <c r="R423" i="28"/>
  <c r="AH422" i="28"/>
  <c r="AG422" i="28"/>
  <c r="AF422" i="28"/>
  <c r="AE422" i="28"/>
  <c r="AD422" i="28"/>
  <c r="AD422" i="28" a="1"/>
  <c r="AC422" i="28"/>
  <c r="AB422" i="28"/>
  <c r="AA422" i="28"/>
  <c r="AA422" i="28" a="1"/>
  <c r="Z422" i="28"/>
  <c r="X422" i="28"/>
  <c r="V422" i="28"/>
  <c r="U422" i="28"/>
  <c r="T422" i="28"/>
  <c r="S422" i="28"/>
  <c r="R422" i="28"/>
  <c r="AH421" i="28"/>
  <c r="AG421" i="28"/>
  <c r="AF421" i="28"/>
  <c r="AE421" i="28"/>
  <c r="AD421" i="28"/>
  <c r="AD421" i="28" a="1"/>
  <c r="AC421" i="28"/>
  <c r="AB421" i="28"/>
  <c r="AA421" i="28"/>
  <c r="AA421" i="28" a="1"/>
  <c r="Z421" i="28"/>
  <c r="X421" i="28"/>
  <c r="V421" i="28"/>
  <c r="U421" i="28"/>
  <c r="T421" i="28"/>
  <c r="S421" i="28"/>
  <c r="R421" i="28"/>
  <c r="AH420" i="28"/>
  <c r="AG420" i="28"/>
  <c r="AF420" i="28"/>
  <c r="AE420" i="28"/>
  <c r="AD420" i="28"/>
  <c r="AD420" i="28" a="1"/>
  <c r="AC420" i="28"/>
  <c r="AB420" i="28"/>
  <c r="AA420" i="28"/>
  <c r="AA420" i="28" a="1"/>
  <c r="Z420" i="28"/>
  <c r="X420" i="28"/>
  <c r="V420" i="28"/>
  <c r="U420" i="28"/>
  <c r="T420" i="28"/>
  <c r="S420" i="28"/>
  <c r="R420" i="28"/>
  <c r="AH419" i="28"/>
  <c r="AG419" i="28"/>
  <c r="AF419" i="28"/>
  <c r="AE419" i="28"/>
  <c r="AD419" i="28"/>
  <c r="AD419" i="28" a="1"/>
  <c r="AC419" i="28"/>
  <c r="AB419" i="28"/>
  <c r="AA419" i="28"/>
  <c r="AA419" i="28" a="1"/>
  <c r="Z419" i="28"/>
  <c r="X419" i="28"/>
  <c r="V419" i="28"/>
  <c r="U419" i="28"/>
  <c r="T419" i="28"/>
  <c r="S419" i="28"/>
  <c r="R419" i="28"/>
  <c r="AH418" i="28"/>
  <c r="AG418" i="28"/>
  <c r="AF418" i="28"/>
  <c r="AE418" i="28"/>
  <c r="AD418" i="28"/>
  <c r="AD418" i="28" a="1"/>
  <c r="AC418" i="28"/>
  <c r="AB418" i="28"/>
  <c r="AA418" i="28"/>
  <c r="AA418" i="28" a="1"/>
  <c r="Z418" i="28"/>
  <c r="X418" i="28"/>
  <c r="V418" i="28"/>
  <c r="U418" i="28"/>
  <c r="T418" i="28"/>
  <c r="S418" i="28"/>
  <c r="R418" i="28"/>
  <c r="AH417" i="28"/>
  <c r="AG417" i="28"/>
  <c r="AF417" i="28"/>
  <c r="AE417" i="28"/>
  <c r="AD417" i="28"/>
  <c r="AD417" i="28" a="1"/>
  <c r="AC417" i="28"/>
  <c r="AB417" i="28"/>
  <c r="AA417" i="28"/>
  <c r="AA417" i="28" a="1"/>
  <c r="Z417" i="28"/>
  <c r="X417" i="28"/>
  <c r="V417" i="28"/>
  <c r="U417" i="28"/>
  <c r="T417" i="28"/>
  <c r="S417" i="28"/>
  <c r="R417" i="28"/>
  <c r="AH416" i="28"/>
  <c r="AG416" i="28"/>
  <c r="AF416" i="28"/>
  <c r="AE416" i="28"/>
  <c r="AD416" i="28"/>
  <c r="AD416" i="28" a="1"/>
  <c r="AC416" i="28"/>
  <c r="AB416" i="28"/>
  <c r="AA416" i="28"/>
  <c r="AA416" i="28" a="1"/>
  <c r="Z416" i="28"/>
  <c r="X416" i="28"/>
  <c r="V416" i="28"/>
  <c r="U416" i="28"/>
  <c r="T416" i="28"/>
  <c r="S416" i="28"/>
  <c r="R416" i="28"/>
  <c r="AH415" i="28"/>
  <c r="AG415" i="28"/>
  <c r="AF415" i="28"/>
  <c r="AE415" i="28"/>
  <c r="AD415" i="28"/>
  <c r="AD415" i="28" a="1"/>
  <c r="AC415" i="28"/>
  <c r="AB415" i="28"/>
  <c r="AA415" i="28"/>
  <c r="AA415" i="28" a="1"/>
  <c r="Z415" i="28"/>
  <c r="X415" i="28"/>
  <c r="V415" i="28"/>
  <c r="U415" i="28"/>
  <c r="T415" i="28"/>
  <c r="S415" i="28"/>
  <c r="R415" i="28"/>
  <c r="AH414" i="28"/>
  <c r="AG414" i="28"/>
  <c r="AF414" i="28"/>
  <c r="AE414" i="28"/>
  <c r="AD414" i="28"/>
  <c r="AD414" i="28" a="1"/>
  <c r="AC414" i="28"/>
  <c r="AB414" i="28"/>
  <c r="AA414" i="28"/>
  <c r="AA414" i="28" a="1"/>
  <c r="Z414" i="28"/>
  <c r="X414" i="28"/>
  <c r="V414" i="28"/>
  <c r="U414" i="28"/>
  <c r="T414" i="28"/>
  <c r="S414" i="28"/>
  <c r="R414" i="28"/>
  <c r="AH413" i="28"/>
  <c r="AG413" i="28"/>
  <c r="AF413" i="28"/>
  <c r="AE413" i="28"/>
  <c r="AD413" i="28"/>
  <c r="AD413" i="28" a="1"/>
  <c r="AC413" i="28"/>
  <c r="AB413" i="28"/>
  <c r="AA413" i="28"/>
  <c r="AA413" i="28" a="1"/>
  <c r="Z413" i="28"/>
  <c r="X413" i="28"/>
  <c r="V413" i="28"/>
  <c r="U413" i="28"/>
  <c r="T413" i="28"/>
  <c r="S413" i="28"/>
  <c r="R413" i="28"/>
  <c r="AH412" i="28"/>
  <c r="AG412" i="28"/>
  <c r="AF412" i="28"/>
  <c r="AE412" i="28"/>
  <c r="AD412" i="28"/>
  <c r="AD412" i="28" a="1"/>
  <c r="AC412" i="28"/>
  <c r="AB412" i="28"/>
  <c r="AA412" i="28"/>
  <c r="AA412" i="28" a="1"/>
  <c r="Z412" i="28"/>
  <c r="X412" i="28"/>
  <c r="V412" i="28"/>
  <c r="U412" i="28"/>
  <c r="T412" i="28"/>
  <c r="S412" i="28"/>
  <c r="R412" i="28"/>
  <c r="AH411" i="28"/>
  <c r="AG411" i="28"/>
  <c r="AF411" i="28"/>
  <c r="AE411" i="28"/>
  <c r="AD411" i="28"/>
  <c r="AD411" i="28" a="1"/>
  <c r="AC411" i="28"/>
  <c r="AB411" i="28"/>
  <c r="AA411" i="28"/>
  <c r="AA411" i="28" a="1"/>
  <c r="Z411" i="28"/>
  <c r="X411" i="28"/>
  <c r="V411" i="28"/>
  <c r="U411" i="28"/>
  <c r="T411" i="28"/>
  <c r="S411" i="28"/>
  <c r="R411" i="28"/>
  <c r="AH410" i="28"/>
  <c r="AG410" i="28"/>
  <c r="AF410" i="28"/>
  <c r="AE410" i="28"/>
  <c r="AD410" i="28"/>
  <c r="AD410" i="28" a="1"/>
  <c r="AC410" i="28"/>
  <c r="AB410" i="28"/>
  <c r="AA410" i="28"/>
  <c r="AA410" i="28" a="1"/>
  <c r="Z410" i="28"/>
  <c r="X410" i="28"/>
  <c r="V410" i="28"/>
  <c r="U410" i="28"/>
  <c r="T410" i="28"/>
  <c r="S410" i="28"/>
  <c r="R410" i="28"/>
  <c r="AH409" i="28"/>
  <c r="AG409" i="28"/>
  <c r="AF409" i="28"/>
  <c r="AE409" i="28"/>
  <c r="AD409" i="28"/>
  <c r="AD409" i="28" a="1"/>
  <c r="AC409" i="28"/>
  <c r="AB409" i="28"/>
  <c r="AA409" i="28"/>
  <c r="AA409" i="28" a="1"/>
  <c r="Z409" i="28"/>
  <c r="X409" i="28"/>
  <c r="V409" i="28"/>
  <c r="U409" i="28"/>
  <c r="T409" i="28"/>
  <c r="S409" i="28"/>
  <c r="R409" i="28"/>
  <c r="AH408" i="28"/>
  <c r="AG408" i="28"/>
  <c r="AF408" i="28"/>
  <c r="AE408" i="28"/>
  <c r="AD408" i="28"/>
  <c r="AD408" i="28" a="1"/>
  <c r="AC408" i="28"/>
  <c r="AB408" i="28"/>
  <c r="AA408" i="28"/>
  <c r="AA408" i="28" a="1"/>
  <c r="Z408" i="28"/>
  <c r="X408" i="28"/>
  <c r="V408" i="28"/>
  <c r="U408" i="28"/>
  <c r="T408" i="28"/>
  <c r="S408" i="28"/>
  <c r="R408" i="28"/>
  <c r="AH407" i="28"/>
  <c r="AG407" i="28"/>
  <c r="AF407" i="28"/>
  <c r="AE407" i="28"/>
  <c r="AD407" i="28"/>
  <c r="AD407" i="28" a="1"/>
  <c r="AC407" i="28"/>
  <c r="AB407" i="28"/>
  <c r="AA407" i="28"/>
  <c r="AA407" i="28" a="1"/>
  <c r="Z407" i="28"/>
  <c r="X407" i="28"/>
  <c r="V407" i="28"/>
  <c r="U407" i="28"/>
  <c r="T407" i="28"/>
  <c r="S407" i="28"/>
  <c r="R407" i="28"/>
  <c r="AH406" i="28"/>
  <c r="AG406" i="28"/>
  <c r="AF406" i="28"/>
  <c r="AE406" i="28"/>
  <c r="AD406" i="28"/>
  <c r="AD406" i="28" a="1"/>
  <c r="AC406" i="28"/>
  <c r="AB406" i="28"/>
  <c r="AA406" i="28"/>
  <c r="AA406" i="28" a="1"/>
  <c r="Z406" i="28"/>
  <c r="X406" i="28"/>
  <c r="V406" i="28"/>
  <c r="U406" i="28"/>
  <c r="T406" i="28"/>
  <c r="S406" i="28"/>
  <c r="R406" i="28"/>
  <c r="AH405" i="28"/>
  <c r="AG405" i="28"/>
  <c r="AF405" i="28"/>
  <c r="AE405" i="28"/>
  <c r="AD405" i="28"/>
  <c r="AD405" i="28" a="1"/>
  <c r="AC405" i="28"/>
  <c r="AB405" i="28"/>
  <c r="AA405" i="28"/>
  <c r="AA405" i="28" a="1"/>
  <c r="Z405" i="28"/>
  <c r="X405" i="28"/>
  <c r="V405" i="28"/>
  <c r="U405" i="28"/>
  <c r="T405" i="28"/>
  <c r="S405" i="28"/>
  <c r="R405" i="28"/>
  <c r="AH404" i="28"/>
  <c r="AG404" i="28"/>
  <c r="AF404" i="28"/>
  <c r="AE404" i="28"/>
  <c r="AD404" i="28"/>
  <c r="AD404" i="28" a="1"/>
  <c r="AC404" i="28"/>
  <c r="AB404" i="28"/>
  <c r="AA404" i="28"/>
  <c r="AA404" i="28" a="1"/>
  <c r="Z404" i="28"/>
  <c r="X404" i="28"/>
  <c r="V404" i="28"/>
  <c r="U404" i="28"/>
  <c r="T404" i="28"/>
  <c r="S404" i="28"/>
  <c r="R404" i="28"/>
  <c r="AH403" i="28"/>
  <c r="AG403" i="28"/>
  <c r="AF403" i="28"/>
  <c r="AE403" i="28"/>
  <c r="AD403" i="28"/>
  <c r="AD403" i="28" a="1"/>
  <c r="AC403" i="28"/>
  <c r="AB403" i="28"/>
  <c r="AA403" i="28"/>
  <c r="AA403" i="28" a="1"/>
  <c r="Z403" i="28"/>
  <c r="X403" i="28"/>
  <c r="V403" i="28"/>
  <c r="U403" i="28"/>
  <c r="T403" i="28"/>
  <c r="S403" i="28"/>
  <c r="R403" i="28"/>
  <c r="AH402" i="28"/>
  <c r="AG402" i="28"/>
  <c r="AF402" i="28"/>
  <c r="AE402" i="28"/>
  <c r="AD402" i="28"/>
  <c r="AD402" i="28" a="1"/>
  <c r="AC402" i="28"/>
  <c r="AB402" i="28"/>
  <c r="AA402" i="28"/>
  <c r="AA402" i="28" a="1"/>
  <c r="Z402" i="28"/>
  <c r="X402" i="28"/>
  <c r="V402" i="28"/>
  <c r="U402" i="28"/>
  <c r="T402" i="28"/>
  <c r="S402" i="28"/>
  <c r="R402" i="28"/>
  <c r="AH401" i="28"/>
  <c r="AG401" i="28"/>
  <c r="AF401" i="28"/>
  <c r="AE401" i="28"/>
  <c r="AD401" i="28"/>
  <c r="AD401" i="28" a="1"/>
  <c r="AC401" i="28"/>
  <c r="AB401" i="28"/>
  <c r="AA401" i="28"/>
  <c r="AA401" i="28" a="1"/>
  <c r="Z401" i="28"/>
  <c r="X401" i="28"/>
  <c r="V401" i="28"/>
  <c r="U401" i="28"/>
  <c r="T401" i="28"/>
  <c r="S401" i="28"/>
  <c r="R401" i="28"/>
  <c r="AH400" i="28"/>
  <c r="AG400" i="28"/>
  <c r="AF400" i="28"/>
  <c r="AE400" i="28"/>
  <c r="AD400" i="28"/>
  <c r="AD400" i="28" a="1"/>
  <c r="AC400" i="28"/>
  <c r="AB400" i="28"/>
  <c r="AA400" i="28"/>
  <c r="AA400" i="28" a="1"/>
  <c r="Z400" i="28"/>
  <c r="X400" i="28"/>
  <c r="V400" i="28"/>
  <c r="U400" i="28"/>
  <c r="T400" i="28"/>
  <c r="S400" i="28"/>
  <c r="R400" i="28"/>
  <c r="AH399" i="28"/>
  <c r="AG399" i="28"/>
  <c r="AF399" i="28"/>
  <c r="AE399" i="28"/>
  <c r="AD399" i="28"/>
  <c r="AD399" i="28" a="1"/>
  <c r="AC399" i="28"/>
  <c r="AB399" i="28"/>
  <c r="AA399" i="28"/>
  <c r="AA399" i="28" a="1"/>
  <c r="Z399" i="28"/>
  <c r="X399" i="28"/>
  <c r="V399" i="28"/>
  <c r="U399" i="28"/>
  <c r="T399" i="28"/>
  <c r="S399" i="28"/>
  <c r="R399" i="28"/>
  <c r="AH398" i="28"/>
  <c r="AG398" i="28"/>
  <c r="AF398" i="28"/>
  <c r="AE398" i="28"/>
  <c r="AD398" i="28"/>
  <c r="AD398" i="28" a="1"/>
  <c r="AC398" i="28"/>
  <c r="AB398" i="28"/>
  <c r="AA398" i="28"/>
  <c r="AA398" i="28" a="1"/>
  <c r="Z398" i="28"/>
  <c r="X398" i="28"/>
  <c r="V398" i="28"/>
  <c r="U398" i="28"/>
  <c r="T398" i="28"/>
  <c r="S398" i="28"/>
  <c r="R398" i="28"/>
  <c r="AH397" i="28"/>
  <c r="AG397" i="28"/>
  <c r="AF397" i="28"/>
  <c r="AE397" i="28"/>
  <c r="AD397" i="28"/>
  <c r="AD397" i="28" a="1"/>
  <c r="AC397" i="28"/>
  <c r="AB397" i="28"/>
  <c r="AA397" i="28"/>
  <c r="AA397" i="28" a="1"/>
  <c r="Z397" i="28"/>
  <c r="X397" i="28"/>
  <c r="V397" i="28"/>
  <c r="U397" i="28"/>
  <c r="T397" i="28"/>
  <c r="S397" i="28"/>
  <c r="R397" i="28"/>
  <c r="AH396" i="28"/>
  <c r="AG396" i="28"/>
  <c r="AF396" i="28"/>
  <c r="AE396" i="28"/>
  <c r="AD396" i="28"/>
  <c r="AD396" i="28" a="1"/>
  <c r="AC396" i="28"/>
  <c r="AB396" i="28"/>
  <c r="AA396" i="28"/>
  <c r="AA396" i="28" a="1"/>
  <c r="Z396" i="28"/>
  <c r="X396" i="28"/>
  <c r="V396" i="28"/>
  <c r="U396" i="28"/>
  <c r="T396" i="28"/>
  <c r="S396" i="28"/>
  <c r="R396" i="28"/>
  <c r="AH395" i="28"/>
  <c r="AG395" i="28"/>
  <c r="AF395" i="28"/>
  <c r="AE395" i="28"/>
  <c r="AD395" i="28"/>
  <c r="AD395" i="28" a="1"/>
  <c r="AC395" i="28"/>
  <c r="AB395" i="28"/>
  <c r="AA395" i="28"/>
  <c r="AA395" i="28" a="1"/>
  <c r="Z395" i="28"/>
  <c r="X395" i="28"/>
  <c r="V395" i="28"/>
  <c r="U395" i="28"/>
  <c r="T395" i="28"/>
  <c r="S395" i="28"/>
  <c r="R395" i="28"/>
  <c r="AH394" i="28"/>
  <c r="AG394" i="28"/>
  <c r="AF394" i="28"/>
  <c r="AE394" i="28"/>
  <c r="AD394" i="28"/>
  <c r="AD394" i="28" a="1"/>
  <c r="AC394" i="28"/>
  <c r="AB394" i="28"/>
  <c r="AA394" i="28"/>
  <c r="AA394" i="28" a="1"/>
  <c r="Z394" i="28"/>
  <c r="X394" i="28"/>
  <c r="V394" i="28"/>
  <c r="U394" i="28"/>
  <c r="T394" i="28"/>
  <c r="S394" i="28"/>
  <c r="R394" i="28"/>
  <c r="AH393" i="28"/>
  <c r="AG393" i="28"/>
  <c r="AF393" i="28"/>
  <c r="AE393" i="28"/>
  <c r="AD393" i="28"/>
  <c r="AD393" i="28" a="1"/>
  <c r="AC393" i="28"/>
  <c r="AB393" i="28"/>
  <c r="AA393" i="28"/>
  <c r="AA393" i="28" a="1"/>
  <c r="Z393" i="28"/>
  <c r="X393" i="28"/>
  <c r="V393" i="28"/>
  <c r="U393" i="28"/>
  <c r="T393" i="28"/>
  <c r="S393" i="28"/>
  <c r="R393" i="28"/>
  <c r="AH392" i="28"/>
  <c r="AG392" i="28"/>
  <c r="AF392" i="28"/>
  <c r="AE392" i="28"/>
  <c r="AD392" i="28"/>
  <c r="AD392" i="28" a="1"/>
  <c r="AC392" i="28"/>
  <c r="AB392" i="28"/>
  <c r="AA392" i="28"/>
  <c r="AA392" i="28" a="1"/>
  <c r="Z392" i="28"/>
  <c r="X392" i="28"/>
  <c r="V392" i="28"/>
  <c r="U392" i="28"/>
  <c r="T392" i="28"/>
  <c r="S392" i="28"/>
  <c r="R392" i="28"/>
  <c r="AH391" i="28"/>
  <c r="AG391" i="28"/>
  <c r="AF391" i="28"/>
  <c r="AE391" i="28"/>
  <c r="AD391" i="28"/>
  <c r="AD391" i="28" a="1"/>
  <c r="AC391" i="28"/>
  <c r="AB391" i="28"/>
  <c r="AA391" i="28"/>
  <c r="AA391" i="28" a="1"/>
  <c r="Z391" i="28"/>
  <c r="X391" i="28"/>
  <c r="V391" i="28"/>
  <c r="U391" i="28"/>
  <c r="T391" i="28"/>
  <c r="S391" i="28"/>
  <c r="R391" i="28"/>
  <c r="AH390" i="28"/>
  <c r="AG390" i="28"/>
  <c r="AF390" i="28"/>
  <c r="AE390" i="28"/>
  <c r="AD390" i="28"/>
  <c r="AD390" i="28" a="1"/>
  <c r="AC390" i="28"/>
  <c r="AB390" i="28"/>
  <c r="AA390" i="28"/>
  <c r="AA390" i="28" a="1"/>
  <c r="Z390" i="28"/>
  <c r="X390" i="28"/>
  <c r="V390" i="28"/>
  <c r="U390" i="28"/>
  <c r="T390" i="28"/>
  <c r="S390" i="28"/>
  <c r="R390" i="28"/>
  <c r="AH389" i="28"/>
  <c r="AG389" i="28"/>
  <c r="AF389" i="28"/>
  <c r="AE389" i="28"/>
  <c r="AD389" i="28"/>
  <c r="AD389" i="28" a="1"/>
  <c r="AC389" i="28"/>
  <c r="AB389" i="28"/>
  <c r="AA389" i="28"/>
  <c r="AA389" i="28" a="1"/>
  <c r="Z389" i="28"/>
  <c r="X389" i="28"/>
  <c r="V389" i="28"/>
  <c r="U389" i="28"/>
  <c r="T389" i="28"/>
  <c r="S389" i="28"/>
  <c r="R389" i="28"/>
  <c r="AH388" i="28"/>
  <c r="AG388" i="28"/>
  <c r="AF388" i="28"/>
  <c r="AE388" i="28"/>
  <c r="AD388" i="28"/>
  <c r="AD388" i="28" a="1"/>
  <c r="AC388" i="28"/>
  <c r="AB388" i="28"/>
  <c r="AA388" i="28"/>
  <c r="AA388" i="28" a="1"/>
  <c r="Z388" i="28"/>
  <c r="X388" i="28"/>
  <c r="V388" i="28"/>
  <c r="U388" i="28"/>
  <c r="T388" i="28"/>
  <c r="S388" i="28"/>
  <c r="R388" i="28"/>
  <c r="AH387" i="28"/>
  <c r="AG387" i="28"/>
  <c r="AF387" i="28"/>
  <c r="AE387" i="28"/>
  <c r="AD387" i="28"/>
  <c r="AD387" i="28" a="1"/>
  <c r="AC387" i="28"/>
  <c r="AB387" i="28"/>
  <c r="AA387" i="28"/>
  <c r="AA387" i="28" a="1"/>
  <c r="Z387" i="28"/>
  <c r="X387" i="28"/>
  <c r="V387" i="28"/>
  <c r="U387" i="28"/>
  <c r="T387" i="28"/>
  <c r="S387" i="28"/>
  <c r="R387" i="28"/>
  <c r="AH386" i="28"/>
  <c r="AG386" i="28"/>
  <c r="AF386" i="28"/>
  <c r="AE386" i="28"/>
  <c r="AD386" i="28"/>
  <c r="AD386" i="28" a="1"/>
  <c r="AC386" i="28"/>
  <c r="AB386" i="28"/>
  <c r="AA386" i="28"/>
  <c r="AA386" i="28" a="1"/>
  <c r="Z386" i="28"/>
  <c r="X386" i="28"/>
  <c r="V386" i="28"/>
  <c r="U386" i="28"/>
  <c r="T386" i="28"/>
  <c r="S386" i="28"/>
  <c r="R386" i="28"/>
  <c r="AH385" i="28"/>
  <c r="AG385" i="28"/>
  <c r="AF385" i="28"/>
  <c r="AE385" i="28"/>
  <c r="AD385" i="28"/>
  <c r="AD385" i="28" a="1"/>
  <c r="AC385" i="28"/>
  <c r="AB385" i="28"/>
  <c r="AA385" i="28"/>
  <c r="AA385" i="28" a="1"/>
  <c r="Z385" i="28"/>
  <c r="X385" i="28"/>
  <c r="V385" i="28"/>
  <c r="U385" i="28"/>
  <c r="T385" i="28"/>
  <c r="S385" i="28"/>
  <c r="R385" i="28"/>
  <c r="AH384" i="28"/>
  <c r="AG384" i="28"/>
  <c r="AF384" i="28"/>
  <c r="AE384" i="28"/>
  <c r="AD384" i="28"/>
  <c r="AD384" i="28" a="1"/>
  <c r="AC384" i="28"/>
  <c r="AB384" i="28"/>
  <c r="AA384" i="28"/>
  <c r="AA384" i="28" a="1"/>
  <c r="Z384" i="28"/>
  <c r="X384" i="28"/>
  <c r="V384" i="28"/>
  <c r="U384" i="28"/>
  <c r="T384" i="28"/>
  <c r="S384" i="28"/>
  <c r="R384" i="28"/>
  <c r="AH383" i="28"/>
  <c r="AG383" i="28"/>
  <c r="AF383" i="28"/>
  <c r="AE383" i="28"/>
  <c r="AD383" i="28"/>
  <c r="AD383" i="28" a="1"/>
  <c r="AC383" i="28"/>
  <c r="AB383" i="28"/>
  <c r="AA383" i="28"/>
  <c r="AA383" i="28" a="1"/>
  <c r="Z383" i="28"/>
  <c r="X383" i="28"/>
  <c r="V383" i="28"/>
  <c r="U383" i="28"/>
  <c r="T383" i="28"/>
  <c r="S383" i="28"/>
  <c r="R383" i="28"/>
  <c r="AH382" i="28"/>
  <c r="AG382" i="28"/>
  <c r="AF382" i="28"/>
  <c r="AE382" i="28"/>
  <c r="AD382" i="28"/>
  <c r="AD382" i="28" a="1"/>
  <c r="AC382" i="28"/>
  <c r="AB382" i="28"/>
  <c r="AA382" i="28"/>
  <c r="AA382" i="28" a="1"/>
  <c r="Z382" i="28"/>
  <c r="X382" i="28"/>
  <c r="V382" i="28"/>
  <c r="U382" i="28"/>
  <c r="T382" i="28"/>
  <c r="S382" i="28"/>
  <c r="R382" i="28"/>
  <c r="AH381" i="28"/>
  <c r="AG381" i="28"/>
  <c r="AF381" i="28"/>
  <c r="AE381" i="28"/>
  <c r="AD381" i="28"/>
  <c r="AD381" i="28" a="1"/>
  <c r="AC381" i="28"/>
  <c r="AB381" i="28"/>
  <c r="AA381" i="28"/>
  <c r="AA381" i="28" a="1"/>
  <c r="Z381" i="28"/>
  <c r="X381" i="28"/>
  <c r="V381" i="28"/>
  <c r="U381" i="28"/>
  <c r="T381" i="28"/>
  <c r="S381" i="28"/>
  <c r="R381" i="28"/>
  <c r="AH380" i="28"/>
  <c r="AG380" i="28"/>
  <c r="AF380" i="28"/>
  <c r="AE380" i="28"/>
  <c r="AD380" i="28"/>
  <c r="AD380" i="28" a="1"/>
  <c r="AC380" i="28"/>
  <c r="AB380" i="28"/>
  <c r="AA380" i="28"/>
  <c r="AA380" i="28" a="1"/>
  <c r="Z380" i="28"/>
  <c r="X380" i="28"/>
  <c r="V380" i="28"/>
  <c r="U380" i="28"/>
  <c r="T380" i="28"/>
  <c r="S380" i="28"/>
  <c r="R380" i="28"/>
  <c r="AH379" i="28"/>
  <c r="AG379" i="28"/>
  <c r="AF379" i="28"/>
  <c r="AE379" i="28"/>
  <c r="AD379" i="28"/>
  <c r="AD379" i="28" a="1"/>
  <c r="AC379" i="28"/>
  <c r="AB379" i="28"/>
  <c r="AA379" i="28"/>
  <c r="AA379" i="28" a="1"/>
  <c r="Z379" i="28"/>
  <c r="X379" i="28"/>
  <c r="V379" i="28"/>
  <c r="U379" i="28"/>
  <c r="T379" i="28"/>
  <c r="S379" i="28"/>
  <c r="R379" i="28"/>
  <c r="AH378" i="28"/>
  <c r="AG378" i="28"/>
  <c r="AF378" i="28"/>
  <c r="AE378" i="28"/>
  <c r="AD378" i="28"/>
  <c r="AD378" i="28" a="1"/>
  <c r="AC378" i="28"/>
  <c r="AB378" i="28"/>
  <c r="AA378" i="28"/>
  <c r="AA378" i="28" a="1"/>
  <c r="Z378" i="28"/>
  <c r="X378" i="28"/>
  <c r="V378" i="28"/>
  <c r="U378" i="28"/>
  <c r="T378" i="28"/>
  <c r="S378" i="28"/>
  <c r="R378" i="28"/>
  <c r="AH377" i="28"/>
  <c r="AG377" i="28"/>
  <c r="AF377" i="28"/>
  <c r="AE377" i="28"/>
  <c r="AD377" i="28"/>
  <c r="AD377" i="28" a="1"/>
  <c r="AC377" i="28"/>
  <c r="AB377" i="28"/>
  <c r="AA377" i="28"/>
  <c r="AA377" i="28" a="1"/>
  <c r="Z377" i="28"/>
  <c r="X377" i="28"/>
  <c r="V377" i="28"/>
  <c r="U377" i="28"/>
  <c r="T377" i="28"/>
  <c r="S377" i="28"/>
  <c r="R377" i="28"/>
  <c r="AH376" i="28"/>
  <c r="AG376" i="28"/>
  <c r="AF376" i="28"/>
  <c r="AE376" i="28"/>
  <c r="AD376" i="28"/>
  <c r="AD376" i="28" a="1"/>
  <c r="AC376" i="28"/>
  <c r="AB376" i="28"/>
  <c r="AA376" i="28"/>
  <c r="AA376" i="28" a="1"/>
  <c r="Z376" i="28"/>
  <c r="X376" i="28"/>
  <c r="V376" i="28"/>
  <c r="U376" i="28"/>
  <c r="T376" i="28"/>
  <c r="S376" i="28"/>
  <c r="R376" i="28"/>
  <c r="AH375" i="28"/>
  <c r="AG375" i="28"/>
  <c r="AF375" i="28"/>
  <c r="AE375" i="28"/>
  <c r="AD375" i="28"/>
  <c r="AD375" i="28" a="1"/>
  <c r="AC375" i="28"/>
  <c r="AB375" i="28"/>
  <c r="AA375" i="28"/>
  <c r="AA375" i="28" a="1"/>
  <c r="Z375" i="28"/>
  <c r="X375" i="28"/>
  <c r="V375" i="28"/>
  <c r="U375" i="28"/>
  <c r="T375" i="28"/>
  <c r="S375" i="28"/>
  <c r="R375" i="28"/>
  <c r="AH374" i="28"/>
  <c r="AG374" i="28"/>
  <c r="AF374" i="28"/>
  <c r="AE374" i="28"/>
  <c r="AD374" i="28"/>
  <c r="AD374" i="28" a="1"/>
  <c r="AC374" i="28"/>
  <c r="AB374" i="28"/>
  <c r="AA374" i="28"/>
  <c r="AA374" i="28" a="1"/>
  <c r="Z374" i="28"/>
  <c r="X374" i="28"/>
  <c r="V374" i="28"/>
  <c r="U374" i="28"/>
  <c r="T374" i="28"/>
  <c r="S374" i="28"/>
  <c r="R374" i="28"/>
  <c r="AH373" i="28"/>
  <c r="AG373" i="28"/>
  <c r="AF373" i="28"/>
  <c r="AE373" i="28"/>
  <c r="AD373" i="28"/>
  <c r="AD373" i="28" a="1"/>
  <c r="AC373" i="28"/>
  <c r="AB373" i="28"/>
  <c r="AA373" i="28"/>
  <c r="AA373" i="28" a="1"/>
  <c r="Z373" i="28"/>
  <c r="X373" i="28"/>
  <c r="V373" i="28"/>
  <c r="U373" i="28"/>
  <c r="T373" i="28"/>
  <c r="S373" i="28"/>
  <c r="R373" i="28"/>
  <c r="AH372" i="28"/>
  <c r="AG372" i="28"/>
  <c r="AF372" i="28"/>
  <c r="AE372" i="28"/>
  <c r="AD372" i="28"/>
  <c r="AD372" i="28" a="1"/>
  <c r="AC372" i="28"/>
  <c r="AB372" i="28"/>
  <c r="AA372" i="28"/>
  <c r="AA372" i="28" a="1"/>
  <c r="Z372" i="28"/>
  <c r="X372" i="28"/>
  <c r="V372" i="28"/>
  <c r="U372" i="28"/>
  <c r="T372" i="28"/>
  <c r="S372" i="28"/>
  <c r="R372" i="28"/>
  <c r="AH371" i="28"/>
  <c r="AG371" i="28"/>
  <c r="AF371" i="28"/>
  <c r="AE371" i="28"/>
  <c r="AD371" i="28"/>
  <c r="AD371" i="28" a="1"/>
  <c r="AC371" i="28"/>
  <c r="AB371" i="28"/>
  <c r="AA371" i="28"/>
  <c r="AA371" i="28" a="1"/>
  <c r="Z371" i="28"/>
  <c r="X371" i="28"/>
  <c r="V371" i="28"/>
  <c r="U371" i="28"/>
  <c r="T371" i="28"/>
  <c r="S371" i="28"/>
  <c r="R371" i="28"/>
  <c r="AH370" i="28"/>
  <c r="AG370" i="28"/>
  <c r="AF370" i="28"/>
  <c r="AE370" i="28"/>
  <c r="AD370" i="28"/>
  <c r="AD370" i="28" a="1"/>
  <c r="AC370" i="28"/>
  <c r="AB370" i="28"/>
  <c r="AA370" i="28"/>
  <c r="AA370" i="28" a="1"/>
  <c r="Z370" i="28"/>
  <c r="X370" i="28"/>
  <c r="V370" i="28"/>
  <c r="U370" i="28"/>
  <c r="T370" i="28"/>
  <c r="S370" i="28"/>
  <c r="R370" i="28"/>
  <c r="AH369" i="28"/>
  <c r="AG369" i="28"/>
  <c r="AF369" i="28"/>
  <c r="AE369" i="28"/>
  <c r="AD369" i="28"/>
  <c r="AD369" i="28" a="1"/>
  <c r="AC369" i="28"/>
  <c r="AB369" i="28"/>
  <c r="AA369" i="28"/>
  <c r="AA369" i="28" a="1"/>
  <c r="Z369" i="28"/>
  <c r="X369" i="28"/>
  <c r="V369" i="28"/>
  <c r="U369" i="28"/>
  <c r="T369" i="28"/>
  <c r="S369" i="28"/>
  <c r="R369" i="28"/>
  <c r="AH368" i="28"/>
  <c r="AG368" i="28"/>
  <c r="AF368" i="28"/>
  <c r="AE368" i="28"/>
  <c r="AD368" i="28"/>
  <c r="AD368" i="28" a="1"/>
  <c r="AC368" i="28"/>
  <c r="AB368" i="28"/>
  <c r="AA368" i="28"/>
  <c r="AA368" i="28" a="1"/>
  <c r="Z368" i="28"/>
  <c r="X368" i="28"/>
  <c r="V368" i="28"/>
  <c r="U368" i="28"/>
  <c r="T368" i="28"/>
  <c r="S368" i="28"/>
  <c r="R368" i="28"/>
  <c r="AH367" i="28"/>
  <c r="AG367" i="28"/>
  <c r="AF367" i="28"/>
  <c r="AE367" i="28"/>
  <c r="AD367" i="28"/>
  <c r="AD367" i="28" a="1"/>
  <c r="AC367" i="28"/>
  <c r="AB367" i="28"/>
  <c r="AA367" i="28"/>
  <c r="AA367" i="28" a="1"/>
  <c r="Z367" i="28"/>
  <c r="X367" i="28"/>
  <c r="V367" i="28"/>
  <c r="U367" i="28"/>
  <c r="T367" i="28"/>
  <c r="S367" i="28"/>
  <c r="R367" i="28"/>
  <c r="AH366" i="28"/>
  <c r="AG366" i="28"/>
  <c r="AF366" i="28"/>
  <c r="AE366" i="28"/>
  <c r="AD366" i="28"/>
  <c r="AD366" i="28" a="1"/>
  <c r="AC366" i="28"/>
  <c r="AB366" i="28"/>
  <c r="AA366" i="28"/>
  <c r="AA366" i="28" a="1"/>
  <c r="Z366" i="28"/>
  <c r="X366" i="28"/>
  <c r="V366" i="28"/>
  <c r="U366" i="28"/>
  <c r="T366" i="28"/>
  <c r="S366" i="28"/>
  <c r="R366" i="28"/>
  <c r="AH365" i="28"/>
  <c r="AG365" i="28"/>
  <c r="AF365" i="28"/>
  <c r="AE365" i="28"/>
  <c r="AD365" i="28"/>
  <c r="AD365" i="28" a="1"/>
  <c r="AC365" i="28"/>
  <c r="AB365" i="28"/>
  <c r="AA365" i="28"/>
  <c r="AA365" i="28" a="1"/>
  <c r="Z365" i="28"/>
  <c r="X365" i="28"/>
  <c r="V365" i="28"/>
  <c r="U365" i="28"/>
  <c r="T365" i="28"/>
  <c r="S365" i="28"/>
  <c r="R365" i="28"/>
  <c r="AH364" i="28"/>
  <c r="AG364" i="28"/>
  <c r="AF364" i="28"/>
  <c r="AE364" i="28"/>
  <c r="AD364" i="28"/>
  <c r="AD364" i="28" a="1"/>
  <c r="AC364" i="28"/>
  <c r="AB364" i="28"/>
  <c r="AA364" i="28"/>
  <c r="AA364" i="28" a="1"/>
  <c r="Z364" i="28"/>
  <c r="X364" i="28"/>
  <c r="V364" i="28"/>
  <c r="U364" i="28"/>
  <c r="T364" i="28"/>
  <c r="S364" i="28"/>
  <c r="R364" i="28"/>
  <c r="AH363" i="28"/>
  <c r="AG363" i="28"/>
  <c r="AF363" i="28"/>
  <c r="AE363" i="28"/>
  <c r="AD363" i="28"/>
  <c r="AD363" i="28" a="1"/>
  <c r="AC363" i="28"/>
  <c r="AB363" i="28"/>
  <c r="AA363" i="28"/>
  <c r="AA363" i="28" a="1"/>
  <c r="Z363" i="28"/>
  <c r="X363" i="28"/>
  <c r="V363" i="28"/>
  <c r="U363" i="28"/>
  <c r="T363" i="28"/>
  <c r="S363" i="28"/>
  <c r="R363" i="28"/>
  <c r="AH362" i="28"/>
  <c r="AG362" i="28"/>
  <c r="AF362" i="28"/>
  <c r="AE362" i="28"/>
  <c r="AD362" i="28"/>
  <c r="AD362" i="28" a="1"/>
  <c r="AC362" i="28"/>
  <c r="AB362" i="28"/>
  <c r="AA362" i="28"/>
  <c r="AA362" i="28" a="1"/>
  <c r="Z362" i="28"/>
  <c r="X362" i="28"/>
  <c r="V362" i="28"/>
  <c r="U362" i="28"/>
  <c r="T362" i="28"/>
  <c r="S362" i="28"/>
  <c r="R362" i="28"/>
  <c r="AH361" i="28"/>
  <c r="AG361" i="28"/>
  <c r="AF361" i="28"/>
  <c r="AE361" i="28"/>
  <c r="AD361" i="28"/>
  <c r="AD361" i="28" a="1"/>
  <c r="AC361" i="28"/>
  <c r="AB361" i="28"/>
  <c r="AA361" i="28"/>
  <c r="AA361" i="28" a="1"/>
  <c r="Z361" i="28"/>
  <c r="X361" i="28"/>
  <c r="V361" i="28"/>
  <c r="U361" i="28"/>
  <c r="T361" i="28"/>
  <c r="S361" i="28"/>
  <c r="R361" i="28"/>
  <c r="AH360" i="28"/>
  <c r="AG360" i="28"/>
  <c r="AF360" i="28"/>
  <c r="AE360" i="28"/>
  <c r="AD360" i="28"/>
  <c r="AD360" i="28" a="1"/>
  <c r="AC360" i="28"/>
  <c r="AB360" i="28"/>
  <c r="AA360" i="28"/>
  <c r="AA360" i="28" a="1"/>
  <c r="Z360" i="28"/>
  <c r="X360" i="28"/>
  <c r="V360" i="28"/>
  <c r="U360" i="28"/>
  <c r="T360" i="28"/>
  <c r="S360" i="28"/>
  <c r="R360" i="28"/>
  <c r="AH359" i="28"/>
  <c r="AG359" i="28"/>
  <c r="AF359" i="28"/>
  <c r="AE359" i="28"/>
  <c r="AD359" i="28"/>
  <c r="AD359" i="28" a="1"/>
  <c r="AC359" i="28"/>
  <c r="AB359" i="28"/>
  <c r="AA359" i="28"/>
  <c r="AA359" i="28" a="1"/>
  <c r="Z359" i="28"/>
  <c r="X359" i="28"/>
  <c r="V359" i="28"/>
  <c r="U359" i="28"/>
  <c r="T359" i="28"/>
  <c r="S359" i="28"/>
  <c r="R359" i="28"/>
  <c r="AH358" i="28"/>
  <c r="AG358" i="28"/>
  <c r="AF358" i="28"/>
  <c r="AE358" i="28"/>
  <c r="AD358" i="28"/>
  <c r="AD358" i="28" a="1"/>
  <c r="AC358" i="28"/>
  <c r="AB358" i="28"/>
  <c r="AA358" i="28"/>
  <c r="AA358" i="28" a="1"/>
  <c r="Z358" i="28"/>
  <c r="X358" i="28"/>
  <c r="V358" i="28"/>
  <c r="U358" i="28"/>
  <c r="T358" i="28"/>
  <c r="S358" i="28"/>
  <c r="R358" i="28"/>
  <c r="AH357" i="28"/>
  <c r="AG357" i="28"/>
  <c r="AF357" i="28"/>
  <c r="AE357" i="28"/>
  <c r="AD357" i="28"/>
  <c r="AD357" i="28" a="1"/>
  <c r="AC357" i="28"/>
  <c r="AB357" i="28"/>
  <c r="AA357" i="28"/>
  <c r="AA357" i="28" a="1"/>
  <c r="Z357" i="28"/>
  <c r="X357" i="28"/>
  <c r="V357" i="28"/>
  <c r="U357" i="28"/>
  <c r="T357" i="28"/>
  <c r="S357" i="28"/>
  <c r="R357" i="28"/>
  <c r="AH356" i="28"/>
  <c r="AG356" i="28"/>
  <c r="AF356" i="28"/>
  <c r="AE356" i="28"/>
  <c r="AD356" i="28"/>
  <c r="AD356" i="28" a="1"/>
  <c r="AC356" i="28"/>
  <c r="AB356" i="28"/>
  <c r="AA356" i="28"/>
  <c r="AA356" i="28" a="1"/>
  <c r="Z356" i="28"/>
  <c r="X356" i="28"/>
  <c r="V356" i="28"/>
  <c r="U356" i="28"/>
  <c r="T356" i="28"/>
  <c r="S356" i="28"/>
  <c r="R356" i="28"/>
  <c r="AH355" i="28"/>
  <c r="AG355" i="28"/>
  <c r="AF355" i="28"/>
  <c r="AE355" i="28"/>
  <c r="AD355" i="28"/>
  <c r="AD355" i="28" a="1"/>
  <c r="AC355" i="28"/>
  <c r="AB355" i="28"/>
  <c r="AA355" i="28"/>
  <c r="AA355" i="28" a="1"/>
  <c r="Z355" i="28"/>
  <c r="X355" i="28"/>
  <c r="V355" i="28"/>
  <c r="U355" i="28"/>
  <c r="T355" i="28"/>
  <c r="S355" i="28"/>
  <c r="R355" i="28"/>
  <c r="AH354" i="28"/>
  <c r="AG354" i="28"/>
  <c r="AF354" i="28"/>
  <c r="AE354" i="28"/>
  <c r="AD354" i="28"/>
  <c r="AD354" i="28" a="1"/>
  <c r="AC354" i="28"/>
  <c r="AB354" i="28"/>
  <c r="AA354" i="28"/>
  <c r="AA354" i="28" a="1"/>
  <c r="Z354" i="28"/>
  <c r="X354" i="28"/>
  <c r="V354" i="28"/>
  <c r="U354" i="28"/>
  <c r="T354" i="28"/>
  <c r="S354" i="28"/>
  <c r="R354" i="28"/>
  <c r="AH353" i="28"/>
  <c r="AG353" i="28"/>
  <c r="AF353" i="28"/>
  <c r="AE353" i="28"/>
  <c r="AD353" i="28"/>
  <c r="AD353" i="28" a="1"/>
  <c r="AC353" i="28"/>
  <c r="AB353" i="28"/>
  <c r="AA353" i="28"/>
  <c r="AA353" i="28" a="1"/>
  <c r="Z353" i="28"/>
  <c r="X353" i="28"/>
  <c r="V353" i="28"/>
  <c r="U353" i="28"/>
  <c r="T353" i="28"/>
  <c r="S353" i="28"/>
  <c r="R353" i="28"/>
  <c r="AH352" i="28"/>
  <c r="AG352" i="28"/>
  <c r="AF352" i="28"/>
  <c r="AE352" i="28"/>
  <c r="AD352" i="28"/>
  <c r="AD352" i="28" a="1"/>
  <c r="AC352" i="28"/>
  <c r="AB352" i="28"/>
  <c r="AA352" i="28"/>
  <c r="AA352" i="28" a="1"/>
  <c r="Z352" i="28"/>
  <c r="X352" i="28"/>
  <c r="V352" i="28"/>
  <c r="U352" i="28"/>
  <c r="T352" i="28"/>
  <c r="S352" i="28"/>
  <c r="R352" i="28"/>
  <c r="AH351" i="28"/>
  <c r="AG351" i="28"/>
  <c r="AF351" i="28"/>
  <c r="AE351" i="28"/>
  <c r="AD351" i="28"/>
  <c r="AD351" i="28" a="1"/>
  <c r="AC351" i="28"/>
  <c r="AB351" i="28"/>
  <c r="AA351" i="28"/>
  <c r="AA351" i="28" a="1"/>
  <c r="Z351" i="28"/>
  <c r="X351" i="28"/>
  <c r="V351" i="28"/>
  <c r="U351" i="28"/>
  <c r="T351" i="28"/>
  <c r="S351" i="28"/>
  <c r="R351" i="28"/>
  <c r="AH350" i="28"/>
  <c r="AG350" i="28"/>
  <c r="AF350" i="28"/>
  <c r="AE350" i="28"/>
  <c r="AD350" i="28"/>
  <c r="AD350" i="28" a="1"/>
  <c r="AC350" i="28"/>
  <c r="AB350" i="28"/>
  <c r="AA350" i="28"/>
  <c r="AA350" i="28" a="1"/>
  <c r="Z350" i="28"/>
  <c r="X350" i="28"/>
  <c r="V350" i="28"/>
  <c r="U350" i="28"/>
  <c r="T350" i="28"/>
  <c r="S350" i="28"/>
  <c r="R350" i="28"/>
  <c r="AH349" i="28"/>
  <c r="AG349" i="28"/>
  <c r="AF349" i="28"/>
  <c r="AE349" i="28"/>
  <c r="AD349" i="28"/>
  <c r="AD349" i="28" a="1"/>
  <c r="AC349" i="28"/>
  <c r="AB349" i="28"/>
  <c r="AA349" i="28"/>
  <c r="AA349" i="28" a="1"/>
  <c r="Z349" i="28"/>
  <c r="X349" i="28"/>
  <c r="V349" i="28"/>
  <c r="U349" i="28"/>
  <c r="T349" i="28"/>
  <c r="S349" i="28"/>
  <c r="R349" i="28"/>
  <c r="AH348" i="28"/>
  <c r="AG348" i="28"/>
  <c r="AF348" i="28"/>
  <c r="AE348" i="28"/>
  <c r="AD348" i="28"/>
  <c r="AD348" i="28" a="1"/>
  <c r="AC348" i="28"/>
  <c r="AB348" i="28"/>
  <c r="AA348" i="28"/>
  <c r="AA348" i="28" a="1"/>
  <c r="Z348" i="28"/>
  <c r="X348" i="28"/>
  <c r="V348" i="28"/>
  <c r="U348" i="28"/>
  <c r="T348" i="28"/>
  <c r="S348" i="28"/>
  <c r="R348" i="28"/>
  <c r="AH347" i="28"/>
  <c r="AG347" i="28"/>
  <c r="AF347" i="28"/>
  <c r="AE347" i="28"/>
  <c r="AD347" i="28"/>
  <c r="AD347" i="28" a="1"/>
  <c r="AC347" i="28"/>
  <c r="AB347" i="28"/>
  <c r="AA347" i="28"/>
  <c r="AA347" i="28" a="1"/>
  <c r="Z347" i="28"/>
  <c r="X347" i="28"/>
  <c r="V347" i="28"/>
  <c r="U347" i="28"/>
  <c r="T347" i="28"/>
  <c r="S347" i="28"/>
  <c r="R347" i="28"/>
  <c r="AH346" i="28"/>
  <c r="AG346" i="28"/>
  <c r="AF346" i="28"/>
  <c r="AE346" i="28"/>
  <c r="AD346" i="28"/>
  <c r="AD346" i="28" a="1"/>
  <c r="AC346" i="28"/>
  <c r="AB346" i="28"/>
  <c r="AA346" i="28"/>
  <c r="AA346" i="28" a="1"/>
  <c r="Z346" i="28"/>
  <c r="X346" i="28"/>
  <c r="V346" i="28"/>
  <c r="U346" i="28"/>
  <c r="T346" i="28"/>
  <c r="S346" i="28"/>
  <c r="R346" i="28"/>
  <c r="AH345" i="28"/>
  <c r="AG345" i="28"/>
  <c r="AF345" i="28"/>
  <c r="AE345" i="28"/>
  <c r="AD345" i="28"/>
  <c r="AD345" i="28" a="1"/>
  <c r="AC345" i="28"/>
  <c r="AB345" i="28"/>
  <c r="AA345" i="28"/>
  <c r="AA345" i="28" a="1"/>
  <c r="Z345" i="28"/>
  <c r="X345" i="28"/>
  <c r="V345" i="28"/>
  <c r="U345" i="28"/>
  <c r="T345" i="28"/>
  <c r="S345" i="28"/>
  <c r="R345" i="28"/>
  <c r="AH344" i="28"/>
  <c r="AG344" i="28"/>
  <c r="AF344" i="28"/>
  <c r="AE344" i="28"/>
  <c r="AD344" i="28"/>
  <c r="AD344" i="28" a="1"/>
  <c r="AC344" i="28"/>
  <c r="AB344" i="28"/>
  <c r="AA344" i="28"/>
  <c r="AA344" i="28" a="1"/>
  <c r="Z344" i="28"/>
  <c r="X344" i="28"/>
  <c r="V344" i="28"/>
  <c r="U344" i="28"/>
  <c r="T344" i="28"/>
  <c r="S344" i="28"/>
  <c r="R344" i="28"/>
  <c r="AH343" i="28"/>
  <c r="AG343" i="28"/>
  <c r="AF343" i="28"/>
  <c r="AE343" i="28"/>
  <c r="AD343" i="28"/>
  <c r="AD343" i="28" a="1"/>
  <c r="AC343" i="28"/>
  <c r="AB343" i="28"/>
  <c r="AA343" i="28"/>
  <c r="AA343" i="28" a="1"/>
  <c r="Z343" i="28"/>
  <c r="X343" i="28"/>
  <c r="V343" i="28"/>
  <c r="U343" i="28"/>
  <c r="T343" i="28"/>
  <c r="S343" i="28"/>
  <c r="R343" i="28"/>
  <c r="AH342" i="28"/>
  <c r="AG342" i="28"/>
  <c r="AF342" i="28"/>
  <c r="AE342" i="28"/>
  <c r="AD342" i="28"/>
  <c r="AD342" i="28" a="1"/>
  <c r="AC342" i="28"/>
  <c r="AB342" i="28"/>
  <c r="AA342" i="28"/>
  <c r="AA342" i="28" a="1"/>
  <c r="Z342" i="28"/>
  <c r="X342" i="28"/>
  <c r="V342" i="28"/>
  <c r="U342" i="28"/>
  <c r="T342" i="28"/>
  <c r="S342" i="28"/>
  <c r="R342" i="28"/>
  <c r="AH341" i="28"/>
  <c r="AG341" i="28"/>
  <c r="AF341" i="28"/>
  <c r="AE341" i="28"/>
  <c r="AD341" i="28"/>
  <c r="AD341" i="28" a="1"/>
  <c r="AC341" i="28"/>
  <c r="AB341" i="28"/>
  <c r="AA341" i="28"/>
  <c r="AA341" i="28" a="1"/>
  <c r="Z341" i="28"/>
  <c r="X341" i="28"/>
  <c r="V341" i="28"/>
  <c r="U341" i="28"/>
  <c r="T341" i="28"/>
  <c r="S341" i="28"/>
  <c r="R341" i="28"/>
  <c r="AH340" i="28"/>
  <c r="AG340" i="28"/>
  <c r="AF340" i="28"/>
  <c r="AE340" i="28"/>
  <c r="AD340" i="28"/>
  <c r="AD340" i="28" a="1"/>
  <c r="AC340" i="28"/>
  <c r="AB340" i="28"/>
  <c r="AA340" i="28"/>
  <c r="AA340" i="28" a="1"/>
  <c r="Z340" i="28"/>
  <c r="X340" i="28"/>
  <c r="V340" i="28"/>
  <c r="U340" i="28"/>
  <c r="T340" i="28"/>
  <c r="S340" i="28"/>
  <c r="R340" i="28"/>
  <c r="AH339" i="28"/>
  <c r="AG339" i="28"/>
  <c r="AF339" i="28"/>
  <c r="AE339" i="28"/>
  <c r="AD339" i="28"/>
  <c r="AD339" i="28" a="1"/>
  <c r="AC339" i="28"/>
  <c r="AB339" i="28"/>
  <c r="AA339" i="28"/>
  <c r="AA339" i="28" a="1"/>
  <c r="Z339" i="28"/>
  <c r="X339" i="28"/>
  <c r="V339" i="28"/>
  <c r="U339" i="28"/>
  <c r="T339" i="28"/>
  <c r="S339" i="28"/>
  <c r="R339" i="28"/>
  <c r="AH338" i="28"/>
  <c r="AG338" i="28"/>
  <c r="AF338" i="28"/>
  <c r="AE338" i="28"/>
  <c r="AD338" i="28"/>
  <c r="AD338" i="28" a="1"/>
  <c r="AC338" i="28"/>
  <c r="AB338" i="28"/>
  <c r="AA338" i="28"/>
  <c r="AA338" i="28" a="1"/>
  <c r="Z338" i="28"/>
  <c r="X338" i="28"/>
  <c r="V338" i="28"/>
  <c r="U338" i="28"/>
  <c r="T338" i="28"/>
  <c r="S338" i="28"/>
  <c r="R338" i="28"/>
  <c r="AH337" i="28"/>
  <c r="AG337" i="28"/>
  <c r="AF337" i="28"/>
  <c r="AE337" i="28"/>
  <c r="AD337" i="28"/>
  <c r="AD337" i="28" a="1"/>
  <c r="AC337" i="28"/>
  <c r="AB337" i="28"/>
  <c r="AA337" i="28"/>
  <c r="AA337" i="28" a="1"/>
  <c r="Z337" i="28"/>
  <c r="X337" i="28"/>
  <c r="V337" i="28"/>
  <c r="U337" i="28"/>
  <c r="T337" i="28"/>
  <c r="S337" i="28"/>
  <c r="R337" i="28"/>
  <c r="AH336" i="28"/>
  <c r="AG336" i="28"/>
  <c r="AF336" i="28"/>
  <c r="AE336" i="28"/>
  <c r="AD336" i="28"/>
  <c r="AD336" i="28" a="1"/>
  <c r="AC336" i="28"/>
  <c r="AB336" i="28"/>
  <c r="AA336" i="28"/>
  <c r="AA336" i="28" a="1"/>
  <c r="Z336" i="28"/>
  <c r="X336" i="28"/>
  <c r="V336" i="28"/>
  <c r="U336" i="28"/>
  <c r="T336" i="28"/>
  <c r="S336" i="28"/>
  <c r="R336" i="28"/>
  <c r="AH335" i="28"/>
  <c r="AG335" i="28"/>
  <c r="AF335" i="28"/>
  <c r="AE335" i="28"/>
  <c r="AD335" i="28"/>
  <c r="AD335" i="28" a="1"/>
  <c r="AC335" i="28"/>
  <c r="AB335" i="28"/>
  <c r="AA335" i="28"/>
  <c r="AA335" i="28" a="1"/>
  <c r="Z335" i="28"/>
  <c r="X335" i="28"/>
  <c r="V335" i="28"/>
  <c r="U335" i="28"/>
  <c r="T335" i="28"/>
  <c r="S335" i="28"/>
  <c r="R335" i="28"/>
  <c r="AH334" i="28"/>
  <c r="AG334" i="28"/>
  <c r="AF334" i="28"/>
  <c r="AE334" i="28"/>
  <c r="AD334" i="28"/>
  <c r="AD334" i="28" a="1"/>
  <c r="AC334" i="28"/>
  <c r="AB334" i="28"/>
  <c r="AA334" i="28"/>
  <c r="AA334" i="28" a="1"/>
  <c r="Z334" i="28"/>
  <c r="X334" i="28"/>
  <c r="V334" i="28"/>
  <c r="U334" i="28"/>
  <c r="T334" i="28"/>
  <c r="S334" i="28"/>
  <c r="R334" i="28"/>
  <c r="AH333" i="28"/>
  <c r="AG333" i="28"/>
  <c r="AF333" i="28"/>
  <c r="AE333" i="28"/>
  <c r="AD333" i="28"/>
  <c r="AD333" i="28" a="1"/>
  <c r="AC333" i="28"/>
  <c r="AB333" i="28"/>
  <c r="AA333" i="28"/>
  <c r="AA333" i="28" a="1"/>
  <c r="Z333" i="28"/>
  <c r="X333" i="28"/>
  <c r="V333" i="28"/>
  <c r="U333" i="28"/>
  <c r="T333" i="28"/>
  <c r="S333" i="28"/>
  <c r="R333" i="28"/>
  <c r="AH332" i="28"/>
  <c r="AG332" i="28"/>
  <c r="AF332" i="28"/>
  <c r="AE332" i="28"/>
  <c r="AD332" i="28"/>
  <c r="AD332" i="28" a="1"/>
  <c r="AC332" i="28"/>
  <c r="AB332" i="28"/>
  <c r="AA332" i="28"/>
  <c r="AA332" i="28" a="1"/>
  <c r="Z332" i="28"/>
  <c r="X332" i="28"/>
  <c r="V332" i="28"/>
  <c r="U332" i="28"/>
  <c r="T332" i="28"/>
  <c r="S332" i="28"/>
  <c r="R332" i="28"/>
  <c r="AH331" i="28"/>
  <c r="AG331" i="28"/>
  <c r="AF331" i="28"/>
  <c r="AE331" i="28"/>
  <c r="AD331" i="28"/>
  <c r="AD331" i="28" a="1"/>
  <c r="AC331" i="28"/>
  <c r="AB331" i="28"/>
  <c r="AA331" i="28"/>
  <c r="AA331" i="28" a="1"/>
  <c r="Z331" i="28"/>
  <c r="X331" i="28"/>
  <c r="V331" i="28"/>
  <c r="U331" i="28"/>
  <c r="T331" i="28"/>
  <c r="S331" i="28"/>
  <c r="R331" i="28"/>
  <c r="AH330" i="28"/>
  <c r="AG330" i="28"/>
  <c r="AF330" i="28"/>
  <c r="AE330" i="28"/>
  <c r="AD330" i="28"/>
  <c r="AD330" i="28" a="1"/>
  <c r="AC330" i="28"/>
  <c r="AB330" i="28"/>
  <c r="AA330" i="28"/>
  <c r="AA330" i="28" a="1"/>
  <c r="Z330" i="28"/>
  <c r="X330" i="28"/>
  <c r="V330" i="28"/>
  <c r="U330" i="28"/>
  <c r="T330" i="28"/>
  <c r="S330" i="28"/>
  <c r="R330" i="28"/>
  <c r="AH329" i="28"/>
  <c r="AG329" i="28"/>
  <c r="AF329" i="28"/>
  <c r="AE329" i="28"/>
  <c r="AD329" i="28"/>
  <c r="AD329" i="28" a="1"/>
  <c r="AC329" i="28"/>
  <c r="AB329" i="28"/>
  <c r="AA329" i="28"/>
  <c r="AA329" i="28" a="1"/>
  <c r="Z329" i="28"/>
  <c r="X329" i="28"/>
  <c r="V329" i="28"/>
  <c r="U329" i="28"/>
  <c r="T329" i="28"/>
  <c r="S329" i="28"/>
  <c r="R329" i="28"/>
  <c r="AH328" i="28"/>
  <c r="AG328" i="28"/>
  <c r="AF328" i="28"/>
  <c r="AE328" i="28"/>
  <c r="AD328" i="28"/>
  <c r="AD328" i="28" a="1"/>
  <c r="AC328" i="28"/>
  <c r="AB328" i="28"/>
  <c r="AA328" i="28"/>
  <c r="AA328" i="28" a="1"/>
  <c r="Z328" i="28"/>
  <c r="X328" i="28"/>
  <c r="V328" i="28"/>
  <c r="U328" i="28"/>
  <c r="T328" i="28"/>
  <c r="S328" i="28"/>
  <c r="R328" i="28"/>
  <c r="AH327" i="28"/>
  <c r="AG327" i="28"/>
  <c r="AF327" i="28"/>
  <c r="AE327" i="28"/>
  <c r="AD327" i="28"/>
  <c r="AD327" i="28" a="1"/>
  <c r="AC327" i="28"/>
  <c r="AB327" i="28"/>
  <c r="AA327" i="28"/>
  <c r="AA327" i="28" a="1"/>
  <c r="Z327" i="28"/>
  <c r="X327" i="28"/>
  <c r="V327" i="28"/>
  <c r="U327" i="28"/>
  <c r="T327" i="28"/>
  <c r="S327" i="28"/>
  <c r="R327" i="28"/>
  <c r="AH326" i="28"/>
  <c r="AG326" i="28"/>
  <c r="AF326" i="28"/>
  <c r="AE326" i="28"/>
  <c r="AD326" i="28"/>
  <c r="AD326" i="28" a="1"/>
  <c r="AC326" i="28"/>
  <c r="AB326" i="28"/>
  <c r="AA326" i="28"/>
  <c r="AA326" i="28" a="1"/>
  <c r="Z326" i="28"/>
  <c r="X326" i="28"/>
  <c r="V326" i="28"/>
  <c r="U326" i="28"/>
  <c r="T326" i="28"/>
  <c r="S326" i="28"/>
  <c r="R326" i="28"/>
  <c r="AH325" i="28"/>
  <c r="AG325" i="28"/>
  <c r="AF325" i="28"/>
  <c r="AE325" i="28"/>
  <c r="AD325" i="28"/>
  <c r="AD325" i="28" a="1"/>
  <c r="AC325" i="28"/>
  <c r="AB325" i="28"/>
  <c r="AA325" i="28"/>
  <c r="AA325" i="28" a="1"/>
  <c r="Z325" i="28"/>
  <c r="X325" i="28"/>
  <c r="V325" i="28"/>
  <c r="U325" i="28"/>
  <c r="T325" i="28"/>
  <c r="S325" i="28"/>
  <c r="R325" i="28"/>
  <c r="AH324" i="28"/>
  <c r="AG324" i="28"/>
  <c r="AF324" i="28"/>
  <c r="AE324" i="28"/>
  <c r="AD324" i="28"/>
  <c r="AD324" i="28" a="1"/>
  <c r="AC324" i="28"/>
  <c r="AB324" i="28"/>
  <c r="AA324" i="28"/>
  <c r="AA324" i="28" a="1"/>
  <c r="Z324" i="28"/>
  <c r="X324" i="28"/>
  <c r="V324" i="28"/>
  <c r="U324" i="28"/>
  <c r="T324" i="28"/>
  <c r="S324" i="28"/>
  <c r="R324" i="28"/>
  <c r="AH323" i="28"/>
  <c r="AG323" i="28"/>
  <c r="AF323" i="28"/>
  <c r="AE323" i="28"/>
  <c r="AD323" i="28"/>
  <c r="AD323" i="28" a="1"/>
  <c r="AC323" i="28"/>
  <c r="AB323" i="28"/>
  <c r="AA323" i="28"/>
  <c r="AA323" i="28" a="1"/>
  <c r="Z323" i="28"/>
  <c r="X323" i="28"/>
  <c r="V323" i="28"/>
  <c r="U323" i="28"/>
  <c r="T323" i="28"/>
  <c r="S323" i="28"/>
  <c r="R323" i="28"/>
  <c r="AH322" i="28"/>
  <c r="AG322" i="28"/>
  <c r="AF322" i="28"/>
  <c r="AE322" i="28"/>
  <c r="AD322" i="28"/>
  <c r="AD322" i="28" a="1"/>
  <c r="AC322" i="28"/>
  <c r="AB322" i="28"/>
  <c r="AA322" i="28"/>
  <c r="AA322" i="28" a="1"/>
  <c r="Z322" i="28"/>
  <c r="X322" i="28"/>
  <c r="V322" i="28"/>
  <c r="U322" i="28"/>
  <c r="T322" i="28"/>
  <c r="S322" i="28"/>
  <c r="R322" i="28"/>
  <c r="AH321" i="28"/>
  <c r="AG321" i="28"/>
  <c r="AF321" i="28"/>
  <c r="AE321" i="28"/>
  <c r="AD321" i="28"/>
  <c r="AD321" i="28" a="1"/>
  <c r="AC321" i="28"/>
  <c r="AB321" i="28"/>
  <c r="AA321" i="28"/>
  <c r="AA321" i="28" a="1"/>
  <c r="Z321" i="28"/>
  <c r="X321" i="28"/>
  <c r="V321" i="28"/>
  <c r="U321" i="28"/>
  <c r="T321" i="28"/>
  <c r="S321" i="28"/>
  <c r="R321" i="28"/>
  <c r="AH320" i="28"/>
  <c r="AG320" i="28"/>
  <c r="AF320" i="28"/>
  <c r="AE320" i="28"/>
  <c r="AD320" i="28"/>
  <c r="AD320" i="28" a="1"/>
  <c r="AC320" i="28"/>
  <c r="AB320" i="28"/>
  <c r="AA320" i="28"/>
  <c r="AA320" i="28" a="1"/>
  <c r="Z320" i="28"/>
  <c r="X320" i="28"/>
  <c r="V320" i="28"/>
  <c r="U320" i="28"/>
  <c r="T320" i="28"/>
  <c r="S320" i="28"/>
  <c r="R320" i="28"/>
  <c r="AH319" i="28"/>
  <c r="AG319" i="28"/>
  <c r="AF319" i="28"/>
  <c r="AE319" i="28"/>
  <c r="AD319" i="28"/>
  <c r="AD319" i="28" a="1"/>
  <c r="AC319" i="28"/>
  <c r="AB319" i="28"/>
  <c r="AA319" i="28"/>
  <c r="AA319" i="28" a="1"/>
  <c r="Z319" i="28"/>
  <c r="X319" i="28"/>
  <c r="V319" i="28"/>
  <c r="U319" i="28"/>
  <c r="T319" i="28"/>
  <c r="S319" i="28"/>
  <c r="R319" i="28"/>
  <c r="AH318" i="28"/>
  <c r="AG318" i="28"/>
  <c r="AF318" i="28"/>
  <c r="AE318" i="28"/>
  <c r="AD318" i="28"/>
  <c r="AD318" i="28" a="1"/>
  <c r="AC318" i="28"/>
  <c r="AB318" i="28"/>
  <c r="AA318" i="28"/>
  <c r="AA318" i="28" a="1"/>
  <c r="Z318" i="28"/>
  <c r="X318" i="28"/>
  <c r="V318" i="28"/>
  <c r="U318" i="28"/>
  <c r="T318" i="28"/>
  <c r="S318" i="28"/>
  <c r="R318" i="28"/>
  <c r="AH317" i="28"/>
  <c r="AG317" i="28"/>
  <c r="AF317" i="28"/>
  <c r="AE317" i="28"/>
  <c r="AD317" i="28"/>
  <c r="AD317" i="28" a="1"/>
  <c r="AC317" i="28"/>
  <c r="AB317" i="28"/>
  <c r="AA317" i="28"/>
  <c r="AA317" i="28" a="1"/>
  <c r="Z317" i="28"/>
  <c r="X317" i="28"/>
  <c r="V317" i="28"/>
  <c r="U317" i="28"/>
  <c r="T317" i="28"/>
  <c r="S317" i="28"/>
  <c r="R317" i="28"/>
  <c r="AH316" i="28"/>
  <c r="AG316" i="28"/>
  <c r="AF316" i="28"/>
  <c r="AE316" i="28"/>
  <c r="AD316" i="28"/>
  <c r="AD316" i="28" a="1"/>
  <c r="AC316" i="28"/>
  <c r="AB316" i="28"/>
  <c r="AA316" i="28"/>
  <c r="AA316" i="28" a="1"/>
  <c r="Z316" i="28"/>
  <c r="X316" i="28"/>
  <c r="V316" i="28"/>
  <c r="U316" i="28"/>
  <c r="T316" i="28"/>
  <c r="S316" i="28"/>
  <c r="R316" i="28"/>
  <c r="AH315" i="28"/>
  <c r="AG315" i="28"/>
  <c r="AF315" i="28"/>
  <c r="AE315" i="28"/>
  <c r="AD315" i="28"/>
  <c r="AD315" i="28" a="1"/>
  <c r="AC315" i="28"/>
  <c r="AB315" i="28"/>
  <c r="AA315" i="28"/>
  <c r="AA315" i="28" a="1"/>
  <c r="Z315" i="28"/>
  <c r="X315" i="28"/>
  <c r="V315" i="28"/>
  <c r="U315" i="28"/>
  <c r="T315" i="28"/>
  <c r="S315" i="28"/>
  <c r="R315" i="28"/>
  <c r="AH314" i="28"/>
  <c r="AG314" i="28"/>
  <c r="AF314" i="28"/>
  <c r="AE314" i="28"/>
  <c r="AD314" i="28"/>
  <c r="AD314" i="28" a="1"/>
  <c r="AC314" i="28"/>
  <c r="AB314" i="28"/>
  <c r="AA314" i="28"/>
  <c r="AA314" i="28" a="1"/>
  <c r="Z314" i="28"/>
  <c r="X314" i="28"/>
  <c r="V314" i="28"/>
  <c r="U314" i="28"/>
  <c r="T314" i="28"/>
  <c r="S314" i="28"/>
  <c r="R314" i="28"/>
  <c r="AH313" i="28"/>
  <c r="AG313" i="28"/>
  <c r="AF313" i="28"/>
  <c r="AE313" i="28"/>
  <c r="AD313" i="28"/>
  <c r="AD313" i="28" a="1"/>
  <c r="AC313" i="28"/>
  <c r="AB313" i="28"/>
  <c r="AA313" i="28"/>
  <c r="AA313" i="28" a="1"/>
  <c r="Z313" i="28"/>
  <c r="X313" i="28"/>
  <c r="V313" i="28"/>
  <c r="U313" i="28"/>
  <c r="T313" i="28"/>
  <c r="S313" i="28"/>
  <c r="R313" i="28"/>
  <c r="AH312" i="28"/>
  <c r="AG312" i="28"/>
  <c r="AF312" i="28"/>
  <c r="AE312" i="28"/>
  <c r="AD312" i="28"/>
  <c r="AD312" i="28" a="1"/>
  <c r="AC312" i="28"/>
  <c r="AB312" i="28"/>
  <c r="AA312" i="28"/>
  <c r="AA312" i="28" a="1"/>
  <c r="Z312" i="28"/>
  <c r="X312" i="28"/>
  <c r="V312" i="28"/>
  <c r="U312" i="28"/>
  <c r="T312" i="28"/>
  <c r="S312" i="28"/>
  <c r="R312" i="28"/>
  <c r="AH311" i="28"/>
  <c r="AG311" i="28"/>
  <c r="AF311" i="28"/>
  <c r="AE311" i="28"/>
  <c r="AD311" i="28"/>
  <c r="AD311" i="28" a="1"/>
  <c r="AC311" i="28"/>
  <c r="AB311" i="28"/>
  <c r="AA311" i="28"/>
  <c r="AA311" i="28" a="1"/>
  <c r="Z311" i="28"/>
  <c r="X311" i="28"/>
  <c r="V311" i="28"/>
  <c r="U311" i="28"/>
  <c r="T311" i="28"/>
  <c r="S311" i="28"/>
  <c r="R311" i="28"/>
  <c r="AH310" i="28"/>
  <c r="AG310" i="28"/>
  <c r="AF310" i="28"/>
  <c r="AE310" i="28"/>
  <c r="AD310" i="28"/>
  <c r="AD310" i="28" a="1"/>
  <c r="AC310" i="28"/>
  <c r="AB310" i="28"/>
  <c r="AA310" i="28"/>
  <c r="AA310" i="28" a="1"/>
  <c r="Z310" i="28"/>
  <c r="X310" i="28"/>
  <c r="V310" i="28"/>
  <c r="U310" i="28"/>
  <c r="T310" i="28"/>
  <c r="S310" i="28"/>
  <c r="R310" i="28"/>
  <c r="AH309" i="28"/>
  <c r="AG309" i="28"/>
  <c r="AF309" i="28"/>
  <c r="AE309" i="28"/>
  <c r="AD309" i="28"/>
  <c r="AD309" i="28" a="1"/>
  <c r="AC309" i="28"/>
  <c r="AB309" i="28"/>
  <c r="AA309" i="28"/>
  <c r="AA309" i="28" a="1"/>
  <c r="Z309" i="28"/>
  <c r="X309" i="28"/>
  <c r="V309" i="28"/>
  <c r="U309" i="28"/>
  <c r="T309" i="28"/>
  <c r="S309" i="28"/>
  <c r="R309" i="28"/>
  <c r="AH308" i="28"/>
  <c r="AG308" i="28"/>
  <c r="AF308" i="28"/>
  <c r="AE308" i="28"/>
  <c r="AD308" i="28"/>
  <c r="AD308" i="28" a="1"/>
  <c r="AC308" i="28"/>
  <c r="AB308" i="28"/>
  <c r="AA308" i="28"/>
  <c r="AA308" i="28" a="1"/>
  <c r="Z308" i="28"/>
  <c r="X308" i="28"/>
  <c r="V308" i="28"/>
  <c r="U308" i="28"/>
  <c r="T308" i="28"/>
  <c r="S308" i="28"/>
  <c r="R308" i="28"/>
  <c r="AH307" i="28"/>
  <c r="AG307" i="28"/>
  <c r="AF307" i="28"/>
  <c r="AE307" i="28"/>
  <c r="AD307" i="28"/>
  <c r="AD307" i="28" a="1"/>
  <c r="AC307" i="28"/>
  <c r="AB307" i="28"/>
  <c r="AA307" i="28"/>
  <c r="AA307" i="28" a="1"/>
  <c r="Z307" i="28"/>
  <c r="X307" i="28"/>
  <c r="V307" i="28"/>
  <c r="U307" i="28"/>
  <c r="T307" i="28"/>
  <c r="S307" i="28"/>
  <c r="R307" i="28"/>
  <c r="AH306" i="28"/>
  <c r="AG306" i="28"/>
  <c r="AF306" i="28"/>
  <c r="AE306" i="28"/>
  <c r="AD306" i="28"/>
  <c r="AD306" i="28" a="1"/>
  <c r="AC306" i="28"/>
  <c r="AB306" i="28"/>
  <c r="AA306" i="28"/>
  <c r="AA306" i="28" a="1"/>
  <c r="Z306" i="28"/>
  <c r="X306" i="28"/>
  <c r="V306" i="28"/>
  <c r="U306" i="28"/>
  <c r="T306" i="28"/>
  <c r="S306" i="28"/>
  <c r="R306" i="28"/>
  <c r="AH305" i="28"/>
  <c r="AG305" i="28"/>
  <c r="AF305" i="28"/>
  <c r="AE305" i="28"/>
  <c r="AD305" i="28"/>
  <c r="AD305" i="28" a="1"/>
  <c r="AC305" i="28"/>
  <c r="AB305" i="28"/>
  <c r="AA305" i="28"/>
  <c r="AA305" i="28" a="1"/>
  <c r="Z305" i="28"/>
  <c r="X305" i="28"/>
  <c r="V305" i="28"/>
  <c r="U305" i="28"/>
  <c r="T305" i="28"/>
  <c r="S305" i="28"/>
  <c r="R305" i="28"/>
  <c r="AH304" i="28"/>
  <c r="AG304" i="28"/>
  <c r="AF304" i="28"/>
  <c r="AE304" i="28"/>
  <c r="AD304" i="28"/>
  <c r="AD304" i="28" a="1"/>
  <c r="AC304" i="28"/>
  <c r="AB304" i="28"/>
  <c r="AA304" i="28"/>
  <c r="AA304" i="28" a="1"/>
  <c r="Z304" i="28"/>
  <c r="X304" i="28"/>
  <c r="V304" i="28"/>
  <c r="U304" i="28"/>
  <c r="T304" i="28"/>
  <c r="S304" i="28"/>
  <c r="R304" i="28"/>
  <c r="AH303" i="28"/>
  <c r="AG303" i="28"/>
  <c r="AF303" i="28"/>
  <c r="AE303" i="28"/>
  <c r="AD303" i="28"/>
  <c r="AD303" i="28" a="1"/>
  <c r="AC303" i="28"/>
  <c r="AB303" i="28"/>
  <c r="AA303" i="28"/>
  <c r="AA303" i="28" a="1"/>
  <c r="Z303" i="28"/>
  <c r="X303" i="28"/>
  <c r="V303" i="28"/>
  <c r="U303" i="28"/>
  <c r="T303" i="28"/>
  <c r="S303" i="28"/>
  <c r="R303" i="28"/>
  <c r="AH302" i="28"/>
  <c r="AG302" i="28"/>
  <c r="AF302" i="28"/>
  <c r="AE302" i="28"/>
  <c r="AD302" i="28"/>
  <c r="AD302" i="28" a="1"/>
  <c r="AC302" i="28"/>
  <c r="AB302" i="28"/>
  <c r="AA302" i="28"/>
  <c r="AA302" i="28" a="1"/>
  <c r="Z302" i="28"/>
  <c r="X302" i="28"/>
  <c r="V302" i="28"/>
  <c r="U302" i="28"/>
  <c r="T302" i="28"/>
  <c r="S302" i="28"/>
  <c r="R302" i="28"/>
  <c r="AH301" i="28"/>
  <c r="AG301" i="28"/>
  <c r="AF301" i="28"/>
  <c r="AE301" i="28"/>
  <c r="AD301" i="28"/>
  <c r="AD301" i="28" a="1"/>
  <c r="AC301" i="28"/>
  <c r="AB301" i="28"/>
  <c r="AA301" i="28"/>
  <c r="AA301" i="28" a="1"/>
  <c r="Z301" i="28"/>
  <c r="X301" i="28"/>
  <c r="V301" i="28"/>
  <c r="U301" i="28"/>
  <c r="T301" i="28"/>
  <c r="S301" i="28"/>
  <c r="R301" i="28"/>
  <c r="AH300" i="28"/>
  <c r="AG300" i="28"/>
  <c r="AF300" i="28"/>
  <c r="AE300" i="28"/>
  <c r="AD300" i="28"/>
  <c r="AD300" i="28" a="1"/>
  <c r="AC300" i="28"/>
  <c r="AB300" i="28"/>
  <c r="AA300" i="28"/>
  <c r="AA300" i="28" a="1"/>
  <c r="Z300" i="28"/>
  <c r="X300" i="28"/>
  <c r="V300" i="28"/>
  <c r="U300" i="28"/>
  <c r="T300" i="28"/>
  <c r="S300" i="28"/>
  <c r="R300" i="28"/>
  <c r="AH299" i="28"/>
  <c r="AG299" i="28"/>
  <c r="AF299" i="28"/>
  <c r="AE299" i="28"/>
  <c r="AD299" i="28"/>
  <c r="AD299" i="28" a="1"/>
  <c r="AC299" i="28"/>
  <c r="AB299" i="28"/>
  <c r="AA299" i="28"/>
  <c r="AA299" i="28" a="1"/>
  <c r="Z299" i="28"/>
  <c r="X299" i="28"/>
  <c r="V299" i="28"/>
  <c r="U299" i="28"/>
  <c r="T299" i="28"/>
  <c r="S299" i="28"/>
  <c r="R299" i="28"/>
  <c r="AH298" i="28"/>
  <c r="AG298" i="28"/>
  <c r="AF298" i="28"/>
  <c r="AE298" i="28"/>
  <c r="AD298" i="28"/>
  <c r="AD298" i="28" a="1"/>
  <c r="AC298" i="28"/>
  <c r="AB298" i="28"/>
  <c r="AA298" i="28"/>
  <c r="AA298" i="28" a="1"/>
  <c r="Z298" i="28"/>
  <c r="X298" i="28"/>
  <c r="V298" i="28"/>
  <c r="U298" i="28"/>
  <c r="T298" i="28"/>
  <c r="S298" i="28"/>
  <c r="R298" i="28"/>
  <c r="AH297" i="28"/>
  <c r="AG297" i="28"/>
  <c r="AF297" i="28"/>
  <c r="AE297" i="28"/>
  <c r="AD297" i="28"/>
  <c r="AD297" i="28" a="1"/>
  <c r="AC297" i="28"/>
  <c r="AB297" i="28"/>
  <c r="AA297" i="28"/>
  <c r="AA297" i="28" a="1"/>
  <c r="Z297" i="28"/>
  <c r="X297" i="28"/>
  <c r="V297" i="28"/>
  <c r="U297" i="28"/>
  <c r="T297" i="28"/>
  <c r="S297" i="28"/>
  <c r="R297" i="28"/>
  <c r="AH296" i="28"/>
  <c r="AG296" i="28"/>
  <c r="AF296" i="28"/>
  <c r="AE296" i="28"/>
  <c r="AD296" i="28"/>
  <c r="AD296" i="28" a="1"/>
  <c r="AC296" i="28"/>
  <c r="AB296" i="28"/>
  <c r="AA296" i="28"/>
  <c r="AA296" i="28" a="1"/>
  <c r="Z296" i="28"/>
  <c r="X296" i="28"/>
  <c r="V296" i="28"/>
  <c r="U296" i="28"/>
  <c r="T296" i="28"/>
  <c r="S296" i="28"/>
  <c r="R296" i="28"/>
  <c r="AH295" i="28"/>
  <c r="AG295" i="28"/>
  <c r="AF295" i="28"/>
  <c r="AE295" i="28"/>
  <c r="AD295" i="28"/>
  <c r="AD295" i="28" a="1"/>
  <c r="AC295" i="28"/>
  <c r="AB295" i="28"/>
  <c r="AA295" i="28"/>
  <c r="AA295" i="28" a="1"/>
  <c r="Z295" i="28"/>
  <c r="X295" i="28"/>
  <c r="V295" i="28"/>
  <c r="U295" i="28"/>
  <c r="T295" i="28"/>
  <c r="S295" i="28"/>
  <c r="R295" i="28"/>
  <c r="AH294" i="28"/>
  <c r="AG294" i="28"/>
  <c r="AF294" i="28"/>
  <c r="AE294" i="28"/>
  <c r="AD294" i="28"/>
  <c r="AD294" i="28" a="1"/>
  <c r="AC294" i="28"/>
  <c r="AB294" i="28"/>
  <c r="AA294" i="28"/>
  <c r="AA294" i="28" a="1"/>
  <c r="Z294" i="28"/>
  <c r="X294" i="28"/>
  <c r="V294" i="28"/>
  <c r="U294" i="28"/>
  <c r="T294" i="28"/>
  <c r="S294" i="28"/>
  <c r="R294" i="28"/>
  <c r="AH293" i="28"/>
  <c r="AG293" i="28"/>
  <c r="AF293" i="28"/>
  <c r="AE293" i="28"/>
  <c r="AD293" i="28"/>
  <c r="AD293" i="28" a="1"/>
  <c r="AC293" i="28"/>
  <c r="AB293" i="28"/>
  <c r="AA293" i="28"/>
  <c r="AA293" i="28" a="1"/>
  <c r="Z293" i="28"/>
  <c r="X293" i="28"/>
  <c r="V293" i="28"/>
  <c r="U293" i="28"/>
  <c r="T293" i="28"/>
  <c r="S293" i="28"/>
  <c r="R293" i="28"/>
  <c r="AH292" i="28"/>
  <c r="AG292" i="28"/>
  <c r="AF292" i="28"/>
  <c r="AE292" i="28"/>
  <c r="AD292" i="28"/>
  <c r="AD292" i="28" a="1"/>
  <c r="AC292" i="28"/>
  <c r="AB292" i="28"/>
  <c r="AA292" i="28"/>
  <c r="AA292" i="28" a="1"/>
  <c r="Z292" i="28"/>
  <c r="X292" i="28"/>
  <c r="V292" i="28"/>
  <c r="U292" i="28"/>
  <c r="T292" i="28"/>
  <c r="S292" i="28"/>
  <c r="R292" i="28"/>
  <c r="AH291" i="28"/>
  <c r="AG291" i="28"/>
  <c r="AF291" i="28"/>
  <c r="AE291" i="28"/>
  <c r="AD291" i="28"/>
  <c r="AD291" i="28" a="1"/>
  <c r="AC291" i="28"/>
  <c r="AB291" i="28"/>
  <c r="AA291" i="28"/>
  <c r="AA291" i="28" a="1"/>
  <c r="Z291" i="28"/>
  <c r="X291" i="28"/>
  <c r="V291" i="28"/>
  <c r="U291" i="28"/>
  <c r="T291" i="28"/>
  <c r="S291" i="28"/>
  <c r="R291" i="28"/>
  <c r="AH290" i="28"/>
  <c r="AG290" i="28"/>
  <c r="AF290" i="28"/>
  <c r="AE290" i="28"/>
  <c r="AD290" i="28"/>
  <c r="AD290" i="28" a="1"/>
  <c r="AC290" i="28"/>
  <c r="AB290" i="28"/>
  <c r="AA290" i="28"/>
  <c r="AA290" i="28" a="1"/>
  <c r="Z290" i="28"/>
  <c r="X290" i="28"/>
  <c r="V290" i="28"/>
  <c r="U290" i="28"/>
  <c r="T290" i="28"/>
  <c r="S290" i="28"/>
  <c r="R290" i="28"/>
  <c r="AH289" i="28"/>
  <c r="AG289" i="28"/>
  <c r="AF289" i="28"/>
  <c r="AE289" i="28"/>
  <c r="AD289" i="28"/>
  <c r="AD289" i="28" a="1"/>
  <c r="AC289" i="28"/>
  <c r="AB289" i="28"/>
  <c r="AA289" i="28"/>
  <c r="AA289" i="28" a="1"/>
  <c r="Z289" i="28"/>
  <c r="X289" i="28"/>
  <c r="V289" i="28"/>
  <c r="U289" i="28"/>
  <c r="T289" i="28"/>
  <c r="S289" i="28"/>
  <c r="R289" i="28"/>
  <c r="AH288" i="28"/>
  <c r="AG288" i="28"/>
  <c r="AF288" i="28"/>
  <c r="AE288" i="28"/>
  <c r="AD288" i="28"/>
  <c r="AD288" i="28" a="1"/>
  <c r="AC288" i="28"/>
  <c r="AB288" i="28"/>
  <c r="AA288" i="28"/>
  <c r="AA288" i="28" a="1"/>
  <c r="Z288" i="28"/>
  <c r="X288" i="28"/>
  <c r="V288" i="28"/>
  <c r="U288" i="28"/>
  <c r="T288" i="28"/>
  <c r="S288" i="28"/>
  <c r="R288" i="28"/>
  <c r="AH287" i="28"/>
  <c r="AG287" i="28"/>
  <c r="AF287" i="28"/>
  <c r="AE287" i="28"/>
  <c r="AD287" i="28"/>
  <c r="AD287" i="28" a="1"/>
  <c r="AC287" i="28"/>
  <c r="AB287" i="28"/>
  <c r="AA287" i="28"/>
  <c r="AA287" i="28" a="1"/>
  <c r="Z287" i="28"/>
  <c r="X287" i="28"/>
  <c r="V287" i="28"/>
  <c r="U287" i="28"/>
  <c r="T287" i="28"/>
  <c r="S287" i="28"/>
  <c r="R287" i="28"/>
  <c r="AH286" i="28"/>
  <c r="AG286" i="28"/>
  <c r="AF286" i="28"/>
  <c r="AE286" i="28"/>
  <c r="AD286" i="28"/>
  <c r="AD286" i="28" a="1"/>
  <c r="AC286" i="28"/>
  <c r="AB286" i="28"/>
  <c r="AA286" i="28"/>
  <c r="AA286" i="28" a="1"/>
  <c r="Z286" i="28"/>
  <c r="X286" i="28"/>
  <c r="V286" i="28"/>
  <c r="U286" i="28"/>
  <c r="T286" i="28"/>
  <c r="S286" i="28"/>
  <c r="R286" i="28"/>
  <c r="AH285" i="28"/>
  <c r="AG285" i="28"/>
  <c r="AF285" i="28"/>
  <c r="AE285" i="28"/>
  <c r="AD285" i="28"/>
  <c r="AD285" i="28" a="1"/>
  <c r="AC285" i="28"/>
  <c r="AB285" i="28"/>
  <c r="AA285" i="28"/>
  <c r="AA285" i="28" a="1"/>
  <c r="Z285" i="28"/>
  <c r="X285" i="28"/>
  <c r="V285" i="28"/>
  <c r="U285" i="28"/>
  <c r="T285" i="28"/>
  <c r="S285" i="28"/>
  <c r="R285" i="28"/>
  <c r="AH284" i="28"/>
  <c r="AG284" i="28"/>
  <c r="AF284" i="28"/>
  <c r="AE284" i="28"/>
  <c r="AD284" i="28"/>
  <c r="AD284" i="28" a="1"/>
  <c r="AC284" i="28"/>
  <c r="AB284" i="28"/>
  <c r="AA284" i="28"/>
  <c r="AA284" i="28" a="1"/>
  <c r="Z284" i="28"/>
  <c r="X284" i="28"/>
  <c r="V284" i="28"/>
  <c r="U284" i="28"/>
  <c r="T284" i="28"/>
  <c r="S284" i="28"/>
  <c r="R284" i="28"/>
  <c r="AH283" i="28"/>
  <c r="AG283" i="28"/>
  <c r="AF283" i="28"/>
  <c r="AE283" i="28"/>
  <c r="AD283" i="28"/>
  <c r="AD283" i="28" a="1"/>
  <c r="AC283" i="28"/>
  <c r="AB283" i="28"/>
  <c r="AA283" i="28"/>
  <c r="AA283" i="28" a="1"/>
  <c r="Z283" i="28"/>
  <c r="X283" i="28"/>
  <c r="V283" i="28"/>
  <c r="U283" i="28"/>
  <c r="T283" i="28"/>
  <c r="S283" i="28"/>
  <c r="R283" i="28"/>
  <c r="AH282" i="28"/>
  <c r="AG282" i="28"/>
  <c r="AF282" i="28"/>
  <c r="AE282" i="28"/>
  <c r="AD282" i="28"/>
  <c r="AD282" i="28" a="1"/>
  <c r="AC282" i="28"/>
  <c r="AB282" i="28"/>
  <c r="AA282" i="28"/>
  <c r="AA282" i="28" a="1"/>
  <c r="Z282" i="28"/>
  <c r="X282" i="28"/>
  <c r="V282" i="28"/>
  <c r="U282" i="28"/>
  <c r="T282" i="28"/>
  <c r="S282" i="28"/>
  <c r="R282" i="28"/>
  <c r="AH281" i="28"/>
  <c r="AG281" i="28"/>
  <c r="AF281" i="28"/>
  <c r="AE281" i="28"/>
  <c r="AD281" i="28"/>
  <c r="AD281" i="28" a="1"/>
  <c r="AC281" i="28"/>
  <c r="AB281" i="28"/>
  <c r="AA281" i="28"/>
  <c r="AA281" i="28" a="1"/>
  <c r="Z281" i="28"/>
  <c r="X281" i="28"/>
  <c r="V281" i="28"/>
  <c r="U281" i="28"/>
  <c r="T281" i="28"/>
  <c r="S281" i="28"/>
  <c r="R281" i="28"/>
  <c r="AH280" i="28"/>
  <c r="AG280" i="28"/>
  <c r="AF280" i="28"/>
  <c r="AE280" i="28"/>
  <c r="AD280" i="28"/>
  <c r="AD280" i="28" a="1"/>
  <c r="AC280" i="28"/>
  <c r="AB280" i="28"/>
  <c r="AA280" i="28"/>
  <c r="AA280" i="28" a="1"/>
  <c r="Z280" i="28"/>
  <c r="X280" i="28"/>
  <c r="V280" i="28"/>
  <c r="U280" i="28"/>
  <c r="T280" i="28"/>
  <c r="S280" i="28"/>
  <c r="R280" i="28"/>
  <c r="AH279" i="28"/>
  <c r="AG279" i="28"/>
  <c r="AF279" i="28"/>
  <c r="AE279" i="28"/>
  <c r="AD279" i="28"/>
  <c r="AD279" i="28" a="1"/>
  <c r="AC279" i="28"/>
  <c r="AB279" i="28"/>
  <c r="AA279" i="28"/>
  <c r="AA279" i="28" a="1"/>
  <c r="Z279" i="28"/>
  <c r="X279" i="28"/>
  <c r="V279" i="28"/>
  <c r="U279" i="28"/>
  <c r="T279" i="28"/>
  <c r="S279" i="28"/>
  <c r="R279" i="28"/>
  <c r="AH278" i="28"/>
  <c r="AG278" i="28"/>
  <c r="AF278" i="28"/>
  <c r="AE278" i="28"/>
  <c r="AD278" i="28"/>
  <c r="AD278" i="28" a="1"/>
  <c r="AC278" i="28"/>
  <c r="AB278" i="28"/>
  <c r="AA278" i="28"/>
  <c r="AA278" i="28" a="1"/>
  <c r="Z278" i="28"/>
  <c r="X278" i="28"/>
  <c r="V278" i="28"/>
  <c r="U278" i="28"/>
  <c r="T278" i="28"/>
  <c r="S278" i="28"/>
  <c r="R278" i="28"/>
  <c r="AH277" i="28"/>
  <c r="AG277" i="28"/>
  <c r="AF277" i="28"/>
  <c r="AE277" i="28"/>
  <c r="AD277" i="28"/>
  <c r="AD277" i="28" a="1"/>
  <c r="AC277" i="28"/>
  <c r="AB277" i="28"/>
  <c r="AA277" i="28"/>
  <c r="AA277" i="28" a="1"/>
  <c r="Z277" i="28"/>
  <c r="X277" i="28"/>
  <c r="V277" i="28"/>
  <c r="U277" i="28"/>
  <c r="T277" i="28"/>
  <c r="S277" i="28"/>
  <c r="R277" i="28"/>
  <c r="AH276" i="28"/>
  <c r="AG276" i="28"/>
  <c r="AF276" i="28"/>
  <c r="AE276" i="28"/>
  <c r="AD276" i="28"/>
  <c r="AD276" i="28" a="1"/>
  <c r="AC276" i="28"/>
  <c r="AB276" i="28"/>
  <c r="AA276" i="28"/>
  <c r="AA276" i="28" a="1"/>
  <c r="Z276" i="28"/>
  <c r="X276" i="28"/>
  <c r="V276" i="28"/>
  <c r="U276" i="28"/>
  <c r="T276" i="28"/>
  <c r="S276" i="28"/>
  <c r="R276" i="28"/>
  <c r="AH275" i="28"/>
  <c r="AG275" i="28"/>
  <c r="AF275" i="28"/>
  <c r="AE275" i="28"/>
  <c r="AD275" i="28"/>
  <c r="AD275" i="28" a="1"/>
  <c r="AC275" i="28"/>
  <c r="AB275" i="28"/>
  <c r="AA275" i="28"/>
  <c r="AA275" i="28" a="1"/>
  <c r="Z275" i="28"/>
  <c r="X275" i="28"/>
  <c r="V275" i="28"/>
  <c r="U275" i="28"/>
  <c r="T275" i="28"/>
  <c r="S275" i="28"/>
  <c r="R275" i="28"/>
  <c r="AH274" i="28"/>
  <c r="AG274" i="28"/>
  <c r="AF274" i="28"/>
  <c r="AE274" i="28"/>
  <c r="AD274" i="28"/>
  <c r="AD274" i="28" a="1"/>
  <c r="AC274" i="28"/>
  <c r="AB274" i="28"/>
  <c r="AA274" i="28"/>
  <c r="AA274" i="28" a="1"/>
  <c r="Z274" i="28"/>
  <c r="X274" i="28"/>
  <c r="V274" i="28"/>
  <c r="U274" i="28"/>
  <c r="T274" i="28"/>
  <c r="S274" i="28"/>
  <c r="R274" i="28"/>
  <c r="AH273" i="28"/>
  <c r="AG273" i="28"/>
  <c r="AF273" i="28"/>
  <c r="AE273" i="28"/>
  <c r="AD273" i="28"/>
  <c r="AD273" i="28" a="1"/>
  <c r="AC273" i="28"/>
  <c r="AB273" i="28"/>
  <c r="AA273" i="28"/>
  <c r="AA273" i="28" a="1"/>
  <c r="Z273" i="28"/>
  <c r="X273" i="28"/>
  <c r="V273" i="28"/>
  <c r="U273" i="28"/>
  <c r="T273" i="28"/>
  <c r="S273" i="28"/>
  <c r="R273" i="28"/>
  <c r="AH272" i="28"/>
  <c r="AG272" i="28"/>
  <c r="AF272" i="28"/>
  <c r="AE272" i="28"/>
  <c r="AD272" i="28"/>
  <c r="AD272" i="28" a="1"/>
  <c r="AC272" i="28"/>
  <c r="AB272" i="28"/>
  <c r="AA272" i="28"/>
  <c r="AA272" i="28" a="1"/>
  <c r="Z272" i="28"/>
  <c r="X272" i="28"/>
  <c r="V272" i="28"/>
  <c r="U272" i="28"/>
  <c r="T272" i="28"/>
  <c r="S272" i="28"/>
  <c r="R272" i="28"/>
  <c r="AH271" i="28"/>
  <c r="AG271" i="28"/>
  <c r="AF271" i="28"/>
  <c r="AE271" i="28"/>
  <c r="AD271" i="28"/>
  <c r="AD271" i="28" a="1"/>
  <c r="AC271" i="28"/>
  <c r="AB271" i="28"/>
  <c r="AA271" i="28"/>
  <c r="AA271" i="28" a="1"/>
  <c r="Z271" i="28"/>
  <c r="X271" i="28"/>
  <c r="V271" i="28"/>
  <c r="U271" i="28"/>
  <c r="T271" i="28"/>
  <c r="S271" i="28"/>
  <c r="R271" i="28"/>
  <c r="AH270" i="28"/>
  <c r="AG270" i="28"/>
  <c r="AF270" i="28"/>
  <c r="AE270" i="28"/>
  <c r="AD270" i="28"/>
  <c r="AD270" i="28" a="1"/>
  <c r="AC270" i="28"/>
  <c r="AB270" i="28"/>
  <c r="AA270" i="28"/>
  <c r="AA270" i="28" a="1"/>
  <c r="Z270" i="28"/>
  <c r="X270" i="28"/>
  <c r="V270" i="28"/>
  <c r="U270" i="28"/>
  <c r="T270" i="28"/>
  <c r="S270" i="28"/>
  <c r="R270" i="28"/>
  <c r="AH269" i="28"/>
  <c r="AG269" i="28"/>
  <c r="AF269" i="28"/>
  <c r="AE269" i="28"/>
  <c r="AD269" i="28"/>
  <c r="AD269" i="28" a="1"/>
  <c r="AC269" i="28"/>
  <c r="AB269" i="28"/>
  <c r="AA269" i="28"/>
  <c r="AA269" i="28" a="1"/>
  <c r="Z269" i="28"/>
  <c r="X269" i="28"/>
  <c r="V269" i="28"/>
  <c r="U269" i="28"/>
  <c r="T269" i="28"/>
  <c r="S269" i="28"/>
  <c r="R269" i="28"/>
  <c r="AH268" i="28"/>
  <c r="AG268" i="28"/>
  <c r="AF268" i="28"/>
  <c r="AE268" i="28"/>
  <c r="AD268" i="28"/>
  <c r="AD268" i="28" a="1"/>
  <c r="AC268" i="28"/>
  <c r="AB268" i="28"/>
  <c r="AA268" i="28"/>
  <c r="AA268" i="28" a="1"/>
  <c r="Z268" i="28"/>
  <c r="X268" i="28"/>
  <c r="V268" i="28"/>
  <c r="U268" i="28"/>
  <c r="T268" i="28"/>
  <c r="S268" i="28"/>
  <c r="R268" i="28"/>
  <c r="AH267" i="28"/>
  <c r="AG267" i="28"/>
  <c r="AF267" i="28"/>
  <c r="AE267" i="28"/>
  <c r="AD267" i="28"/>
  <c r="AD267" i="28" a="1"/>
  <c r="AC267" i="28"/>
  <c r="AB267" i="28"/>
  <c r="AA267" i="28"/>
  <c r="AA267" i="28" a="1"/>
  <c r="Z267" i="28"/>
  <c r="X267" i="28"/>
  <c r="V267" i="28"/>
  <c r="U267" i="28"/>
  <c r="T267" i="28"/>
  <c r="S267" i="28"/>
  <c r="R267" i="28"/>
  <c r="AH266" i="28"/>
  <c r="AG266" i="28"/>
  <c r="AF266" i="28"/>
  <c r="AE266" i="28"/>
  <c r="AD266" i="28"/>
  <c r="AD266" i="28" a="1"/>
  <c r="AC266" i="28"/>
  <c r="AB266" i="28"/>
  <c r="AA266" i="28"/>
  <c r="AA266" i="28" a="1"/>
  <c r="Z266" i="28"/>
  <c r="X266" i="28"/>
  <c r="V266" i="28"/>
  <c r="U266" i="28"/>
  <c r="T266" i="28"/>
  <c r="S266" i="28"/>
  <c r="R266" i="28"/>
  <c r="AH265" i="28"/>
  <c r="AG265" i="28"/>
  <c r="AF265" i="28"/>
  <c r="AE265" i="28"/>
  <c r="AD265" i="28"/>
  <c r="AD265" i="28" a="1"/>
  <c r="AC265" i="28"/>
  <c r="AB265" i="28"/>
  <c r="AA265" i="28"/>
  <c r="AA265" i="28" a="1"/>
  <c r="Z265" i="28"/>
  <c r="X265" i="28"/>
  <c r="V265" i="28"/>
  <c r="U265" i="28"/>
  <c r="T265" i="28"/>
  <c r="S265" i="28"/>
  <c r="R265" i="28"/>
  <c r="AH264" i="28"/>
  <c r="AG264" i="28"/>
  <c r="AF264" i="28"/>
  <c r="AE264" i="28"/>
  <c r="AD264" i="28"/>
  <c r="AD264" i="28" a="1"/>
  <c r="AC264" i="28"/>
  <c r="AB264" i="28"/>
  <c r="AA264" i="28"/>
  <c r="AA264" i="28" a="1"/>
  <c r="Z264" i="28"/>
  <c r="X264" i="28"/>
  <c r="V264" i="28"/>
  <c r="U264" i="28"/>
  <c r="T264" i="28"/>
  <c r="S264" i="28"/>
  <c r="R264" i="28"/>
  <c r="AH263" i="28"/>
  <c r="AG263" i="28"/>
  <c r="AF263" i="28"/>
  <c r="AE263" i="28"/>
  <c r="AD263" i="28"/>
  <c r="AD263" i="28" a="1"/>
  <c r="AC263" i="28"/>
  <c r="AB263" i="28"/>
  <c r="AA263" i="28"/>
  <c r="AA263" i="28" a="1"/>
  <c r="Z263" i="28"/>
  <c r="X263" i="28"/>
  <c r="V263" i="28"/>
  <c r="U263" i="28"/>
  <c r="T263" i="28"/>
  <c r="S263" i="28"/>
  <c r="R263" i="28"/>
  <c r="AH262" i="28"/>
  <c r="AG262" i="28"/>
  <c r="AF262" i="28"/>
  <c r="AE262" i="28"/>
  <c r="AD262" i="28"/>
  <c r="AD262" i="28" a="1"/>
  <c r="AC262" i="28"/>
  <c r="AB262" i="28"/>
  <c r="AA262" i="28"/>
  <c r="AA262" i="28" a="1"/>
  <c r="Z262" i="28"/>
  <c r="X262" i="28"/>
  <c r="V262" i="28"/>
  <c r="U262" i="28"/>
  <c r="T262" i="28"/>
  <c r="S262" i="28"/>
  <c r="R262" i="28"/>
  <c r="AH261" i="28"/>
  <c r="AG261" i="28"/>
  <c r="AF261" i="28"/>
  <c r="AE261" i="28"/>
  <c r="AD261" i="28"/>
  <c r="AD261" i="28" a="1"/>
  <c r="AC261" i="28"/>
  <c r="AB261" i="28"/>
  <c r="AA261" i="28"/>
  <c r="AA261" i="28" a="1"/>
  <c r="Z261" i="28"/>
  <c r="X261" i="28"/>
  <c r="V261" i="28"/>
  <c r="U261" i="28"/>
  <c r="T261" i="28"/>
  <c r="S261" i="28"/>
  <c r="R261" i="28"/>
  <c r="AH260" i="28"/>
  <c r="AG260" i="28"/>
  <c r="AF260" i="28"/>
  <c r="AE260" i="28"/>
  <c r="AD260" i="28"/>
  <c r="AD260" i="28" a="1"/>
  <c r="AC260" i="28"/>
  <c r="AB260" i="28"/>
  <c r="AA260" i="28"/>
  <c r="AA260" i="28" a="1"/>
  <c r="Z260" i="28"/>
  <c r="X260" i="28"/>
  <c r="V260" i="28"/>
  <c r="U260" i="28"/>
  <c r="T260" i="28"/>
  <c r="S260" i="28"/>
  <c r="R260" i="28"/>
  <c r="AH259" i="28"/>
  <c r="AG259" i="28"/>
  <c r="AF259" i="28"/>
  <c r="AE259" i="28"/>
  <c r="AD259" i="28"/>
  <c r="AD259" i="28" a="1"/>
  <c r="AC259" i="28"/>
  <c r="AB259" i="28"/>
  <c r="AA259" i="28"/>
  <c r="AA259" i="28" a="1"/>
  <c r="Z259" i="28"/>
  <c r="X259" i="28"/>
  <c r="V259" i="28"/>
  <c r="U259" i="28"/>
  <c r="T259" i="28"/>
  <c r="S259" i="28"/>
  <c r="R259" i="28"/>
  <c r="AH258" i="28"/>
  <c r="AG258" i="28"/>
  <c r="AF258" i="28"/>
  <c r="AE258" i="28"/>
  <c r="AD258" i="28"/>
  <c r="AD258" i="28" a="1"/>
  <c r="AC258" i="28"/>
  <c r="AB258" i="28"/>
  <c r="AA258" i="28"/>
  <c r="AA258" i="28" a="1"/>
  <c r="Z258" i="28"/>
  <c r="X258" i="28"/>
  <c r="V258" i="28"/>
  <c r="U258" i="28"/>
  <c r="T258" i="28"/>
  <c r="S258" i="28"/>
  <c r="R258" i="28"/>
  <c r="AH257" i="28"/>
  <c r="AG257" i="28"/>
  <c r="AF257" i="28"/>
  <c r="AE257" i="28"/>
  <c r="AD257" i="28"/>
  <c r="AD257" i="28" a="1"/>
  <c r="AC257" i="28"/>
  <c r="AB257" i="28"/>
  <c r="AA257" i="28"/>
  <c r="AA257" i="28" a="1"/>
  <c r="Z257" i="28"/>
  <c r="X257" i="28"/>
  <c r="V257" i="28"/>
  <c r="U257" i="28"/>
  <c r="T257" i="28"/>
  <c r="S257" i="28"/>
  <c r="R257" i="28"/>
  <c r="AH256" i="28"/>
  <c r="AG256" i="28"/>
  <c r="AF256" i="28"/>
  <c r="AE256" i="28"/>
  <c r="AD256" i="28"/>
  <c r="AD256" i="28" a="1"/>
  <c r="AC256" i="28"/>
  <c r="AB256" i="28"/>
  <c r="AA256" i="28"/>
  <c r="AA256" i="28" a="1"/>
  <c r="Z256" i="28"/>
  <c r="X256" i="28"/>
  <c r="V256" i="28"/>
  <c r="U256" i="28"/>
  <c r="T256" i="28"/>
  <c r="S256" i="28"/>
  <c r="R256" i="28"/>
  <c r="AH255" i="28"/>
  <c r="AG255" i="28"/>
  <c r="AF255" i="28"/>
  <c r="AE255" i="28"/>
  <c r="AD255" i="28"/>
  <c r="AD255" i="28" a="1"/>
  <c r="AC255" i="28"/>
  <c r="AB255" i="28"/>
  <c r="AA255" i="28"/>
  <c r="AA255" i="28" a="1"/>
  <c r="Z255" i="28"/>
  <c r="X255" i="28"/>
  <c r="V255" i="28"/>
  <c r="U255" i="28"/>
  <c r="T255" i="28"/>
  <c r="S255" i="28"/>
  <c r="R255" i="28"/>
  <c r="AH254" i="28"/>
  <c r="AG254" i="28"/>
  <c r="AF254" i="28"/>
  <c r="AE254" i="28"/>
  <c r="AD254" i="28"/>
  <c r="AD254" i="28" a="1"/>
  <c r="AC254" i="28"/>
  <c r="AB254" i="28"/>
  <c r="AA254" i="28"/>
  <c r="AA254" i="28" a="1"/>
  <c r="Z254" i="28"/>
  <c r="X254" i="28"/>
  <c r="V254" i="28"/>
  <c r="U254" i="28"/>
  <c r="T254" i="28"/>
  <c r="S254" i="28"/>
  <c r="R254" i="28"/>
  <c r="AH253" i="28"/>
  <c r="AG253" i="28"/>
  <c r="AF253" i="28"/>
  <c r="AE253" i="28"/>
  <c r="AD253" i="28"/>
  <c r="AD253" i="28" a="1"/>
  <c r="AC253" i="28"/>
  <c r="AB253" i="28"/>
  <c r="AA253" i="28"/>
  <c r="AA253" i="28" a="1"/>
  <c r="Z253" i="28"/>
  <c r="X253" i="28"/>
  <c r="V253" i="28"/>
  <c r="U253" i="28"/>
  <c r="T253" i="28"/>
  <c r="S253" i="28"/>
  <c r="R253" i="28"/>
  <c r="AH252" i="28"/>
  <c r="AG252" i="28"/>
  <c r="AF252" i="28"/>
  <c r="AE252" i="28"/>
  <c r="AD252" i="28"/>
  <c r="AD252" i="28" a="1"/>
  <c r="AC252" i="28"/>
  <c r="AB252" i="28"/>
  <c r="AA252" i="28"/>
  <c r="AA252" i="28" a="1"/>
  <c r="Z252" i="28"/>
  <c r="X252" i="28"/>
  <c r="V252" i="28"/>
  <c r="U252" i="28"/>
  <c r="T252" i="28"/>
  <c r="S252" i="28"/>
  <c r="R252" i="28"/>
  <c r="AH251" i="28"/>
  <c r="AG251" i="28"/>
  <c r="AF251" i="28"/>
  <c r="AE251" i="28"/>
  <c r="AD251" i="28"/>
  <c r="AD251" i="28" a="1"/>
  <c r="AC251" i="28"/>
  <c r="AB251" i="28"/>
  <c r="AA251" i="28"/>
  <c r="AA251" i="28" a="1"/>
  <c r="Z251" i="28"/>
  <c r="X251" i="28"/>
  <c r="V251" i="28"/>
  <c r="U251" i="28"/>
  <c r="T251" i="28"/>
  <c r="S251" i="28"/>
  <c r="R251" i="28"/>
  <c r="AH250" i="28"/>
  <c r="AG250" i="28"/>
  <c r="AF250" i="28"/>
  <c r="AE250" i="28"/>
  <c r="AD250" i="28"/>
  <c r="AD250" i="28" a="1"/>
  <c r="AC250" i="28"/>
  <c r="AB250" i="28"/>
  <c r="AA250" i="28"/>
  <c r="AA250" i="28" a="1"/>
  <c r="Z250" i="28"/>
  <c r="X250" i="28"/>
  <c r="V250" i="28"/>
  <c r="U250" i="28"/>
  <c r="T250" i="28"/>
  <c r="S250" i="28"/>
  <c r="R250" i="28"/>
  <c r="AH249" i="28"/>
  <c r="AG249" i="28"/>
  <c r="AF249" i="28"/>
  <c r="AE249" i="28"/>
  <c r="AD249" i="28"/>
  <c r="AD249" i="28" a="1"/>
  <c r="AC249" i="28"/>
  <c r="AB249" i="28"/>
  <c r="AA249" i="28"/>
  <c r="AA249" i="28" a="1"/>
  <c r="Z249" i="28"/>
  <c r="X249" i="28"/>
  <c r="V249" i="28"/>
  <c r="U249" i="28"/>
  <c r="T249" i="28"/>
  <c r="S249" i="28"/>
  <c r="R249" i="28"/>
  <c r="AH248" i="28"/>
  <c r="AG248" i="28"/>
  <c r="AF248" i="28"/>
  <c r="AE248" i="28"/>
  <c r="AD248" i="28"/>
  <c r="AD248" i="28" a="1"/>
  <c r="AC248" i="28"/>
  <c r="AB248" i="28"/>
  <c r="AA248" i="28"/>
  <c r="AA248" i="28" a="1"/>
  <c r="Z248" i="28"/>
  <c r="X248" i="28"/>
  <c r="V248" i="28"/>
  <c r="U248" i="28"/>
  <c r="T248" i="28"/>
  <c r="S248" i="28"/>
  <c r="R248" i="28"/>
  <c r="AH247" i="28"/>
  <c r="AG247" i="28"/>
  <c r="AF247" i="28"/>
  <c r="AE247" i="28"/>
  <c r="AD247" i="28"/>
  <c r="AD247" i="28" a="1"/>
  <c r="AC247" i="28"/>
  <c r="AB247" i="28"/>
  <c r="AA247" i="28"/>
  <c r="AA247" i="28" a="1"/>
  <c r="Z247" i="28"/>
  <c r="X247" i="28"/>
  <c r="V247" i="28"/>
  <c r="U247" i="28"/>
  <c r="T247" i="28"/>
  <c r="S247" i="28"/>
  <c r="R247" i="28"/>
  <c r="AH246" i="28"/>
  <c r="AG246" i="28"/>
  <c r="AF246" i="28"/>
  <c r="AE246" i="28"/>
  <c r="AD246" i="28"/>
  <c r="AD246" i="28" a="1"/>
  <c r="AC246" i="28"/>
  <c r="AB246" i="28"/>
  <c r="AA246" i="28"/>
  <c r="AA246" i="28" a="1"/>
  <c r="Z246" i="28"/>
  <c r="X246" i="28"/>
  <c r="V246" i="28"/>
  <c r="U246" i="28"/>
  <c r="T246" i="28"/>
  <c r="S246" i="28"/>
  <c r="R246" i="28"/>
  <c r="AH245" i="28"/>
  <c r="AG245" i="28"/>
  <c r="AF245" i="28"/>
  <c r="AE245" i="28"/>
  <c r="AD245" i="28"/>
  <c r="AD245" i="28" a="1"/>
  <c r="AC245" i="28"/>
  <c r="AB245" i="28"/>
  <c r="AA245" i="28"/>
  <c r="AA245" i="28" a="1"/>
  <c r="Z245" i="28"/>
  <c r="X245" i="28"/>
  <c r="V245" i="28"/>
  <c r="U245" i="28"/>
  <c r="T245" i="28"/>
  <c r="S245" i="28"/>
  <c r="R245" i="28"/>
  <c r="AH244" i="28"/>
  <c r="AG244" i="28"/>
  <c r="AF244" i="28"/>
  <c r="AE244" i="28"/>
  <c r="AD244" i="28"/>
  <c r="AD244" i="28" a="1"/>
  <c r="AC244" i="28"/>
  <c r="AB244" i="28"/>
  <c r="AA244" i="28"/>
  <c r="AA244" i="28" a="1"/>
  <c r="Z244" i="28"/>
  <c r="X244" i="28"/>
  <c r="V244" i="28"/>
  <c r="U244" i="28"/>
  <c r="T244" i="28"/>
  <c r="S244" i="28"/>
  <c r="R244" i="28"/>
  <c r="AH243" i="28"/>
  <c r="AG243" i="28"/>
  <c r="AF243" i="28"/>
  <c r="AE243" i="28"/>
  <c r="AD243" i="28"/>
  <c r="AD243" i="28" a="1"/>
  <c r="AC243" i="28"/>
  <c r="AB243" i="28"/>
  <c r="AA243" i="28"/>
  <c r="AA243" i="28" a="1"/>
  <c r="Z243" i="28"/>
  <c r="X243" i="28"/>
  <c r="V243" i="28"/>
  <c r="U243" i="28"/>
  <c r="T243" i="28"/>
  <c r="S243" i="28"/>
  <c r="R243" i="28"/>
  <c r="AH242" i="28"/>
  <c r="AG242" i="28"/>
  <c r="AF242" i="28"/>
  <c r="AE242" i="28"/>
  <c r="AD242" i="28"/>
  <c r="AD242" i="28" a="1"/>
  <c r="AC242" i="28"/>
  <c r="AB242" i="28"/>
  <c r="AA242" i="28"/>
  <c r="AA242" i="28" a="1"/>
  <c r="Z242" i="28"/>
  <c r="X242" i="28"/>
  <c r="V242" i="28"/>
  <c r="U242" i="28"/>
  <c r="T242" i="28"/>
  <c r="S242" i="28"/>
  <c r="R242" i="28"/>
  <c r="AH241" i="28"/>
  <c r="AG241" i="28"/>
  <c r="AF241" i="28"/>
  <c r="AE241" i="28"/>
  <c r="AD241" i="28"/>
  <c r="AD241" i="28" a="1"/>
  <c r="AC241" i="28"/>
  <c r="AB241" i="28"/>
  <c r="AA241" i="28"/>
  <c r="AA241" i="28" a="1"/>
  <c r="Z241" i="28"/>
  <c r="X241" i="28"/>
  <c r="V241" i="28"/>
  <c r="U241" i="28"/>
  <c r="T241" i="28"/>
  <c r="S241" i="28"/>
  <c r="R241" i="28"/>
  <c r="AH240" i="28"/>
  <c r="AG240" i="28"/>
  <c r="AF240" i="28"/>
  <c r="AE240" i="28"/>
  <c r="AD240" i="28"/>
  <c r="AD240" i="28" a="1"/>
  <c r="AC240" i="28"/>
  <c r="AB240" i="28"/>
  <c r="AA240" i="28"/>
  <c r="AA240" i="28" a="1"/>
  <c r="Z240" i="28"/>
  <c r="X240" i="28"/>
  <c r="V240" i="28"/>
  <c r="U240" i="28"/>
  <c r="T240" i="28"/>
  <c r="S240" i="28"/>
  <c r="R240" i="28"/>
  <c r="AH239" i="28"/>
  <c r="AG239" i="28"/>
  <c r="AF239" i="28"/>
  <c r="AE239" i="28"/>
  <c r="AD239" i="28"/>
  <c r="AD239" i="28" a="1"/>
  <c r="AC239" i="28"/>
  <c r="AB239" i="28"/>
  <c r="AA239" i="28"/>
  <c r="AA239" i="28" a="1"/>
  <c r="Z239" i="28"/>
  <c r="X239" i="28"/>
  <c r="V239" i="28"/>
  <c r="U239" i="28"/>
  <c r="T239" i="28"/>
  <c r="S239" i="28"/>
  <c r="R239" i="28"/>
  <c r="AH238" i="28"/>
  <c r="AG238" i="28"/>
  <c r="AF238" i="28"/>
  <c r="AE238" i="28"/>
  <c r="AD238" i="28"/>
  <c r="AD238" i="28" a="1"/>
  <c r="AC238" i="28"/>
  <c r="AB238" i="28"/>
  <c r="AA238" i="28"/>
  <c r="AA238" i="28" a="1"/>
  <c r="Z238" i="28"/>
  <c r="X238" i="28"/>
  <c r="V238" i="28"/>
  <c r="U238" i="28"/>
  <c r="T238" i="28"/>
  <c r="S238" i="28"/>
  <c r="R238" i="28"/>
  <c r="AH237" i="28"/>
  <c r="AG237" i="28"/>
  <c r="AF237" i="28"/>
  <c r="AE237" i="28"/>
  <c r="AD237" i="28"/>
  <c r="AD237" i="28" a="1"/>
  <c r="AC237" i="28"/>
  <c r="AB237" i="28"/>
  <c r="AA237" i="28"/>
  <c r="AA237" i="28" a="1"/>
  <c r="Z237" i="28"/>
  <c r="X237" i="28"/>
  <c r="V237" i="28"/>
  <c r="U237" i="28"/>
  <c r="T237" i="28"/>
  <c r="S237" i="28"/>
  <c r="R237" i="28"/>
  <c r="AH236" i="28"/>
  <c r="AG236" i="28"/>
  <c r="AF236" i="28"/>
  <c r="AE236" i="28"/>
  <c r="AD236" i="28"/>
  <c r="AD236" i="28" a="1"/>
  <c r="AC236" i="28"/>
  <c r="AB236" i="28"/>
  <c r="AA236" i="28"/>
  <c r="AA236" i="28" a="1"/>
  <c r="Z236" i="28"/>
  <c r="X236" i="28"/>
  <c r="V236" i="28"/>
  <c r="U236" i="28"/>
  <c r="T236" i="28"/>
  <c r="S236" i="28"/>
  <c r="R236" i="28"/>
  <c r="AH235" i="28"/>
  <c r="AG235" i="28"/>
  <c r="AF235" i="28"/>
  <c r="AE235" i="28"/>
  <c r="AD235" i="28"/>
  <c r="AD235" i="28" a="1"/>
  <c r="AC235" i="28"/>
  <c r="AB235" i="28"/>
  <c r="AA235" i="28"/>
  <c r="AA235" i="28" a="1"/>
  <c r="Z235" i="28"/>
  <c r="X235" i="28"/>
  <c r="V235" i="28"/>
  <c r="U235" i="28"/>
  <c r="T235" i="28"/>
  <c r="S235" i="28"/>
  <c r="R235" i="28"/>
  <c r="AH234" i="28"/>
  <c r="AG234" i="28"/>
  <c r="AF234" i="28"/>
  <c r="AE234" i="28"/>
  <c r="AD234" i="28"/>
  <c r="AD234" i="28" a="1"/>
  <c r="AC234" i="28"/>
  <c r="AB234" i="28"/>
  <c r="AA234" i="28"/>
  <c r="AA234" i="28" a="1"/>
  <c r="Z234" i="28"/>
  <c r="X234" i="28"/>
  <c r="V234" i="28"/>
  <c r="U234" i="28"/>
  <c r="T234" i="28"/>
  <c r="S234" i="28"/>
  <c r="R234" i="28"/>
  <c r="AH233" i="28"/>
  <c r="AG233" i="28"/>
  <c r="AF233" i="28"/>
  <c r="AE233" i="28"/>
  <c r="AD233" i="28"/>
  <c r="AD233" i="28" a="1"/>
  <c r="AC233" i="28"/>
  <c r="AB233" i="28"/>
  <c r="AA233" i="28"/>
  <c r="AA233" i="28" a="1"/>
  <c r="Z233" i="28"/>
  <c r="X233" i="28"/>
  <c r="V233" i="28"/>
  <c r="U233" i="28"/>
  <c r="T233" i="28"/>
  <c r="S233" i="28"/>
  <c r="R233" i="28"/>
  <c r="AH232" i="28"/>
  <c r="AG232" i="28"/>
  <c r="AF232" i="28"/>
  <c r="AE232" i="28"/>
  <c r="AD232" i="28"/>
  <c r="AD232" i="28" a="1"/>
  <c r="AC232" i="28"/>
  <c r="AB232" i="28"/>
  <c r="AA232" i="28"/>
  <c r="AA232" i="28" a="1"/>
  <c r="Z232" i="28"/>
  <c r="X232" i="28"/>
  <c r="V232" i="28"/>
  <c r="U232" i="28"/>
  <c r="T232" i="28"/>
  <c r="S232" i="28"/>
  <c r="R232" i="28"/>
  <c r="AH231" i="28"/>
  <c r="AG231" i="28"/>
  <c r="AF231" i="28"/>
  <c r="AE231" i="28"/>
  <c r="AD231" i="28"/>
  <c r="AD231" i="28" a="1"/>
  <c r="AC231" i="28"/>
  <c r="AB231" i="28"/>
  <c r="AA231" i="28"/>
  <c r="AA231" i="28" a="1"/>
  <c r="Z231" i="28"/>
  <c r="X231" i="28"/>
  <c r="V231" i="28"/>
  <c r="U231" i="28"/>
  <c r="T231" i="28"/>
  <c r="S231" i="28"/>
  <c r="R231" i="28"/>
  <c r="AH230" i="28"/>
  <c r="AG230" i="28"/>
  <c r="AF230" i="28"/>
  <c r="AE230" i="28"/>
  <c r="AD230" i="28"/>
  <c r="AD230" i="28" a="1"/>
  <c r="AC230" i="28"/>
  <c r="AB230" i="28"/>
  <c r="AA230" i="28"/>
  <c r="AA230" i="28" a="1"/>
  <c r="Z230" i="28"/>
  <c r="X230" i="28"/>
  <c r="V230" i="28"/>
  <c r="U230" i="28"/>
  <c r="T230" i="28"/>
  <c r="S230" i="28"/>
  <c r="R230" i="28"/>
  <c r="AH229" i="28"/>
  <c r="AG229" i="28"/>
  <c r="AF229" i="28"/>
  <c r="AE229" i="28"/>
  <c r="AD229" i="28"/>
  <c r="AD229" i="28" a="1"/>
  <c r="AC229" i="28"/>
  <c r="AB229" i="28"/>
  <c r="AA229" i="28"/>
  <c r="AA229" i="28" a="1"/>
  <c r="Z229" i="28"/>
  <c r="X229" i="28"/>
  <c r="V229" i="28"/>
  <c r="U229" i="28"/>
  <c r="T229" i="28"/>
  <c r="S229" i="28"/>
  <c r="R229" i="28"/>
  <c r="AH228" i="28"/>
  <c r="AG228" i="28"/>
  <c r="AF228" i="28"/>
  <c r="AE228" i="28"/>
  <c r="AD228" i="28"/>
  <c r="AD228" i="28" a="1"/>
  <c r="AC228" i="28"/>
  <c r="AB228" i="28"/>
  <c r="AA228" i="28"/>
  <c r="AA228" i="28" a="1"/>
  <c r="Z228" i="28"/>
  <c r="X228" i="28"/>
  <c r="V228" i="28"/>
  <c r="U228" i="28"/>
  <c r="T228" i="28"/>
  <c r="S228" i="28"/>
  <c r="R228" i="28"/>
  <c r="AH227" i="28"/>
  <c r="AG227" i="28"/>
  <c r="AF227" i="28"/>
  <c r="AE227" i="28"/>
  <c r="AD227" i="28"/>
  <c r="AD227" i="28" a="1"/>
  <c r="AC227" i="28"/>
  <c r="AB227" i="28"/>
  <c r="AA227" i="28"/>
  <c r="AA227" i="28" a="1"/>
  <c r="Z227" i="28"/>
  <c r="X227" i="28"/>
  <c r="V227" i="28"/>
  <c r="U227" i="28"/>
  <c r="T227" i="28"/>
  <c r="S227" i="28"/>
  <c r="R227" i="28"/>
  <c r="AH226" i="28"/>
  <c r="AG226" i="28"/>
  <c r="AF226" i="28"/>
  <c r="AE226" i="28"/>
  <c r="AD226" i="28"/>
  <c r="AD226" i="28" a="1"/>
  <c r="AC226" i="28"/>
  <c r="AB226" i="28"/>
  <c r="AA226" i="28"/>
  <c r="AA226" i="28" a="1"/>
  <c r="Z226" i="28"/>
  <c r="X226" i="28"/>
  <c r="V226" i="28"/>
  <c r="U226" i="28"/>
  <c r="T226" i="28"/>
  <c r="S226" i="28"/>
  <c r="R226" i="28"/>
  <c r="AH225" i="28"/>
  <c r="AG225" i="28"/>
  <c r="AF225" i="28"/>
  <c r="AE225" i="28"/>
  <c r="AD225" i="28"/>
  <c r="AD225" i="28" a="1"/>
  <c r="AC225" i="28"/>
  <c r="AB225" i="28"/>
  <c r="AA225" i="28"/>
  <c r="AA225" i="28" a="1"/>
  <c r="Z225" i="28"/>
  <c r="X225" i="28"/>
  <c r="V225" i="28"/>
  <c r="U225" i="28"/>
  <c r="T225" i="28"/>
  <c r="S225" i="28"/>
  <c r="R225" i="28"/>
  <c r="AH224" i="28"/>
  <c r="AG224" i="28"/>
  <c r="AF224" i="28"/>
  <c r="AE224" i="28"/>
  <c r="AD224" i="28"/>
  <c r="AD224" i="28" a="1"/>
  <c r="AC224" i="28"/>
  <c r="AB224" i="28"/>
  <c r="AA224" i="28"/>
  <c r="AA224" i="28" a="1"/>
  <c r="Z224" i="28"/>
  <c r="X224" i="28"/>
  <c r="V224" i="28"/>
  <c r="U224" i="28"/>
  <c r="T224" i="28"/>
  <c r="S224" i="28"/>
  <c r="R224" i="28"/>
  <c r="AH223" i="28"/>
  <c r="AG223" i="28"/>
  <c r="AF223" i="28"/>
  <c r="AE223" i="28"/>
  <c r="AD223" i="28"/>
  <c r="AD223" i="28" a="1"/>
  <c r="AC223" i="28"/>
  <c r="AB223" i="28"/>
  <c r="AA223" i="28"/>
  <c r="AA223" i="28" a="1"/>
  <c r="Z223" i="28"/>
  <c r="X223" i="28"/>
  <c r="V223" i="28"/>
  <c r="U223" i="28"/>
  <c r="T223" i="28"/>
  <c r="S223" i="28"/>
  <c r="R223" i="28"/>
  <c r="AH222" i="28"/>
  <c r="AG222" i="28"/>
  <c r="AF222" i="28"/>
  <c r="AE222" i="28"/>
  <c r="AD222" i="28"/>
  <c r="AD222" i="28" a="1"/>
  <c r="AC222" i="28"/>
  <c r="AB222" i="28"/>
  <c r="AA222" i="28"/>
  <c r="AA222" i="28" a="1"/>
  <c r="Z222" i="28"/>
  <c r="X222" i="28"/>
  <c r="V222" i="28"/>
  <c r="U222" i="28"/>
  <c r="T222" i="28"/>
  <c r="S222" i="28"/>
  <c r="R222" i="28"/>
  <c r="AH221" i="28"/>
  <c r="AG221" i="28"/>
  <c r="AF221" i="28"/>
  <c r="AE221" i="28"/>
  <c r="AD221" i="28"/>
  <c r="AD221" i="28" a="1"/>
  <c r="AC221" i="28"/>
  <c r="AB221" i="28"/>
  <c r="AA221" i="28"/>
  <c r="AA221" i="28" a="1"/>
  <c r="Z221" i="28"/>
  <c r="X221" i="28"/>
  <c r="V221" i="28"/>
  <c r="U221" i="28"/>
  <c r="T221" i="28"/>
  <c r="S221" i="28"/>
  <c r="R221" i="28"/>
  <c r="AH220" i="28"/>
  <c r="AG220" i="28"/>
  <c r="AF220" i="28"/>
  <c r="AE220" i="28"/>
  <c r="AD220" i="28"/>
  <c r="AD220" i="28" a="1"/>
  <c r="AC220" i="28"/>
  <c r="AB220" i="28"/>
  <c r="AA220" i="28"/>
  <c r="AA220" i="28" a="1"/>
  <c r="Z220" i="28"/>
  <c r="X220" i="28"/>
  <c r="V220" i="28"/>
  <c r="U220" i="28"/>
  <c r="T220" i="28"/>
  <c r="S220" i="28"/>
  <c r="R220" i="28"/>
  <c r="AH219" i="28"/>
  <c r="AG219" i="28"/>
  <c r="AF219" i="28"/>
  <c r="AE219" i="28"/>
  <c r="AD219" i="28"/>
  <c r="AD219" i="28" a="1"/>
  <c r="AC219" i="28"/>
  <c r="AB219" i="28"/>
  <c r="AA219" i="28"/>
  <c r="AA219" i="28" a="1"/>
  <c r="Z219" i="28"/>
  <c r="X219" i="28"/>
  <c r="V219" i="28"/>
  <c r="U219" i="28"/>
  <c r="T219" i="28"/>
  <c r="S219" i="28"/>
  <c r="R219" i="28"/>
  <c r="AH218" i="28"/>
  <c r="AG218" i="28"/>
  <c r="AF218" i="28"/>
  <c r="AE218" i="28"/>
  <c r="AD218" i="28"/>
  <c r="AD218" i="28" a="1"/>
  <c r="AC218" i="28"/>
  <c r="AB218" i="28"/>
  <c r="AA218" i="28"/>
  <c r="AA218" i="28" a="1"/>
  <c r="Z218" i="28"/>
  <c r="X218" i="28"/>
  <c r="V218" i="28"/>
  <c r="U218" i="28"/>
  <c r="T218" i="28"/>
  <c r="S218" i="28"/>
  <c r="R218" i="28"/>
  <c r="AH217" i="28"/>
  <c r="AG217" i="28"/>
  <c r="AF217" i="28"/>
  <c r="AE217" i="28"/>
  <c r="AD217" i="28"/>
  <c r="AD217" i="28" a="1"/>
  <c r="AC217" i="28"/>
  <c r="AB217" i="28"/>
  <c r="AA217" i="28"/>
  <c r="AA217" i="28" a="1"/>
  <c r="Z217" i="28"/>
  <c r="X217" i="28"/>
  <c r="V217" i="28"/>
  <c r="U217" i="28"/>
  <c r="T217" i="28"/>
  <c r="S217" i="28"/>
  <c r="R217" i="28"/>
  <c r="AH216" i="28"/>
  <c r="AG216" i="28"/>
  <c r="AF216" i="28"/>
  <c r="AE216" i="28"/>
  <c r="AD216" i="28"/>
  <c r="AD216" i="28" a="1"/>
  <c r="AC216" i="28"/>
  <c r="AB216" i="28"/>
  <c r="AA216" i="28"/>
  <c r="AA216" i="28" a="1"/>
  <c r="Z216" i="28"/>
  <c r="X216" i="28"/>
  <c r="V216" i="28"/>
  <c r="U216" i="28"/>
  <c r="T216" i="28"/>
  <c r="S216" i="28"/>
  <c r="R216" i="28"/>
  <c r="AH215" i="28"/>
  <c r="AG215" i="28"/>
  <c r="AF215" i="28"/>
  <c r="AE215" i="28"/>
  <c r="AD215" i="28"/>
  <c r="AD215" i="28" a="1"/>
  <c r="AC215" i="28"/>
  <c r="AB215" i="28"/>
  <c r="AA215" i="28"/>
  <c r="AA215" i="28" a="1"/>
  <c r="Z215" i="28"/>
  <c r="X215" i="28"/>
  <c r="V215" i="28"/>
  <c r="U215" i="28"/>
  <c r="T215" i="28"/>
  <c r="S215" i="28"/>
  <c r="R215" i="28"/>
  <c r="AH214" i="28"/>
  <c r="AG214" i="28"/>
  <c r="AF214" i="28"/>
  <c r="AE214" i="28"/>
  <c r="AD214" i="28"/>
  <c r="AD214" i="28" a="1"/>
  <c r="AC214" i="28"/>
  <c r="AB214" i="28"/>
  <c r="AA214" i="28"/>
  <c r="AA214" i="28" a="1"/>
  <c r="Z214" i="28"/>
  <c r="X214" i="28"/>
  <c r="V214" i="28"/>
  <c r="U214" i="28"/>
  <c r="T214" i="28"/>
  <c r="S214" i="28"/>
  <c r="R214" i="28"/>
  <c r="AH213" i="28"/>
  <c r="AG213" i="28"/>
  <c r="AF213" i="28"/>
  <c r="AE213" i="28"/>
  <c r="AD213" i="28"/>
  <c r="AD213" i="28" a="1"/>
  <c r="AC213" i="28"/>
  <c r="AB213" i="28"/>
  <c r="AA213" i="28"/>
  <c r="AA213" i="28" a="1"/>
  <c r="Z213" i="28"/>
  <c r="X213" i="28"/>
  <c r="V213" i="28"/>
  <c r="U213" i="28"/>
  <c r="T213" i="28"/>
  <c r="S213" i="28"/>
  <c r="R213" i="28"/>
  <c r="AH212" i="28"/>
  <c r="AG212" i="28"/>
  <c r="AF212" i="28"/>
  <c r="AE212" i="28"/>
  <c r="AD212" i="28"/>
  <c r="AD212" i="28" a="1"/>
  <c r="AC212" i="28"/>
  <c r="AB212" i="28"/>
  <c r="AA212" i="28"/>
  <c r="AA212" i="28" a="1"/>
  <c r="Z212" i="28"/>
  <c r="X212" i="28"/>
  <c r="V212" i="28"/>
  <c r="U212" i="28"/>
  <c r="T212" i="28"/>
  <c r="S212" i="28"/>
  <c r="R212" i="28"/>
  <c r="AH211" i="28"/>
  <c r="AG211" i="28"/>
  <c r="AF211" i="28"/>
  <c r="AE211" i="28"/>
  <c r="AD211" i="28"/>
  <c r="AD211" i="28" a="1"/>
  <c r="AC211" i="28"/>
  <c r="AB211" i="28"/>
  <c r="AA211" i="28"/>
  <c r="AA211" i="28" a="1"/>
  <c r="Z211" i="28"/>
  <c r="X211" i="28"/>
  <c r="V211" i="28"/>
  <c r="U211" i="28"/>
  <c r="T211" i="28"/>
  <c r="S211" i="28"/>
  <c r="R211" i="28"/>
  <c r="AH210" i="28"/>
  <c r="AG210" i="28"/>
  <c r="AF210" i="28"/>
  <c r="AE210" i="28"/>
  <c r="AD210" i="28"/>
  <c r="AD210" i="28" a="1"/>
  <c r="AC210" i="28"/>
  <c r="AB210" i="28"/>
  <c r="AA210" i="28"/>
  <c r="AA210" i="28" a="1"/>
  <c r="Z210" i="28"/>
  <c r="X210" i="28"/>
  <c r="V210" i="28"/>
  <c r="U210" i="28"/>
  <c r="T210" i="28"/>
  <c r="S210" i="28"/>
  <c r="R210" i="28"/>
  <c r="AH209" i="28"/>
  <c r="AG209" i="28"/>
  <c r="AF209" i="28"/>
  <c r="AE209" i="28"/>
  <c r="AD209" i="28"/>
  <c r="AD209" i="28" a="1"/>
  <c r="AC209" i="28"/>
  <c r="AB209" i="28"/>
  <c r="AA209" i="28"/>
  <c r="AA209" i="28" a="1"/>
  <c r="Z209" i="28"/>
  <c r="X209" i="28"/>
  <c r="V209" i="28"/>
  <c r="U209" i="28"/>
  <c r="T209" i="28"/>
  <c r="S209" i="28"/>
  <c r="R209" i="28"/>
  <c r="AH208" i="28"/>
  <c r="AG208" i="28"/>
  <c r="AF208" i="28"/>
  <c r="AE208" i="28"/>
  <c r="AD208" i="28"/>
  <c r="AD208" i="28" a="1"/>
  <c r="AC208" i="28"/>
  <c r="AB208" i="28"/>
  <c r="AA208" i="28"/>
  <c r="AA208" i="28" a="1"/>
  <c r="Z208" i="28"/>
  <c r="X208" i="28"/>
  <c r="V208" i="28"/>
  <c r="U208" i="28"/>
  <c r="T208" i="28"/>
  <c r="S208" i="28"/>
  <c r="R208" i="28"/>
  <c r="AH207" i="28"/>
  <c r="AG207" i="28"/>
  <c r="AF207" i="28"/>
  <c r="AE207" i="28"/>
  <c r="AD207" i="28"/>
  <c r="AD207" i="28" a="1"/>
  <c r="AC207" i="28"/>
  <c r="AB207" i="28"/>
  <c r="AA207" i="28"/>
  <c r="AA207" i="28" a="1"/>
  <c r="Z207" i="28"/>
  <c r="X207" i="28"/>
  <c r="V207" i="28"/>
  <c r="U207" i="28"/>
  <c r="T207" i="28"/>
  <c r="S207" i="28"/>
  <c r="R207" i="28"/>
  <c r="AH206" i="28"/>
  <c r="AG206" i="28"/>
  <c r="AF206" i="28"/>
  <c r="AE206" i="28"/>
  <c r="AD206" i="28"/>
  <c r="AD206" i="28" a="1"/>
  <c r="AC206" i="28"/>
  <c r="AB206" i="28"/>
  <c r="AA206" i="28"/>
  <c r="AA206" i="28" a="1"/>
  <c r="Z206" i="28"/>
  <c r="X206" i="28"/>
  <c r="V206" i="28"/>
  <c r="U206" i="28"/>
  <c r="T206" i="28"/>
  <c r="S206" i="28"/>
  <c r="R206" i="28"/>
  <c r="AH205" i="28"/>
  <c r="AG205" i="28"/>
  <c r="AF205" i="28"/>
  <c r="AE205" i="28"/>
  <c r="AD205" i="28"/>
  <c r="AD205" i="28" a="1"/>
  <c r="AC205" i="28"/>
  <c r="AB205" i="28"/>
  <c r="AA205" i="28"/>
  <c r="AA205" i="28" a="1"/>
  <c r="Z205" i="28"/>
  <c r="X205" i="28"/>
  <c r="V205" i="28"/>
  <c r="U205" i="28"/>
  <c r="T205" i="28"/>
  <c r="S205" i="28"/>
  <c r="R205" i="28"/>
  <c r="AH204" i="28"/>
  <c r="AG204" i="28"/>
  <c r="AF204" i="28"/>
  <c r="AE204" i="28"/>
  <c r="AD204" i="28"/>
  <c r="AD204" i="28" a="1"/>
  <c r="AC204" i="28"/>
  <c r="AB204" i="28"/>
  <c r="AA204" i="28"/>
  <c r="AA204" i="28" a="1"/>
  <c r="Z204" i="28"/>
  <c r="X204" i="28"/>
  <c r="V204" i="28"/>
  <c r="U204" i="28"/>
  <c r="T204" i="28"/>
  <c r="S204" i="28"/>
  <c r="R204" i="28"/>
  <c r="AH203" i="28"/>
  <c r="AG203" i="28"/>
  <c r="AF203" i="28"/>
  <c r="AE203" i="28"/>
  <c r="AD203" i="28"/>
  <c r="AD203" i="28" a="1"/>
  <c r="AC203" i="28"/>
  <c r="AB203" i="28"/>
  <c r="AA203" i="28"/>
  <c r="AA203" i="28" a="1"/>
  <c r="Z203" i="28"/>
  <c r="X203" i="28"/>
  <c r="V203" i="28"/>
  <c r="U203" i="28"/>
  <c r="T203" i="28"/>
  <c r="S203" i="28"/>
  <c r="R203" i="28"/>
  <c r="AH202" i="28"/>
  <c r="AG202" i="28"/>
  <c r="AF202" i="28"/>
  <c r="AE202" i="28"/>
  <c r="AD202" i="28"/>
  <c r="AD202" i="28" a="1"/>
  <c r="AC202" i="28"/>
  <c r="AB202" i="28"/>
  <c r="AA202" i="28"/>
  <c r="AA202" i="28" a="1"/>
  <c r="Z202" i="28"/>
  <c r="X202" i="28"/>
  <c r="V202" i="28"/>
  <c r="U202" i="28"/>
  <c r="T202" i="28"/>
  <c r="S202" i="28"/>
  <c r="R202" i="28"/>
  <c r="AH201" i="28"/>
  <c r="AG201" i="28"/>
  <c r="AF201" i="28"/>
  <c r="AE201" i="28"/>
  <c r="AD201" i="28"/>
  <c r="AD201" i="28" a="1"/>
  <c r="AC201" i="28"/>
  <c r="AB201" i="28"/>
  <c r="AA201" i="28"/>
  <c r="AA201" i="28" a="1"/>
  <c r="Z201" i="28"/>
  <c r="X201" i="28"/>
  <c r="V201" i="28"/>
  <c r="U201" i="28"/>
  <c r="T201" i="28"/>
  <c r="S201" i="28"/>
  <c r="R201" i="28"/>
  <c r="AH200" i="28"/>
  <c r="AG200" i="28"/>
  <c r="AF200" i="28"/>
  <c r="AE200" i="28"/>
  <c r="AD200" i="28"/>
  <c r="AD200" i="28" a="1"/>
  <c r="AC200" i="28"/>
  <c r="AB200" i="28"/>
  <c r="AA200" i="28"/>
  <c r="AA200" i="28" a="1"/>
  <c r="Z200" i="28"/>
  <c r="X200" i="28"/>
  <c r="V200" i="28"/>
  <c r="U200" i="28"/>
  <c r="T200" i="28"/>
  <c r="S200" i="28"/>
  <c r="R200" i="28"/>
  <c r="AH199" i="28"/>
  <c r="AG199" i="28"/>
  <c r="AF199" i="28"/>
  <c r="AE199" i="28"/>
  <c r="AD199" i="28"/>
  <c r="AD199" i="28" a="1"/>
  <c r="AC199" i="28"/>
  <c r="AB199" i="28"/>
  <c r="AA199" i="28"/>
  <c r="AA199" i="28" a="1"/>
  <c r="Z199" i="28"/>
  <c r="X199" i="28"/>
  <c r="V199" i="28"/>
  <c r="U199" i="28"/>
  <c r="T199" i="28"/>
  <c r="S199" i="28"/>
  <c r="R199" i="28"/>
  <c r="AH198" i="28"/>
  <c r="AG198" i="28"/>
  <c r="AF198" i="28"/>
  <c r="AE198" i="28"/>
  <c r="AD198" i="28"/>
  <c r="AD198" i="28" a="1"/>
  <c r="AC198" i="28"/>
  <c r="AB198" i="28"/>
  <c r="AA198" i="28"/>
  <c r="AA198" i="28" a="1"/>
  <c r="Z198" i="28"/>
  <c r="X198" i="28"/>
  <c r="V198" i="28"/>
  <c r="U198" i="28"/>
  <c r="T198" i="28"/>
  <c r="S198" i="28"/>
  <c r="R198" i="28"/>
  <c r="AH197" i="28"/>
  <c r="AG197" i="28"/>
  <c r="AF197" i="28"/>
  <c r="AE197" i="28"/>
  <c r="AD197" i="28"/>
  <c r="AD197" i="28" a="1"/>
  <c r="AC197" i="28"/>
  <c r="AB197" i="28"/>
  <c r="AA197" i="28"/>
  <c r="AA197" i="28" a="1"/>
  <c r="Z197" i="28"/>
  <c r="X197" i="28"/>
  <c r="V197" i="28"/>
  <c r="U197" i="28"/>
  <c r="T197" i="28"/>
  <c r="S197" i="28"/>
  <c r="R197" i="28"/>
  <c r="AH196" i="28"/>
  <c r="AG196" i="28"/>
  <c r="AF196" i="28"/>
  <c r="AE196" i="28"/>
  <c r="AD196" i="28"/>
  <c r="AD196" i="28" a="1"/>
  <c r="AC196" i="28"/>
  <c r="AB196" i="28"/>
  <c r="AA196" i="28"/>
  <c r="AA196" i="28" a="1"/>
  <c r="Z196" i="28"/>
  <c r="X196" i="28"/>
  <c r="V196" i="28"/>
  <c r="U196" i="28"/>
  <c r="T196" i="28"/>
  <c r="S196" i="28"/>
  <c r="R196" i="28"/>
  <c r="AH195" i="28"/>
  <c r="AG195" i="28"/>
  <c r="AF195" i="28"/>
  <c r="AE195" i="28"/>
  <c r="AD195" i="28"/>
  <c r="AD195" i="28" a="1"/>
  <c r="AC195" i="28"/>
  <c r="AB195" i="28"/>
  <c r="AA195" i="28"/>
  <c r="AA195" i="28" a="1"/>
  <c r="Z195" i="28"/>
  <c r="X195" i="28"/>
  <c r="V195" i="28"/>
  <c r="U195" i="28"/>
  <c r="T195" i="28"/>
  <c r="S195" i="28"/>
  <c r="R195" i="28"/>
  <c r="AH194" i="28"/>
  <c r="AG194" i="28"/>
  <c r="AF194" i="28"/>
  <c r="AE194" i="28"/>
  <c r="AD194" i="28"/>
  <c r="AD194" i="28" a="1"/>
  <c r="AC194" i="28"/>
  <c r="AB194" i="28"/>
  <c r="AA194" i="28"/>
  <c r="AA194" i="28" a="1"/>
  <c r="Z194" i="28"/>
  <c r="X194" i="28"/>
  <c r="V194" i="28"/>
  <c r="U194" i="28"/>
  <c r="T194" i="28"/>
  <c r="S194" i="28"/>
  <c r="R194" i="28"/>
  <c r="AH193" i="28"/>
  <c r="AG193" i="28"/>
  <c r="AF193" i="28"/>
  <c r="AE193" i="28"/>
  <c r="AD193" i="28"/>
  <c r="AD193" i="28" a="1"/>
  <c r="AC193" i="28"/>
  <c r="AB193" i="28"/>
  <c r="AA193" i="28"/>
  <c r="AA193" i="28" a="1"/>
  <c r="Z193" i="28"/>
  <c r="X193" i="28"/>
  <c r="V193" i="28"/>
  <c r="U193" i="28"/>
  <c r="T193" i="28"/>
  <c r="S193" i="28"/>
  <c r="R193" i="28"/>
  <c r="AH192" i="28"/>
  <c r="AG192" i="28"/>
  <c r="AF192" i="28"/>
  <c r="AE192" i="28"/>
  <c r="AD192" i="28"/>
  <c r="AD192" i="28" a="1"/>
  <c r="AC192" i="28"/>
  <c r="AB192" i="28"/>
  <c r="AA192" i="28"/>
  <c r="AA192" i="28" a="1"/>
  <c r="Z192" i="28"/>
  <c r="X192" i="28"/>
  <c r="V192" i="28"/>
  <c r="U192" i="28"/>
  <c r="T192" i="28"/>
  <c r="S192" i="28"/>
  <c r="R192" i="28"/>
  <c r="AH191" i="28"/>
  <c r="AG191" i="28"/>
  <c r="AF191" i="28"/>
  <c r="AE191" i="28"/>
  <c r="AD191" i="28"/>
  <c r="AD191" i="28" a="1"/>
  <c r="AC191" i="28"/>
  <c r="AB191" i="28"/>
  <c r="AA191" i="28"/>
  <c r="AA191" i="28" a="1"/>
  <c r="Z191" i="28"/>
  <c r="X191" i="28"/>
  <c r="V191" i="28"/>
  <c r="U191" i="28"/>
  <c r="T191" i="28"/>
  <c r="S191" i="28"/>
  <c r="R191" i="28"/>
  <c r="AH190" i="28"/>
  <c r="AG190" i="28"/>
  <c r="AF190" i="28"/>
  <c r="AE190" i="28"/>
  <c r="AD190" i="28"/>
  <c r="AD190" i="28" a="1"/>
  <c r="AC190" i="28"/>
  <c r="AB190" i="28"/>
  <c r="AA190" i="28"/>
  <c r="AA190" i="28" a="1"/>
  <c r="Z190" i="28"/>
  <c r="X190" i="28"/>
  <c r="V190" i="28"/>
  <c r="U190" i="28"/>
  <c r="T190" i="28"/>
  <c r="S190" i="28"/>
  <c r="R190" i="28"/>
  <c r="AH189" i="28"/>
  <c r="AG189" i="28"/>
  <c r="AF189" i="28"/>
  <c r="AE189" i="28"/>
  <c r="AD189" i="28"/>
  <c r="AD189" i="28" a="1"/>
  <c r="AC189" i="28"/>
  <c r="AB189" i="28"/>
  <c r="AA189" i="28"/>
  <c r="AA189" i="28" a="1"/>
  <c r="Z189" i="28"/>
  <c r="X189" i="28"/>
  <c r="V189" i="28"/>
  <c r="U189" i="28"/>
  <c r="T189" i="28"/>
  <c r="S189" i="28"/>
  <c r="R189" i="28"/>
  <c r="AH188" i="28"/>
  <c r="AG188" i="28"/>
  <c r="AF188" i="28"/>
  <c r="AE188" i="28"/>
  <c r="AD188" i="28"/>
  <c r="AD188" i="28" a="1"/>
  <c r="AC188" i="28"/>
  <c r="AB188" i="28"/>
  <c r="AA188" i="28"/>
  <c r="AA188" i="28" a="1"/>
  <c r="Z188" i="28"/>
  <c r="X188" i="28"/>
  <c r="V188" i="28"/>
  <c r="U188" i="28"/>
  <c r="T188" i="28"/>
  <c r="S188" i="28"/>
  <c r="R188" i="28"/>
  <c r="AH187" i="28"/>
  <c r="AG187" i="28"/>
  <c r="AF187" i="28"/>
  <c r="AE187" i="28"/>
  <c r="AD187" i="28"/>
  <c r="AD187" i="28" a="1"/>
  <c r="AC187" i="28"/>
  <c r="AB187" i="28"/>
  <c r="AA187" i="28"/>
  <c r="AA187" i="28" a="1"/>
  <c r="Z187" i="28"/>
  <c r="X187" i="28"/>
  <c r="V187" i="28"/>
  <c r="U187" i="28"/>
  <c r="T187" i="28"/>
  <c r="S187" i="28"/>
  <c r="R187" i="28"/>
  <c r="AH186" i="28"/>
  <c r="AG186" i="28"/>
  <c r="AF186" i="28"/>
  <c r="AE186" i="28"/>
  <c r="AD186" i="28"/>
  <c r="AD186" i="28" a="1"/>
  <c r="AC186" i="28"/>
  <c r="AB186" i="28"/>
  <c r="AA186" i="28"/>
  <c r="AA186" i="28" a="1"/>
  <c r="Z186" i="28"/>
  <c r="X186" i="28"/>
  <c r="V186" i="28"/>
  <c r="U186" i="28"/>
  <c r="T186" i="28"/>
  <c r="S186" i="28"/>
  <c r="R186" i="28"/>
  <c r="AH185" i="28"/>
  <c r="AG185" i="28"/>
  <c r="AF185" i="28"/>
  <c r="AE185" i="28"/>
  <c r="AD185" i="28"/>
  <c r="AD185" i="28" a="1"/>
  <c r="AC185" i="28"/>
  <c r="AB185" i="28"/>
  <c r="AA185" i="28"/>
  <c r="AA185" i="28" a="1"/>
  <c r="Z185" i="28"/>
  <c r="X185" i="28"/>
  <c r="V185" i="28"/>
  <c r="U185" i="28"/>
  <c r="T185" i="28"/>
  <c r="S185" i="28"/>
  <c r="R185" i="28"/>
  <c r="AH184" i="28"/>
  <c r="AG184" i="28"/>
  <c r="AF184" i="28"/>
  <c r="AE184" i="28"/>
  <c r="AD184" i="28"/>
  <c r="AD184" i="28" a="1"/>
  <c r="AC184" i="28"/>
  <c r="AB184" i="28"/>
  <c r="AA184" i="28"/>
  <c r="AA184" i="28" a="1"/>
  <c r="Z184" i="28"/>
  <c r="X184" i="28"/>
  <c r="V184" i="28"/>
  <c r="U184" i="28"/>
  <c r="T184" i="28"/>
  <c r="S184" i="28"/>
  <c r="R184" i="28"/>
  <c r="AH183" i="28"/>
  <c r="AG183" i="28"/>
  <c r="AF183" i="28"/>
  <c r="AE183" i="28"/>
  <c r="AD183" i="28"/>
  <c r="AD183" i="28" a="1"/>
  <c r="AC183" i="28"/>
  <c r="AB183" i="28"/>
  <c r="AA183" i="28"/>
  <c r="AA183" i="28" a="1"/>
  <c r="Z183" i="28"/>
  <c r="X183" i="28"/>
  <c r="V183" i="28"/>
  <c r="U183" i="28"/>
  <c r="T183" i="28"/>
  <c r="S183" i="28"/>
  <c r="R183" i="28"/>
  <c r="AH182" i="28"/>
  <c r="AG182" i="28"/>
  <c r="AF182" i="28"/>
  <c r="AE182" i="28"/>
  <c r="AD182" i="28"/>
  <c r="AD182" i="28" a="1"/>
  <c r="AC182" i="28"/>
  <c r="AB182" i="28"/>
  <c r="AA182" i="28"/>
  <c r="AA182" i="28" a="1"/>
  <c r="Z182" i="28"/>
  <c r="X182" i="28"/>
  <c r="V182" i="28"/>
  <c r="U182" i="28"/>
  <c r="T182" i="28"/>
  <c r="S182" i="28"/>
  <c r="R182" i="28"/>
  <c r="AH181" i="28"/>
  <c r="AG181" i="28"/>
  <c r="AF181" i="28"/>
  <c r="AE181" i="28"/>
  <c r="AD181" i="28"/>
  <c r="AD181" i="28" a="1"/>
  <c r="AC181" i="28"/>
  <c r="AB181" i="28"/>
  <c r="AA181" i="28"/>
  <c r="AA181" i="28" a="1"/>
  <c r="Z181" i="28"/>
  <c r="X181" i="28"/>
  <c r="V181" i="28"/>
  <c r="U181" i="28"/>
  <c r="T181" i="28"/>
  <c r="S181" i="28"/>
  <c r="R181" i="28"/>
  <c r="AH180" i="28"/>
  <c r="AG180" i="28"/>
  <c r="AF180" i="28"/>
  <c r="AE180" i="28"/>
  <c r="AD180" i="28"/>
  <c r="AD180" i="28" a="1"/>
  <c r="AC180" i="28"/>
  <c r="AB180" i="28"/>
  <c r="AA180" i="28"/>
  <c r="AA180" i="28" a="1"/>
  <c r="Z180" i="28"/>
  <c r="X180" i="28"/>
  <c r="V180" i="28"/>
  <c r="U180" i="28"/>
  <c r="T180" i="28"/>
  <c r="S180" i="28"/>
  <c r="R180" i="28"/>
  <c r="AH179" i="28"/>
  <c r="AG179" i="28"/>
  <c r="AF179" i="28"/>
  <c r="AE179" i="28"/>
  <c r="AD179" i="28"/>
  <c r="AD179" i="28" a="1"/>
  <c r="AC179" i="28"/>
  <c r="AB179" i="28"/>
  <c r="AA179" i="28"/>
  <c r="AA179" i="28" a="1"/>
  <c r="Z179" i="28"/>
  <c r="X179" i="28"/>
  <c r="V179" i="28"/>
  <c r="U179" i="28"/>
  <c r="T179" i="28"/>
  <c r="S179" i="28"/>
  <c r="R179" i="28"/>
  <c r="AH178" i="28"/>
  <c r="AG178" i="28"/>
  <c r="AF178" i="28"/>
  <c r="AE178" i="28"/>
  <c r="AD178" i="28"/>
  <c r="AD178" i="28" a="1"/>
  <c r="AC178" i="28"/>
  <c r="AB178" i="28"/>
  <c r="AA178" i="28"/>
  <c r="AA178" i="28" a="1"/>
  <c r="Z178" i="28"/>
  <c r="X178" i="28"/>
  <c r="V178" i="28"/>
  <c r="U178" i="28"/>
  <c r="T178" i="28"/>
  <c r="S178" i="28"/>
  <c r="R178" i="28"/>
  <c r="AH177" i="28"/>
  <c r="AG177" i="28"/>
  <c r="AF177" i="28"/>
  <c r="AE177" i="28"/>
  <c r="AD177" i="28"/>
  <c r="AD177" i="28" a="1"/>
  <c r="AC177" i="28"/>
  <c r="AB177" i="28"/>
  <c r="AA177" i="28"/>
  <c r="AA177" i="28" a="1"/>
  <c r="Z177" i="28"/>
  <c r="X177" i="28"/>
  <c r="V177" i="28"/>
  <c r="U177" i="28"/>
  <c r="T177" i="28"/>
  <c r="S177" i="28"/>
  <c r="R177" i="28"/>
  <c r="AH176" i="28"/>
  <c r="AG176" i="28"/>
  <c r="AF176" i="28"/>
  <c r="AE176" i="28"/>
  <c r="AD176" i="28"/>
  <c r="AD176" i="28" a="1"/>
  <c r="AC176" i="28"/>
  <c r="AB176" i="28"/>
  <c r="AA176" i="28"/>
  <c r="AA176" i="28" a="1"/>
  <c r="Z176" i="28"/>
  <c r="X176" i="28"/>
  <c r="V176" i="28"/>
  <c r="U176" i="28"/>
  <c r="T176" i="28"/>
  <c r="S176" i="28"/>
  <c r="R176" i="28"/>
  <c r="AH175" i="28"/>
  <c r="AG175" i="28"/>
  <c r="AF175" i="28"/>
  <c r="AE175" i="28"/>
  <c r="AD175" i="28"/>
  <c r="AD175" i="28" a="1"/>
  <c r="AC175" i="28"/>
  <c r="AB175" i="28"/>
  <c r="AA175" i="28"/>
  <c r="AA175" i="28" a="1"/>
  <c r="Z175" i="28"/>
  <c r="X175" i="28"/>
  <c r="V175" i="28"/>
  <c r="U175" i="28"/>
  <c r="T175" i="28"/>
  <c r="S175" i="28"/>
  <c r="R175" i="28"/>
  <c r="AH174" i="28"/>
  <c r="AG174" i="28"/>
  <c r="AF174" i="28"/>
  <c r="AE174" i="28"/>
  <c r="AD174" i="28"/>
  <c r="AD174" i="28" a="1"/>
  <c r="AC174" i="28"/>
  <c r="AB174" i="28"/>
  <c r="AA174" i="28"/>
  <c r="AA174" i="28" a="1"/>
  <c r="Z174" i="28"/>
  <c r="X174" i="28"/>
  <c r="V174" i="28"/>
  <c r="U174" i="28"/>
  <c r="T174" i="28"/>
  <c r="S174" i="28"/>
  <c r="R174" i="28"/>
  <c r="AH173" i="28"/>
  <c r="AG173" i="28"/>
  <c r="AF173" i="28"/>
  <c r="AE173" i="28"/>
  <c r="AD173" i="28"/>
  <c r="AD173" i="28" a="1"/>
  <c r="AC173" i="28"/>
  <c r="AB173" i="28"/>
  <c r="AA173" i="28"/>
  <c r="AA173" i="28" a="1"/>
  <c r="Z173" i="28"/>
  <c r="X173" i="28"/>
  <c r="V173" i="28"/>
  <c r="U173" i="28"/>
  <c r="T173" i="28"/>
  <c r="S173" i="28"/>
  <c r="R173" i="28"/>
  <c r="AH172" i="28"/>
  <c r="AG172" i="28"/>
  <c r="AF172" i="28"/>
  <c r="AE172" i="28"/>
  <c r="AD172" i="28"/>
  <c r="AD172" i="28" a="1"/>
  <c r="AC172" i="28"/>
  <c r="AB172" i="28"/>
  <c r="AA172" i="28"/>
  <c r="AA172" i="28" a="1"/>
  <c r="Z172" i="28"/>
  <c r="X172" i="28"/>
  <c r="V172" i="28"/>
  <c r="U172" i="28"/>
  <c r="T172" i="28"/>
  <c r="S172" i="28"/>
  <c r="R172" i="28"/>
  <c r="AH171" i="28"/>
  <c r="AG171" i="28"/>
  <c r="AF171" i="28"/>
  <c r="AE171" i="28"/>
  <c r="AD171" i="28"/>
  <c r="AD171" i="28" a="1"/>
  <c r="AC171" i="28"/>
  <c r="AB171" i="28"/>
  <c r="AA171" i="28"/>
  <c r="AA171" i="28" a="1"/>
  <c r="Z171" i="28"/>
  <c r="X171" i="28"/>
  <c r="V171" i="28"/>
  <c r="U171" i="28"/>
  <c r="T171" i="28"/>
  <c r="S171" i="28"/>
  <c r="R171" i="28"/>
  <c r="AH170" i="28"/>
  <c r="AG170" i="28"/>
  <c r="AF170" i="28"/>
  <c r="AE170" i="28"/>
  <c r="AD170" i="28"/>
  <c r="AD170" i="28" a="1"/>
  <c r="AC170" i="28"/>
  <c r="AB170" i="28"/>
  <c r="AA170" i="28"/>
  <c r="AA170" i="28" a="1"/>
  <c r="Z170" i="28"/>
  <c r="X170" i="28"/>
  <c r="V170" i="28"/>
  <c r="U170" i="28"/>
  <c r="T170" i="28"/>
  <c r="S170" i="28"/>
  <c r="R170" i="28"/>
  <c r="AH169" i="28"/>
  <c r="AG169" i="28"/>
  <c r="AF169" i="28"/>
  <c r="AE169" i="28"/>
  <c r="AD169" i="28"/>
  <c r="AD169" i="28" a="1"/>
  <c r="AC169" i="28"/>
  <c r="AB169" i="28"/>
  <c r="AA169" i="28"/>
  <c r="AA169" i="28" a="1"/>
  <c r="Z169" i="28"/>
  <c r="X169" i="28"/>
  <c r="V169" i="28"/>
  <c r="U169" i="28"/>
  <c r="T169" i="28"/>
  <c r="S169" i="28"/>
  <c r="R169" i="28"/>
  <c r="AH168" i="28"/>
  <c r="AG168" i="28"/>
  <c r="AF168" i="28"/>
  <c r="AE168" i="28"/>
  <c r="AD168" i="28"/>
  <c r="AD168" i="28" a="1"/>
  <c r="AC168" i="28"/>
  <c r="AB168" i="28"/>
  <c r="AA168" i="28"/>
  <c r="AA168" i="28" a="1"/>
  <c r="Z168" i="28"/>
  <c r="X168" i="28"/>
  <c r="V168" i="28"/>
  <c r="U168" i="28"/>
  <c r="T168" i="28"/>
  <c r="S168" i="28"/>
  <c r="R168" i="28"/>
  <c r="AH167" i="28"/>
  <c r="AG167" i="28"/>
  <c r="AF167" i="28"/>
  <c r="AE167" i="28"/>
  <c r="AD167" i="28"/>
  <c r="AD167" i="28" a="1"/>
  <c r="AC167" i="28"/>
  <c r="AB167" i="28"/>
  <c r="AA167" i="28"/>
  <c r="AA167" i="28" a="1"/>
  <c r="Z167" i="28"/>
  <c r="X167" i="28"/>
  <c r="V167" i="28"/>
  <c r="U167" i="28"/>
  <c r="T167" i="28"/>
  <c r="S167" i="28"/>
  <c r="R167" i="28"/>
  <c r="AH166" i="28"/>
  <c r="AG166" i="28"/>
  <c r="AF166" i="28"/>
  <c r="AE166" i="28"/>
  <c r="AD166" i="28"/>
  <c r="AD166" i="28" a="1"/>
  <c r="AC166" i="28"/>
  <c r="AB166" i="28"/>
  <c r="AA166" i="28"/>
  <c r="AA166" i="28" a="1"/>
  <c r="Z166" i="28"/>
  <c r="X166" i="28"/>
  <c r="V166" i="28"/>
  <c r="U166" i="28"/>
  <c r="T166" i="28"/>
  <c r="S166" i="28"/>
  <c r="R166" i="28"/>
  <c r="AH165" i="28"/>
  <c r="AG165" i="28"/>
  <c r="AF165" i="28"/>
  <c r="AE165" i="28"/>
  <c r="AD165" i="28"/>
  <c r="AD165" i="28" a="1"/>
  <c r="AC165" i="28"/>
  <c r="AB165" i="28"/>
  <c r="AA165" i="28"/>
  <c r="AA165" i="28" a="1"/>
  <c r="Z165" i="28"/>
  <c r="X165" i="28"/>
  <c r="V165" i="28"/>
  <c r="U165" i="28"/>
  <c r="T165" i="28"/>
  <c r="S165" i="28"/>
  <c r="R165" i="28"/>
  <c r="AH164" i="28"/>
  <c r="AG164" i="28"/>
  <c r="AF164" i="28"/>
  <c r="AE164" i="28"/>
  <c r="AD164" i="28"/>
  <c r="AD164" i="28" a="1"/>
  <c r="AC164" i="28"/>
  <c r="AB164" i="28"/>
  <c r="AA164" i="28"/>
  <c r="AA164" i="28" a="1"/>
  <c r="Z164" i="28"/>
  <c r="X164" i="28"/>
  <c r="V164" i="28"/>
  <c r="U164" i="28"/>
  <c r="T164" i="28"/>
  <c r="S164" i="28"/>
  <c r="R164" i="28"/>
  <c r="AH163" i="28"/>
  <c r="AG163" i="28"/>
  <c r="AF163" i="28"/>
  <c r="AE163" i="28"/>
  <c r="AD163" i="28"/>
  <c r="AD163" i="28" a="1"/>
  <c r="AC163" i="28"/>
  <c r="AB163" i="28"/>
  <c r="AA163" i="28"/>
  <c r="AA163" i="28" a="1"/>
  <c r="Z163" i="28"/>
  <c r="X163" i="28"/>
  <c r="V163" i="28"/>
  <c r="U163" i="28"/>
  <c r="T163" i="28"/>
  <c r="S163" i="28"/>
  <c r="R163" i="28"/>
  <c r="AH162" i="28"/>
  <c r="AG162" i="28"/>
  <c r="AF162" i="28"/>
  <c r="AE162" i="28"/>
  <c r="AD162" i="28"/>
  <c r="AD162" i="28" a="1"/>
  <c r="AC162" i="28"/>
  <c r="AB162" i="28"/>
  <c r="AA162" i="28"/>
  <c r="AA162" i="28" a="1"/>
  <c r="Z162" i="28"/>
  <c r="X162" i="28"/>
  <c r="V162" i="28"/>
  <c r="U162" i="28"/>
  <c r="T162" i="28"/>
  <c r="S162" i="28"/>
  <c r="R162" i="28"/>
  <c r="AH161" i="28"/>
  <c r="AG161" i="28"/>
  <c r="AF161" i="28"/>
  <c r="AE161" i="28"/>
  <c r="AD161" i="28"/>
  <c r="AD161" i="28" a="1"/>
  <c r="AC161" i="28"/>
  <c r="AB161" i="28"/>
  <c r="AA161" i="28"/>
  <c r="AA161" i="28" a="1"/>
  <c r="Z161" i="28"/>
  <c r="X161" i="28"/>
  <c r="V161" i="28"/>
  <c r="U161" i="28"/>
  <c r="T161" i="28"/>
  <c r="S161" i="28"/>
  <c r="R161" i="28"/>
  <c r="AH160" i="28"/>
  <c r="AG160" i="28"/>
  <c r="AF160" i="28"/>
  <c r="AE160" i="28"/>
  <c r="AD160" i="28"/>
  <c r="AD160" i="28" a="1"/>
  <c r="AC160" i="28"/>
  <c r="AB160" i="28"/>
  <c r="AA160" i="28"/>
  <c r="AA160" i="28" a="1"/>
  <c r="Z160" i="28"/>
  <c r="X160" i="28"/>
  <c r="V160" i="28"/>
  <c r="U160" i="28"/>
  <c r="T160" i="28"/>
  <c r="S160" i="28"/>
  <c r="R160" i="28"/>
  <c r="AH159" i="28"/>
  <c r="AG159" i="28"/>
  <c r="AF159" i="28"/>
  <c r="AE159" i="28"/>
  <c r="AD159" i="28"/>
  <c r="AD159" i="28" a="1"/>
  <c r="AC159" i="28"/>
  <c r="AB159" i="28"/>
  <c r="AA159" i="28"/>
  <c r="AA159" i="28" a="1"/>
  <c r="Z159" i="28"/>
  <c r="X159" i="28"/>
  <c r="V159" i="28"/>
  <c r="U159" i="28"/>
  <c r="T159" i="28"/>
  <c r="S159" i="28"/>
  <c r="R159" i="28"/>
  <c r="AH158" i="28"/>
  <c r="AG158" i="28"/>
  <c r="AF158" i="28"/>
  <c r="AE158" i="28"/>
  <c r="AD158" i="28"/>
  <c r="AD158" i="28" a="1"/>
  <c r="AC158" i="28"/>
  <c r="AB158" i="28"/>
  <c r="AA158" i="28"/>
  <c r="AA158" i="28" a="1"/>
  <c r="Z158" i="28"/>
  <c r="X158" i="28"/>
  <c r="V158" i="28"/>
  <c r="U158" i="28"/>
  <c r="T158" i="28"/>
  <c r="S158" i="28"/>
  <c r="R158" i="28"/>
  <c r="AH157" i="28"/>
  <c r="AG157" i="28"/>
  <c r="AF157" i="28"/>
  <c r="AE157" i="28"/>
  <c r="AD157" i="28"/>
  <c r="AD157" i="28" a="1"/>
  <c r="AC157" i="28"/>
  <c r="AB157" i="28"/>
  <c r="AA157" i="28"/>
  <c r="AA157" i="28" a="1"/>
  <c r="Z157" i="28"/>
  <c r="X157" i="28"/>
  <c r="V157" i="28"/>
  <c r="U157" i="28"/>
  <c r="T157" i="28"/>
  <c r="S157" i="28"/>
  <c r="R157" i="28"/>
  <c r="AH156" i="28"/>
  <c r="AG156" i="28"/>
  <c r="AF156" i="28"/>
  <c r="AE156" i="28"/>
  <c r="AD156" i="28"/>
  <c r="AD156" i="28" a="1"/>
  <c r="AC156" i="28"/>
  <c r="AB156" i="28"/>
  <c r="AA156" i="28"/>
  <c r="AA156" i="28" a="1"/>
  <c r="Z156" i="28"/>
  <c r="X156" i="28"/>
  <c r="V156" i="28"/>
  <c r="U156" i="28"/>
  <c r="T156" i="28"/>
  <c r="S156" i="28"/>
  <c r="R156" i="28"/>
  <c r="AH155" i="28"/>
  <c r="AG155" i="28"/>
  <c r="AF155" i="28"/>
  <c r="AE155" i="28"/>
  <c r="AD155" i="28"/>
  <c r="AD155" i="28" a="1"/>
  <c r="AC155" i="28"/>
  <c r="AB155" i="28"/>
  <c r="AA155" i="28"/>
  <c r="AA155" i="28" a="1"/>
  <c r="Z155" i="28"/>
  <c r="X155" i="28"/>
  <c r="V155" i="28"/>
  <c r="U155" i="28"/>
  <c r="T155" i="28"/>
  <c r="S155" i="28"/>
  <c r="R155" i="28"/>
  <c r="AH154" i="28"/>
  <c r="AG154" i="28"/>
  <c r="AF154" i="28"/>
  <c r="AE154" i="28"/>
  <c r="AD154" i="28"/>
  <c r="AD154" i="28" a="1"/>
  <c r="AC154" i="28"/>
  <c r="AB154" i="28"/>
  <c r="AA154" i="28"/>
  <c r="AA154" i="28" a="1"/>
  <c r="Z154" i="28"/>
  <c r="X154" i="28"/>
  <c r="V154" i="28"/>
  <c r="U154" i="28"/>
  <c r="T154" i="28"/>
  <c r="S154" i="28"/>
  <c r="R154" i="28"/>
  <c r="AH153" i="28"/>
  <c r="AG153" i="28"/>
  <c r="AF153" i="28"/>
  <c r="AE153" i="28"/>
  <c r="AD153" i="28"/>
  <c r="AD153" i="28" a="1"/>
  <c r="AC153" i="28"/>
  <c r="AB153" i="28"/>
  <c r="AA153" i="28"/>
  <c r="AA153" i="28" a="1"/>
  <c r="Z153" i="28"/>
  <c r="X153" i="28"/>
  <c r="V153" i="28"/>
  <c r="U153" i="28"/>
  <c r="T153" i="28"/>
  <c r="S153" i="28"/>
  <c r="R153" i="28"/>
  <c r="AH152" i="28"/>
  <c r="AG152" i="28"/>
  <c r="AF152" i="28"/>
  <c r="AE152" i="28"/>
  <c r="AD152" i="28"/>
  <c r="AD152" i="28" a="1"/>
  <c r="AC152" i="28"/>
  <c r="AB152" i="28"/>
  <c r="AA152" i="28"/>
  <c r="AA152" i="28" a="1"/>
  <c r="Z152" i="28"/>
  <c r="X152" i="28"/>
  <c r="V152" i="28"/>
  <c r="U152" i="28"/>
  <c r="T152" i="28"/>
  <c r="S152" i="28"/>
  <c r="R152" i="28"/>
  <c r="AH151" i="28"/>
  <c r="AG151" i="28"/>
  <c r="AF151" i="28"/>
  <c r="AE151" i="28"/>
  <c r="AD151" i="28"/>
  <c r="AD151" i="28" a="1"/>
  <c r="AC151" i="28"/>
  <c r="AB151" i="28"/>
  <c r="AA151" i="28"/>
  <c r="AA151" i="28" a="1"/>
  <c r="Z151" i="28"/>
  <c r="X151" i="28"/>
  <c r="V151" i="28"/>
  <c r="U151" i="28"/>
  <c r="T151" i="28"/>
  <c r="S151" i="28"/>
  <c r="R151" i="28"/>
  <c r="AH150" i="28"/>
  <c r="AG150" i="28"/>
  <c r="AF150" i="28"/>
  <c r="AE150" i="28"/>
  <c r="AD150" i="28"/>
  <c r="AD150" i="28" a="1"/>
  <c r="AC150" i="28"/>
  <c r="AB150" i="28"/>
  <c r="AA150" i="28"/>
  <c r="AA150" i="28" a="1"/>
  <c r="Z150" i="28"/>
  <c r="X150" i="28"/>
  <c r="V150" i="28"/>
  <c r="U150" i="28"/>
  <c r="T150" i="28"/>
  <c r="S150" i="28"/>
  <c r="R150" i="28"/>
  <c r="AH149" i="28"/>
  <c r="AG149" i="28"/>
  <c r="AF149" i="28"/>
  <c r="AE149" i="28"/>
  <c r="AD149" i="28"/>
  <c r="AD149" i="28" a="1"/>
  <c r="AC149" i="28"/>
  <c r="AB149" i="28"/>
  <c r="AA149" i="28"/>
  <c r="AA149" i="28" a="1"/>
  <c r="Z149" i="28"/>
  <c r="X149" i="28"/>
  <c r="V149" i="28"/>
  <c r="U149" i="28"/>
  <c r="T149" i="28"/>
  <c r="S149" i="28"/>
  <c r="R149" i="28"/>
  <c r="AH148" i="28"/>
  <c r="AG148" i="28"/>
  <c r="AF148" i="28"/>
  <c r="AE148" i="28"/>
  <c r="AD148" i="28"/>
  <c r="AD148" i="28" a="1"/>
  <c r="AC148" i="28"/>
  <c r="AB148" i="28"/>
  <c r="AA148" i="28"/>
  <c r="AA148" i="28" a="1"/>
  <c r="Z148" i="28"/>
  <c r="X148" i="28"/>
  <c r="V148" i="28"/>
  <c r="U148" i="28"/>
  <c r="T148" i="28"/>
  <c r="S148" i="28"/>
  <c r="R148" i="28"/>
  <c r="AH147" i="28"/>
  <c r="AG147" i="28"/>
  <c r="AF147" i="28"/>
  <c r="AE147" i="28"/>
  <c r="AD147" i="28"/>
  <c r="AD147" i="28" a="1"/>
  <c r="AC147" i="28"/>
  <c r="AB147" i="28"/>
  <c r="AA147" i="28"/>
  <c r="AA147" i="28" a="1"/>
  <c r="Z147" i="28"/>
  <c r="X147" i="28"/>
  <c r="V147" i="28"/>
  <c r="U147" i="28"/>
  <c r="T147" i="28"/>
  <c r="S147" i="28"/>
  <c r="R147" i="28"/>
  <c r="AH146" i="28"/>
  <c r="AG146" i="28"/>
  <c r="AF146" i="28"/>
  <c r="AE146" i="28"/>
  <c r="AD146" i="28"/>
  <c r="AD146" i="28" a="1"/>
  <c r="AC146" i="28"/>
  <c r="AB146" i="28"/>
  <c r="AA146" i="28"/>
  <c r="AA146" i="28" a="1"/>
  <c r="Z146" i="28"/>
  <c r="X146" i="28"/>
  <c r="V146" i="28"/>
  <c r="U146" i="28"/>
  <c r="T146" i="28"/>
  <c r="S146" i="28"/>
  <c r="R146" i="28"/>
  <c r="AH145" i="28"/>
  <c r="AG145" i="28"/>
  <c r="AF145" i="28"/>
  <c r="AE145" i="28"/>
  <c r="AD145" i="28"/>
  <c r="AD145" i="28" a="1"/>
  <c r="AC145" i="28"/>
  <c r="AB145" i="28"/>
  <c r="AA145" i="28"/>
  <c r="AA145" i="28" a="1"/>
  <c r="Z145" i="28"/>
  <c r="X145" i="28"/>
  <c r="V145" i="28"/>
  <c r="U145" i="28"/>
  <c r="T145" i="28"/>
  <c r="S145" i="28"/>
  <c r="R145" i="28"/>
  <c r="AH144" i="28"/>
  <c r="AG144" i="28"/>
  <c r="AF144" i="28"/>
  <c r="AE144" i="28"/>
  <c r="AD144" i="28"/>
  <c r="AD144" i="28" a="1"/>
  <c r="AC144" i="28"/>
  <c r="AB144" i="28"/>
  <c r="AA144" i="28"/>
  <c r="AA144" i="28" a="1"/>
  <c r="Z144" i="28"/>
  <c r="X144" i="28"/>
  <c r="V144" i="28"/>
  <c r="U144" i="28"/>
  <c r="T144" i="28"/>
  <c r="S144" i="28"/>
  <c r="R144" i="28"/>
  <c r="AH143" i="28"/>
  <c r="AG143" i="28"/>
  <c r="AF143" i="28"/>
  <c r="AE143" i="28"/>
  <c r="AD143" i="28"/>
  <c r="AD143" i="28" a="1"/>
  <c r="AC143" i="28"/>
  <c r="AB143" i="28"/>
  <c r="AA143" i="28"/>
  <c r="AA143" i="28" a="1"/>
  <c r="Z143" i="28"/>
  <c r="X143" i="28"/>
  <c r="V143" i="28"/>
  <c r="U143" i="28"/>
  <c r="T143" i="28"/>
  <c r="S143" i="28"/>
  <c r="R143" i="28"/>
  <c r="AH142" i="28"/>
  <c r="AG142" i="28"/>
  <c r="AF142" i="28"/>
  <c r="AE142" i="28"/>
  <c r="AD142" i="28"/>
  <c r="AD142" i="28" a="1"/>
  <c r="AC142" i="28"/>
  <c r="AB142" i="28"/>
  <c r="AA142" i="28"/>
  <c r="AA142" i="28" a="1"/>
  <c r="Z142" i="28"/>
  <c r="X142" i="28"/>
  <c r="V142" i="28"/>
  <c r="U142" i="28"/>
  <c r="T142" i="28"/>
  <c r="S142" i="28"/>
  <c r="R142" i="28"/>
  <c r="AH141" i="28"/>
  <c r="AG141" i="28"/>
  <c r="AF141" i="28"/>
  <c r="AE141" i="28"/>
  <c r="AD141" i="28"/>
  <c r="AD141" i="28" a="1"/>
  <c r="AC141" i="28"/>
  <c r="AB141" i="28"/>
  <c r="AA141" i="28"/>
  <c r="AA141" i="28" a="1"/>
  <c r="Z141" i="28"/>
  <c r="X141" i="28"/>
  <c r="V141" i="28"/>
  <c r="U141" i="28"/>
  <c r="T141" i="28"/>
  <c r="S141" i="28"/>
  <c r="R141" i="28"/>
  <c r="AH140" i="28"/>
  <c r="AG140" i="28"/>
  <c r="AF140" i="28"/>
  <c r="AE140" i="28"/>
  <c r="AD140" i="28"/>
  <c r="AD140" i="28" a="1"/>
  <c r="AC140" i="28"/>
  <c r="AB140" i="28"/>
  <c r="AA140" i="28"/>
  <c r="AA140" i="28" a="1"/>
  <c r="Z140" i="28"/>
  <c r="X140" i="28"/>
  <c r="V140" i="28"/>
  <c r="U140" i="28"/>
  <c r="T140" i="28"/>
  <c r="S140" i="28"/>
  <c r="R140" i="28"/>
  <c r="AH139" i="28"/>
  <c r="AG139" i="28"/>
  <c r="AF139" i="28"/>
  <c r="AE139" i="28"/>
  <c r="AD139" i="28"/>
  <c r="AD139" i="28" a="1"/>
  <c r="AC139" i="28"/>
  <c r="AB139" i="28"/>
  <c r="AA139" i="28"/>
  <c r="AA139" i="28" a="1"/>
  <c r="Z139" i="28"/>
  <c r="X139" i="28"/>
  <c r="V139" i="28"/>
  <c r="U139" i="28"/>
  <c r="T139" i="28"/>
  <c r="S139" i="28"/>
  <c r="R139" i="28"/>
  <c r="AH138" i="28"/>
  <c r="AG138" i="28"/>
  <c r="AF138" i="28"/>
  <c r="AE138" i="28"/>
  <c r="AD138" i="28"/>
  <c r="AD138" i="28" a="1"/>
  <c r="AC138" i="28"/>
  <c r="AB138" i="28"/>
  <c r="AA138" i="28"/>
  <c r="AA138" i="28" a="1"/>
  <c r="Z138" i="28"/>
  <c r="X138" i="28"/>
  <c r="V138" i="28"/>
  <c r="U138" i="28"/>
  <c r="T138" i="28"/>
  <c r="S138" i="28"/>
  <c r="R138" i="28"/>
  <c r="AH137" i="28"/>
  <c r="AG137" i="28"/>
  <c r="AF137" i="28"/>
  <c r="AE137" i="28"/>
  <c r="AD137" i="28"/>
  <c r="AD137" i="28" a="1"/>
  <c r="AC137" i="28"/>
  <c r="AB137" i="28"/>
  <c r="AA137" i="28"/>
  <c r="AA137" i="28" a="1"/>
  <c r="Z137" i="28"/>
  <c r="X137" i="28"/>
  <c r="V137" i="28"/>
  <c r="U137" i="28"/>
  <c r="T137" i="28"/>
  <c r="S137" i="28"/>
  <c r="R137" i="28"/>
  <c r="AH136" i="28"/>
  <c r="AG136" i="28"/>
  <c r="AF136" i="28"/>
  <c r="AE136" i="28"/>
  <c r="AD136" i="28"/>
  <c r="AD136" i="28" a="1"/>
  <c r="AC136" i="28"/>
  <c r="AB136" i="28"/>
  <c r="AA136" i="28"/>
  <c r="AA136" i="28" a="1"/>
  <c r="Z136" i="28"/>
  <c r="X136" i="28"/>
  <c r="V136" i="28"/>
  <c r="U136" i="28"/>
  <c r="T136" i="28"/>
  <c r="S136" i="28"/>
  <c r="R136" i="28"/>
  <c r="AH135" i="28"/>
  <c r="AG135" i="28"/>
  <c r="AF135" i="28"/>
  <c r="AE135" i="28"/>
  <c r="AD135" i="28"/>
  <c r="AD135" i="28" a="1"/>
  <c r="AC135" i="28"/>
  <c r="AB135" i="28"/>
  <c r="AA135" i="28"/>
  <c r="AA135" i="28" a="1"/>
  <c r="Z135" i="28"/>
  <c r="X135" i="28"/>
  <c r="V135" i="28"/>
  <c r="U135" i="28"/>
  <c r="T135" i="28"/>
  <c r="S135" i="28"/>
  <c r="R135" i="28"/>
  <c r="AH134" i="28"/>
  <c r="AG134" i="28"/>
  <c r="AF134" i="28"/>
  <c r="AE134" i="28"/>
  <c r="AD134" i="28"/>
  <c r="AD134" i="28" a="1"/>
  <c r="AC134" i="28"/>
  <c r="AB134" i="28"/>
  <c r="AA134" i="28"/>
  <c r="AA134" i="28" a="1"/>
  <c r="Z134" i="28"/>
  <c r="X134" i="28"/>
  <c r="V134" i="28"/>
  <c r="U134" i="28"/>
  <c r="T134" i="28"/>
  <c r="S134" i="28"/>
  <c r="R134" i="28"/>
  <c r="AH133" i="28"/>
  <c r="AG133" i="28"/>
  <c r="AF133" i="28"/>
  <c r="AE133" i="28"/>
  <c r="AD133" i="28"/>
  <c r="AD133" i="28" a="1"/>
  <c r="AC133" i="28"/>
  <c r="AB133" i="28"/>
  <c r="AA133" i="28"/>
  <c r="AA133" i="28" a="1"/>
  <c r="Z133" i="28"/>
  <c r="X133" i="28"/>
  <c r="V133" i="28"/>
  <c r="U133" i="28"/>
  <c r="T133" i="28"/>
  <c r="S133" i="28"/>
  <c r="R133" i="28"/>
  <c r="AH132" i="28"/>
  <c r="AG132" i="28"/>
  <c r="AF132" i="28"/>
  <c r="AE132" i="28"/>
  <c r="AD132" i="28"/>
  <c r="AD132" i="28" a="1"/>
  <c r="AC132" i="28"/>
  <c r="AB132" i="28"/>
  <c r="AA132" i="28"/>
  <c r="AA132" i="28" a="1"/>
  <c r="Z132" i="28"/>
  <c r="X132" i="28"/>
  <c r="V132" i="28"/>
  <c r="U132" i="28"/>
  <c r="T132" i="28"/>
  <c r="S132" i="28"/>
  <c r="R132" i="28"/>
  <c r="AH131" i="28"/>
  <c r="AG131" i="28"/>
  <c r="AF131" i="28"/>
  <c r="AE131" i="28"/>
  <c r="AD131" i="28"/>
  <c r="AD131" i="28" a="1"/>
  <c r="AC131" i="28"/>
  <c r="AB131" i="28"/>
  <c r="AA131" i="28"/>
  <c r="AA131" i="28" a="1"/>
  <c r="Z131" i="28"/>
  <c r="X131" i="28"/>
  <c r="V131" i="28"/>
  <c r="U131" i="28"/>
  <c r="T131" i="28"/>
  <c r="S131" i="28"/>
  <c r="R131" i="28"/>
  <c r="AH130" i="28"/>
  <c r="AG130" i="28"/>
  <c r="AF130" i="28"/>
  <c r="AE130" i="28"/>
  <c r="AD130" i="28"/>
  <c r="AD130" i="28" a="1"/>
  <c r="AC130" i="28"/>
  <c r="AB130" i="28"/>
  <c r="AA130" i="28"/>
  <c r="AA130" i="28" a="1"/>
  <c r="Z130" i="28"/>
  <c r="X130" i="28"/>
  <c r="V130" i="28"/>
  <c r="U130" i="28"/>
  <c r="T130" i="28"/>
  <c r="S130" i="28"/>
  <c r="R130" i="28"/>
  <c r="AH129" i="28"/>
  <c r="AG129" i="28"/>
  <c r="AF129" i="28"/>
  <c r="AE129" i="28"/>
  <c r="AD129" i="28"/>
  <c r="AD129" i="28" a="1"/>
  <c r="AC129" i="28"/>
  <c r="AB129" i="28"/>
  <c r="AA129" i="28"/>
  <c r="AA129" i="28" a="1"/>
  <c r="Z129" i="28"/>
  <c r="X129" i="28"/>
  <c r="V129" i="28"/>
  <c r="U129" i="28"/>
  <c r="T129" i="28"/>
  <c r="S129" i="28"/>
  <c r="R129" i="28"/>
  <c r="AH128" i="28"/>
  <c r="AG128" i="28"/>
  <c r="AF128" i="28"/>
  <c r="AE128" i="28"/>
  <c r="AD128" i="28"/>
  <c r="AD128" i="28" a="1"/>
  <c r="AC128" i="28"/>
  <c r="AB128" i="28"/>
  <c r="AA128" i="28"/>
  <c r="AA128" i="28" a="1"/>
  <c r="Z128" i="28"/>
  <c r="X128" i="28"/>
  <c r="V128" i="28"/>
  <c r="U128" i="28"/>
  <c r="T128" i="28"/>
  <c r="S128" i="28"/>
  <c r="R128" i="28"/>
  <c r="AH127" i="28"/>
  <c r="AG127" i="28"/>
  <c r="AF127" i="28"/>
  <c r="AE127" i="28"/>
  <c r="AD127" i="28"/>
  <c r="AD127" i="28" a="1"/>
  <c r="AC127" i="28"/>
  <c r="AB127" i="28"/>
  <c r="AA127" i="28"/>
  <c r="AA127" i="28" a="1"/>
  <c r="Z127" i="28"/>
  <c r="X127" i="28"/>
  <c r="V127" i="28"/>
  <c r="U127" i="28"/>
  <c r="T127" i="28"/>
  <c r="S127" i="28"/>
  <c r="R127" i="28"/>
  <c r="AH126" i="28"/>
  <c r="AG126" i="28"/>
  <c r="AF126" i="28"/>
  <c r="AE126" i="28"/>
  <c r="AD126" i="28"/>
  <c r="AD126" i="28" a="1"/>
  <c r="AC126" i="28"/>
  <c r="AB126" i="28"/>
  <c r="AA126" i="28"/>
  <c r="AA126" i="28" a="1"/>
  <c r="Z126" i="28"/>
  <c r="X126" i="28"/>
  <c r="V126" i="28"/>
  <c r="U126" i="28"/>
  <c r="T126" i="28"/>
  <c r="S126" i="28"/>
  <c r="R126" i="28"/>
  <c r="AH125" i="28"/>
  <c r="AG125" i="28"/>
  <c r="AF125" i="28"/>
  <c r="AE125" i="28"/>
  <c r="AD125" i="28"/>
  <c r="AD125" i="28" a="1"/>
  <c r="AC125" i="28"/>
  <c r="AB125" i="28"/>
  <c r="AA125" i="28"/>
  <c r="AA125" i="28" a="1"/>
  <c r="Z125" i="28"/>
  <c r="X125" i="28"/>
  <c r="V125" i="28"/>
  <c r="U125" i="28"/>
  <c r="T125" i="28"/>
  <c r="S125" i="28"/>
  <c r="R125" i="28"/>
  <c r="AH124" i="28"/>
  <c r="AG124" i="28"/>
  <c r="AF124" i="28"/>
  <c r="AE124" i="28"/>
  <c r="AD124" i="28"/>
  <c r="AD124" i="28" a="1"/>
  <c r="AC124" i="28"/>
  <c r="AB124" i="28"/>
  <c r="AA124" i="28"/>
  <c r="AA124" i="28" a="1"/>
  <c r="Z124" i="28"/>
  <c r="X124" i="28"/>
  <c r="V124" i="28"/>
  <c r="U124" i="28"/>
  <c r="T124" i="28"/>
  <c r="S124" i="28"/>
  <c r="R124" i="28"/>
  <c r="AH123" i="28"/>
  <c r="AG123" i="28"/>
  <c r="AF123" i="28"/>
  <c r="AE123" i="28"/>
  <c r="AD123" i="28"/>
  <c r="AD123" i="28" a="1"/>
  <c r="AC123" i="28"/>
  <c r="AB123" i="28"/>
  <c r="AA123" i="28"/>
  <c r="AA123" i="28" a="1"/>
  <c r="Z123" i="28"/>
  <c r="X123" i="28"/>
  <c r="V123" i="28"/>
  <c r="U123" i="28"/>
  <c r="T123" i="28"/>
  <c r="S123" i="28"/>
  <c r="R123" i="28"/>
  <c r="AH122" i="28"/>
  <c r="AG122" i="28"/>
  <c r="AF122" i="28"/>
  <c r="AE122" i="28"/>
  <c r="AD122" i="28"/>
  <c r="AD122" i="28" a="1"/>
  <c r="AC122" i="28"/>
  <c r="AB122" i="28"/>
  <c r="AA122" i="28"/>
  <c r="AA122" i="28" a="1"/>
  <c r="Z122" i="28"/>
  <c r="X122" i="28"/>
  <c r="V122" i="28"/>
  <c r="U122" i="28"/>
  <c r="T122" i="28"/>
  <c r="S122" i="28"/>
  <c r="R122" i="28"/>
  <c r="AH121" i="28"/>
  <c r="AG121" i="28"/>
  <c r="AF121" i="28"/>
  <c r="AE121" i="28"/>
  <c r="AD121" i="28"/>
  <c r="AD121" i="28" a="1"/>
  <c r="AC121" i="28"/>
  <c r="AB121" i="28"/>
  <c r="AA121" i="28"/>
  <c r="AA121" i="28" a="1"/>
  <c r="Z121" i="28"/>
  <c r="X121" i="28"/>
  <c r="V121" i="28"/>
  <c r="U121" i="28"/>
  <c r="T121" i="28"/>
  <c r="S121" i="28"/>
  <c r="R121" i="28"/>
  <c r="AH120" i="28"/>
  <c r="AG120" i="28"/>
  <c r="AF120" i="28"/>
  <c r="AE120" i="28"/>
  <c r="AD120" i="28"/>
  <c r="AD120" i="28" a="1"/>
  <c r="AC120" i="28"/>
  <c r="AB120" i="28"/>
  <c r="AA120" i="28"/>
  <c r="AA120" i="28" a="1"/>
  <c r="Z120" i="28"/>
  <c r="X120" i="28"/>
  <c r="V120" i="28"/>
  <c r="U120" i="28"/>
  <c r="T120" i="28"/>
  <c r="S120" i="28"/>
  <c r="R120" i="28"/>
  <c r="AH119" i="28"/>
  <c r="AG119" i="28"/>
  <c r="AF119" i="28"/>
  <c r="AE119" i="28"/>
  <c r="AD119" i="28"/>
  <c r="AD119" i="28" a="1"/>
  <c r="AC119" i="28"/>
  <c r="AB119" i="28"/>
  <c r="AA119" i="28"/>
  <c r="AA119" i="28" a="1"/>
  <c r="Z119" i="28"/>
  <c r="X119" i="28"/>
  <c r="V119" i="28"/>
  <c r="U119" i="28"/>
  <c r="T119" i="28"/>
  <c r="S119" i="28"/>
  <c r="R119" i="28"/>
  <c r="AH118" i="28"/>
  <c r="AG118" i="28"/>
  <c r="AF118" i="28"/>
  <c r="AE118" i="28"/>
  <c r="AD118" i="28"/>
  <c r="AD118" i="28" a="1"/>
  <c r="AC118" i="28"/>
  <c r="AB118" i="28"/>
  <c r="AA118" i="28"/>
  <c r="AA118" i="28" a="1"/>
  <c r="Z118" i="28"/>
  <c r="X118" i="28"/>
  <c r="V118" i="28"/>
  <c r="U118" i="28"/>
  <c r="T118" i="28"/>
  <c r="S118" i="28"/>
  <c r="R118" i="28"/>
  <c r="AH117" i="28"/>
  <c r="AG117" i="28"/>
  <c r="AF117" i="28"/>
  <c r="AE117" i="28"/>
  <c r="AD117" i="28"/>
  <c r="AD117" i="28" a="1"/>
  <c r="AC117" i="28"/>
  <c r="AB117" i="28"/>
  <c r="AA117" i="28"/>
  <c r="AA117" i="28" a="1"/>
  <c r="Z117" i="28"/>
  <c r="X117" i="28"/>
  <c r="V117" i="28"/>
  <c r="U117" i="28"/>
  <c r="T117" i="28"/>
  <c r="S117" i="28"/>
  <c r="R117" i="28"/>
  <c r="AH116" i="28"/>
  <c r="AG116" i="28"/>
  <c r="AF116" i="28"/>
  <c r="AE116" i="28"/>
  <c r="AD116" i="28"/>
  <c r="AD116" i="28" a="1"/>
  <c r="AC116" i="28"/>
  <c r="AB116" i="28"/>
  <c r="AA116" i="28"/>
  <c r="AA116" i="28" a="1"/>
  <c r="Z116" i="28"/>
  <c r="X116" i="28"/>
  <c r="V116" i="28"/>
  <c r="U116" i="28"/>
  <c r="T116" i="28"/>
  <c r="S116" i="28"/>
  <c r="R116" i="28"/>
  <c r="AH115" i="28"/>
  <c r="AG115" i="28"/>
  <c r="AF115" i="28"/>
  <c r="AE115" i="28"/>
  <c r="AD115" i="28"/>
  <c r="AD115" i="28" a="1"/>
  <c r="AC115" i="28"/>
  <c r="AB115" i="28"/>
  <c r="AA115" i="28"/>
  <c r="AA115" i="28" a="1"/>
  <c r="Z115" i="28"/>
  <c r="X115" i="28"/>
  <c r="V115" i="28"/>
  <c r="U115" i="28"/>
  <c r="T115" i="28"/>
  <c r="S115" i="28"/>
  <c r="R115" i="28"/>
  <c r="AH114" i="28"/>
  <c r="AG114" i="28"/>
  <c r="AF114" i="28"/>
  <c r="AE114" i="28"/>
  <c r="AD114" i="28"/>
  <c r="AD114" i="28" a="1"/>
  <c r="AC114" i="28"/>
  <c r="AB114" i="28"/>
  <c r="AA114" i="28"/>
  <c r="AA114" i="28" a="1"/>
  <c r="Z114" i="28"/>
  <c r="X114" i="28"/>
  <c r="V114" i="28"/>
  <c r="U114" i="28"/>
  <c r="T114" i="28"/>
  <c r="S114" i="28"/>
  <c r="R114" i="28"/>
  <c r="AH113" i="28"/>
  <c r="AG113" i="28"/>
  <c r="AF113" i="28"/>
  <c r="AE113" i="28"/>
  <c r="AD113" i="28"/>
  <c r="AD113" i="28" a="1"/>
  <c r="AC113" i="28"/>
  <c r="AB113" i="28"/>
  <c r="AA113" i="28"/>
  <c r="AA113" i="28" a="1"/>
  <c r="Z113" i="28"/>
  <c r="X113" i="28"/>
  <c r="V113" i="28"/>
  <c r="U113" i="28"/>
  <c r="T113" i="28"/>
  <c r="S113" i="28"/>
  <c r="R113" i="28"/>
  <c r="AH112" i="28"/>
  <c r="AG112" i="28"/>
  <c r="AF112" i="28"/>
  <c r="AE112" i="28"/>
  <c r="AD112" i="28"/>
  <c r="AD112" i="28" a="1"/>
  <c r="AC112" i="28"/>
  <c r="AB112" i="28"/>
  <c r="AA112" i="28"/>
  <c r="AA112" i="28" a="1"/>
  <c r="Z112" i="28"/>
  <c r="X112" i="28"/>
  <c r="V112" i="28"/>
  <c r="U112" i="28"/>
  <c r="T112" i="28"/>
  <c r="S112" i="28"/>
  <c r="R112" i="28"/>
  <c r="AH111" i="28"/>
  <c r="AG111" i="28"/>
  <c r="AF111" i="28"/>
  <c r="AE111" i="28"/>
  <c r="AD111" i="28"/>
  <c r="AD111" i="28" a="1"/>
  <c r="AC111" i="28"/>
  <c r="AB111" i="28"/>
  <c r="AA111" i="28"/>
  <c r="AA111" i="28" a="1"/>
  <c r="Z111" i="28"/>
  <c r="X111" i="28"/>
  <c r="V111" i="28"/>
  <c r="U111" i="28"/>
  <c r="T111" i="28"/>
  <c r="S111" i="28"/>
  <c r="R111" i="28"/>
  <c r="AH110" i="28"/>
  <c r="AG110" i="28"/>
  <c r="AF110" i="28"/>
  <c r="AE110" i="28"/>
  <c r="AD110" i="28"/>
  <c r="AD110" i="28" a="1"/>
  <c r="AC110" i="28"/>
  <c r="AB110" i="28"/>
  <c r="AA110" i="28"/>
  <c r="AA110" i="28" a="1"/>
  <c r="Z110" i="28"/>
  <c r="X110" i="28"/>
  <c r="V110" i="28"/>
  <c r="U110" i="28"/>
  <c r="T110" i="28"/>
  <c r="S110" i="28"/>
  <c r="R110" i="28"/>
  <c r="AH109" i="28"/>
  <c r="AG109" i="28"/>
  <c r="AF109" i="28"/>
  <c r="AE109" i="28"/>
  <c r="AD109" i="28"/>
  <c r="AD109" i="28" a="1"/>
  <c r="AC109" i="28"/>
  <c r="AB109" i="28"/>
  <c r="AA109" i="28"/>
  <c r="AA109" i="28" a="1"/>
  <c r="Z109" i="28"/>
  <c r="X109" i="28"/>
  <c r="V109" i="28"/>
  <c r="U109" i="28"/>
  <c r="T109" i="28"/>
  <c r="S109" i="28"/>
  <c r="R109" i="28"/>
  <c r="AH108" i="28"/>
  <c r="AG108" i="28"/>
  <c r="AF108" i="28"/>
  <c r="AE108" i="28"/>
  <c r="AD108" i="28"/>
  <c r="AD108" i="28" a="1"/>
  <c r="AC108" i="28"/>
  <c r="AB108" i="28"/>
  <c r="AA108" i="28"/>
  <c r="AA108" i="28" a="1"/>
  <c r="Z108" i="28"/>
  <c r="X108" i="28"/>
  <c r="V108" i="28"/>
  <c r="U108" i="28"/>
  <c r="T108" i="28"/>
  <c r="S108" i="28"/>
  <c r="R108" i="28"/>
  <c r="AH107" i="28"/>
  <c r="AG107" i="28"/>
  <c r="AF107" i="28"/>
  <c r="AE107" i="28"/>
  <c r="AD107" i="28"/>
  <c r="AD107" i="28" a="1"/>
  <c r="AC107" i="28"/>
  <c r="AB107" i="28"/>
  <c r="AA107" i="28"/>
  <c r="AA107" i="28" a="1"/>
  <c r="Z107" i="28"/>
  <c r="X107" i="28"/>
  <c r="V107" i="28"/>
  <c r="U107" i="28"/>
  <c r="T107" i="28"/>
  <c r="S107" i="28"/>
  <c r="R107" i="28"/>
  <c r="AH106" i="28"/>
  <c r="AG106" i="28"/>
  <c r="AF106" i="28"/>
  <c r="AE106" i="28"/>
  <c r="AD106" i="28"/>
  <c r="AD106" i="28" a="1"/>
  <c r="AC106" i="28"/>
  <c r="AB106" i="28"/>
  <c r="AA106" i="28"/>
  <c r="AA106" i="28" a="1"/>
  <c r="Z106" i="28"/>
  <c r="X106" i="28"/>
  <c r="V106" i="28"/>
  <c r="U106" i="28"/>
  <c r="T106" i="28"/>
  <c r="S106" i="28"/>
  <c r="R106" i="28"/>
  <c r="AH105" i="28"/>
  <c r="AG105" i="28"/>
  <c r="AF105" i="28"/>
  <c r="AE105" i="28"/>
  <c r="AD105" i="28"/>
  <c r="AD105" i="28" a="1"/>
  <c r="AC105" i="28"/>
  <c r="AB105" i="28"/>
  <c r="AA105" i="28"/>
  <c r="AA105" i="28" a="1"/>
  <c r="Z105" i="28"/>
  <c r="X105" i="28"/>
  <c r="V105" i="28"/>
  <c r="U105" i="28"/>
  <c r="T105" i="28"/>
  <c r="S105" i="28"/>
  <c r="R105" i="28"/>
  <c r="AH104" i="28"/>
  <c r="AG104" i="28"/>
  <c r="AF104" i="28"/>
  <c r="AE104" i="28"/>
  <c r="AD104" i="28"/>
  <c r="AD104" i="28" a="1"/>
  <c r="AC104" i="28"/>
  <c r="AB104" i="28"/>
  <c r="AA104" i="28"/>
  <c r="AA104" i="28" a="1"/>
  <c r="Z104" i="28"/>
  <c r="X104" i="28"/>
  <c r="V104" i="28"/>
  <c r="U104" i="28"/>
  <c r="T104" i="28"/>
  <c r="S104" i="28"/>
  <c r="R104" i="28"/>
  <c r="AH103" i="28"/>
  <c r="AG103" i="28"/>
  <c r="AF103" i="28"/>
  <c r="AE103" i="28"/>
  <c r="AD103" i="28"/>
  <c r="AD103" i="28" a="1"/>
  <c r="AC103" i="28"/>
  <c r="AB103" i="28"/>
  <c r="AA103" i="28"/>
  <c r="AA103" i="28" a="1"/>
  <c r="Z103" i="28"/>
  <c r="X103" i="28"/>
  <c r="V103" i="28"/>
  <c r="U103" i="28"/>
  <c r="T103" i="28"/>
  <c r="S103" i="28"/>
  <c r="R103" i="28"/>
  <c r="AH102" i="28"/>
  <c r="AG102" i="28"/>
  <c r="AF102" i="28"/>
  <c r="AE102" i="28"/>
  <c r="AD102" i="28"/>
  <c r="AD102" i="28" a="1"/>
  <c r="AC102" i="28"/>
  <c r="AB102" i="28"/>
  <c r="AA102" i="28"/>
  <c r="AA102" i="28" a="1"/>
  <c r="Z102" i="28"/>
  <c r="X102" i="28"/>
  <c r="V102" i="28"/>
  <c r="U102" i="28"/>
  <c r="T102" i="28"/>
  <c r="S102" i="28"/>
  <c r="R102" i="28"/>
  <c r="AH101" i="28"/>
  <c r="AG101" i="28"/>
  <c r="AF101" i="28"/>
  <c r="AE101" i="28"/>
  <c r="AD101" i="28"/>
  <c r="AD101" i="28" a="1"/>
  <c r="AC101" i="28"/>
  <c r="AB101" i="28"/>
  <c r="AA101" i="28"/>
  <c r="AA101" i="28" a="1"/>
  <c r="Z101" i="28"/>
  <c r="X101" i="28"/>
  <c r="V101" i="28"/>
  <c r="U101" i="28"/>
  <c r="T101" i="28"/>
  <c r="S101" i="28"/>
  <c r="R101" i="28"/>
  <c r="AH100" i="28"/>
  <c r="AG100" i="28"/>
  <c r="AF100" i="28"/>
  <c r="AE100" i="28"/>
  <c r="AD100" i="28"/>
  <c r="AD100" i="28" a="1"/>
  <c r="AC100" i="28"/>
  <c r="AB100" i="28"/>
  <c r="AA100" i="28"/>
  <c r="AA100" i="28" a="1"/>
  <c r="Z100" i="28"/>
  <c r="X100" i="28"/>
  <c r="V100" i="28"/>
  <c r="U100" i="28"/>
  <c r="T100" i="28"/>
  <c r="S100" i="28"/>
  <c r="R100" i="28"/>
  <c r="AH99" i="28"/>
  <c r="AG99" i="28"/>
  <c r="AF99" i="28"/>
  <c r="AE99" i="28"/>
  <c r="AD99" i="28"/>
  <c r="AD99" i="28" a="1"/>
  <c r="AC99" i="28"/>
  <c r="AB99" i="28"/>
  <c r="AA99" i="28"/>
  <c r="AA99" i="28" a="1"/>
  <c r="Z99" i="28"/>
  <c r="X99" i="28"/>
  <c r="V99" i="28"/>
  <c r="U99" i="28"/>
  <c r="T99" i="28"/>
  <c r="S99" i="28"/>
  <c r="R99" i="28"/>
  <c r="AH98" i="28"/>
  <c r="AG98" i="28"/>
  <c r="AF98" i="28"/>
  <c r="AE98" i="28"/>
  <c r="AD98" i="28"/>
  <c r="AD98" i="28" a="1"/>
  <c r="AC98" i="28"/>
  <c r="AB98" i="28"/>
  <c r="AA98" i="28"/>
  <c r="AA98" i="28" a="1"/>
  <c r="Z98" i="28"/>
  <c r="X98" i="28"/>
  <c r="V98" i="28"/>
  <c r="U98" i="28"/>
  <c r="T98" i="28"/>
  <c r="S98" i="28"/>
  <c r="R98" i="28"/>
  <c r="AH97" i="28"/>
  <c r="AG97" i="28"/>
  <c r="AF97" i="28"/>
  <c r="AE97" i="28"/>
  <c r="AD97" i="28"/>
  <c r="AD97" i="28" a="1"/>
  <c r="AC97" i="28"/>
  <c r="AB97" i="28"/>
  <c r="AA97" i="28"/>
  <c r="AA97" i="28" a="1"/>
  <c r="Z97" i="28"/>
  <c r="X97" i="28"/>
  <c r="V97" i="28"/>
  <c r="U97" i="28"/>
  <c r="T97" i="28"/>
  <c r="S97" i="28"/>
  <c r="R97" i="28"/>
  <c r="AH96" i="28"/>
  <c r="AG96" i="28"/>
  <c r="AF96" i="28"/>
  <c r="AE96" i="28"/>
  <c r="AD96" i="28"/>
  <c r="AD96" i="28" a="1"/>
  <c r="AC96" i="28"/>
  <c r="AB96" i="28"/>
  <c r="AA96" i="28"/>
  <c r="AA96" i="28" a="1"/>
  <c r="Z96" i="28"/>
  <c r="X96" i="28"/>
  <c r="V96" i="28"/>
  <c r="U96" i="28"/>
  <c r="T96" i="28"/>
  <c r="S96" i="28"/>
  <c r="R96" i="28"/>
  <c r="AH95" i="28"/>
  <c r="AG95" i="28"/>
  <c r="AF95" i="28"/>
  <c r="AE95" i="28"/>
  <c r="AD95" i="28"/>
  <c r="AD95" i="28" a="1"/>
  <c r="AC95" i="28"/>
  <c r="AB95" i="28"/>
  <c r="AA95" i="28"/>
  <c r="AA95" i="28" a="1"/>
  <c r="Z95" i="28"/>
  <c r="X95" i="28"/>
  <c r="V95" i="28"/>
  <c r="U95" i="28"/>
  <c r="T95" i="28"/>
  <c r="S95" i="28"/>
  <c r="R95" i="28"/>
  <c r="AJ94" i="28"/>
  <c r="AH94" i="28"/>
  <c r="AG94" i="28"/>
  <c r="AF94" i="28"/>
  <c r="AE94" i="28"/>
  <c r="AD94" i="28"/>
  <c r="AD94" i="28" a="1"/>
  <c r="AC94" i="28"/>
  <c r="AB94" i="28"/>
  <c r="AA94" i="28"/>
  <c r="AA94" i="28" a="1"/>
  <c r="Z94" i="28"/>
  <c r="X94" i="28"/>
  <c r="V94" i="28"/>
  <c r="U94" i="28"/>
  <c r="T94" i="28"/>
  <c r="S94" i="28"/>
  <c r="R94" i="28"/>
  <c r="AH93" i="28"/>
  <c r="AG93" i="28"/>
  <c r="AF93" i="28"/>
  <c r="AE93" i="28"/>
  <c r="AD93" i="28"/>
  <c r="AD93" i="28" a="1"/>
  <c r="AC93" i="28"/>
  <c r="AB93" i="28"/>
  <c r="AA93" i="28"/>
  <c r="AA93" i="28" a="1"/>
  <c r="Z93" i="28"/>
  <c r="X93" i="28"/>
  <c r="V93" i="28"/>
  <c r="U93" i="28"/>
  <c r="T93" i="28"/>
  <c r="S93" i="28"/>
  <c r="R93" i="28"/>
  <c r="AH92" i="28"/>
  <c r="AG92" i="28"/>
  <c r="AF92" i="28"/>
  <c r="AE92" i="28"/>
  <c r="AD92" i="28"/>
  <c r="AD92" i="28" a="1"/>
  <c r="AC92" i="28"/>
  <c r="AB92" i="28"/>
  <c r="AA92" i="28"/>
  <c r="AA92" i="28" a="1"/>
  <c r="Z92" i="28"/>
  <c r="X92" i="28"/>
  <c r="V92" i="28"/>
  <c r="U92" i="28"/>
  <c r="T92" i="28"/>
  <c r="S92" i="28"/>
  <c r="R92" i="28"/>
  <c r="AH91" i="28"/>
  <c r="AG91" i="28"/>
  <c r="AF91" i="28"/>
  <c r="AE91" i="28"/>
  <c r="AD91" i="28"/>
  <c r="AD91" i="28" a="1"/>
  <c r="AC91" i="28"/>
  <c r="AB91" i="28"/>
  <c r="AA91" i="28"/>
  <c r="AA91" i="28" a="1"/>
  <c r="Z91" i="28"/>
  <c r="X91" i="28"/>
  <c r="V91" i="28"/>
  <c r="U91" i="28"/>
  <c r="T91" i="28"/>
  <c r="S91" i="28"/>
  <c r="R91" i="28"/>
  <c r="AH90" i="28"/>
  <c r="AG90" i="28"/>
  <c r="AF90" i="28"/>
  <c r="AE90" i="28"/>
  <c r="AD90" i="28"/>
  <c r="AD90" i="28" a="1"/>
  <c r="AC90" i="28"/>
  <c r="AB90" i="28"/>
  <c r="AA90" i="28"/>
  <c r="AA90" i="28" a="1"/>
  <c r="Z90" i="28"/>
  <c r="X90" i="28"/>
  <c r="V90" i="28"/>
  <c r="U90" i="28"/>
  <c r="T90" i="28"/>
  <c r="S90" i="28"/>
  <c r="R90" i="28"/>
  <c r="AH89" i="28"/>
  <c r="AG89" i="28"/>
  <c r="AF89" i="28"/>
  <c r="AE89" i="28"/>
  <c r="AD89" i="28"/>
  <c r="AD89" i="28" a="1"/>
  <c r="AC89" i="28"/>
  <c r="AB89" i="28"/>
  <c r="AA89" i="28"/>
  <c r="AA89" i="28" a="1"/>
  <c r="Z89" i="28"/>
  <c r="X89" i="28"/>
  <c r="V89" i="28"/>
  <c r="U89" i="28"/>
  <c r="T89" i="28"/>
  <c r="S89" i="28"/>
  <c r="R89" i="28"/>
  <c r="AH88" i="28"/>
  <c r="AG88" i="28"/>
  <c r="AF88" i="28"/>
  <c r="AE88" i="28"/>
  <c r="AD88" i="28"/>
  <c r="AD88" i="28" a="1"/>
  <c r="AC88" i="28"/>
  <c r="AB88" i="28"/>
  <c r="AA88" i="28"/>
  <c r="AA88" i="28" a="1"/>
  <c r="Z88" i="28"/>
  <c r="X88" i="28"/>
  <c r="V88" i="28"/>
  <c r="U88" i="28"/>
  <c r="T88" i="28"/>
  <c r="S88" i="28"/>
  <c r="R88" i="28"/>
  <c r="AH87" i="28"/>
  <c r="AG87" i="28"/>
  <c r="AF87" i="28"/>
  <c r="AE87" i="28"/>
  <c r="AD87" i="28"/>
  <c r="AD87" i="28" a="1"/>
  <c r="AC87" i="28"/>
  <c r="AB87" i="28"/>
  <c r="AA87" i="28"/>
  <c r="AA87" i="28" a="1"/>
  <c r="Z87" i="28"/>
  <c r="X87" i="28"/>
  <c r="V87" i="28"/>
  <c r="U87" i="28"/>
  <c r="T87" i="28"/>
  <c r="S87" i="28"/>
  <c r="R87" i="28"/>
  <c r="AH86" i="28"/>
  <c r="AG86" i="28"/>
  <c r="AF86" i="28"/>
  <c r="AE86" i="28"/>
  <c r="AD86" i="28"/>
  <c r="AD86" i="28" a="1"/>
  <c r="AC86" i="28"/>
  <c r="AB86" i="28"/>
  <c r="AA86" i="28"/>
  <c r="AA86" i="28" a="1"/>
  <c r="Z86" i="28"/>
  <c r="X86" i="28"/>
  <c r="V86" i="28"/>
  <c r="U86" i="28"/>
  <c r="T86" i="28"/>
  <c r="S86" i="28"/>
  <c r="R86" i="28"/>
  <c r="AH85" i="28"/>
  <c r="AG85" i="28"/>
  <c r="AF85" i="28"/>
  <c r="AE85" i="28"/>
  <c r="AD85" i="28"/>
  <c r="AD85" i="28" a="1"/>
  <c r="AC85" i="28"/>
  <c r="AB85" i="28"/>
  <c r="AA85" i="28"/>
  <c r="AA85" i="28" a="1"/>
  <c r="Z85" i="28"/>
  <c r="X85" i="28"/>
  <c r="V85" i="28"/>
  <c r="U85" i="28"/>
  <c r="T85" i="28"/>
  <c r="S85" i="28"/>
  <c r="R85" i="28"/>
  <c r="AH84" i="28"/>
  <c r="AG84" i="28"/>
  <c r="AF84" i="28"/>
  <c r="AE84" i="28"/>
  <c r="AD84" i="28"/>
  <c r="AD84" i="28" a="1"/>
  <c r="AC84" i="28"/>
  <c r="AB84" i="28"/>
  <c r="AA84" i="28"/>
  <c r="AA84" i="28" a="1"/>
  <c r="Z84" i="28"/>
  <c r="X84" i="28"/>
  <c r="V84" i="28"/>
  <c r="U84" i="28"/>
  <c r="T84" i="28"/>
  <c r="S84" i="28"/>
  <c r="R84" i="28"/>
  <c r="AH83" i="28"/>
  <c r="AG83" i="28"/>
  <c r="AF83" i="28"/>
  <c r="AE83" i="28"/>
  <c r="AD83" i="28"/>
  <c r="AD83" i="28" a="1"/>
  <c r="AC83" i="28"/>
  <c r="AB83" i="28"/>
  <c r="AA83" i="28"/>
  <c r="AA83" i="28" a="1"/>
  <c r="Z83" i="28"/>
  <c r="X83" i="28"/>
  <c r="V83" i="28"/>
  <c r="U83" i="28"/>
  <c r="T83" i="28"/>
  <c r="S83" i="28"/>
  <c r="R83" i="28"/>
  <c r="AH82" i="28"/>
  <c r="AG82" i="28"/>
  <c r="AF82" i="28"/>
  <c r="AE82" i="28"/>
  <c r="AD82" i="28"/>
  <c r="AD82" i="28" a="1"/>
  <c r="AC82" i="28"/>
  <c r="AB82" i="28"/>
  <c r="AA82" i="28"/>
  <c r="AA82" i="28" a="1"/>
  <c r="Z82" i="28"/>
  <c r="X82" i="28"/>
  <c r="V82" i="28"/>
  <c r="U82" i="28"/>
  <c r="T82" i="28"/>
  <c r="S82" i="28"/>
  <c r="R82" i="28"/>
  <c r="AH81" i="28"/>
  <c r="AG81" i="28"/>
  <c r="AF81" i="28"/>
  <c r="AE81" i="28"/>
  <c r="AD81" i="28"/>
  <c r="AD81" i="28" a="1"/>
  <c r="AC81" i="28"/>
  <c r="AB81" i="28"/>
  <c r="AA81" i="28"/>
  <c r="AA81" i="28" a="1"/>
  <c r="Z81" i="28"/>
  <c r="X81" i="28"/>
  <c r="V81" i="28"/>
  <c r="U81" i="28"/>
  <c r="T81" i="28"/>
  <c r="S81" i="28"/>
  <c r="R81" i="28"/>
  <c r="AH80" i="28"/>
  <c r="AG80" i="28"/>
  <c r="AF80" i="28"/>
  <c r="AE80" i="28"/>
  <c r="AD80" i="28"/>
  <c r="AD80" i="28" a="1"/>
  <c r="AC80" i="28"/>
  <c r="AB80" i="28"/>
  <c r="AA80" i="28"/>
  <c r="AA80" i="28" a="1"/>
  <c r="Z80" i="28"/>
  <c r="X80" i="28"/>
  <c r="V80" i="28"/>
  <c r="U80" i="28"/>
  <c r="T80" i="28"/>
  <c r="S80" i="28"/>
  <c r="R80" i="28"/>
  <c r="AH79" i="28"/>
  <c r="AG79" i="28"/>
  <c r="AF79" i="28"/>
  <c r="AE79" i="28"/>
  <c r="AD79" i="28"/>
  <c r="AD79" i="28" a="1"/>
  <c r="AC79" i="28"/>
  <c r="AB79" i="28"/>
  <c r="AA79" i="28"/>
  <c r="AA79" i="28" a="1"/>
  <c r="Z79" i="28"/>
  <c r="X79" i="28"/>
  <c r="V79" i="28"/>
  <c r="U79" i="28"/>
  <c r="T79" i="28"/>
  <c r="S79" i="28"/>
  <c r="R79" i="28"/>
  <c r="AH78" i="28"/>
  <c r="AG78" i="28"/>
  <c r="AF78" i="28"/>
  <c r="AE78" i="28"/>
  <c r="AD78" i="28"/>
  <c r="AD78" i="28" a="1"/>
  <c r="AC78" i="28"/>
  <c r="AB78" i="28"/>
  <c r="AA78" i="28"/>
  <c r="AA78" i="28" a="1"/>
  <c r="Z78" i="28"/>
  <c r="X78" i="28"/>
  <c r="V78" i="28"/>
  <c r="U78" i="28"/>
  <c r="T78" i="28"/>
  <c r="S78" i="28"/>
  <c r="R78" i="28"/>
  <c r="AH77" i="28"/>
  <c r="AG77" i="28"/>
  <c r="AF77" i="28"/>
  <c r="AE77" i="28"/>
  <c r="AD77" i="28"/>
  <c r="AD77" i="28" a="1"/>
  <c r="AC77" i="28"/>
  <c r="AB77" i="28"/>
  <c r="AA77" i="28"/>
  <c r="AA77" i="28" a="1"/>
  <c r="Z77" i="28"/>
  <c r="X77" i="28"/>
  <c r="V77" i="28"/>
  <c r="U77" i="28"/>
  <c r="T77" i="28"/>
  <c r="S77" i="28"/>
  <c r="R77" i="28"/>
  <c r="AH76" i="28"/>
  <c r="AG76" i="28"/>
  <c r="AF76" i="28"/>
  <c r="AE76" i="28"/>
  <c r="AD76" i="28"/>
  <c r="AD76" i="28" a="1"/>
  <c r="AC76" i="28"/>
  <c r="AB76" i="28"/>
  <c r="AA76" i="28"/>
  <c r="AA76" i="28" a="1"/>
  <c r="Z76" i="28"/>
  <c r="X76" i="28"/>
  <c r="V76" i="28"/>
  <c r="U76" i="28"/>
  <c r="T76" i="28"/>
  <c r="S76" i="28"/>
  <c r="R76" i="28"/>
  <c r="AH75" i="28"/>
  <c r="AG75" i="28"/>
  <c r="AF75" i="28"/>
  <c r="AE75" i="28"/>
  <c r="AD75" i="28"/>
  <c r="AD75" i="28" a="1"/>
  <c r="AC75" i="28"/>
  <c r="AB75" i="28"/>
  <c r="AA75" i="28"/>
  <c r="AA75" i="28" a="1"/>
  <c r="Z75" i="28"/>
  <c r="X75" i="28"/>
  <c r="V75" i="28"/>
  <c r="U75" i="28"/>
  <c r="T75" i="28"/>
  <c r="S75" i="28"/>
  <c r="R75" i="28"/>
  <c r="AH74" i="28"/>
  <c r="AG74" i="28"/>
  <c r="AF74" i="28"/>
  <c r="AE74" i="28"/>
  <c r="AD74" i="28"/>
  <c r="AD74" i="28" a="1"/>
  <c r="AC74" i="28"/>
  <c r="AB74" i="28"/>
  <c r="AA74" i="28"/>
  <c r="AA74" i="28" a="1"/>
  <c r="Z74" i="28"/>
  <c r="X74" i="28"/>
  <c r="V74" i="28"/>
  <c r="U74" i="28"/>
  <c r="T74" i="28"/>
  <c r="S74" i="28"/>
  <c r="R74" i="28"/>
  <c r="AH73" i="28"/>
  <c r="AG73" i="28"/>
  <c r="AF73" i="28"/>
  <c r="AE73" i="28"/>
  <c r="AD73" i="28"/>
  <c r="AD73" i="28" a="1"/>
  <c r="AC73" i="28"/>
  <c r="AB73" i="28"/>
  <c r="AA73" i="28"/>
  <c r="AA73" i="28" a="1"/>
  <c r="Z73" i="28"/>
  <c r="X73" i="28"/>
  <c r="V73" i="28"/>
  <c r="U73" i="28"/>
  <c r="T73" i="28"/>
  <c r="S73" i="28"/>
  <c r="R73" i="28"/>
  <c r="AH72" i="28"/>
  <c r="AG72" i="28"/>
  <c r="AF72" i="28"/>
  <c r="AE72" i="28"/>
  <c r="AD72" i="28"/>
  <c r="AD72" i="28" a="1"/>
  <c r="AC72" i="28"/>
  <c r="AB72" i="28"/>
  <c r="AA72" i="28"/>
  <c r="AA72" i="28" a="1"/>
  <c r="Z72" i="28"/>
  <c r="X72" i="28"/>
  <c r="V72" i="28"/>
  <c r="U72" i="28"/>
  <c r="T72" i="28"/>
  <c r="S72" i="28"/>
  <c r="R72" i="28"/>
  <c r="AH71" i="28"/>
  <c r="AG71" i="28"/>
  <c r="AF71" i="28"/>
  <c r="AE71" i="28"/>
  <c r="AD71" i="28"/>
  <c r="AD71" i="28" a="1"/>
  <c r="AC71" i="28"/>
  <c r="AB71" i="28"/>
  <c r="AA71" i="28"/>
  <c r="AA71" i="28" a="1"/>
  <c r="Z71" i="28"/>
  <c r="X71" i="28"/>
  <c r="V71" i="28"/>
  <c r="U71" i="28"/>
  <c r="T71" i="28"/>
  <c r="S71" i="28"/>
  <c r="R71" i="28"/>
  <c r="AH70" i="28"/>
  <c r="AG70" i="28"/>
  <c r="AF70" i="28"/>
  <c r="AE70" i="28"/>
  <c r="AD70" i="28"/>
  <c r="AD70" i="28" a="1"/>
  <c r="AC70" i="28"/>
  <c r="AB70" i="28"/>
  <c r="AA70" i="28"/>
  <c r="AA70" i="28" a="1"/>
  <c r="Z70" i="28"/>
  <c r="X70" i="28"/>
  <c r="V70" i="28"/>
  <c r="U70" i="28"/>
  <c r="T70" i="28"/>
  <c r="S70" i="28"/>
  <c r="R70" i="28"/>
  <c r="AH69" i="28"/>
  <c r="AG69" i="28"/>
  <c r="AF69" i="28"/>
  <c r="AE69" i="28"/>
  <c r="AD69" i="28"/>
  <c r="AD69" i="28" a="1"/>
  <c r="AC69" i="28"/>
  <c r="AB69" i="28"/>
  <c r="AA69" i="28"/>
  <c r="AA69" i="28" a="1"/>
  <c r="Z69" i="28"/>
  <c r="X69" i="28"/>
  <c r="V69" i="28"/>
  <c r="U69" i="28"/>
  <c r="T69" i="28"/>
  <c r="S69" i="28"/>
  <c r="R69" i="28"/>
  <c r="AH68" i="28"/>
  <c r="AG68" i="28"/>
  <c r="AF68" i="28"/>
  <c r="AE68" i="28"/>
  <c r="AD68" i="28"/>
  <c r="AD68" i="28" a="1"/>
  <c r="AC68" i="28"/>
  <c r="AB68" i="28"/>
  <c r="AA68" i="28"/>
  <c r="AA68" i="28" a="1"/>
  <c r="Z68" i="28"/>
  <c r="X68" i="28"/>
  <c r="V68" i="28"/>
  <c r="U68" i="28"/>
  <c r="T68" i="28"/>
  <c r="S68" i="28"/>
  <c r="R68" i="28"/>
  <c r="AH67" i="28"/>
  <c r="AG67" i="28"/>
  <c r="AF67" i="28"/>
  <c r="AE67" i="28"/>
  <c r="AD67" i="28"/>
  <c r="AD67" i="28" a="1"/>
  <c r="AC67" i="28"/>
  <c r="AB67" i="28"/>
  <c r="AA67" i="28"/>
  <c r="AA67" i="28" a="1"/>
  <c r="Z67" i="28"/>
  <c r="X67" i="28"/>
  <c r="V67" i="28"/>
  <c r="U67" i="28"/>
  <c r="T67" i="28"/>
  <c r="S67" i="28"/>
  <c r="R67" i="28"/>
  <c r="AH66" i="28"/>
  <c r="AG66" i="28"/>
  <c r="AF66" i="28"/>
  <c r="AE66" i="28"/>
  <c r="AD66" i="28"/>
  <c r="AD66" i="28" a="1"/>
  <c r="AC66" i="28"/>
  <c r="AB66" i="28"/>
  <c r="AA66" i="28"/>
  <c r="AA66" i="28" a="1"/>
  <c r="Z66" i="28"/>
  <c r="X66" i="28"/>
  <c r="V66" i="28"/>
  <c r="U66" i="28"/>
  <c r="T66" i="28"/>
  <c r="S66" i="28"/>
  <c r="R66" i="28"/>
  <c r="AH65" i="28"/>
  <c r="AG65" i="28"/>
  <c r="AF65" i="28"/>
  <c r="AE65" i="28"/>
  <c r="AD65" i="28"/>
  <c r="AD65" i="28" a="1"/>
  <c r="AC65" i="28"/>
  <c r="AB65" i="28"/>
  <c r="AA65" i="28"/>
  <c r="AA65" i="28" a="1"/>
  <c r="Z65" i="28"/>
  <c r="X65" i="28"/>
  <c r="V65" i="28"/>
  <c r="U65" i="28"/>
  <c r="T65" i="28"/>
  <c r="S65" i="28"/>
  <c r="R65" i="28"/>
  <c r="AH64" i="28"/>
  <c r="AG64" i="28"/>
  <c r="AF64" i="28"/>
  <c r="AE64" i="28"/>
  <c r="AD64" i="28"/>
  <c r="AD64" i="28" a="1"/>
  <c r="AC64" i="28"/>
  <c r="AB64" i="28"/>
  <c r="AA64" i="28"/>
  <c r="AA64" i="28" a="1"/>
  <c r="Z64" i="28"/>
  <c r="X64" i="28"/>
  <c r="V64" i="28"/>
  <c r="U64" i="28"/>
  <c r="T64" i="28"/>
  <c r="S64" i="28"/>
  <c r="R64" i="28"/>
  <c r="AH63" i="28"/>
  <c r="AG63" i="28"/>
  <c r="AF63" i="28"/>
  <c r="AE63" i="28"/>
  <c r="AD63" i="28"/>
  <c r="AD63" i="28" a="1"/>
  <c r="AC63" i="28"/>
  <c r="AB63" i="28"/>
  <c r="AA63" i="28"/>
  <c r="AA63" i="28" a="1"/>
  <c r="Z63" i="28"/>
  <c r="X63" i="28"/>
  <c r="V63" i="28"/>
  <c r="U63" i="28"/>
  <c r="T63" i="28"/>
  <c r="S63" i="28"/>
  <c r="R63" i="28"/>
  <c r="AH62" i="28"/>
  <c r="AG62" i="28"/>
  <c r="AF62" i="28"/>
  <c r="AE62" i="28"/>
  <c r="AD62" i="28"/>
  <c r="AD62" i="28" a="1"/>
  <c r="AC62" i="28"/>
  <c r="AB62" i="28"/>
  <c r="AA62" i="28"/>
  <c r="AA62" i="28" a="1"/>
  <c r="Z62" i="28"/>
  <c r="X62" i="28"/>
  <c r="V62" i="28"/>
  <c r="U62" i="28"/>
  <c r="T62" i="28"/>
  <c r="S62" i="28"/>
  <c r="R62" i="28"/>
  <c r="AH61" i="28"/>
  <c r="AG61" i="28"/>
  <c r="AF61" i="28"/>
  <c r="AE61" i="28"/>
  <c r="AD61" i="28"/>
  <c r="AD61" i="28" a="1"/>
  <c r="AC61" i="28"/>
  <c r="AB61" i="28"/>
  <c r="AA61" i="28"/>
  <c r="AA61" i="28" a="1"/>
  <c r="Z61" i="28"/>
  <c r="X61" i="28"/>
  <c r="V61" i="28"/>
  <c r="U61" i="28"/>
  <c r="T61" i="28"/>
  <c r="S61" i="28"/>
  <c r="R61" i="28"/>
  <c r="AH60" i="28"/>
  <c r="AG60" i="28"/>
  <c r="AF60" i="28"/>
  <c r="AE60" i="28"/>
  <c r="AD60" i="28"/>
  <c r="AD60" i="28" a="1"/>
  <c r="AC60" i="28"/>
  <c r="AB60" i="28"/>
  <c r="AA60" i="28"/>
  <c r="AA60" i="28" a="1"/>
  <c r="Z60" i="28"/>
  <c r="X60" i="28"/>
  <c r="V60" i="28"/>
  <c r="U60" i="28"/>
  <c r="T60" i="28"/>
  <c r="S60" i="28"/>
  <c r="R60" i="28"/>
  <c r="AH59" i="28"/>
  <c r="AG59" i="28"/>
  <c r="AF59" i="28"/>
  <c r="AE59" i="28"/>
  <c r="AD59" i="28"/>
  <c r="AD59" i="28" a="1"/>
  <c r="AC59" i="28"/>
  <c r="AB59" i="28"/>
  <c r="AA59" i="28"/>
  <c r="AA59" i="28" a="1"/>
  <c r="Z59" i="28"/>
  <c r="X59" i="28"/>
  <c r="V59" i="28"/>
  <c r="U59" i="28"/>
  <c r="T59" i="28"/>
  <c r="S59" i="28"/>
  <c r="R59" i="28"/>
  <c r="AH58" i="28"/>
  <c r="AG58" i="28"/>
  <c r="AF58" i="28"/>
  <c r="AE58" i="28"/>
  <c r="AD58" i="28"/>
  <c r="AD58" i="28" a="1"/>
  <c r="AC58" i="28"/>
  <c r="AB58" i="28"/>
  <c r="AA58" i="28"/>
  <c r="AA58" i="28" a="1"/>
  <c r="Z58" i="28"/>
  <c r="X58" i="28"/>
  <c r="V58" i="28"/>
  <c r="U58" i="28"/>
  <c r="T58" i="28"/>
  <c r="S58" i="28"/>
  <c r="R58" i="28"/>
  <c r="AH57" i="28"/>
  <c r="AG57" i="28"/>
  <c r="AF57" i="28"/>
  <c r="AE57" i="28"/>
  <c r="AD57" i="28"/>
  <c r="AD57" i="28" a="1"/>
  <c r="AC57" i="28"/>
  <c r="AB57" i="28"/>
  <c r="AA57" i="28"/>
  <c r="AA57" i="28" a="1"/>
  <c r="Z57" i="28"/>
  <c r="X57" i="28"/>
  <c r="V57" i="28"/>
  <c r="U57" i="28"/>
  <c r="T57" i="28"/>
  <c r="S57" i="28"/>
  <c r="R57" i="28"/>
  <c r="AH56" i="28"/>
  <c r="AG56" i="28"/>
  <c r="AF56" i="28"/>
  <c r="AE56" i="28"/>
  <c r="AD56" i="28"/>
  <c r="AD56" i="28" a="1"/>
  <c r="AC56" i="28"/>
  <c r="AB56" i="28"/>
  <c r="AA56" i="28"/>
  <c r="AA56" i="28" a="1"/>
  <c r="Z56" i="28"/>
  <c r="X56" i="28"/>
  <c r="V56" i="28"/>
  <c r="U56" i="28"/>
  <c r="T56" i="28"/>
  <c r="S56" i="28"/>
  <c r="R56" i="28"/>
  <c r="AH55" i="28"/>
  <c r="AG55" i="28"/>
  <c r="AF55" i="28"/>
  <c r="AE55" i="28"/>
  <c r="AD55" i="28"/>
  <c r="AD55" i="28" a="1"/>
  <c r="AC55" i="28"/>
  <c r="AB55" i="28"/>
  <c r="AA55" i="28"/>
  <c r="AA55" i="28" a="1"/>
  <c r="Z55" i="28"/>
  <c r="X55" i="28"/>
  <c r="V55" i="28"/>
  <c r="U55" i="28"/>
  <c r="T55" i="28"/>
  <c r="S55" i="28"/>
  <c r="R55" i="28"/>
  <c r="AH54" i="28"/>
  <c r="AG54" i="28"/>
  <c r="AF54" i="28"/>
  <c r="AE54" i="28"/>
  <c r="AD54" i="28"/>
  <c r="AD54" i="28" a="1"/>
  <c r="AC54" i="28"/>
  <c r="AB54" i="28"/>
  <c r="AA54" i="28"/>
  <c r="AA54" i="28" a="1"/>
  <c r="Z54" i="28"/>
  <c r="X54" i="28"/>
  <c r="V54" i="28"/>
  <c r="U54" i="28"/>
  <c r="T54" i="28"/>
  <c r="S54" i="28"/>
  <c r="R54" i="28"/>
  <c r="AH53" i="28"/>
  <c r="AG53" i="28"/>
  <c r="AF53" i="28"/>
  <c r="AE53" i="28"/>
  <c r="AD53" i="28"/>
  <c r="AD53" i="28" a="1"/>
  <c r="AC53" i="28"/>
  <c r="AB53" i="28"/>
  <c r="AA53" i="28"/>
  <c r="AA53" i="28" a="1"/>
  <c r="Z53" i="28"/>
  <c r="X53" i="28"/>
  <c r="V53" i="28"/>
  <c r="U53" i="28"/>
  <c r="T53" i="28"/>
  <c r="S53" i="28"/>
  <c r="R53" i="28"/>
  <c r="AH52" i="28"/>
  <c r="AG52" i="28"/>
  <c r="AF52" i="28"/>
  <c r="AE52" i="28"/>
  <c r="AD52" i="28"/>
  <c r="AD52" i="28" a="1"/>
  <c r="AC52" i="28"/>
  <c r="AB52" i="28"/>
  <c r="AA52" i="28"/>
  <c r="AA52" i="28" a="1"/>
  <c r="Z52" i="28"/>
  <c r="X52" i="28"/>
  <c r="V52" i="28"/>
  <c r="U52" i="28"/>
  <c r="T52" i="28"/>
  <c r="S52" i="28"/>
  <c r="R52" i="28"/>
  <c r="AH51" i="28"/>
  <c r="AG51" i="28"/>
  <c r="AF51" i="28"/>
  <c r="AE51" i="28"/>
  <c r="AD51" i="28"/>
  <c r="AD51" i="28" a="1"/>
  <c r="AC51" i="28"/>
  <c r="AB51" i="28"/>
  <c r="AA51" i="28"/>
  <c r="AA51" i="28" a="1"/>
  <c r="Z51" i="28"/>
  <c r="X51" i="28"/>
  <c r="V51" i="28"/>
  <c r="U51" i="28"/>
  <c r="T51" i="28"/>
  <c r="S51" i="28"/>
  <c r="R51" i="28"/>
  <c r="AH50" i="28"/>
  <c r="AG50" i="28"/>
  <c r="AF50" i="28"/>
  <c r="AE50" i="28"/>
  <c r="AD50" i="28"/>
  <c r="AD50" i="28" a="1"/>
  <c r="AC50" i="28"/>
  <c r="AB50" i="28"/>
  <c r="AA50" i="28"/>
  <c r="AA50" i="28" a="1"/>
  <c r="Z50" i="28"/>
  <c r="X50" i="28"/>
  <c r="V50" i="28"/>
  <c r="U50" i="28"/>
  <c r="T50" i="28"/>
  <c r="S50" i="28"/>
  <c r="R50" i="28"/>
  <c r="AH49" i="28"/>
  <c r="AG49" i="28"/>
  <c r="AF49" i="28"/>
  <c r="AE49" i="28"/>
  <c r="AD49" i="28"/>
  <c r="AD49" i="28" a="1"/>
  <c r="AC49" i="28"/>
  <c r="AB49" i="28"/>
  <c r="AA49" i="28"/>
  <c r="AA49" i="28" a="1"/>
  <c r="Z49" i="28"/>
  <c r="X49" i="28"/>
  <c r="V49" i="28"/>
  <c r="U49" i="28"/>
  <c r="T49" i="28"/>
  <c r="S49" i="28"/>
  <c r="R49" i="28"/>
  <c r="AH48" i="28"/>
  <c r="AG48" i="28"/>
  <c r="AF48" i="28"/>
  <c r="AE48" i="28"/>
  <c r="AD48" i="28"/>
  <c r="AD48" i="28" a="1"/>
  <c r="AC48" i="28"/>
  <c r="AB48" i="28"/>
  <c r="AA48" i="28"/>
  <c r="AA48" i="28" a="1"/>
  <c r="Z48" i="28"/>
  <c r="X48" i="28"/>
  <c r="V48" i="28"/>
  <c r="U48" i="28"/>
  <c r="T48" i="28"/>
  <c r="S48" i="28"/>
  <c r="R48" i="28"/>
  <c r="AH47" i="28"/>
  <c r="AG47" i="28"/>
  <c r="AF47" i="28"/>
  <c r="AE47" i="28"/>
  <c r="AD47" i="28"/>
  <c r="AD47" i="28" a="1"/>
  <c r="AC47" i="28"/>
  <c r="AB47" i="28"/>
  <c r="AA47" i="28"/>
  <c r="AA47" i="28" a="1"/>
  <c r="Z47" i="28"/>
  <c r="X47" i="28"/>
  <c r="V47" i="28"/>
  <c r="U47" i="28"/>
  <c r="T47" i="28"/>
  <c r="S47" i="28"/>
  <c r="R47" i="28"/>
  <c r="AH46" i="28"/>
  <c r="AG46" i="28"/>
  <c r="AF46" i="28"/>
  <c r="AE46" i="28"/>
  <c r="AD46" i="28"/>
  <c r="AD46" i="28" a="1"/>
  <c r="AC46" i="28"/>
  <c r="AB46" i="28"/>
  <c r="AA46" i="28"/>
  <c r="AA46" i="28" a="1"/>
  <c r="Z46" i="28"/>
  <c r="X46" i="28"/>
  <c r="V46" i="28"/>
  <c r="U46" i="28"/>
  <c r="T46" i="28"/>
  <c r="S46" i="28"/>
  <c r="R46" i="28"/>
  <c r="AH45" i="28"/>
  <c r="AG45" i="28"/>
  <c r="AF45" i="28"/>
  <c r="AE45" i="28"/>
  <c r="AD45" i="28"/>
  <c r="AD45" i="28" a="1"/>
  <c r="AC45" i="28"/>
  <c r="AB45" i="28"/>
  <c r="AA45" i="28"/>
  <c r="AA45" i="28" a="1"/>
  <c r="Z45" i="28"/>
  <c r="X45" i="28"/>
  <c r="V45" i="28"/>
  <c r="U45" i="28"/>
  <c r="T45" i="28"/>
  <c r="S45" i="28"/>
  <c r="R45" i="28"/>
  <c r="AH44" i="28"/>
  <c r="AG44" i="28"/>
  <c r="AF44" i="28"/>
  <c r="AE44" i="28"/>
  <c r="AD44" i="28"/>
  <c r="AD44" i="28" a="1"/>
  <c r="AC44" i="28"/>
  <c r="AB44" i="28"/>
  <c r="AA44" i="28"/>
  <c r="AA44" i="28" a="1"/>
  <c r="Z44" i="28"/>
  <c r="X44" i="28"/>
  <c r="V44" i="28"/>
  <c r="U44" i="28"/>
  <c r="T44" i="28"/>
  <c r="S44" i="28"/>
  <c r="R44" i="28"/>
  <c r="AH43" i="28"/>
  <c r="AG43" i="28"/>
  <c r="AF43" i="28"/>
  <c r="AE43" i="28"/>
  <c r="AD43" i="28"/>
  <c r="AD43" i="28" a="1"/>
  <c r="AC43" i="28"/>
  <c r="AB43" i="28"/>
  <c r="AA43" i="28"/>
  <c r="AA43" i="28" a="1"/>
  <c r="Z43" i="28"/>
  <c r="X43" i="28"/>
  <c r="V43" i="28"/>
  <c r="U43" i="28"/>
  <c r="T43" i="28"/>
  <c r="S43" i="28"/>
  <c r="R43" i="28"/>
  <c r="AH42" i="28"/>
  <c r="AG42" i="28"/>
  <c r="AF42" i="28"/>
  <c r="AE42" i="28"/>
  <c r="AD42" i="28"/>
  <c r="AD42" i="28" a="1"/>
  <c r="AC42" i="28"/>
  <c r="AB42" i="28"/>
  <c r="AA42" i="28"/>
  <c r="AA42" i="28" a="1"/>
  <c r="Z42" i="28"/>
  <c r="X42" i="28"/>
  <c r="V42" i="28"/>
  <c r="U42" i="28"/>
  <c r="T42" i="28"/>
  <c r="S42" i="28"/>
  <c r="R42" i="28"/>
  <c r="AH41" i="28"/>
  <c r="AG41" i="28"/>
  <c r="AF41" i="28"/>
  <c r="AE41" i="28"/>
  <c r="AD41" i="28"/>
  <c r="AD41" i="28" a="1"/>
  <c r="AC41" i="28"/>
  <c r="AB41" i="28"/>
  <c r="AA41" i="28"/>
  <c r="AA41" i="28" a="1"/>
  <c r="Z41" i="28"/>
  <c r="X41" i="28"/>
  <c r="V41" i="28"/>
  <c r="U41" i="28"/>
  <c r="T41" i="28"/>
  <c r="S41" i="28"/>
  <c r="R41" i="28"/>
  <c r="AH40" i="28"/>
  <c r="AG40" i="28"/>
  <c r="AF40" i="28"/>
  <c r="AE40" i="28"/>
  <c r="AD40" i="28"/>
  <c r="AD40" i="28" a="1"/>
  <c r="AC40" i="28"/>
  <c r="AB40" i="28"/>
  <c r="AA40" i="28"/>
  <c r="AA40" i="28" a="1"/>
  <c r="Z40" i="28"/>
  <c r="X40" i="28"/>
  <c r="V40" i="28"/>
  <c r="U40" i="28"/>
  <c r="T40" i="28"/>
  <c r="S40" i="28"/>
  <c r="R40" i="28"/>
  <c r="AH39" i="28"/>
  <c r="AG39" i="28"/>
  <c r="AF39" i="28"/>
  <c r="AE39" i="28"/>
  <c r="AD39" i="28"/>
  <c r="AD39" i="28" a="1"/>
  <c r="AC39" i="28"/>
  <c r="AB39" i="28"/>
  <c r="AA39" i="28"/>
  <c r="AA39" i="28" a="1"/>
  <c r="Z39" i="28"/>
  <c r="X39" i="28"/>
  <c r="V39" i="28"/>
  <c r="U39" i="28"/>
  <c r="T39" i="28"/>
  <c r="S39" i="28"/>
  <c r="R39" i="28"/>
  <c r="AH38" i="28"/>
  <c r="AG38" i="28"/>
  <c r="AF38" i="28"/>
  <c r="AE38" i="28"/>
  <c r="AD38" i="28"/>
  <c r="AD38" i="28" a="1"/>
  <c r="AC38" i="28"/>
  <c r="AB38" i="28"/>
  <c r="AA38" i="28"/>
  <c r="AA38" i="28" a="1"/>
  <c r="Z38" i="28"/>
  <c r="X38" i="28"/>
  <c r="V38" i="28"/>
  <c r="U38" i="28"/>
  <c r="T38" i="28"/>
  <c r="S38" i="28"/>
  <c r="R38" i="28"/>
  <c r="AH37" i="28"/>
  <c r="AG37" i="28"/>
  <c r="AF37" i="28"/>
  <c r="AE37" i="28"/>
  <c r="AD37" i="28"/>
  <c r="AD37" i="28" a="1"/>
  <c r="AC37" i="28"/>
  <c r="AB37" i="28"/>
  <c r="AA37" i="28"/>
  <c r="AA37" i="28" a="1"/>
  <c r="Z37" i="28"/>
  <c r="X37" i="28"/>
  <c r="V37" i="28"/>
  <c r="U37" i="28"/>
  <c r="T37" i="28"/>
  <c r="S37" i="28"/>
  <c r="R37" i="28"/>
  <c r="AH36" i="28"/>
  <c r="AG36" i="28"/>
  <c r="AF36" i="28"/>
  <c r="AE36" i="28"/>
  <c r="AD36" i="28"/>
  <c r="AD36" i="28" a="1"/>
  <c r="AC36" i="28"/>
  <c r="AB36" i="28"/>
  <c r="AA36" i="28"/>
  <c r="AA36" i="28" a="1"/>
  <c r="Z36" i="28"/>
  <c r="X36" i="28"/>
  <c r="V36" i="28"/>
  <c r="U36" i="28"/>
  <c r="T36" i="28"/>
  <c r="S36" i="28"/>
  <c r="R36" i="28"/>
  <c r="AH35" i="28"/>
  <c r="AG35" i="28"/>
  <c r="AF35" i="28"/>
  <c r="AE35" i="28"/>
  <c r="AD35" i="28"/>
  <c r="AD35" i="28" a="1"/>
  <c r="AC35" i="28"/>
  <c r="AB35" i="28"/>
  <c r="AA35" i="28"/>
  <c r="AA35" i="28" a="1"/>
  <c r="Z35" i="28"/>
  <c r="X35" i="28"/>
  <c r="V35" i="28"/>
  <c r="U35" i="28"/>
  <c r="T35" i="28"/>
  <c r="S35" i="28"/>
  <c r="R35" i="28"/>
  <c r="AH34" i="28"/>
  <c r="AG34" i="28"/>
  <c r="AF34" i="28"/>
  <c r="AE34" i="28"/>
  <c r="AD34" i="28"/>
  <c r="AD34" i="28" a="1"/>
  <c r="AC34" i="28"/>
  <c r="AB34" i="28"/>
  <c r="AA34" i="28"/>
  <c r="AA34" i="28" a="1"/>
  <c r="Z34" i="28"/>
  <c r="X34" i="28"/>
  <c r="V34" i="28"/>
  <c r="U34" i="28"/>
  <c r="T34" i="28"/>
  <c r="S34" i="28"/>
  <c r="R34" i="28"/>
  <c r="AH33" i="28"/>
  <c r="AG33" i="28"/>
  <c r="AF33" i="28"/>
  <c r="AE33" i="28"/>
  <c r="AD33" i="28"/>
  <c r="AD33" i="28" a="1"/>
  <c r="AC33" i="28"/>
  <c r="AB33" i="28"/>
  <c r="AA33" i="28"/>
  <c r="AA33" i="28" a="1"/>
  <c r="Z33" i="28"/>
  <c r="X33" i="28"/>
  <c r="V33" i="28"/>
  <c r="U33" i="28"/>
  <c r="T33" i="28"/>
  <c r="S33" i="28"/>
  <c r="R33" i="28"/>
  <c r="AH32" i="28"/>
  <c r="AG32" i="28"/>
  <c r="AF32" i="28"/>
  <c r="AE32" i="28"/>
  <c r="AD32" i="28"/>
  <c r="AD32" i="28" a="1"/>
  <c r="AC32" i="28"/>
  <c r="AB32" i="28"/>
  <c r="AA32" i="28"/>
  <c r="AA32" i="28" a="1"/>
  <c r="Z32" i="28"/>
  <c r="X32" i="28"/>
  <c r="V32" i="28"/>
  <c r="U32" i="28"/>
  <c r="T32" i="28"/>
  <c r="S32" i="28"/>
  <c r="R32" i="28"/>
  <c r="AH31" i="28"/>
  <c r="AG31" i="28"/>
  <c r="AF31" i="28"/>
  <c r="AE31" i="28"/>
  <c r="AD31" i="28"/>
  <c r="AD31" i="28" a="1"/>
  <c r="AC31" i="28"/>
  <c r="AB31" i="28"/>
  <c r="AA31" i="28"/>
  <c r="AA31" i="28" a="1"/>
  <c r="Z31" i="28"/>
  <c r="X31" i="28"/>
  <c r="V31" i="28"/>
  <c r="U31" i="28"/>
  <c r="T31" i="28"/>
  <c r="S31" i="28"/>
  <c r="R31" i="28"/>
  <c r="AH30" i="28"/>
  <c r="AG30" i="28"/>
  <c r="AF30" i="28"/>
  <c r="AE30" i="28"/>
  <c r="AD30" i="28"/>
  <c r="AD30" i="28" a="1"/>
  <c r="AC30" i="28"/>
  <c r="AB30" i="28"/>
  <c r="AA30" i="28"/>
  <c r="AA30" i="28" a="1"/>
  <c r="Z30" i="28"/>
  <c r="X30" i="28"/>
  <c r="V30" i="28"/>
  <c r="U30" i="28"/>
  <c r="T30" i="28"/>
  <c r="S30" i="28"/>
  <c r="R30" i="28"/>
  <c r="AH29" i="28"/>
  <c r="AG29" i="28"/>
  <c r="AF29" i="28"/>
  <c r="AE29" i="28"/>
  <c r="AD29" i="28"/>
  <c r="AD29" i="28" a="1"/>
  <c r="AC29" i="28"/>
  <c r="AB29" i="28"/>
  <c r="AA29" i="28"/>
  <c r="AA29" i="28" a="1"/>
  <c r="Z29" i="28"/>
  <c r="X29" i="28"/>
  <c r="V29" i="28"/>
  <c r="U29" i="28"/>
  <c r="T29" i="28"/>
  <c r="S29" i="28"/>
  <c r="R29" i="28"/>
  <c r="AH28" i="28"/>
  <c r="AG28" i="28"/>
  <c r="AF28" i="28"/>
  <c r="AE28" i="28"/>
  <c r="AD28" i="28"/>
  <c r="AD28" i="28" a="1"/>
  <c r="AC28" i="28"/>
  <c r="AB28" i="28"/>
  <c r="AA28" i="28"/>
  <c r="AA28" i="28" a="1"/>
  <c r="Z28" i="28"/>
  <c r="X28" i="28"/>
  <c r="V28" i="28"/>
  <c r="U28" i="28"/>
  <c r="T28" i="28"/>
  <c r="S28" i="28"/>
  <c r="R28" i="28"/>
  <c r="AH27" i="28"/>
  <c r="AG27" i="28"/>
  <c r="AF27" i="28"/>
  <c r="AE27" i="28"/>
  <c r="AD27" i="28"/>
  <c r="AD27" i="28" a="1"/>
  <c r="AC27" i="28"/>
  <c r="AB27" i="28"/>
  <c r="AA27" i="28"/>
  <c r="AA27" i="28" a="1"/>
  <c r="Z27" i="28"/>
  <c r="X27" i="28"/>
  <c r="V27" i="28"/>
  <c r="U27" i="28"/>
  <c r="T27" i="28"/>
  <c r="S27" i="28"/>
  <c r="R27" i="28"/>
  <c r="AH26" i="28"/>
  <c r="AG26" i="28"/>
  <c r="AF26" i="28"/>
  <c r="AE26" i="28"/>
  <c r="AD26" i="28"/>
  <c r="AD26" i="28" a="1"/>
  <c r="AC26" i="28"/>
  <c r="AB26" i="28"/>
  <c r="AA26" i="28"/>
  <c r="AA26" i="28" a="1"/>
  <c r="Z26" i="28"/>
  <c r="X26" i="28"/>
  <c r="V26" i="28"/>
  <c r="U26" i="28"/>
  <c r="T26" i="28"/>
  <c r="S26" i="28"/>
  <c r="R26" i="28"/>
  <c r="AH25" i="28"/>
  <c r="AG25" i="28"/>
  <c r="AF25" i="28"/>
  <c r="AE25" i="28"/>
  <c r="AD25" i="28"/>
  <c r="AD25" i="28" a="1"/>
  <c r="AC25" i="28"/>
  <c r="AB25" i="28"/>
  <c r="AA25" i="28"/>
  <c r="AA25" i="28" a="1"/>
  <c r="Z25" i="28"/>
  <c r="X25" i="28"/>
  <c r="V25" i="28"/>
  <c r="U25" i="28"/>
  <c r="T25" i="28"/>
  <c r="S25" i="28"/>
  <c r="R25" i="28"/>
  <c r="AH24" i="28"/>
  <c r="AG24" i="28"/>
  <c r="AF24" i="28"/>
  <c r="AE24" i="28"/>
  <c r="AD24" i="28"/>
  <c r="AD24" i="28" a="1"/>
  <c r="AC24" i="28"/>
  <c r="AB24" i="28"/>
  <c r="AA24" i="28"/>
  <c r="AA24" i="28" a="1"/>
  <c r="Z24" i="28"/>
  <c r="X24" i="28"/>
  <c r="V24" i="28"/>
  <c r="U24" i="28"/>
  <c r="T24" i="28"/>
  <c r="S24" i="28"/>
  <c r="R24" i="28"/>
  <c r="AH23" i="28"/>
  <c r="AG23" i="28"/>
  <c r="AF23" i="28"/>
  <c r="AE23" i="28"/>
  <c r="AD23" i="28"/>
  <c r="AD23" i="28" a="1"/>
  <c r="AC23" i="28"/>
  <c r="AB23" i="28"/>
  <c r="AA23" i="28"/>
  <c r="AA23" i="28" a="1"/>
  <c r="Z23" i="28"/>
  <c r="X23" i="28"/>
  <c r="V23" i="28"/>
  <c r="U23" i="28"/>
  <c r="T23" i="28"/>
  <c r="S23" i="28"/>
  <c r="R23" i="28"/>
  <c r="AH22" i="28"/>
  <c r="AG22" i="28"/>
  <c r="AF22" i="28"/>
  <c r="AE22" i="28"/>
  <c r="AD22" i="28"/>
  <c r="AD22" i="28" a="1"/>
  <c r="AC22" i="28"/>
  <c r="AB22" i="28"/>
  <c r="AA22" i="28"/>
  <c r="AA22" i="28" a="1"/>
  <c r="Z22" i="28"/>
  <c r="X22" i="28"/>
  <c r="V22" i="28"/>
  <c r="U22" i="28"/>
  <c r="T22" i="28"/>
  <c r="S22" i="28"/>
  <c r="R22" i="28"/>
  <c r="AH21" i="28"/>
  <c r="AG21" i="28"/>
  <c r="AF21" i="28"/>
  <c r="AE21" i="28"/>
  <c r="AD21" i="28"/>
  <c r="AD21" i="28" a="1"/>
  <c r="AC21" i="28"/>
  <c r="AB21" i="28"/>
  <c r="AA21" i="28"/>
  <c r="AA21" i="28" a="1"/>
  <c r="Z21" i="28"/>
  <c r="X21" i="28"/>
  <c r="V21" i="28"/>
  <c r="U21" i="28"/>
  <c r="T21" i="28"/>
  <c r="S21" i="28"/>
  <c r="R21" i="28"/>
  <c r="AH20" i="28"/>
  <c r="AG20" i="28"/>
  <c r="AF20" i="28"/>
  <c r="AE20" i="28"/>
  <c r="AD20" i="28"/>
  <c r="AD20" i="28" a="1"/>
  <c r="AC20" i="28"/>
  <c r="AB20" i="28"/>
  <c r="AA20" i="28"/>
  <c r="AA20" i="28" a="1"/>
  <c r="Z20" i="28"/>
  <c r="X20" i="28"/>
  <c r="V20" i="28"/>
  <c r="U20" i="28"/>
  <c r="T20" i="28"/>
  <c r="S20" i="28"/>
  <c r="R20" i="28"/>
  <c r="AH19" i="28"/>
  <c r="AG19" i="28"/>
  <c r="AF19" i="28"/>
  <c r="AE19" i="28"/>
  <c r="AD19" i="28"/>
  <c r="AD19" i="28" a="1"/>
  <c r="AC19" i="28"/>
  <c r="AB19" i="28"/>
  <c r="AA19" i="28"/>
  <c r="AA19" i="28" a="1"/>
  <c r="Z19" i="28"/>
  <c r="X19" i="28"/>
  <c r="V19" i="28"/>
  <c r="U19" i="28"/>
  <c r="T19" i="28"/>
  <c r="S19" i="28"/>
  <c r="R19" i="28"/>
  <c r="AH18" i="28"/>
  <c r="AG18" i="28"/>
  <c r="AF18" i="28"/>
  <c r="AE18" i="28"/>
  <c r="AD18" i="28"/>
  <c r="AD18" i="28" a="1"/>
  <c r="AC18" i="28"/>
  <c r="AB18" i="28"/>
  <c r="AA18" i="28"/>
  <c r="AA18" i="28" a="1"/>
  <c r="Z18" i="28"/>
  <c r="X18" i="28"/>
  <c r="V18" i="28"/>
  <c r="U18" i="28"/>
  <c r="T18" i="28"/>
  <c r="S18" i="28"/>
  <c r="R18" i="28"/>
  <c r="AH17" i="28"/>
  <c r="AG17" i="28"/>
  <c r="AF17" i="28"/>
  <c r="AE17" i="28"/>
  <c r="AD17" i="28"/>
  <c r="AD17" i="28" a="1"/>
  <c r="AC17" i="28"/>
  <c r="AB17" i="28"/>
  <c r="AA17" i="28"/>
  <c r="AA17" i="28" a="1"/>
  <c r="Z17" i="28"/>
  <c r="X17" i="28"/>
  <c r="V17" i="28"/>
  <c r="U17" i="28"/>
  <c r="T17" i="28"/>
  <c r="S17" i="28"/>
  <c r="R17" i="28"/>
  <c r="AH16" i="28"/>
  <c r="AG16" i="28"/>
  <c r="AF16" i="28"/>
  <c r="AE16" i="28"/>
  <c r="AD16" i="28"/>
  <c r="AD16" i="28" a="1"/>
  <c r="AC16" i="28"/>
  <c r="AB16" i="28"/>
  <c r="AA16" i="28"/>
  <c r="AA16" i="28" a="1"/>
  <c r="Z16" i="28"/>
  <c r="X16" i="28"/>
  <c r="V16" i="28"/>
  <c r="U16" i="28"/>
  <c r="T16" i="28"/>
  <c r="S16" i="28"/>
  <c r="R16" i="28"/>
  <c r="AH15" i="28"/>
  <c r="AG15" i="28"/>
  <c r="AF15" i="28"/>
  <c r="AE15" i="28"/>
  <c r="AD15" i="28"/>
  <c r="AD15" i="28" a="1"/>
  <c r="AC15" i="28"/>
  <c r="AB15" i="28"/>
  <c r="AA15" i="28"/>
  <c r="AA15" i="28" a="1"/>
  <c r="Z15" i="28"/>
  <c r="X15" i="28"/>
  <c r="V15" i="28"/>
  <c r="U15" i="28"/>
  <c r="T15" i="28"/>
  <c r="S15" i="28"/>
  <c r="R15" i="28"/>
  <c r="AH14" i="28"/>
  <c r="AG14" i="28"/>
  <c r="AF14" i="28"/>
  <c r="AE14" i="28"/>
  <c r="AD14" i="28"/>
  <c r="AD14" i="28" a="1"/>
  <c r="AC14" i="28"/>
  <c r="AB14" i="28"/>
  <c r="AA14" i="28"/>
  <c r="AA14" i="28" a="1"/>
  <c r="Z14" i="28"/>
  <c r="X14" i="28"/>
  <c r="V14" i="28"/>
  <c r="U14" i="28"/>
  <c r="T14" i="28"/>
  <c r="S14" i="28"/>
  <c r="R14" i="28"/>
  <c r="AH13" i="28"/>
  <c r="AG13" i="28"/>
  <c r="AF13" i="28"/>
  <c r="AE13" i="28"/>
  <c r="AD13" i="28"/>
  <c r="AD13" i="28" a="1"/>
  <c r="AC13" i="28"/>
  <c r="AB13" i="28"/>
  <c r="AA13" i="28"/>
  <c r="AA13" i="28" a="1"/>
  <c r="Z13" i="28"/>
  <c r="X13" i="28"/>
  <c r="V13" i="28"/>
  <c r="U13" i="28"/>
  <c r="T13" i="28"/>
  <c r="S13" i="28"/>
  <c r="R13" i="28"/>
  <c r="AH12" i="28"/>
  <c r="AG12" i="28"/>
  <c r="AF12" i="28"/>
  <c r="AE12" i="28"/>
  <c r="AD12" i="28"/>
  <c r="AD12" i="28" a="1"/>
  <c r="AC12" i="28"/>
  <c r="AB12" i="28"/>
  <c r="AA12" i="28"/>
  <c r="AA12" i="28" a="1"/>
  <c r="Z12" i="28"/>
  <c r="X12" i="28"/>
  <c r="V12" i="28"/>
  <c r="U12" i="28"/>
  <c r="T12" i="28"/>
  <c r="S12" i="28"/>
  <c r="R12" i="28"/>
  <c r="AH11" i="28"/>
  <c r="AG11" i="28"/>
  <c r="AF11" i="28"/>
  <c r="AE11" i="28"/>
  <c r="AD11" i="28"/>
  <c r="AD11" i="28" a="1"/>
  <c r="AC11" i="28"/>
  <c r="AB11" i="28"/>
  <c r="AA11" i="28"/>
  <c r="AA11" i="28" a="1"/>
  <c r="Z11" i="28"/>
  <c r="X11" i="28"/>
  <c r="V11" i="28"/>
  <c r="U11" i="28"/>
  <c r="T11" i="28"/>
  <c r="S11" i="28"/>
  <c r="R11" i="28"/>
  <c r="AH10" i="28"/>
  <c r="AG10" i="28"/>
  <c r="AF10" i="28"/>
  <c r="AE10" i="28"/>
  <c r="AD10" i="28"/>
  <c r="AD10" i="28" a="1"/>
  <c r="AC10" i="28"/>
  <c r="AB10" i="28"/>
  <c r="AA10" i="28"/>
  <c r="AA10" i="28" a="1"/>
  <c r="Z10" i="28"/>
  <c r="X10" i="28"/>
  <c r="V10" i="28"/>
  <c r="U10" i="28"/>
  <c r="T10" i="28"/>
  <c r="S10" i="28"/>
  <c r="R10" i="28"/>
  <c r="AH9" i="28"/>
  <c r="AG9" i="28"/>
  <c r="AF9" i="28"/>
  <c r="AE9" i="28"/>
  <c r="AD9" i="28"/>
  <c r="AD9" i="28" a="1"/>
  <c r="AC9" i="28"/>
  <c r="AB9" i="28"/>
  <c r="AA9" i="28"/>
  <c r="AA9" i="28" a="1"/>
  <c r="Z9" i="28"/>
  <c r="X9" i="28"/>
  <c r="V9" i="28"/>
  <c r="U9" i="28"/>
  <c r="T9" i="28"/>
  <c r="S9" i="28"/>
  <c r="R9" i="28"/>
  <c r="AH8" i="28"/>
  <c r="AG8" i="28"/>
  <c r="AF8" i="28"/>
  <c r="AE8" i="28"/>
  <c r="AD8" i="28"/>
  <c r="AD8" i="28" a="1"/>
  <c r="AC8" i="28"/>
  <c r="AB8" i="28"/>
  <c r="AA8" i="28"/>
  <c r="AA8" i="28" a="1"/>
  <c r="Z8" i="28"/>
  <c r="X8" i="28"/>
  <c r="V8" i="28"/>
  <c r="U8" i="28"/>
  <c r="T8" i="28"/>
  <c r="S8" i="28"/>
  <c r="R8" i="28"/>
  <c r="AH7" i="28"/>
  <c r="AG7" i="28"/>
  <c r="AF7" i="28"/>
  <c r="AE7" i="28"/>
  <c r="AD7" i="28"/>
  <c r="AD7" i="28" a="1"/>
  <c r="AC7" i="28"/>
  <c r="AB7" i="28"/>
  <c r="AA7" i="28"/>
  <c r="AA7" i="28" a="1"/>
  <c r="Z7" i="28"/>
  <c r="X7" i="28"/>
  <c r="V7" i="28"/>
  <c r="U7" i="28"/>
  <c r="T7" i="28"/>
  <c r="S7" i="28"/>
  <c r="R7" i="28"/>
  <c r="AH6" i="28"/>
  <c r="AG6" i="28"/>
  <c r="AF6" i="28"/>
  <c r="AE6" i="28"/>
  <c r="AD6" i="28"/>
  <c r="AD6" i="28" a="1"/>
  <c r="AC6" i="28"/>
  <c r="AB6" i="28"/>
  <c r="AA6" i="28"/>
  <c r="AA6" i="28" a="1"/>
  <c r="Z6" i="28"/>
  <c r="X6" i="28"/>
  <c r="V6" i="28"/>
  <c r="U6" i="28"/>
  <c r="T6" i="28"/>
  <c r="S6" i="28"/>
  <c r="R6" i="28"/>
  <c r="AH5" i="28"/>
  <c r="AG5" i="28"/>
  <c r="AF5" i="28"/>
  <c r="AE5" i="28"/>
  <c r="AD5" i="28"/>
  <c r="AD5" i="28" a="1"/>
  <c r="AC5" i="28"/>
  <c r="AB5" i="28"/>
  <c r="AA5" i="28"/>
  <c r="AA5" i="28" a="1"/>
  <c r="Z5" i="28"/>
  <c r="X5" i="28"/>
  <c r="V5" i="28"/>
  <c r="U5" i="28"/>
  <c r="T5" i="28"/>
  <c r="S5" i="28"/>
  <c r="R5" i="28"/>
  <c r="AH4" i="28"/>
  <c r="AG4" i="28"/>
  <c r="AF4" i="28"/>
  <c r="AE4" i="28"/>
  <c r="AD4" i="28"/>
  <c r="AD4" i="28" a="1"/>
  <c r="AC4" i="28"/>
  <c r="AB4" i="28"/>
  <c r="AA4" i="28"/>
  <c r="AA4" i="28" a="1"/>
  <c r="Z4" i="28"/>
  <c r="X4" i="28"/>
  <c r="V4" i="28"/>
  <c r="U4" i="28"/>
  <c r="T4" i="28"/>
  <c r="S4" i="28"/>
  <c r="R4" i="28"/>
  <c r="AH3" i="28"/>
  <c r="AG3" i="28"/>
  <c r="AF3" i="28"/>
  <c r="AE3" i="28"/>
  <c r="AD3" i="28"/>
  <c r="AD3" i="28" a="1"/>
  <c r="AA3" i="28"/>
  <c r="AA3" i="28" a="1"/>
  <c r="Z3" i="28"/>
  <c r="X3" i="28"/>
  <c r="V3" i="28"/>
  <c r="U3" i="28"/>
  <c r="T3" i="28"/>
  <c r="S3" i="28"/>
  <c r="R3" i="28"/>
  <c r="AH2" i="28"/>
  <c r="AG2" i="28"/>
  <c r="AF2" i="28"/>
  <c r="AE2" i="28"/>
  <c r="AD2" i="28"/>
  <c r="AD2" i="28" a="1"/>
  <c r="AC2" i="28"/>
  <c r="AB2" i="28"/>
  <c r="AA2" i="28"/>
  <c r="AA2" i="28" a="1"/>
  <c r="Z2" i="28"/>
  <c r="X2" i="28"/>
  <c r="V2" i="28"/>
  <c r="U2" i="28"/>
  <c r="T2" i="28"/>
  <c r="S2" i="28"/>
  <c r="R2" i="28"/>
  <c r="AC1101" i="13"/>
  <c r="AB1101" i="13"/>
  <c r="AA1101" i="13"/>
  <c r="Z1101" i="13"/>
  <c r="Z1101" i="13" a="1"/>
  <c r="Y1101" i="13"/>
  <c r="X1101" i="13"/>
  <c r="W1101" i="13"/>
  <c r="T1101" i="13"/>
  <c r="Q1101" i="13"/>
  <c r="P1101" i="13"/>
  <c r="O1101" i="13"/>
  <c r="N1101" i="13"/>
  <c r="M1101" i="13"/>
  <c r="AC1100" i="13"/>
  <c r="AB1100" i="13"/>
  <c r="AA1100" i="13"/>
  <c r="Z1100" i="13"/>
  <c r="Z1100" i="13" a="1"/>
  <c r="Y1100" i="13"/>
  <c r="X1100" i="13"/>
  <c r="W1100" i="13"/>
  <c r="T1100" i="13"/>
  <c r="Q1100" i="13"/>
  <c r="P1100" i="13"/>
  <c r="O1100" i="13"/>
  <c r="N1100" i="13"/>
  <c r="M1100" i="13"/>
  <c r="AC1099" i="13"/>
  <c r="AB1099" i="13"/>
  <c r="AA1099" i="13"/>
  <c r="Z1099" i="13"/>
  <c r="Z1099" i="13" a="1"/>
  <c r="Y1099" i="13"/>
  <c r="X1099" i="13"/>
  <c r="W1099" i="13"/>
  <c r="T1099" i="13"/>
  <c r="Q1099" i="13"/>
  <c r="P1099" i="13"/>
  <c r="O1099" i="13"/>
  <c r="N1099" i="13"/>
  <c r="M1099" i="13"/>
  <c r="AC1098" i="13"/>
  <c r="AB1098" i="13"/>
  <c r="AA1098" i="13"/>
  <c r="Z1098" i="13"/>
  <c r="Z1098" i="13" a="1"/>
  <c r="Y1098" i="13"/>
  <c r="X1098" i="13"/>
  <c r="W1098" i="13"/>
  <c r="T1098" i="13"/>
  <c r="Q1098" i="13"/>
  <c r="P1098" i="13"/>
  <c r="O1098" i="13"/>
  <c r="N1098" i="13"/>
  <c r="M1098" i="13"/>
  <c r="AC1097" i="13"/>
  <c r="AB1097" i="13"/>
  <c r="AA1097" i="13"/>
  <c r="Z1097" i="13"/>
  <c r="Z1097" i="13" a="1"/>
  <c r="Y1097" i="13"/>
  <c r="X1097" i="13"/>
  <c r="W1097" i="13"/>
  <c r="T1097" i="13"/>
  <c r="Q1097" i="13"/>
  <c r="P1097" i="13"/>
  <c r="O1097" i="13"/>
  <c r="N1097" i="13"/>
  <c r="M1097" i="13"/>
  <c r="AC1096" i="13"/>
  <c r="AB1096" i="13"/>
  <c r="AA1096" i="13"/>
  <c r="Z1096" i="13"/>
  <c r="Z1096" i="13" a="1"/>
  <c r="Y1096" i="13"/>
  <c r="X1096" i="13"/>
  <c r="W1096" i="13"/>
  <c r="T1096" i="13"/>
  <c r="Q1096" i="13"/>
  <c r="P1096" i="13"/>
  <c r="O1096" i="13"/>
  <c r="N1096" i="13"/>
  <c r="M1096" i="13"/>
  <c r="AC1095" i="13"/>
  <c r="AB1095" i="13"/>
  <c r="AA1095" i="13"/>
  <c r="Z1095" i="13"/>
  <c r="Z1095" i="13" a="1"/>
  <c r="Y1095" i="13"/>
  <c r="X1095" i="13"/>
  <c r="W1095" i="13"/>
  <c r="T1095" i="13"/>
  <c r="Q1095" i="13"/>
  <c r="P1095" i="13"/>
  <c r="O1095" i="13"/>
  <c r="N1095" i="13"/>
  <c r="M1095" i="13"/>
  <c r="AC1094" i="13"/>
  <c r="AB1094" i="13"/>
  <c r="AA1094" i="13"/>
  <c r="Z1094" i="13"/>
  <c r="Z1094" i="13" a="1"/>
  <c r="Y1094" i="13"/>
  <c r="X1094" i="13"/>
  <c r="W1094" i="13"/>
  <c r="T1094" i="13"/>
  <c r="Q1094" i="13"/>
  <c r="P1094" i="13"/>
  <c r="O1094" i="13"/>
  <c r="N1094" i="13"/>
  <c r="M1094" i="13"/>
  <c r="AC1093" i="13"/>
  <c r="AB1093" i="13"/>
  <c r="AA1093" i="13"/>
  <c r="Z1093" i="13"/>
  <c r="Z1093" i="13" a="1"/>
  <c r="Y1093" i="13"/>
  <c r="X1093" i="13"/>
  <c r="W1093" i="13"/>
  <c r="T1093" i="13"/>
  <c r="Q1093" i="13"/>
  <c r="P1093" i="13"/>
  <c r="O1093" i="13"/>
  <c r="N1093" i="13"/>
  <c r="M1093" i="13"/>
  <c r="AC1092" i="13"/>
  <c r="AB1092" i="13"/>
  <c r="AA1092" i="13"/>
  <c r="Z1092" i="13"/>
  <c r="Z1092" i="13" a="1"/>
  <c r="Y1092" i="13"/>
  <c r="X1092" i="13"/>
  <c r="W1092" i="13"/>
  <c r="T1092" i="13"/>
  <c r="Q1092" i="13"/>
  <c r="P1092" i="13"/>
  <c r="O1092" i="13"/>
  <c r="N1092" i="13"/>
  <c r="M1092" i="13"/>
  <c r="AC1091" i="13"/>
  <c r="AB1091" i="13"/>
  <c r="AA1091" i="13"/>
  <c r="Z1091" i="13"/>
  <c r="Z1091" i="13" a="1"/>
  <c r="Y1091" i="13"/>
  <c r="X1091" i="13"/>
  <c r="W1091" i="13"/>
  <c r="T1091" i="13"/>
  <c r="Q1091" i="13"/>
  <c r="P1091" i="13"/>
  <c r="O1091" i="13"/>
  <c r="N1091" i="13"/>
  <c r="M1091" i="13"/>
  <c r="AC1090" i="13"/>
  <c r="AB1090" i="13"/>
  <c r="AA1090" i="13"/>
  <c r="Z1090" i="13"/>
  <c r="Z1090" i="13" a="1"/>
  <c r="Y1090" i="13"/>
  <c r="X1090" i="13"/>
  <c r="W1090" i="13"/>
  <c r="T1090" i="13"/>
  <c r="Q1090" i="13"/>
  <c r="P1090" i="13"/>
  <c r="O1090" i="13"/>
  <c r="N1090" i="13"/>
  <c r="M1090" i="13"/>
  <c r="AC1089" i="13"/>
  <c r="AB1089" i="13"/>
  <c r="AA1089" i="13"/>
  <c r="Z1089" i="13"/>
  <c r="Z1089" i="13" a="1"/>
  <c r="Y1089" i="13"/>
  <c r="X1089" i="13"/>
  <c r="W1089" i="13"/>
  <c r="T1089" i="13"/>
  <c r="Q1089" i="13"/>
  <c r="P1089" i="13"/>
  <c r="O1089" i="13"/>
  <c r="N1089" i="13"/>
  <c r="M1089" i="13"/>
  <c r="AC1088" i="13"/>
  <c r="AB1088" i="13"/>
  <c r="AA1088" i="13"/>
  <c r="Z1088" i="13"/>
  <c r="Z1088" i="13" a="1"/>
  <c r="Y1088" i="13"/>
  <c r="X1088" i="13"/>
  <c r="W1088" i="13"/>
  <c r="T1088" i="13"/>
  <c r="Q1088" i="13"/>
  <c r="P1088" i="13"/>
  <c r="O1088" i="13"/>
  <c r="N1088" i="13"/>
  <c r="M1088" i="13"/>
  <c r="AC1087" i="13"/>
  <c r="AB1087" i="13"/>
  <c r="AA1087" i="13"/>
  <c r="Z1087" i="13"/>
  <c r="Z1087" i="13" a="1"/>
  <c r="Y1087" i="13"/>
  <c r="X1087" i="13"/>
  <c r="W1087" i="13"/>
  <c r="T1087" i="13"/>
  <c r="Q1087" i="13"/>
  <c r="P1087" i="13"/>
  <c r="O1087" i="13"/>
  <c r="N1087" i="13"/>
  <c r="M1087" i="13"/>
  <c r="AC1086" i="13"/>
  <c r="AB1086" i="13"/>
  <c r="AA1086" i="13"/>
  <c r="Z1086" i="13"/>
  <c r="Z1086" i="13" a="1"/>
  <c r="Y1086" i="13"/>
  <c r="X1086" i="13"/>
  <c r="W1086" i="13"/>
  <c r="T1086" i="13"/>
  <c r="Q1086" i="13"/>
  <c r="P1086" i="13"/>
  <c r="O1086" i="13"/>
  <c r="N1086" i="13"/>
  <c r="M1086" i="13"/>
  <c r="AC1085" i="13"/>
  <c r="AB1085" i="13"/>
  <c r="AA1085" i="13"/>
  <c r="Z1085" i="13"/>
  <c r="Z1085" i="13" a="1"/>
  <c r="Y1085" i="13"/>
  <c r="X1085" i="13"/>
  <c r="W1085" i="13"/>
  <c r="T1085" i="13"/>
  <c r="Q1085" i="13"/>
  <c r="P1085" i="13"/>
  <c r="O1085" i="13"/>
  <c r="N1085" i="13"/>
  <c r="M1085" i="13"/>
  <c r="AC1084" i="13"/>
  <c r="AB1084" i="13"/>
  <c r="AA1084" i="13"/>
  <c r="Z1084" i="13"/>
  <c r="Z1084" i="13" a="1"/>
  <c r="Y1084" i="13"/>
  <c r="X1084" i="13"/>
  <c r="W1084" i="13"/>
  <c r="T1084" i="13"/>
  <c r="Q1084" i="13"/>
  <c r="P1084" i="13"/>
  <c r="O1084" i="13"/>
  <c r="N1084" i="13"/>
  <c r="M1084" i="13"/>
  <c r="AC1083" i="13"/>
  <c r="AB1083" i="13"/>
  <c r="AA1083" i="13"/>
  <c r="Z1083" i="13"/>
  <c r="Z1083" i="13" a="1"/>
  <c r="Y1083" i="13"/>
  <c r="X1083" i="13"/>
  <c r="W1083" i="13"/>
  <c r="T1083" i="13"/>
  <c r="Q1083" i="13"/>
  <c r="P1083" i="13"/>
  <c r="O1083" i="13"/>
  <c r="N1083" i="13"/>
  <c r="M1083" i="13"/>
  <c r="AC1082" i="13"/>
  <c r="AB1082" i="13"/>
  <c r="AA1082" i="13"/>
  <c r="Z1082" i="13"/>
  <c r="Z1082" i="13" a="1"/>
  <c r="Y1082" i="13"/>
  <c r="X1082" i="13"/>
  <c r="W1082" i="13"/>
  <c r="T1082" i="13"/>
  <c r="Q1082" i="13"/>
  <c r="P1082" i="13"/>
  <c r="O1082" i="13"/>
  <c r="N1082" i="13"/>
  <c r="M1082" i="13"/>
  <c r="AC1081" i="13"/>
  <c r="AB1081" i="13"/>
  <c r="AA1081" i="13"/>
  <c r="Z1081" i="13"/>
  <c r="Z1081" i="13" a="1"/>
  <c r="Y1081" i="13"/>
  <c r="X1081" i="13"/>
  <c r="W1081" i="13"/>
  <c r="T1081" i="13"/>
  <c r="Q1081" i="13"/>
  <c r="P1081" i="13"/>
  <c r="O1081" i="13"/>
  <c r="N1081" i="13"/>
  <c r="M1081" i="13"/>
  <c r="AC1080" i="13"/>
  <c r="AB1080" i="13"/>
  <c r="AA1080" i="13"/>
  <c r="Z1080" i="13"/>
  <c r="Z1080" i="13" a="1"/>
  <c r="Y1080" i="13"/>
  <c r="X1080" i="13"/>
  <c r="W1080" i="13"/>
  <c r="T1080" i="13"/>
  <c r="Q1080" i="13"/>
  <c r="P1080" i="13"/>
  <c r="O1080" i="13"/>
  <c r="N1080" i="13"/>
  <c r="M1080" i="13"/>
  <c r="AC1079" i="13"/>
  <c r="AB1079" i="13"/>
  <c r="AA1079" i="13"/>
  <c r="Z1079" i="13"/>
  <c r="Z1079" i="13" a="1"/>
  <c r="Y1079" i="13"/>
  <c r="X1079" i="13"/>
  <c r="W1079" i="13"/>
  <c r="T1079" i="13"/>
  <c r="Q1079" i="13"/>
  <c r="P1079" i="13"/>
  <c r="O1079" i="13"/>
  <c r="N1079" i="13"/>
  <c r="M1079" i="13"/>
  <c r="AC1078" i="13"/>
  <c r="AB1078" i="13"/>
  <c r="AA1078" i="13"/>
  <c r="Z1078" i="13"/>
  <c r="Z1078" i="13" a="1"/>
  <c r="Y1078" i="13"/>
  <c r="X1078" i="13"/>
  <c r="W1078" i="13"/>
  <c r="T1078" i="13"/>
  <c r="Q1078" i="13"/>
  <c r="P1078" i="13"/>
  <c r="O1078" i="13"/>
  <c r="N1078" i="13"/>
  <c r="M1078" i="13"/>
  <c r="AC1077" i="13"/>
  <c r="AB1077" i="13"/>
  <c r="AA1077" i="13"/>
  <c r="Z1077" i="13"/>
  <c r="Z1077" i="13" a="1"/>
  <c r="Y1077" i="13"/>
  <c r="X1077" i="13"/>
  <c r="W1077" i="13"/>
  <c r="T1077" i="13"/>
  <c r="Q1077" i="13"/>
  <c r="P1077" i="13"/>
  <c r="O1077" i="13"/>
  <c r="N1077" i="13"/>
  <c r="M1077" i="13"/>
  <c r="AC1076" i="13"/>
  <c r="AB1076" i="13"/>
  <c r="AA1076" i="13"/>
  <c r="Z1076" i="13"/>
  <c r="Z1076" i="13" a="1"/>
  <c r="Y1076" i="13"/>
  <c r="X1076" i="13"/>
  <c r="W1076" i="13"/>
  <c r="T1076" i="13"/>
  <c r="Q1076" i="13"/>
  <c r="P1076" i="13"/>
  <c r="O1076" i="13"/>
  <c r="N1076" i="13"/>
  <c r="M1076" i="13"/>
  <c r="AC1075" i="13"/>
  <c r="AB1075" i="13"/>
  <c r="AA1075" i="13"/>
  <c r="Z1075" i="13"/>
  <c r="Z1075" i="13" a="1"/>
  <c r="Y1075" i="13"/>
  <c r="X1075" i="13"/>
  <c r="W1075" i="13"/>
  <c r="T1075" i="13"/>
  <c r="Q1075" i="13"/>
  <c r="P1075" i="13"/>
  <c r="O1075" i="13"/>
  <c r="N1075" i="13"/>
  <c r="M1075" i="13"/>
  <c r="AC1074" i="13"/>
  <c r="AB1074" i="13"/>
  <c r="AA1074" i="13"/>
  <c r="Z1074" i="13"/>
  <c r="Z1074" i="13" a="1"/>
  <c r="Y1074" i="13"/>
  <c r="X1074" i="13"/>
  <c r="W1074" i="13"/>
  <c r="T1074" i="13"/>
  <c r="Q1074" i="13"/>
  <c r="P1074" i="13"/>
  <c r="O1074" i="13"/>
  <c r="N1074" i="13"/>
  <c r="M1074" i="13"/>
  <c r="AC1073" i="13"/>
  <c r="AB1073" i="13"/>
  <c r="AA1073" i="13"/>
  <c r="Z1073" i="13"/>
  <c r="Z1073" i="13" a="1"/>
  <c r="Y1073" i="13"/>
  <c r="X1073" i="13"/>
  <c r="W1073" i="13"/>
  <c r="T1073" i="13"/>
  <c r="Q1073" i="13"/>
  <c r="P1073" i="13"/>
  <c r="O1073" i="13"/>
  <c r="N1073" i="13"/>
  <c r="M1073" i="13"/>
  <c r="AC1072" i="13"/>
  <c r="AB1072" i="13"/>
  <c r="AA1072" i="13"/>
  <c r="Z1072" i="13"/>
  <c r="Z1072" i="13" a="1"/>
  <c r="Y1072" i="13"/>
  <c r="X1072" i="13"/>
  <c r="W1072" i="13"/>
  <c r="T1072" i="13"/>
  <c r="Q1072" i="13"/>
  <c r="P1072" i="13"/>
  <c r="O1072" i="13"/>
  <c r="N1072" i="13"/>
  <c r="M1072" i="13"/>
  <c r="AC1071" i="13"/>
  <c r="AB1071" i="13"/>
  <c r="AA1071" i="13"/>
  <c r="Z1071" i="13"/>
  <c r="Z1071" i="13" a="1"/>
  <c r="Y1071" i="13"/>
  <c r="X1071" i="13"/>
  <c r="W1071" i="13"/>
  <c r="T1071" i="13"/>
  <c r="Q1071" i="13"/>
  <c r="P1071" i="13"/>
  <c r="O1071" i="13"/>
  <c r="N1071" i="13"/>
  <c r="M1071" i="13"/>
  <c r="AC1070" i="13"/>
  <c r="AB1070" i="13"/>
  <c r="AA1070" i="13"/>
  <c r="Z1070" i="13"/>
  <c r="Z1070" i="13" a="1"/>
  <c r="Y1070" i="13"/>
  <c r="X1070" i="13"/>
  <c r="W1070" i="13"/>
  <c r="T1070" i="13"/>
  <c r="Q1070" i="13"/>
  <c r="P1070" i="13"/>
  <c r="O1070" i="13"/>
  <c r="N1070" i="13"/>
  <c r="M1070" i="13"/>
  <c r="AC1069" i="13"/>
  <c r="AB1069" i="13"/>
  <c r="AA1069" i="13"/>
  <c r="Z1069" i="13"/>
  <c r="Z1069" i="13" a="1"/>
  <c r="Y1069" i="13"/>
  <c r="X1069" i="13"/>
  <c r="W1069" i="13"/>
  <c r="T1069" i="13"/>
  <c r="Q1069" i="13"/>
  <c r="P1069" i="13"/>
  <c r="O1069" i="13"/>
  <c r="N1069" i="13"/>
  <c r="M1069" i="13"/>
  <c r="AC1068" i="13"/>
  <c r="AB1068" i="13"/>
  <c r="AA1068" i="13"/>
  <c r="Z1068" i="13"/>
  <c r="Z1068" i="13" a="1"/>
  <c r="Y1068" i="13"/>
  <c r="X1068" i="13"/>
  <c r="W1068" i="13"/>
  <c r="T1068" i="13"/>
  <c r="Q1068" i="13"/>
  <c r="P1068" i="13"/>
  <c r="O1068" i="13"/>
  <c r="N1068" i="13"/>
  <c r="M1068" i="13"/>
  <c r="AC1067" i="13"/>
  <c r="AB1067" i="13"/>
  <c r="AA1067" i="13"/>
  <c r="Z1067" i="13"/>
  <c r="Z1067" i="13" a="1"/>
  <c r="Y1067" i="13"/>
  <c r="X1067" i="13"/>
  <c r="W1067" i="13"/>
  <c r="T1067" i="13"/>
  <c r="Q1067" i="13"/>
  <c r="P1067" i="13"/>
  <c r="O1067" i="13"/>
  <c r="N1067" i="13"/>
  <c r="M1067" i="13"/>
  <c r="AC1066" i="13"/>
  <c r="AB1066" i="13"/>
  <c r="AA1066" i="13"/>
  <c r="Z1066" i="13"/>
  <c r="Z1066" i="13" a="1"/>
  <c r="Y1066" i="13"/>
  <c r="X1066" i="13"/>
  <c r="W1066" i="13"/>
  <c r="T1066" i="13"/>
  <c r="Q1066" i="13"/>
  <c r="P1066" i="13"/>
  <c r="O1066" i="13"/>
  <c r="N1066" i="13"/>
  <c r="M1066" i="13"/>
  <c r="AC1065" i="13"/>
  <c r="AB1065" i="13"/>
  <c r="AA1065" i="13"/>
  <c r="Z1065" i="13"/>
  <c r="Z1065" i="13" a="1"/>
  <c r="Y1065" i="13"/>
  <c r="X1065" i="13"/>
  <c r="W1065" i="13"/>
  <c r="T1065" i="13"/>
  <c r="Q1065" i="13"/>
  <c r="P1065" i="13"/>
  <c r="O1065" i="13"/>
  <c r="N1065" i="13"/>
  <c r="M1065" i="13"/>
  <c r="AC1064" i="13"/>
  <c r="AB1064" i="13"/>
  <c r="AA1064" i="13"/>
  <c r="Z1064" i="13"/>
  <c r="Z1064" i="13" a="1"/>
  <c r="Y1064" i="13"/>
  <c r="X1064" i="13"/>
  <c r="W1064" i="13"/>
  <c r="T1064" i="13"/>
  <c r="Q1064" i="13"/>
  <c r="P1064" i="13"/>
  <c r="O1064" i="13"/>
  <c r="N1064" i="13"/>
  <c r="M1064" i="13"/>
  <c r="AC1063" i="13"/>
  <c r="AB1063" i="13"/>
  <c r="AA1063" i="13"/>
  <c r="Z1063" i="13"/>
  <c r="Z1063" i="13" a="1"/>
  <c r="Y1063" i="13"/>
  <c r="X1063" i="13"/>
  <c r="W1063" i="13"/>
  <c r="T1063" i="13"/>
  <c r="Q1063" i="13"/>
  <c r="P1063" i="13"/>
  <c r="O1063" i="13"/>
  <c r="N1063" i="13"/>
  <c r="M1063" i="13"/>
  <c r="AC1062" i="13"/>
  <c r="AB1062" i="13"/>
  <c r="AA1062" i="13"/>
  <c r="Z1062" i="13"/>
  <c r="Z1062" i="13" a="1"/>
  <c r="Y1062" i="13"/>
  <c r="X1062" i="13"/>
  <c r="W1062" i="13"/>
  <c r="T1062" i="13"/>
  <c r="Q1062" i="13"/>
  <c r="P1062" i="13"/>
  <c r="O1062" i="13"/>
  <c r="N1062" i="13"/>
  <c r="M1062" i="13"/>
  <c r="AC1061" i="13"/>
  <c r="AB1061" i="13"/>
  <c r="AA1061" i="13"/>
  <c r="Z1061" i="13"/>
  <c r="Z1061" i="13" a="1"/>
  <c r="Y1061" i="13"/>
  <c r="X1061" i="13"/>
  <c r="W1061" i="13"/>
  <c r="T1061" i="13"/>
  <c r="Q1061" i="13"/>
  <c r="P1061" i="13"/>
  <c r="O1061" i="13"/>
  <c r="N1061" i="13"/>
  <c r="M1061" i="13"/>
  <c r="AC1060" i="13"/>
  <c r="AB1060" i="13"/>
  <c r="AA1060" i="13"/>
  <c r="Z1060" i="13"/>
  <c r="Z1060" i="13" a="1"/>
  <c r="Y1060" i="13"/>
  <c r="X1060" i="13"/>
  <c r="W1060" i="13"/>
  <c r="T1060" i="13"/>
  <c r="Q1060" i="13"/>
  <c r="P1060" i="13"/>
  <c r="O1060" i="13"/>
  <c r="N1060" i="13"/>
  <c r="M1060" i="13"/>
  <c r="AC1059" i="13"/>
  <c r="AB1059" i="13"/>
  <c r="AA1059" i="13"/>
  <c r="Z1059" i="13"/>
  <c r="Z1059" i="13" a="1"/>
  <c r="Y1059" i="13"/>
  <c r="X1059" i="13"/>
  <c r="W1059" i="13"/>
  <c r="T1059" i="13"/>
  <c r="Q1059" i="13"/>
  <c r="P1059" i="13"/>
  <c r="O1059" i="13"/>
  <c r="N1059" i="13"/>
  <c r="M1059" i="13"/>
  <c r="AC1058" i="13"/>
  <c r="AB1058" i="13"/>
  <c r="AA1058" i="13"/>
  <c r="Z1058" i="13"/>
  <c r="Z1058" i="13" a="1"/>
  <c r="Y1058" i="13"/>
  <c r="X1058" i="13"/>
  <c r="W1058" i="13"/>
  <c r="T1058" i="13"/>
  <c r="Q1058" i="13"/>
  <c r="P1058" i="13"/>
  <c r="O1058" i="13"/>
  <c r="N1058" i="13"/>
  <c r="M1058" i="13"/>
  <c r="AC1057" i="13"/>
  <c r="AB1057" i="13"/>
  <c r="AA1057" i="13"/>
  <c r="Z1057" i="13"/>
  <c r="Z1057" i="13" a="1"/>
  <c r="Y1057" i="13"/>
  <c r="X1057" i="13"/>
  <c r="W1057" i="13"/>
  <c r="T1057" i="13"/>
  <c r="Q1057" i="13"/>
  <c r="P1057" i="13"/>
  <c r="O1057" i="13"/>
  <c r="N1057" i="13"/>
  <c r="M1057" i="13"/>
  <c r="AC1056" i="13"/>
  <c r="AB1056" i="13"/>
  <c r="AA1056" i="13"/>
  <c r="Z1056" i="13"/>
  <c r="Z1056" i="13" a="1"/>
  <c r="Y1056" i="13"/>
  <c r="X1056" i="13"/>
  <c r="W1056" i="13"/>
  <c r="T1056" i="13"/>
  <c r="Q1056" i="13"/>
  <c r="P1056" i="13"/>
  <c r="O1056" i="13"/>
  <c r="N1056" i="13"/>
  <c r="M1056" i="13"/>
  <c r="AC1055" i="13"/>
  <c r="AB1055" i="13"/>
  <c r="AA1055" i="13"/>
  <c r="Z1055" i="13"/>
  <c r="Z1055" i="13" a="1"/>
  <c r="Y1055" i="13"/>
  <c r="X1055" i="13"/>
  <c r="W1055" i="13"/>
  <c r="T1055" i="13"/>
  <c r="Q1055" i="13"/>
  <c r="P1055" i="13"/>
  <c r="O1055" i="13"/>
  <c r="N1055" i="13"/>
  <c r="M1055" i="13"/>
  <c r="AC1054" i="13"/>
  <c r="AB1054" i="13"/>
  <c r="AA1054" i="13"/>
  <c r="Z1054" i="13"/>
  <c r="Z1054" i="13" a="1"/>
  <c r="Y1054" i="13"/>
  <c r="X1054" i="13"/>
  <c r="W1054" i="13"/>
  <c r="T1054" i="13"/>
  <c r="Q1054" i="13"/>
  <c r="P1054" i="13"/>
  <c r="O1054" i="13"/>
  <c r="N1054" i="13"/>
  <c r="M1054" i="13"/>
  <c r="AC1053" i="13"/>
  <c r="AB1053" i="13"/>
  <c r="AA1053" i="13"/>
  <c r="Z1053" i="13"/>
  <c r="Z1053" i="13" a="1"/>
  <c r="Y1053" i="13"/>
  <c r="X1053" i="13"/>
  <c r="W1053" i="13"/>
  <c r="T1053" i="13"/>
  <c r="Q1053" i="13"/>
  <c r="P1053" i="13"/>
  <c r="O1053" i="13"/>
  <c r="N1053" i="13"/>
  <c r="M1053" i="13"/>
  <c r="AC1052" i="13"/>
  <c r="AB1052" i="13"/>
  <c r="AA1052" i="13"/>
  <c r="Z1052" i="13"/>
  <c r="Z1052" i="13" a="1"/>
  <c r="Y1052" i="13"/>
  <c r="X1052" i="13"/>
  <c r="W1052" i="13"/>
  <c r="T1052" i="13"/>
  <c r="Q1052" i="13"/>
  <c r="P1052" i="13"/>
  <c r="O1052" i="13"/>
  <c r="N1052" i="13"/>
  <c r="M1052" i="13"/>
  <c r="AC1051" i="13"/>
  <c r="AB1051" i="13"/>
  <c r="AA1051" i="13"/>
  <c r="Z1051" i="13"/>
  <c r="Z1051" i="13" a="1"/>
  <c r="Y1051" i="13"/>
  <c r="X1051" i="13"/>
  <c r="W1051" i="13"/>
  <c r="T1051" i="13"/>
  <c r="Q1051" i="13"/>
  <c r="P1051" i="13"/>
  <c r="O1051" i="13"/>
  <c r="N1051" i="13"/>
  <c r="M1051" i="13"/>
  <c r="AC1050" i="13"/>
  <c r="AB1050" i="13"/>
  <c r="AA1050" i="13"/>
  <c r="Z1050" i="13"/>
  <c r="Z1050" i="13" a="1"/>
  <c r="Y1050" i="13"/>
  <c r="X1050" i="13"/>
  <c r="W1050" i="13"/>
  <c r="T1050" i="13"/>
  <c r="Q1050" i="13"/>
  <c r="P1050" i="13"/>
  <c r="O1050" i="13"/>
  <c r="N1050" i="13"/>
  <c r="M1050" i="13"/>
  <c r="AC1049" i="13"/>
  <c r="AB1049" i="13"/>
  <c r="AA1049" i="13"/>
  <c r="Z1049" i="13"/>
  <c r="Z1049" i="13" a="1"/>
  <c r="Y1049" i="13"/>
  <c r="X1049" i="13"/>
  <c r="W1049" i="13"/>
  <c r="T1049" i="13"/>
  <c r="Q1049" i="13"/>
  <c r="P1049" i="13"/>
  <c r="O1049" i="13"/>
  <c r="N1049" i="13"/>
  <c r="M1049" i="13"/>
  <c r="AC1048" i="13"/>
  <c r="AB1048" i="13"/>
  <c r="AA1048" i="13"/>
  <c r="Z1048" i="13"/>
  <c r="Z1048" i="13" a="1"/>
  <c r="Y1048" i="13"/>
  <c r="X1048" i="13"/>
  <c r="W1048" i="13"/>
  <c r="T1048" i="13"/>
  <c r="Q1048" i="13"/>
  <c r="P1048" i="13"/>
  <c r="O1048" i="13"/>
  <c r="N1048" i="13"/>
  <c r="M1048" i="13"/>
  <c r="AC1047" i="13"/>
  <c r="AB1047" i="13"/>
  <c r="AA1047" i="13"/>
  <c r="Z1047" i="13"/>
  <c r="Z1047" i="13" a="1"/>
  <c r="Y1047" i="13"/>
  <c r="X1047" i="13"/>
  <c r="W1047" i="13"/>
  <c r="T1047" i="13"/>
  <c r="Q1047" i="13"/>
  <c r="P1047" i="13"/>
  <c r="O1047" i="13"/>
  <c r="N1047" i="13"/>
  <c r="M1047" i="13"/>
  <c r="AC1046" i="13"/>
  <c r="AB1046" i="13"/>
  <c r="AA1046" i="13"/>
  <c r="Z1046" i="13"/>
  <c r="Z1046" i="13" a="1"/>
  <c r="Y1046" i="13"/>
  <c r="X1046" i="13"/>
  <c r="W1046" i="13"/>
  <c r="T1046" i="13"/>
  <c r="Q1046" i="13"/>
  <c r="P1046" i="13"/>
  <c r="O1046" i="13"/>
  <c r="N1046" i="13"/>
  <c r="M1046" i="13"/>
  <c r="AC1045" i="13"/>
  <c r="AB1045" i="13"/>
  <c r="AA1045" i="13"/>
  <c r="Z1045" i="13"/>
  <c r="Z1045" i="13" a="1"/>
  <c r="Y1045" i="13"/>
  <c r="X1045" i="13"/>
  <c r="W1045" i="13"/>
  <c r="T1045" i="13"/>
  <c r="Q1045" i="13"/>
  <c r="P1045" i="13"/>
  <c r="O1045" i="13"/>
  <c r="N1045" i="13"/>
  <c r="M1045" i="13"/>
  <c r="AC1044" i="13"/>
  <c r="AB1044" i="13"/>
  <c r="AA1044" i="13"/>
  <c r="Z1044" i="13"/>
  <c r="Z1044" i="13" a="1"/>
  <c r="Y1044" i="13"/>
  <c r="X1044" i="13"/>
  <c r="W1044" i="13"/>
  <c r="T1044" i="13"/>
  <c r="Q1044" i="13"/>
  <c r="P1044" i="13"/>
  <c r="O1044" i="13"/>
  <c r="N1044" i="13"/>
  <c r="M1044" i="13"/>
  <c r="AC1043" i="13"/>
  <c r="AB1043" i="13"/>
  <c r="AA1043" i="13"/>
  <c r="Z1043" i="13"/>
  <c r="Z1043" i="13" a="1"/>
  <c r="Y1043" i="13"/>
  <c r="X1043" i="13"/>
  <c r="W1043" i="13"/>
  <c r="T1043" i="13"/>
  <c r="Q1043" i="13"/>
  <c r="P1043" i="13"/>
  <c r="O1043" i="13"/>
  <c r="N1043" i="13"/>
  <c r="M1043" i="13"/>
  <c r="AC1042" i="13"/>
  <c r="AB1042" i="13"/>
  <c r="AA1042" i="13"/>
  <c r="Z1042" i="13"/>
  <c r="Z1042" i="13" a="1"/>
  <c r="Y1042" i="13"/>
  <c r="X1042" i="13"/>
  <c r="W1042" i="13"/>
  <c r="T1042" i="13"/>
  <c r="Q1042" i="13"/>
  <c r="P1042" i="13"/>
  <c r="O1042" i="13"/>
  <c r="N1042" i="13"/>
  <c r="M1042" i="13"/>
  <c r="AC1041" i="13"/>
  <c r="AB1041" i="13"/>
  <c r="AA1041" i="13"/>
  <c r="Z1041" i="13"/>
  <c r="Z1041" i="13" a="1"/>
  <c r="Y1041" i="13"/>
  <c r="X1041" i="13"/>
  <c r="W1041" i="13"/>
  <c r="T1041" i="13"/>
  <c r="Q1041" i="13"/>
  <c r="P1041" i="13"/>
  <c r="O1041" i="13"/>
  <c r="N1041" i="13"/>
  <c r="M1041" i="13"/>
  <c r="AC1040" i="13"/>
  <c r="AB1040" i="13"/>
  <c r="AA1040" i="13"/>
  <c r="Z1040" i="13"/>
  <c r="Z1040" i="13" a="1"/>
  <c r="Y1040" i="13"/>
  <c r="X1040" i="13"/>
  <c r="W1040" i="13"/>
  <c r="T1040" i="13"/>
  <c r="Q1040" i="13"/>
  <c r="P1040" i="13"/>
  <c r="O1040" i="13"/>
  <c r="N1040" i="13"/>
  <c r="M1040" i="13"/>
  <c r="AC1039" i="13"/>
  <c r="AB1039" i="13"/>
  <c r="AA1039" i="13"/>
  <c r="Z1039" i="13"/>
  <c r="Z1039" i="13" a="1"/>
  <c r="Y1039" i="13"/>
  <c r="X1039" i="13"/>
  <c r="W1039" i="13"/>
  <c r="T1039" i="13"/>
  <c r="Q1039" i="13"/>
  <c r="P1039" i="13"/>
  <c r="O1039" i="13"/>
  <c r="N1039" i="13"/>
  <c r="M1039" i="13"/>
  <c r="AC1038" i="13"/>
  <c r="AB1038" i="13"/>
  <c r="AA1038" i="13"/>
  <c r="Z1038" i="13"/>
  <c r="Z1038" i="13" a="1"/>
  <c r="Y1038" i="13"/>
  <c r="X1038" i="13"/>
  <c r="W1038" i="13"/>
  <c r="T1038" i="13"/>
  <c r="Q1038" i="13"/>
  <c r="P1038" i="13"/>
  <c r="O1038" i="13"/>
  <c r="N1038" i="13"/>
  <c r="M1038" i="13"/>
  <c r="AC1037" i="13"/>
  <c r="AB1037" i="13"/>
  <c r="AA1037" i="13"/>
  <c r="Z1037" i="13"/>
  <c r="Z1037" i="13" a="1"/>
  <c r="Y1037" i="13"/>
  <c r="X1037" i="13"/>
  <c r="W1037" i="13"/>
  <c r="T1037" i="13"/>
  <c r="Q1037" i="13"/>
  <c r="P1037" i="13"/>
  <c r="O1037" i="13"/>
  <c r="N1037" i="13"/>
  <c r="M1037" i="13"/>
  <c r="AC1036" i="13"/>
  <c r="AB1036" i="13"/>
  <c r="AA1036" i="13"/>
  <c r="Z1036" i="13"/>
  <c r="Z1036" i="13" a="1"/>
  <c r="Y1036" i="13"/>
  <c r="X1036" i="13"/>
  <c r="W1036" i="13"/>
  <c r="T1036" i="13"/>
  <c r="Q1036" i="13"/>
  <c r="P1036" i="13"/>
  <c r="O1036" i="13"/>
  <c r="N1036" i="13"/>
  <c r="M1036" i="13"/>
  <c r="AC1035" i="13"/>
  <c r="AB1035" i="13"/>
  <c r="AA1035" i="13"/>
  <c r="Z1035" i="13"/>
  <c r="Z1035" i="13" a="1"/>
  <c r="Y1035" i="13"/>
  <c r="X1035" i="13"/>
  <c r="W1035" i="13"/>
  <c r="T1035" i="13"/>
  <c r="Q1035" i="13"/>
  <c r="P1035" i="13"/>
  <c r="O1035" i="13"/>
  <c r="N1035" i="13"/>
  <c r="M1035" i="13"/>
  <c r="AC1034" i="13"/>
  <c r="AB1034" i="13"/>
  <c r="AA1034" i="13"/>
  <c r="Z1034" i="13"/>
  <c r="Z1034" i="13" a="1"/>
  <c r="Y1034" i="13"/>
  <c r="X1034" i="13"/>
  <c r="W1034" i="13"/>
  <c r="T1034" i="13"/>
  <c r="Q1034" i="13"/>
  <c r="P1034" i="13"/>
  <c r="O1034" i="13"/>
  <c r="N1034" i="13"/>
  <c r="M1034" i="13"/>
  <c r="AC1033" i="13"/>
  <c r="AB1033" i="13"/>
  <c r="AA1033" i="13"/>
  <c r="Z1033" i="13"/>
  <c r="Z1033" i="13" a="1"/>
  <c r="Y1033" i="13"/>
  <c r="X1033" i="13"/>
  <c r="W1033" i="13"/>
  <c r="T1033" i="13"/>
  <c r="Q1033" i="13"/>
  <c r="P1033" i="13"/>
  <c r="O1033" i="13"/>
  <c r="N1033" i="13"/>
  <c r="M1033" i="13"/>
  <c r="AC1032" i="13"/>
  <c r="AB1032" i="13"/>
  <c r="AA1032" i="13"/>
  <c r="Z1032" i="13"/>
  <c r="Z1032" i="13" a="1"/>
  <c r="Y1032" i="13"/>
  <c r="X1032" i="13"/>
  <c r="W1032" i="13"/>
  <c r="T1032" i="13"/>
  <c r="Q1032" i="13"/>
  <c r="P1032" i="13"/>
  <c r="O1032" i="13"/>
  <c r="N1032" i="13"/>
  <c r="M1032" i="13"/>
  <c r="AC1031" i="13"/>
  <c r="AB1031" i="13"/>
  <c r="AA1031" i="13"/>
  <c r="Z1031" i="13"/>
  <c r="Z1031" i="13" a="1"/>
  <c r="Y1031" i="13"/>
  <c r="X1031" i="13"/>
  <c r="W1031" i="13"/>
  <c r="T1031" i="13"/>
  <c r="Q1031" i="13"/>
  <c r="P1031" i="13"/>
  <c r="O1031" i="13"/>
  <c r="N1031" i="13"/>
  <c r="M1031" i="13"/>
  <c r="AC1030" i="13"/>
  <c r="AB1030" i="13"/>
  <c r="AA1030" i="13"/>
  <c r="Z1030" i="13"/>
  <c r="Z1030" i="13" a="1"/>
  <c r="Y1030" i="13"/>
  <c r="X1030" i="13"/>
  <c r="W1030" i="13"/>
  <c r="T1030" i="13"/>
  <c r="Q1030" i="13"/>
  <c r="P1030" i="13"/>
  <c r="O1030" i="13"/>
  <c r="N1030" i="13"/>
  <c r="M1030" i="13"/>
  <c r="AC1029" i="13"/>
  <c r="AB1029" i="13"/>
  <c r="AA1029" i="13"/>
  <c r="Z1029" i="13"/>
  <c r="Z1029" i="13" a="1"/>
  <c r="Y1029" i="13"/>
  <c r="X1029" i="13"/>
  <c r="W1029" i="13"/>
  <c r="T1029" i="13"/>
  <c r="Q1029" i="13"/>
  <c r="P1029" i="13"/>
  <c r="O1029" i="13"/>
  <c r="N1029" i="13"/>
  <c r="M1029" i="13"/>
  <c r="AC1028" i="13"/>
  <c r="AB1028" i="13"/>
  <c r="AA1028" i="13"/>
  <c r="Z1028" i="13"/>
  <c r="Z1028" i="13" a="1"/>
  <c r="Y1028" i="13"/>
  <c r="X1028" i="13"/>
  <c r="W1028" i="13"/>
  <c r="T1028" i="13"/>
  <c r="Q1028" i="13"/>
  <c r="P1028" i="13"/>
  <c r="O1028" i="13"/>
  <c r="N1028" i="13"/>
  <c r="M1028" i="13"/>
  <c r="AC1027" i="13"/>
  <c r="AB1027" i="13"/>
  <c r="AA1027" i="13"/>
  <c r="Z1027" i="13"/>
  <c r="Z1027" i="13" a="1"/>
  <c r="Y1027" i="13"/>
  <c r="X1027" i="13"/>
  <c r="W1027" i="13"/>
  <c r="T1027" i="13"/>
  <c r="Q1027" i="13"/>
  <c r="P1027" i="13"/>
  <c r="O1027" i="13"/>
  <c r="N1027" i="13"/>
  <c r="M1027" i="13"/>
  <c r="AC1026" i="13"/>
  <c r="AB1026" i="13"/>
  <c r="AA1026" i="13"/>
  <c r="Z1026" i="13"/>
  <c r="Z1026" i="13" a="1"/>
  <c r="Y1026" i="13"/>
  <c r="X1026" i="13"/>
  <c r="W1026" i="13"/>
  <c r="T1026" i="13"/>
  <c r="Q1026" i="13"/>
  <c r="P1026" i="13"/>
  <c r="O1026" i="13"/>
  <c r="N1026" i="13"/>
  <c r="M1026" i="13"/>
  <c r="AC1025" i="13"/>
  <c r="AB1025" i="13"/>
  <c r="AA1025" i="13"/>
  <c r="Z1025" i="13"/>
  <c r="Z1025" i="13" a="1"/>
  <c r="Y1025" i="13"/>
  <c r="X1025" i="13"/>
  <c r="W1025" i="13"/>
  <c r="T1025" i="13"/>
  <c r="Q1025" i="13"/>
  <c r="P1025" i="13"/>
  <c r="O1025" i="13"/>
  <c r="N1025" i="13"/>
  <c r="M1025" i="13"/>
  <c r="AC1024" i="13"/>
  <c r="AB1024" i="13"/>
  <c r="AA1024" i="13"/>
  <c r="Z1024" i="13"/>
  <c r="Z1024" i="13" a="1"/>
  <c r="Y1024" i="13"/>
  <c r="X1024" i="13"/>
  <c r="W1024" i="13"/>
  <c r="T1024" i="13"/>
  <c r="Q1024" i="13"/>
  <c r="P1024" i="13"/>
  <c r="O1024" i="13"/>
  <c r="N1024" i="13"/>
  <c r="M1024" i="13"/>
  <c r="AC1023" i="13"/>
  <c r="AB1023" i="13"/>
  <c r="AA1023" i="13"/>
  <c r="Z1023" i="13"/>
  <c r="Z1023" i="13" a="1"/>
  <c r="Y1023" i="13"/>
  <c r="X1023" i="13"/>
  <c r="W1023" i="13"/>
  <c r="T1023" i="13"/>
  <c r="Q1023" i="13"/>
  <c r="P1023" i="13"/>
  <c r="O1023" i="13"/>
  <c r="N1023" i="13"/>
  <c r="M1023" i="13"/>
  <c r="AC1022" i="13"/>
  <c r="AB1022" i="13"/>
  <c r="AA1022" i="13"/>
  <c r="Z1022" i="13"/>
  <c r="Z1022" i="13" a="1"/>
  <c r="Y1022" i="13"/>
  <c r="X1022" i="13"/>
  <c r="W1022" i="13"/>
  <c r="T1022" i="13"/>
  <c r="Q1022" i="13"/>
  <c r="P1022" i="13"/>
  <c r="O1022" i="13"/>
  <c r="N1022" i="13"/>
  <c r="M1022" i="13"/>
  <c r="AC1021" i="13"/>
  <c r="AB1021" i="13"/>
  <c r="AA1021" i="13"/>
  <c r="Z1021" i="13"/>
  <c r="Z1021" i="13" a="1"/>
  <c r="Y1021" i="13"/>
  <c r="X1021" i="13"/>
  <c r="W1021" i="13"/>
  <c r="T1021" i="13"/>
  <c r="Q1021" i="13"/>
  <c r="P1021" i="13"/>
  <c r="O1021" i="13"/>
  <c r="N1021" i="13"/>
  <c r="M1021" i="13"/>
  <c r="AC1020" i="13"/>
  <c r="AB1020" i="13"/>
  <c r="AA1020" i="13"/>
  <c r="Z1020" i="13"/>
  <c r="Z1020" i="13" a="1"/>
  <c r="Y1020" i="13"/>
  <c r="X1020" i="13"/>
  <c r="W1020" i="13"/>
  <c r="T1020" i="13"/>
  <c r="Q1020" i="13"/>
  <c r="P1020" i="13"/>
  <c r="O1020" i="13"/>
  <c r="N1020" i="13"/>
  <c r="M1020" i="13"/>
  <c r="AC1019" i="13"/>
  <c r="AB1019" i="13"/>
  <c r="AA1019" i="13"/>
  <c r="Z1019" i="13"/>
  <c r="Z1019" i="13" a="1"/>
  <c r="Y1019" i="13"/>
  <c r="X1019" i="13"/>
  <c r="W1019" i="13"/>
  <c r="T1019" i="13"/>
  <c r="Q1019" i="13"/>
  <c r="P1019" i="13"/>
  <c r="O1019" i="13"/>
  <c r="N1019" i="13"/>
  <c r="M1019" i="13"/>
  <c r="AC1018" i="13"/>
  <c r="AB1018" i="13"/>
  <c r="AA1018" i="13"/>
  <c r="Z1018" i="13"/>
  <c r="Z1018" i="13" a="1"/>
  <c r="Y1018" i="13"/>
  <c r="X1018" i="13"/>
  <c r="W1018" i="13"/>
  <c r="T1018" i="13"/>
  <c r="Q1018" i="13"/>
  <c r="P1018" i="13"/>
  <c r="O1018" i="13"/>
  <c r="N1018" i="13"/>
  <c r="M1018" i="13"/>
  <c r="AC1017" i="13"/>
  <c r="AB1017" i="13"/>
  <c r="AA1017" i="13"/>
  <c r="Z1017" i="13"/>
  <c r="Z1017" i="13" a="1"/>
  <c r="Y1017" i="13"/>
  <c r="X1017" i="13"/>
  <c r="W1017" i="13"/>
  <c r="T1017" i="13"/>
  <c r="Q1017" i="13"/>
  <c r="P1017" i="13"/>
  <c r="O1017" i="13"/>
  <c r="N1017" i="13"/>
  <c r="M1017" i="13"/>
  <c r="AC1016" i="13"/>
  <c r="AB1016" i="13"/>
  <c r="AA1016" i="13"/>
  <c r="Z1016" i="13"/>
  <c r="Z1016" i="13" a="1"/>
  <c r="Y1016" i="13"/>
  <c r="X1016" i="13"/>
  <c r="W1016" i="13"/>
  <c r="T1016" i="13"/>
  <c r="Q1016" i="13"/>
  <c r="P1016" i="13"/>
  <c r="O1016" i="13"/>
  <c r="N1016" i="13"/>
  <c r="M1016" i="13"/>
  <c r="AC1015" i="13"/>
  <c r="AB1015" i="13"/>
  <c r="AA1015" i="13"/>
  <c r="Z1015" i="13"/>
  <c r="Z1015" i="13" a="1"/>
  <c r="Y1015" i="13"/>
  <c r="X1015" i="13"/>
  <c r="W1015" i="13"/>
  <c r="T1015" i="13"/>
  <c r="Q1015" i="13"/>
  <c r="P1015" i="13"/>
  <c r="O1015" i="13"/>
  <c r="N1015" i="13"/>
  <c r="M1015" i="13"/>
  <c r="AC1014" i="13"/>
  <c r="AB1014" i="13"/>
  <c r="AA1014" i="13"/>
  <c r="Z1014" i="13"/>
  <c r="Z1014" i="13" a="1"/>
  <c r="Y1014" i="13"/>
  <c r="X1014" i="13"/>
  <c r="W1014" i="13"/>
  <c r="T1014" i="13"/>
  <c r="Q1014" i="13"/>
  <c r="P1014" i="13"/>
  <c r="O1014" i="13"/>
  <c r="N1014" i="13"/>
  <c r="M1014" i="13"/>
  <c r="AC1013" i="13"/>
  <c r="AB1013" i="13"/>
  <c r="AA1013" i="13"/>
  <c r="Z1013" i="13"/>
  <c r="Z1013" i="13" a="1"/>
  <c r="Y1013" i="13"/>
  <c r="X1013" i="13"/>
  <c r="W1013" i="13"/>
  <c r="T1013" i="13"/>
  <c r="Q1013" i="13"/>
  <c r="P1013" i="13"/>
  <c r="O1013" i="13"/>
  <c r="N1013" i="13"/>
  <c r="M1013" i="13"/>
  <c r="AC1012" i="13"/>
  <c r="AB1012" i="13"/>
  <c r="AA1012" i="13"/>
  <c r="Z1012" i="13"/>
  <c r="Z1012" i="13" a="1"/>
  <c r="Y1012" i="13"/>
  <c r="X1012" i="13"/>
  <c r="W1012" i="13"/>
  <c r="T1012" i="13"/>
  <c r="Q1012" i="13"/>
  <c r="P1012" i="13"/>
  <c r="O1012" i="13"/>
  <c r="N1012" i="13"/>
  <c r="M1012" i="13"/>
  <c r="AC1011" i="13"/>
  <c r="AB1011" i="13"/>
  <c r="AA1011" i="13"/>
  <c r="Z1011" i="13"/>
  <c r="Z1011" i="13" a="1"/>
  <c r="Y1011" i="13"/>
  <c r="X1011" i="13"/>
  <c r="W1011" i="13"/>
  <c r="T1011" i="13"/>
  <c r="Q1011" i="13"/>
  <c r="P1011" i="13"/>
  <c r="O1011" i="13"/>
  <c r="N1011" i="13"/>
  <c r="M1011" i="13"/>
  <c r="AC1010" i="13"/>
  <c r="AB1010" i="13"/>
  <c r="AA1010" i="13"/>
  <c r="Z1010" i="13"/>
  <c r="Z1010" i="13" a="1"/>
  <c r="Y1010" i="13"/>
  <c r="X1010" i="13"/>
  <c r="W1010" i="13"/>
  <c r="T1010" i="13"/>
  <c r="Q1010" i="13"/>
  <c r="P1010" i="13"/>
  <c r="O1010" i="13"/>
  <c r="N1010" i="13"/>
  <c r="M1010" i="13"/>
  <c r="AC1009" i="13"/>
  <c r="AB1009" i="13"/>
  <c r="AA1009" i="13"/>
  <c r="Z1009" i="13"/>
  <c r="Z1009" i="13" a="1"/>
  <c r="Y1009" i="13"/>
  <c r="X1009" i="13"/>
  <c r="W1009" i="13"/>
  <c r="T1009" i="13"/>
  <c r="Q1009" i="13"/>
  <c r="P1009" i="13"/>
  <c r="O1009" i="13"/>
  <c r="N1009" i="13"/>
  <c r="M1009" i="13"/>
  <c r="AC1008" i="13"/>
  <c r="AB1008" i="13"/>
  <c r="AA1008" i="13"/>
  <c r="Z1008" i="13"/>
  <c r="Z1008" i="13" a="1"/>
  <c r="Y1008" i="13"/>
  <c r="X1008" i="13"/>
  <c r="W1008" i="13"/>
  <c r="T1008" i="13"/>
  <c r="Q1008" i="13"/>
  <c r="P1008" i="13"/>
  <c r="O1008" i="13"/>
  <c r="N1008" i="13"/>
  <c r="M1008" i="13"/>
  <c r="AC1007" i="13"/>
  <c r="AB1007" i="13"/>
  <c r="AA1007" i="13"/>
  <c r="Z1007" i="13"/>
  <c r="Z1007" i="13" a="1"/>
  <c r="Y1007" i="13"/>
  <c r="X1007" i="13"/>
  <c r="W1007" i="13"/>
  <c r="T1007" i="13"/>
  <c r="Q1007" i="13"/>
  <c r="P1007" i="13"/>
  <c r="O1007" i="13"/>
  <c r="N1007" i="13"/>
  <c r="M1007" i="13"/>
  <c r="AC1006" i="13"/>
  <c r="AB1006" i="13"/>
  <c r="AA1006" i="13"/>
  <c r="Z1006" i="13"/>
  <c r="Z1006" i="13" a="1"/>
  <c r="Y1006" i="13"/>
  <c r="X1006" i="13"/>
  <c r="W1006" i="13"/>
  <c r="T1006" i="13"/>
  <c r="Q1006" i="13"/>
  <c r="P1006" i="13"/>
  <c r="O1006" i="13"/>
  <c r="N1006" i="13"/>
  <c r="M1006" i="13"/>
  <c r="AC1005" i="13"/>
  <c r="AB1005" i="13"/>
  <c r="AA1005" i="13"/>
  <c r="Z1005" i="13"/>
  <c r="Z1005" i="13" a="1"/>
  <c r="Y1005" i="13"/>
  <c r="X1005" i="13"/>
  <c r="W1005" i="13"/>
  <c r="T1005" i="13"/>
  <c r="Q1005" i="13"/>
  <c r="P1005" i="13"/>
  <c r="O1005" i="13"/>
  <c r="N1005" i="13"/>
  <c r="M1005" i="13"/>
  <c r="AC1004" i="13"/>
  <c r="AB1004" i="13"/>
  <c r="AA1004" i="13"/>
  <c r="Z1004" i="13"/>
  <c r="Z1004" i="13" a="1"/>
  <c r="Y1004" i="13"/>
  <c r="X1004" i="13"/>
  <c r="W1004" i="13"/>
  <c r="T1004" i="13"/>
  <c r="Q1004" i="13"/>
  <c r="P1004" i="13"/>
  <c r="O1004" i="13"/>
  <c r="N1004" i="13"/>
  <c r="M1004" i="13"/>
  <c r="AC1003" i="13"/>
  <c r="AB1003" i="13"/>
  <c r="AA1003" i="13"/>
  <c r="Z1003" i="13"/>
  <c r="Z1003" i="13" a="1"/>
  <c r="Y1003" i="13"/>
  <c r="X1003" i="13"/>
  <c r="W1003" i="13"/>
  <c r="T1003" i="13"/>
  <c r="Q1003" i="13"/>
  <c r="P1003" i="13"/>
  <c r="O1003" i="13"/>
  <c r="N1003" i="13"/>
  <c r="M1003" i="13"/>
  <c r="AC1002" i="13"/>
  <c r="AB1002" i="13"/>
  <c r="AA1002" i="13"/>
  <c r="Z1002" i="13"/>
  <c r="Z1002" i="13" a="1"/>
  <c r="Y1002" i="13"/>
  <c r="X1002" i="13"/>
  <c r="W1002" i="13"/>
  <c r="T1002" i="13"/>
  <c r="Q1002" i="13"/>
  <c r="P1002" i="13"/>
  <c r="O1002" i="13"/>
  <c r="N1002" i="13"/>
  <c r="M1002" i="13"/>
  <c r="AC1001" i="13"/>
  <c r="AB1001" i="13"/>
  <c r="AA1001" i="13"/>
  <c r="Z1001" i="13"/>
  <c r="Z1001" i="13" a="1"/>
  <c r="Y1001" i="13"/>
  <c r="X1001" i="13"/>
  <c r="W1001" i="13"/>
  <c r="T1001" i="13"/>
  <c r="Q1001" i="13"/>
  <c r="P1001" i="13"/>
  <c r="O1001" i="13"/>
  <c r="N1001" i="13"/>
  <c r="M1001" i="13"/>
  <c r="AC1000" i="13"/>
  <c r="AB1000" i="13"/>
  <c r="AA1000" i="13"/>
  <c r="Z1000" i="13"/>
  <c r="Z1000" i="13" a="1"/>
  <c r="Y1000" i="13"/>
  <c r="X1000" i="13"/>
  <c r="W1000" i="13"/>
  <c r="T1000" i="13"/>
  <c r="Q1000" i="13"/>
  <c r="P1000" i="13"/>
  <c r="O1000" i="13"/>
  <c r="N1000" i="13"/>
  <c r="M1000" i="13"/>
  <c r="AC999" i="13"/>
  <c r="AB999" i="13"/>
  <c r="AA999" i="13"/>
  <c r="Z999" i="13"/>
  <c r="Z999" i="13" a="1"/>
  <c r="Y999" i="13"/>
  <c r="X999" i="13"/>
  <c r="W999" i="13"/>
  <c r="T999" i="13"/>
  <c r="Q999" i="13"/>
  <c r="P999" i="13"/>
  <c r="O999" i="13"/>
  <c r="N999" i="13"/>
  <c r="M999" i="13"/>
  <c r="AC998" i="13"/>
  <c r="AB998" i="13"/>
  <c r="AA998" i="13"/>
  <c r="Z998" i="13"/>
  <c r="Z998" i="13" a="1"/>
  <c r="Y998" i="13"/>
  <c r="X998" i="13"/>
  <c r="W998" i="13"/>
  <c r="T998" i="13"/>
  <c r="Q998" i="13"/>
  <c r="P998" i="13"/>
  <c r="O998" i="13"/>
  <c r="N998" i="13"/>
  <c r="M998" i="13"/>
  <c r="AC997" i="13"/>
  <c r="AB997" i="13"/>
  <c r="AA997" i="13"/>
  <c r="Z997" i="13"/>
  <c r="Z997" i="13" a="1"/>
  <c r="Y997" i="13"/>
  <c r="X997" i="13"/>
  <c r="W997" i="13"/>
  <c r="T997" i="13"/>
  <c r="Q997" i="13"/>
  <c r="P997" i="13"/>
  <c r="O997" i="13"/>
  <c r="N997" i="13"/>
  <c r="M997" i="13"/>
  <c r="AC996" i="13"/>
  <c r="AB996" i="13"/>
  <c r="AA996" i="13"/>
  <c r="Z996" i="13"/>
  <c r="Z996" i="13" a="1"/>
  <c r="Y996" i="13"/>
  <c r="X996" i="13"/>
  <c r="W996" i="13"/>
  <c r="T996" i="13"/>
  <c r="Q996" i="13"/>
  <c r="P996" i="13"/>
  <c r="O996" i="13"/>
  <c r="N996" i="13"/>
  <c r="M996" i="13"/>
  <c r="AC995" i="13"/>
  <c r="AB995" i="13"/>
  <c r="AA995" i="13"/>
  <c r="Z995" i="13"/>
  <c r="Z995" i="13" a="1"/>
  <c r="Y995" i="13"/>
  <c r="X995" i="13"/>
  <c r="W995" i="13"/>
  <c r="T995" i="13"/>
  <c r="Q995" i="13"/>
  <c r="P995" i="13"/>
  <c r="O995" i="13"/>
  <c r="N995" i="13"/>
  <c r="M995" i="13"/>
  <c r="AC994" i="13"/>
  <c r="AB994" i="13"/>
  <c r="AA994" i="13"/>
  <c r="Z994" i="13"/>
  <c r="Z994" i="13" a="1"/>
  <c r="Y994" i="13"/>
  <c r="X994" i="13"/>
  <c r="W994" i="13"/>
  <c r="T994" i="13"/>
  <c r="Q994" i="13"/>
  <c r="P994" i="13"/>
  <c r="O994" i="13"/>
  <c r="N994" i="13"/>
  <c r="M994" i="13"/>
  <c r="AC993" i="13"/>
  <c r="AB993" i="13"/>
  <c r="AA993" i="13"/>
  <c r="Z993" i="13"/>
  <c r="Z993" i="13" a="1"/>
  <c r="Y993" i="13"/>
  <c r="X993" i="13"/>
  <c r="W993" i="13"/>
  <c r="T993" i="13"/>
  <c r="Q993" i="13"/>
  <c r="P993" i="13"/>
  <c r="O993" i="13"/>
  <c r="N993" i="13"/>
  <c r="M993" i="13"/>
  <c r="AC992" i="13"/>
  <c r="AB992" i="13"/>
  <c r="AA992" i="13"/>
  <c r="Z992" i="13"/>
  <c r="Z992" i="13" a="1"/>
  <c r="Y992" i="13"/>
  <c r="X992" i="13"/>
  <c r="W992" i="13"/>
  <c r="T992" i="13"/>
  <c r="Q992" i="13"/>
  <c r="P992" i="13"/>
  <c r="O992" i="13"/>
  <c r="N992" i="13"/>
  <c r="M992" i="13"/>
  <c r="AC991" i="13"/>
  <c r="AB991" i="13"/>
  <c r="AA991" i="13"/>
  <c r="Z991" i="13"/>
  <c r="Z991" i="13" a="1"/>
  <c r="Y991" i="13"/>
  <c r="X991" i="13"/>
  <c r="W991" i="13"/>
  <c r="T991" i="13"/>
  <c r="Q991" i="13"/>
  <c r="P991" i="13"/>
  <c r="O991" i="13"/>
  <c r="N991" i="13"/>
  <c r="M991" i="13"/>
  <c r="AC990" i="13"/>
  <c r="AB990" i="13"/>
  <c r="AA990" i="13"/>
  <c r="Z990" i="13"/>
  <c r="Z990" i="13" a="1"/>
  <c r="Y990" i="13"/>
  <c r="X990" i="13"/>
  <c r="W990" i="13"/>
  <c r="T990" i="13"/>
  <c r="Q990" i="13"/>
  <c r="P990" i="13"/>
  <c r="O990" i="13"/>
  <c r="N990" i="13"/>
  <c r="M990" i="13"/>
  <c r="AC989" i="13"/>
  <c r="AB989" i="13"/>
  <c r="AA989" i="13"/>
  <c r="Z989" i="13"/>
  <c r="Z989" i="13" a="1"/>
  <c r="Y989" i="13"/>
  <c r="X989" i="13"/>
  <c r="W989" i="13"/>
  <c r="T989" i="13"/>
  <c r="Q989" i="13"/>
  <c r="P989" i="13"/>
  <c r="O989" i="13"/>
  <c r="N989" i="13"/>
  <c r="M989" i="13"/>
  <c r="AC988" i="13"/>
  <c r="AB988" i="13"/>
  <c r="AA988" i="13"/>
  <c r="Z988" i="13"/>
  <c r="Z988" i="13" a="1"/>
  <c r="Y988" i="13"/>
  <c r="X988" i="13"/>
  <c r="W988" i="13"/>
  <c r="T988" i="13"/>
  <c r="Q988" i="13"/>
  <c r="P988" i="13"/>
  <c r="O988" i="13"/>
  <c r="N988" i="13"/>
  <c r="M988" i="13"/>
  <c r="AC987" i="13"/>
  <c r="AB987" i="13"/>
  <c r="AA987" i="13"/>
  <c r="Z987" i="13"/>
  <c r="Z987" i="13" a="1"/>
  <c r="Y987" i="13"/>
  <c r="X987" i="13"/>
  <c r="W987" i="13"/>
  <c r="T987" i="13"/>
  <c r="Q987" i="13"/>
  <c r="P987" i="13"/>
  <c r="O987" i="13"/>
  <c r="N987" i="13"/>
  <c r="M987" i="13"/>
  <c r="AC986" i="13"/>
  <c r="AB986" i="13"/>
  <c r="AA986" i="13"/>
  <c r="Z986" i="13"/>
  <c r="Z986" i="13" a="1"/>
  <c r="Y986" i="13"/>
  <c r="X986" i="13"/>
  <c r="W986" i="13"/>
  <c r="T986" i="13"/>
  <c r="Q986" i="13"/>
  <c r="P986" i="13"/>
  <c r="O986" i="13"/>
  <c r="N986" i="13"/>
  <c r="M986" i="13"/>
  <c r="AC985" i="13"/>
  <c r="AB985" i="13"/>
  <c r="AA985" i="13"/>
  <c r="Z985" i="13"/>
  <c r="Z985" i="13" a="1"/>
  <c r="Y985" i="13"/>
  <c r="X985" i="13"/>
  <c r="W985" i="13"/>
  <c r="T985" i="13"/>
  <c r="Q985" i="13"/>
  <c r="P985" i="13"/>
  <c r="O985" i="13"/>
  <c r="N985" i="13"/>
  <c r="M985" i="13"/>
  <c r="AC984" i="13"/>
  <c r="AB984" i="13"/>
  <c r="AA984" i="13"/>
  <c r="Z984" i="13"/>
  <c r="Z984" i="13" a="1"/>
  <c r="Y984" i="13"/>
  <c r="X984" i="13"/>
  <c r="W984" i="13"/>
  <c r="T984" i="13"/>
  <c r="Q984" i="13"/>
  <c r="P984" i="13"/>
  <c r="O984" i="13"/>
  <c r="N984" i="13"/>
  <c r="M984" i="13"/>
  <c r="AC983" i="13"/>
  <c r="AB983" i="13"/>
  <c r="AA983" i="13"/>
  <c r="Z983" i="13"/>
  <c r="Z983" i="13" a="1"/>
  <c r="Y983" i="13"/>
  <c r="X983" i="13"/>
  <c r="W983" i="13"/>
  <c r="T983" i="13"/>
  <c r="Q983" i="13"/>
  <c r="P983" i="13"/>
  <c r="O983" i="13"/>
  <c r="N983" i="13"/>
  <c r="M983" i="13"/>
  <c r="AC982" i="13"/>
  <c r="AB982" i="13"/>
  <c r="AA982" i="13"/>
  <c r="Z982" i="13"/>
  <c r="Z982" i="13" a="1"/>
  <c r="Y982" i="13"/>
  <c r="X982" i="13"/>
  <c r="W982" i="13"/>
  <c r="T982" i="13"/>
  <c r="Q982" i="13"/>
  <c r="P982" i="13"/>
  <c r="O982" i="13"/>
  <c r="N982" i="13"/>
  <c r="M982" i="13"/>
  <c r="AC981" i="13"/>
  <c r="AB981" i="13"/>
  <c r="AA981" i="13"/>
  <c r="Z981" i="13"/>
  <c r="Z981" i="13" a="1"/>
  <c r="Y981" i="13"/>
  <c r="X981" i="13"/>
  <c r="W981" i="13"/>
  <c r="T981" i="13"/>
  <c r="Q981" i="13"/>
  <c r="P981" i="13"/>
  <c r="O981" i="13"/>
  <c r="N981" i="13"/>
  <c r="M981" i="13"/>
  <c r="AC980" i="13"/>
  <c r="AB980" i="13"/>
  <c r="AA980" i="13"/>
  <c r="Z980" i="13"/>
  <c r="Z980" i="13" a="1"/>
  <c r="Y980" i="13"/>
  <c r="X980" i="13"/>
  <c r="W980" i="13"/>
  <c r="T980" i="13"/>
  <c r="Q980" i="13"/>
  <c r="P980" i="13"/>
  <c r="O980" i="13"/>
  <c r="N980" i="13"/>
  <c r="M980" i="13"/>
  <c r="AC979" i="13"/>
  <c r="AB979" i="13"/>
  <c r="AA979" i="13"/>
  <c r="Z979" i="13"/>
  <c r="Z979" i="13" a="1"/>
  <c r="Y979" i="13"/>
  <c r="X979" i="13"/>
  <c r="W979" i="13"/>
  <c r="T979" i="13"/>
  <c r="Q979" i="13"/>
  <c r="P979" i="13"/>
  <c r="O979" i="13"/>
  <c r="N979" i="13"/>
  <c r="M979" i="13"/>
  <c r="AC978" i="13"/>
  <c r="AB978" i="13"/>
  <c r="AA978" i="13"/>
  <c r="Z978" i="13"/>
  <c r="Z978" i="13" a="1"/>
  <c r="Y978" i="13"/>
  <c r="X978" i="13"/>
  <c r="W978" i="13"/>
  <c r="T978" i="13"/>
  <c r="Q978" i="13"/>
  <c r="P978" i="13"/>
  <c r="O978" i="13"/>
  <c r="N978" i="13"/>
  <c r="M978" i="13"/>
  <c r="AC977" i="13"/>
  <c r="AB977" i="13"/>
  <c r="AA977" i="13"/>
  <c r="Z977" i="13"/>
  <c r="Z977" i="13" a="1"/>
  <c r="Y977" i="13"/>
  <c r="X977" i="13"/>
  <c r="W977" i="13"/>
  <c r="T977" i="13"/>
  <c r="Q977" i="13"/>
  <c r="P977" i="13"/>
  <c r="O977" i="13"/>
  <c r="N977" i="13"/>
  <c r="M977" i="13"/>
  <c r="AC976" i="13"/>
  <c r="AB976" i="13"/>
  <c r="AA976" i="13"/>
  <c r="Z976" i="13"/>
  <c r="Z976" i="13" a="1"/>
  <c r="Y976" i="13"/>
  <c r="X976" i="13"/>
  <c r="W976" i="13"/>
  <c r="T976" i="13"/>
  <c r="Q976" i="13"/>
  <c r="P976" i="13"/>
  <c r="O976" i="13"/>
  <c r="N976" i="13"/>
  <c r="M976" i="13"/>
  <c r="AC975" i="13"/>
  <c r="AB975" i="13"/>
  <c r="AA975" i="13"/>
  <c r="Z975" i="13"/>
  <c r="Z975" i="13" a="1"/>
  <c r="Y975" i="13"/>
  <c r="X975" i="13"/>
  <c r="W975" i="13"/>
  <c r="T975" i="13"/>
  <c r="Q975" i="13"/>
  <c r="P975" i="13"/>
  <c r="O975" i="13"/>
  <c r="N975" i="13"/>
  <c r="M975" i="13"/>
  <c r="AC974" i="13"/>
  <c r="AB974" i="13"/>
  <c r="AA974" i="13"/>
  <c r="Z974" i="13"/>
  <c r="Z974" i="13" a="1"/>
  <c r="Y974" i="13"/>
  <c r="X974" i="13"/>
  <c r="W974" i="13"/>
  <c r="T974" i="13"/>
  <c r="Q974" i="13"/>
  <c r="P974" i="13"/>
  <c r="O974" i="13"/>
  <c r="N974" i="13"/>
  <c r="M974" i="13"/>
  <c r="AC973" i="13"/>
  <c r="AB973" i="13"/>
  <c r="AA973" i="13"/>
  <c r="Z973" i="13"/>
  <c r="Z973" i="13" a="1"/>
  <c r="Y973" i="13"/>
  <c r="X973" i="13"/>
  <c r="W973" i="13"/>
  <c r="T973" i="13"/>
  <c r="Q973" i="13"/>
  <c r="P973" i="13"/>
  <c r="O973" i="13"/>
  <c r="N973" i="13"/>
  <c r="M973" i="13"/>
  <c r="AC972" i="13"/>
  <c r="AB972" i="13"/>
  <c r="AA972" i="13"/>
  <c r="Z972" i="13"/>
  <c r="Z972" i="13" a="1"/>
  <c r="Y972" i="13"/>
  <c r="X972" i="13"/>
  <c r="W972" i="13"/>
  <c r="T972" i="13"/>
  <c r="Q972" i="13"/>
  <c r="P972" i="13"/>
  <c r="O972" i="13"/>
  <c r="N972" i="13"/>
  <c r="M972" i="13"/>
  <c r="AC971" i="13"/>
  <c r="AB971" i="13"/>
  <c r="AA971" i="13"/>
  <c r="Z971" i="13"/>
  <c r="Z971" i="13" a="1"/>
  <c r="Y971" i="13"/>
  <c r="X971" i="13"/>
  <c r="W971" i="13"/>
  <c r="T971" i="13"/>
  <c r="Q971" i="13"/>
  <c r="P971" i="13"/>
  <c r="O971" i="13"/>
  <c r="N971" i="13"/>
  <c r="M971" i="13"/>
  <c r="AC970" i="13"/>
  <c r="AB970" i="13"/>
  <c r="AA970" i="13"/>
  <c r="Z970" i="13"/>
  <c r="Z970" i="13" a="1"/>
  <c r="Y970" i="13"/>
  <c r="X970" i="13"/>
  <c r="W970" i="13"/>
  <c r="T970" i="13"/>
  <c r="Q970" i="13"/>
  <c r="P970" i="13"/>
  <c r="O970" i="13"/>
  <c r="N970" i="13"/>
  <c r="M970" i="13"/>
  <c r="AC969" i="13"/>
  <c r="AB969" i="13"/>
  <c r="AA969" i="13"/>
  <c r="Z969" i="13"/>
  <c r="Z969" i="13" a="1"/>
  <c r="Y969" i="13"/>
  <c r="X969" i="13"/>
  <c r="W969" i="13"/>
  <c r="T969" i="13"/>
  <c r="Q969" i="13"/>
  <c r="P969" i="13"/>
  <c r="O969" i="13"/>
  <c r="N969" i="13"/>
  <c r="M969" i="13"/>
  <c r="AC968" i="13"/>
  <c r="AB968" i="13"/>
  <c r="AA968" i="13"/>
  <c r="Z968" i="13"/>
  <c r="Z968" i="13" a="1"/>
  <c r="Y968" i="13"/>
  <c r="X968" i="13"/>
  <c r="W968" i="13"/>
  <c r="T968" i="13"/>
  <c r="Q968" i="13"/>
  <c r="P968" i="13"/>
  <c r="O968" i="13"/>
  <c r="N968" i="13"/>
  <c r="M968" i="13"/>
  <c r="AC967" i="13"/>
  <c r="AB967" i="13"/>
  <c r="AA967" i="13"/>
  <c r="Z967" i="13"/>
  <c r="Z967" i="13" a="1"/>
  <c r="Y967" i="13"/>
  <c r="X967" i="13"/>
  <c r="W967" i="13"/>
  <c r="T967" i="13"/>
  <c r="Q967" i="13"/>
  <c r="P967" i="13"/>
  <c r="O967" i="13"/>
  <c r="N967" i="13"/>
  <c r="M967" i="13"/>
  <c r="AC966" i="13"/>
  <c r="AB966" i="13"/>
  <c r="AA966" i="13"/>
  <c r="Z966" i="13"/>
  <c r="Z966" i="13" a="1"/>
  <c r="Y966" i="13"/>
  <c r="X966" i="13"/>
  <c r="W966" i="13"/>
  <c r="T966" i="13"/>
  <c r="Q966" i="13"/>
  <c r="P966" i="13"/>
  <c r="O966" i="13"/>
  <c r="N966" i="13"/>
  <c r="M966" i="13"/>
  <c r="AC965" i="13"/>
  <c r="AB965" i="13"/>
  <c r="AA965" i="13"/>
  <c r="Z965" i="13"/>
  <c r="Z965" i="13" a="1"/>
  <c r="Y965" i="13"/>
  <c r="X965" i="13"/>
  <c r="W965" i="13"/>
  <c r="T965" i="13"/>
  <c r="Q965" i="13"/>
  <c r="P965" i="13"/>
  <c r="O965" i="13"/>
  <c r="N965" i="13"/>
  <c r="M965" i="13"/>
  <c r="AC964" i="13"/>
  <c r="AB964" i="13"/>
  <c r="AA964" i="13"/>
  <c r="Z964" i="13"/>
  <c r="Z964" i="13" a="1"/>
  <c r="Y964" i="13"/>
  <c r="X964" i="13"/>
  <c r="W964" i="13"/>
  <c r="T964" i="13"/>
  <c r="Q964" i="13"/>
  <c r="P964" i="13"/>
  <c r="O964" i="13"/>
  <c r="N964" i="13"/>
  <c r="M964" i="13"/>
  <c r="AC963" i="13"/>
  <c r="AB963" i="13"/>
  <c r="AA963" i="13"/>
  <c r="Z963" i="13"/>
  <c r="Z963" i="13" a="1"/>
  <c r="Y963" i="13"/>
  <c r="X963" i="13"/>
  <c r="W963" i="13"/>
  <c r="T963" i="13"/>
  <c r="Q963" i="13"/>
  <c r="P963" i="13"/>
  <c r="O963" i="13"/>
  <c r="N963" i="13"/>
  <c r="M963" i="13"/>
  <c r="AC962" i="13"/>
  <c r="AB962" i="13"/>
  <c r="AA962" i="13"/>
  <c r="Z962" i="13"/>
  <c r="Z962" i="13" a="1"/>
  <c r="Y962" i="13"/>
  <c r="X962" i="13"/>
  <c r="W962" i="13"/>
  <c r="T962" i="13"/>
  <c r="Q962" i="13"/>
  <c r="P962" i="13"/>
  <c r="O962" i="13"/>
  <c r="N962" i="13"/>
  <c r="M962" i="13"/>
  <c r="AC961" i="13"/>
  <c r="AB961" i="13"/>
  <c r="AA961" i="13"/>
  <c r="Z961" i="13"/>
  <c r="Z961" i="13" a="1"/>
  <c r="Y961" i="13"/>
  <c r="X961" i="13"/>
  <c r="W961" i="13"/>
  <c r="T961" i="13"/>
  <c r="Q961" i="13"/>
  <c r="P961" i="13"/>
  <c r="O961" i="13"/>
  <c r="N961" i="13"/>
  <c r="M961" i="13"/>
  <c r="AC960" i="13"/>
  <c r="AB960" i="13"/>
  <c r="AA960" i="13"/>
  <c r="Z960" i="13"/>
  <c r="Z960" i="13" a="1"/>
  <c r="Y960" i="13"/>
  <c r="X960" i="13"/>
  <c r="W960" i="13"/>
  <c r="T960" i="13"/>
  <c r="Q960" i="13"/>
  <c r="P960" i="13"/>
  <c r="O960" i="13"/>
  <c r="N960" i="13"/>
  <c r="M960" i="13"/>
  <c r="AC959" i="13"/>
  <c r="AB959" i="13"/>
  <c r="AA959" i="13"/>
  <c r="Z959" i="13"/>
  <c r="Z959" i="13" a="1"/>
  <c r="Y959" i="13"/>
  <c r="X959" i="13"/>
  <c r="W959" i="13"/>
  <c r="T959" i="13"/>
  <c r="Q959" i="13"/>
  <c r="P959" i="13"/>
  <c r="O959" i="13"/>
  <c r="N959" i="13"/>
  <c r="M959" i="13"/>
  <c r="AC958" i="13"/>
  <c r="AB958" i="13"/>
  <c r="AA958" i="13"/>
  <c r="Z958" i="13"/>
  <c r="Z958" i="13" a="1"/>
  <c r="Y958" i="13"/>
  <c r="X958" i="13"/>
  <c r="W958" i="13"/>
  <c r="T958" i="13"/>
  <c r="Q958" i="13"/>
  <c r="P958" i="13"/>
  <c r="O958" i="13"/>
  <c r="N958" i="13"/>
  <c r="M958" i="13"/>
  <c r="AC957" i="13"/>
  <c r="AB957" i="13"/>
  <c r="AA957" i="13"/>
  <c r="Z957" i="13"/>
  <c r="Z957" i="13" a="1"/>
  <c r="Y957" i="13"/>
  <c r="X957" i="13"/>
  <c r="W957" i="13"/>
  <c r="T957" i="13"/>
  <c r="Q957" i="13"/>
  <c r="P957" i="13"/>
  <c r="O957" i="13"/>
  <c r="N957" i="13"/>
  <c r="M957" i="13"/>
  <c r="AC956" i="13"/>
  <c r="AB956" i="13"/>
  <c r="AA956" i="13"/>
  <c r="Z956" i="13"/>
  <c r="Z956" i="13" a="1"/>
  <c r="Y956" i="13"/>
  <c r="X956" i="13"/>
  <c r="W956" i="13"/>
  <c r="T956" i="13"/>
  <c r="Q956" i="13"/>
  <c r="P956" i="13"/>
  <c r="O956" i="13"/>
  <c r="N956" i="13"/>
  <c r="M956" i="13"/>
  <c r="AC955" i="13"/>
  <c r="AB955" i="13"/>
  <c r="AA955" i="13"/>
  <c r="Z955" i="13"/>
  <c r="Z955" i="13" a="1"/>
  <c r="Y955" i="13"/>
  <c r="X955" i="13"/>
  <c r="W955" i="13"/>
  <c r="T955" i="13"/>
  <c r="Q955" i="13"/>
  <c r="P955" i="13"/>
  <c r="O955" i="13"/>
  <c r="N955" i="13"/>
  <c r="M955" i="13"/>
  <c r="AC954" i="13"/>
  <c r="AB954" i="13"/>
  <c r="AA954" i="13"/>
  <c r="Z954" i="13"/>
  <c r="Z954" i="13" a="1"/>
  <c r="Y954" i="13"/>
  <c r="X954" i="13"/>
  <c r="W954" i="13"/>
  <c r="T954" i="13"/>
  <c r="Q954" i="13"/>
  <c r="P954" i="13"/>
  <c r="O954" i="13"/>
  <c r="N954" i="13"/>
  <c r="M954" i="13"/>
  <c r="AC953" i="13"/>
  <c r="AB953" i="13"/>
  <c r="AA953" i="13"/>
  <c r="Z953" i="13"/>
  <c r="Z953" i="13" a="1"/>
  <c r="Y953" i="13"/>
  <c r="X953" i="13"/>
  <c r="W953" i="13"/>
  <c r="T953" i="13"/>
  <c r="Q953" i="13"/>
  <c r="P953" i="13"/>
  <c r="O953" i="13"/>
  <c r="N953" i="13"/>
  <c r="M953" i="13"/>
  <c r="AC952" i="13"/>
  <c r="AB952" i="13"/>
  <c r="AA952" i="13"/>
  <c r="Z952" i="13"/>
  <c r="Z952" i="13" a="1"/>
  <c r="Y952" i="13"/>
  <c r="X952" i="13"/>
  <c r="W952" i="13"/>
  <c r="T952" i="13"/>
  <c r="Q952" i="13"/>
  <c r="P952" i="13"/>
  <c r="O952" i="13"/>
  <c r="N952" i="13"/>
  <c r="M952" i="13"/>
  <c r="AC951" i="13"/>
  <c r="AB951" i="13"/>
  <c r="AA951" i="13"/>
  <c r="Z951" i="13"/>
  <c r="Z951" i="13" a="1"/>
  <c r="Y951" i="13"/>
  <c r="X951" i="13"/>
  <c r="W951" i="13"/>
  <c r="T951" i="13"/>
  <c r="Q951" i="13"/>
  <c r="P951" i="13"/>
  <c r="O951" i="13"/>
  <c r="N951" i="13"/>
  <c r="M951" i="13"/>
  <c r="AC950" i="13"/>
  <c r="AB950" i="13"/>
  <c r="AA950" i="13"/>
  <c r="Z950" i="13"/>
  <c r="Z950" i="13" a="1"/>
  <c r="Y950" i="13"/>
  <c r="X950" i="13"/>
  <c r="W950" i="13"/>
  <c r="T950" i="13"/>
  <c r="Q950" i="13"/>
  <c r="P950" i="13"/>
  <c r="O950" i="13"/>
  <c r="N950" i="13"/>
  <c r="M950" i="13"/>
  <c r="AC949" i="13"/>
  <c r="AB949" i="13"/>
  <c r="AA949" i="13"/>
  <c r="Z949" i="13"/>
  <c r="Z949" i="13" a="1"/>
  <c r="Y949" i="13"/>
  <c r="X949" i="13"/>
  <c r="W949" i="13"/>
  <c r="T949" i="13"/>
  <c r="Q949" i="13"/>
  <c r="P949" i="13"/>
  <c r="O949" i="13"/>
  <c r="N949" i="13"/>
  <c r="M949" i="13"/>
  <c r="AC948" i="13"/>
  <c r="AB948" i="13"/>
  <c r="AA948" i="13"/>
  <c r="Z948" i="13"/>
  <c r="Z948" i="13" a="1"/>
  <c r="Y948" i="13"/>
  <c r="X948" i="13"/>
  <c r="W948" i="13"/>
  <c r="T948" i="13"/>
  <c r="Q948" i="13"/>
  <c r="P948" i="13"/>
  <c r="O948" i="13"/>
  <c r="N948" i="13"/>
  <c r="M948" i="13"/>
  <c r="AC947" i="13"/>
  <c r="AB947" i="13"/>
  <c r="AA947" i="13"/>
  <c r="Z947" i="13"/>
  <c r="Z947" i="13" a="1"/>
  <c r="Y947" i="13"/>
  <c r="X947" i="13"/>
  <c r="W947" i="13"/>
  <c r="T947" i="13"/>
  <c r="Q947" i="13"/>
  <c r="P947" i="13"/>
  <c r="O947" i="13"/>
  <c r="N947" i="13"/>
  <c r="M947" i="13"/>
  <c r="AC946" i="13"/>
  <c r="AB946" i="13"/>
  <c r="AA946" i="13"/>
  <c r="Z946" i="13"/>
  <c r="Z946" i="13" a="1"/>
  <c r="Y946" i="13"/>
  <c r="X946" i="13"/>
  <c r="W946" i="13"/>
  <c r="T946" i="13"/>
  <c r="Q946" i="13"/>
  <c r="P946" i="13"/>
  <c r="O946" i="13"/>
  <c r="N946" i="13"/>
  <c r="M946" i="13"/>
  <c r="AC945" i="13"/>
  <c r="AB945" i="13"/>
  <c r="AA945" i="13"/>
  <c r="Z945" i="13"/>
  <c r="Z945" i="13" a="1"/>
  <c r="Y945" i="13"/>
  <c r="X945" i="13"/>
  <c r="W945" i="13"/>
  <c r="T945" i="13"/>
  <c r="Q945" i="13"/>
  <c r="P945" i="13"/>
  <c r="O945" i="13"/>
  <c r="N945" i="13"/>
  <c r="M945" i="13"/>
  <c r="AC944" i="13"/>
  <c r="AB944" i="13"/>
  <c r="AA944" i="13"/>
  <c r="Z944" i="13"/>
  <c r="Z944" i="13" a="1"/>
  <c r="Y944" i="13"/>
  <c r="X944" i="13"/>
  <c r="W944" i="13"/>
  <c r="T944" i="13"/>
  <c r="Q944" i="13"/>
  <c r="P944" i="13"/>
  <c r="O944" i="13"/>
  <c r="N944" i="13"/>
  <c r="M944" i="13"/>
  <c r="AC943" i="13"/>
  <c r="AB943" i="13"/>
  <c r="AA943" i="13"/>
  <c r="Z943" i="13"/>
  <c r="Z943" i="13" a="1"/>
  <c r="Y943" i="13"/>
  <c r="X943" i="13"/>
  <c r="W943" i="13"/>
  <c r="T943" i="13"/>
  <c r="Q943" i="13"/>
  <c r="P943" i="13"/>
  <c r="O943" i="13"/>
  <c r="N943" i="13"/>
  <c r="M943" i="13"/>
  <c r="AC942" i="13"/>
  <c r="AB942" i="13"/>
  <c r="AA942" i="13"/>
  <c r="Z942" i="13"/>
  <c r="Z942" i="13" a="1"/>
  <c r="Y942" i="13"/>
  <c r="X942" i="13"/>
  <c r="W942" i="13"/>
  <c r="T942" i="13"/>
  <c r="Q942" i="13"/>
  <c r="P942" i="13"/>
  <c r="O942" i="13"/>
  <c r="N942" i="13"/>
  <c r="M942" i="13"/>
  <c r="AC941" i="13"/>
  <c r="AB941" i="13"/>
  <c r="AA941" i="13"/>
  <c r="Z941" i="13"/>
  <c r="Z941" i="13" a="1"/>
  <c r="Y941" i="13"/>
  <c r="X941" i="13"/>
  <c r="W941" i="13"/>
  <c r="T941" i="13"/>
  <c r="Q941" i="13"/>
  <c r="P941" i="13"/>
  <c r="O941" i="13"/>
  <c r="N941" i="13"/>
  <c r="M941" i="13"/>
  <c r="AC940" i="13"/>
  <c r="AB940" i="13"/>
  <c r="AA940" i="13"/>
  <c r="Z940" i="13"/>
  <c r="Z940" i="13" a="1"/>
  <c r="Y940" i="13"/>
  <c r="X940" i="13"/>
  <c r="W940" i="13"/>
  <c r="T940" i="13"/>
  <c r="Q940" i="13"/>
  <c r="P940" i="13"/>
  <c r="O940" i="13"/>
  <c r="N940" i="13"/>
  <c r="M940" i="13"/>
  <c r="AC939" i="13"/>
  <c r="AB939" i="13"/>
  <c r="AA939" i="13"/>
  <c r="Z939" i="13"/>
  <c r="Z939" i="13" a="1"/>
  <c r="Y939" i="13"/>
  <c r="X939" i="13"/>
  <c r="W939" i="13"/>
  <c r="T939" i="13"/>
  <c r="Q939" i="13"/>
  <c r="P939" i="13"/>
  <c r="O939" i="13"/>
  <c r="N939" i="13"/>
  <c r="M939" i="13"/>
  <c r="AC938" i="13"/>
  <c r="AB938" i="13"/>
  <c r="AA938" i="13"/>
  <c r="Z938" i="13"/>
  <c r="Z938" i="13" a="1"/>
  <c r="Y938" i="13"/>
  <c r="X938" i="13"/>
  <c r="W938" i="13"/>
  <c r="T938" i="13"/>
  <c r="Q938" i="13"/>
  <c r="P938" i="13"/>
  <c r="O938" i="13"/>
  <c r="N938" i="13"/>
  <c r="M938" i="13"/>
  <c r="AC937" i="13"/>
  <c r="AB937" i="13"/>
  <c r="AA937" i="13"/>
  <c r="Z937" i="13"/>
  <c r="Z937" i="13" a="1"/>
  <c r="Y937" i="13"/>
  <c r="X937" i="13"/>
  <c r="W937" i="13"/>
  <c r="T937" i="13"/>
  <c r="Q937" i="13"/>
  <c r="P937" i="13"/>
  <c r="O937" i="13"/>
  <c r="N937" i="13"/>
  <c r="M937" i="13"/>
  <c r="AC936" i="13"/>
  <c r="AB936" i="13"/>
  <c r="AA936" i="13"/>
  <c r="Z936" i="13"/>
  <c r="Z936" i="13" a="1"/>
  <c r="Y936" i="13"/>
  <c r="X936" i="13"/>
  <c r="W936" i="13"/>
  <c r="T936" i="13"/>
  <c r="Q936" i="13"/>
  <c r="P936" i="13"/>
  <c r="O936" i="13"/>
  <c r="N936" i="13"/>
  <c r="M936" i="13"/>
  <c r="AC935" i="13"/>
  <c r="AB935" i="13"/>
  <c r="AA935" i="13"/>
  <c r="Z935" i="13"/>
  <c r="Z935" i="13" a="1"/>
  <c r="Y935" i="13"/>
  <c r="X935" i="13"/>
  <c r="W935" i="13"/>
  <c r="T935" i="13"/>
  <c r="Q935" i="13"/>
  <c r="P935" i="13"/>
  <c r="O935" i="13"/>
  <c r="N935" i="13"/>
  <c r="M935" i="13"/>
  <c r="AC934" i="13"/>
  <c r="AB934" i="13"/>
  <c r="AA934" i="13"/>
  <c r="Z934" i="13"/>
  <c r="Z934" i="13" a="1"/>
  <c r="Y934" i="13"/>
  <c r="X934" i="13"/>
  <c r="W934" i="13"/>
  <c r="T934" i="13"/>
  <c r="Q934" i="13"/>
  <c r="P934" i="13"/>
  <c r="O934" i="13"/>
  <c r="N934" i="13"/>
  <c r="M934" i="13"/>
  <c r="AC933" i="13"/>
  <c r="AB933" i="13"/>
  <c r="AA933" i="13"/>
  <c r="Z933" i="13"/>
  <c r="Z933" i="13" a="1"/>
  <c r="Y933" i="13"/>
  <c r="X933" i="13"/>
  <c r="W933" i="13"/>
  <c r="T933" i="13"/>
  <c r="Q933" i="13"/>
  <c r="P933" i="13"/>
  <c r="O933" i="13"/>
  <c r="N933" i="13"/>
  <c r="M933" i="13"/>
  <c r="AC932" i="13"/>
  <c r="AB932" i="13"/>
  <c r="AA932" i="13"/>
  <c r="Z932" i="13"/>
  <c r="Z932" i="13" a="1"/>
  <c r="Y932" i="13"/>
  <c r="X932" i="13"/>
  <c r="W932" i="13"/>
  <c r="T932" i="13"/>
  <c r="Q932" i="13"/>
  <c r="P932" i="13"/>
  <c r="O932" i="13"/>
  <c r="N932" i="13"/>
  <c r="M932" i="13"/>
  <c r="AC931" i="13"/>
  <c r="AB931" i="13"/>
  <c r="AA931" i="13"/>
  <c r="Z931" i="13"/>
  <c r="Z931" i="13" a="1"/>
  <c r="Y931" i="13"/>
  <c r="X931" i="13"/>
  <c r="W931" i="13"/>
  <c r="T931" i="13"/>
  <c r="Q931" i="13"/>
  <c r="P931" i="13"/>
  <c r="O931" i="13"/>
  <c r="N931" i="13"/>
  <c r="M931" i="13"/>
  <c r="AC930" i="13"/>
  <c r="AB930" i="13"/>
  <c r="AA930" i="13"/>
  <c r="Z930" i="13"/>
  <c r="Z930" i="13" a="1"/>
  <c r="Y930" i="13"/>
  <c r="X930" i="13"/>
  <c r="W930" i="13"/>
  <c r="T930" i="13"/>
  <c r="Q930" i="13"/>
  <c r="P930" i="13"/>
  <c r="O930" i="13"/>
  <c r="N930" i="13"/>
  <c r="M930" i="13"/>
  <c r="AC929" i="13"/>
  <c r="AB929" i="13"/>
  <c r="AA929" i="13"/>
  <c r="Z929" i="13"/>
  <c r="Z929" i="13" a="1"/>
  <c r="Y929" i="13"/>
  <c r="X929" i="13"/>
  <c r="W929" i="13"/>
  <c r="T929" i="13"/>
  <c r="Q929" i="13"/>
  <c r="P929" i="13"/>
  <c r="O929" i="13"/>
  <c r="N929" i="13"/>
  <c r="M929" i="13"/>
  <c r="AC928" i="13"/>
  <c r="AB928" i="13"/>
  <c r="AA928" i="13"/>
  <c r="Z928" i="13"/>
  <c r="Z928" i="13" a="1"/>
  <c r="Y928" i="13"/>
  <c r="X928" i="13"/>
  <c r="W928" i="13"/>
  <c r="T928" i="13"/>
  <c r="Q928" i="13"/>
  <c r="P928" i="13"/>
  <c r="O928" i="13"/>
  <c r="N928" i="13"/>
  <c r="M928" i="13"/>
  <c r="AC927" i="13"/>
  <c r="AB927" i="13"/>
  <c r="AA927" i="13"/>
  <c r="Z927" i="13"/>
  <c r="Z927" i="13" a="1"/>
  <c r="Y927" i="13"/>
  <c r="X927" i="13"/>
  <c r="W927" i="13"/>
  <c r="T927" i="13"/>
  <c r="Q927" i="13"/>
  <c r="P927" i="13"/>
  <c r="O927" i="13"/>
  <c r="N927" i="13"/>
  <c r="M927" i="13"/>
  <c r="AC926" i="13"/>
  <c r="AB926" i="13"/>
  <c r="AA926" i="13"/>
  <c r="Z926" i="13"/>
  <c r="Z926" i="13" a="1"/>
  <c r="Y926" i="13"/>
  <c r="X926" i="13"/>
  <c r="W926" i="13"/>
  <c r="T926" i="13"/>
  <c r="Q926" i="13"/>
  <c r="P926" i="13"/>
  <c r="O926" i="13"/>
  <c r="N926" i="13"/>
  <c r="M926" i="13"/>
  <c r="AC925" i="13"/>
  <c r="AB925" i="13"/>
  <c r="AA925" i="13"/>
  <c r="Z925" i="13"/>
  <c r="Z925" i="13" a="1"/>
  <c r="Y925" i="13"/>
  <c r="X925" i="13"/>
  <c r="W925" i="13"/>
  <c r="T925" i="13"/>
  <c r="Q925" i="13"/>
  <c r="P925" i="13"/>
  <c r="O925" i="13"/>
  <c r="N925" i="13"/>
  <c r="M925" i="13"/>
  <c r="AC924" i="13"/>
  <c r="AB924" i="13"/>
  <c r="AA924" i="13"/>
  <c r="Z924" i="13"/>
  <c r="Z924" i="13" a="1"/>
  <c r="Y924" i="13"/>
  <c r="X924" i="13"/>
  <c r="W924" i="13"/>
  <c r="T924" i="13"/>
  <c r="Q924" i="13"/>
  <c r="P924" i="13"/>
  <c r="O924" i="13"/>
  <c r="N924" i="13"/>
  <c r="M924" i="13"/>
  <c r="AC923" i="13"/>
  <c r="AB923" i="13"/>
  <c r="AA923" i="13"/>
  <c r="Z923" i="13"/>
  <c r="Z923" i="13" a="1"/>
  <c r="Y923" i="13"/>
  <c r="X923" i="13"/>
  <c r="W923" i="13"/>
  <c r="T923" i="13"/>
  <c r="Q923" i="13"/>
  <c r="P923" i="13"/>
  <c r="O923" i="13"/>
  <c r="N923" i="13"/>
  <c r="M923" i="13"/>
  <c r="AC922" i="13"/>
  <c r="AB922" i="13"/>
  <c r="AA922" i="13"/>
  <c r="Z922" i="13"/>
  <c r="Z922" i="13" a="1"/>
  <c r="Y922" i="13"/>
  <c r="X922" i="13"/>
  <c r="W922" i="13"/>
  <c r="T922" i="13"/>
  <c r="Q922" i="13"/>
  <c r="P922" i="13"/>
  <c r="O922" i="13"/>
  <c r="N922" i="13"/>
  <c r="M922" i="13"/>
  <c r="AC921" i="13"/>
  <c r="AB921" i="13"/>
  <c r="AA921" i="13"/>
  <c r="Z921" i="13"/>
  <c r="Z921" i="13" a="1"/>
  <c r="Y921" i="13"/>
  <c r="X921" i="13"/>
  <c r="W921" i="13"/>
  <c r="T921" i="13"/>
  <c r="Q921" i="13"/>
  <c r="P921" i="13"/>
  <c r="O921" i="13"/>
  <c r="N921" i="13"/>
  <c r="M921" i="13"/>
  <c r="AC920" i="13"/>
  <c r="AB920" i="13"/>
  <c r="AA920" i="13"/>
  <c r="Z920" i="13"/>
  <c r="Z920" i="13" a="1"/>
  <c r="Y920" i="13"/>
  <c r="X920" i="13"/>
  <c r="W920" i="13"/>
  <c r="T920" i="13"/>
  <c r="Q920" i="13"/>
  <c r="P920" i="13"/>
  <c r="O920" i="13"/>
  <c r="N920" i="13"/>
  <c r="M920" i="13"/>
  <c r="AC919" i="13"/>
  <c r="AB919" i="13"/>
  <c r="AA919" i="13"/>
  <c r="Z919" i="13"/>
  <c r="Z919" i="13" a="1"/>
  <c r="Y919" i="13"/>
  <c r="X919" i="13"/>
  <c r="W919" i="13"/>
  <c r="T919" i="13"/>
  <c r="Q919" i="13"/>
  <c r="P919" i="13"/>
  <c r="O919" i="13"/>
  <c r="N919" i="13"/>
  <c r="M919" i="13"/>
  <c r="AC918" i="13"/>
  <c r="AB918" i="13"/>
  <c r="AA918" i="13"/>
  <c r="Z918" i="13"/>
  <c r="Z918" i="13" a="1"/>
  <c r="Y918" i="13"/>
  <c r="X918" i="13"/>
  <c r="W918" i="13"/>
  <c r="T918" i="13"/>
  <c r="Q918" i="13"/>
  <c r="P918" i="13"/>
  <c r="O918" i="13"/>
  <c r="N918" i="13"/>
  <c r="M918" i="13"/>
  <c r="AC917" i="13"/>
  <c r="AB917" i="13"/>
  <c r="AA917" i="13"/>
  <c r="Z917" i="13"/>
  <c r="Z917" i="13" a="1"/>
  <c r="Y917" i="13"/>
  <c r="X917" i="13"/>
  <c r="W917" i="13"/>
  <c r="T917" i="13"/>
  <c r="Q917" i="13"/>
  <c r="P917" i="13"/>
  <c r="O917" i="13"/>
  <c r="N917" i="13"/>
  <c r="M917" i="13"/>
  <c r="AC916" i="13"/>
  <c r="AB916" i="13"/>
  <c r="AA916" i="13"/>
  <c r="Z916" i="13"/>
  <c r="Z916" i="13" a="1"/>
  <c r="Y916" i="13"/>
  <c r="X916" i="13"/>
  <c r="W916" i="13"/>
  <c r="T916" i="13"/>
  <c r="Q916" i="13"/>
  <c r="P916" i="13"/>
  <c r="O916" i="13"/>
  <c r="N916" i="13"/>
  <c r="M916" i="13"/>
  <c r="AC915" i="13"/>
  <c r="AB915" i="13"/>
  <c r="AA915" i="13"/>
  <c r="Z915" i="13"/>
  <c r="Z915" i="13" a="1"/>
  <c r="Y915" i="13"/>
  <c r="X915" i="13"/>
  <c r="W915" i="13"/>
  <c r="T915" i="13"/>
  <c r="Q915" i="13"/>
  <c r="P915" i="13"/>
  <c r="O915" i="13"/>
  <c r="N915" i="13"/>
  <c r="M915" i="13"/>
  <c r="AC914" i="13"/>
  <c r="AB914" i="13"/>
  <c r="AA914" i="13"/>
  <c r="Z914" i="13"/>
  <c r="Z914" i="13" a="1"/>
  <c r="Y914" i="13"/>
  <c r="X914" i="13"/>
  <c r="W914" i="13"/>
  <c r="T914" i="13"/>
  <c r="Q914" i="13"/>
  <c r="P914" i="13"/>
  <c r="O914" i="13"/>
  <c r="N914" i="13"/>
  <c r="M914" i="13"/>
  <c r="AC913" i="13"/>
  <c r="AB913" i="13"/>
  <c r="AA913" i="13"/>
  <c r="Z913" i="13"/>
  <c r="Z913" i="13" a="1"/>
  <c r="Y913" i="13"/>
  <c r="X913" i="13"/>
  <c r="W913" i="13"/>
  <c r="T913" i="13"/>
  <c r="Q913" i="13"/>
  <c r="P913" i="13"/>
  <c r="O913" i="13"/>
  <c r="N913" i="13"/>
  <c r="M913" i="13"/>
  <c r="AC912" i="13"/>
  <c r="AB912" i="13"/>
  <c r="AA912" i="13"/>
  <c r="Z912" i="13"/>
  <c r="Z912" i="13" a="1"/>
  <c r="Y912" i="13"/>
  <c r="X912" i="13"/>
  <c r="W912" i="13"/>
  <c r="T912" i="13"/>
  <c r="Q912" i="13"/>
  <c r="P912" i="13"/>
  <c r="O912" i="13"/>
  <c r="N912" i="13"/>
  <c r="M912" i="13"/>
  <c r="AC911" i="13"/>
  <c r="AB911" i="13"/>
  <c r="AA911" i="13"/>
  <c r="Z911" i="13"/>
  <c r="Z911" i="13" a="1"/>
  <c r="Y911" i="13"/>
  <c r="X911" i="13"/>
  <c r="W911" i="13"/>
  <c r="T911" i="13"/>
  <c r="Q911" i="13"/>
  <c r="P911" i="13"/>
  <c r="O911" i="13"/>
  <c r="N911" i="13"/>
  <c r="M911" i="13"/>
  <c r="AC910" i="13"/>
  <c r="AB910" i="13"/>
  <c r="AA910" i="13"/>
  <c r="Z910" i="13"/>
  <c r="Z910" i="13" a="1"/>
  <c r="Y910" i="13"/>
  <c r="X910" i="13"/>
  <c r="W910" i="13"/>
  <c r="T910" i="13"/>
  <c r="Q910" i="13"/>
  <c r="P910" i="13"/>
  <c r="O910" i="13"/>
  <c r="N910" i="13"/>
  <c r="M910" i="13"/>
  <c r="AC909" i="13"/>
  <c r="AB909" i="13"/>
  <c r="AA909" i="13"/>
  <c r="Z909" i="13"/>
  <c r="Z909" i="13" a="1"/>
  <c r="Y909" i="13"/>
  <c r="X909" i="13"/>
  <c r="W909" i="13"/>
  <c r="T909" i="13"/>
  <c r="Q909" i="13"/>
  <c r="P909" i="13"/>
  <c r="O909" i="13"/>
  <c r="N909" i="13"/>
  <c r="M909" i="13"/>
  <c r="AC908" i="13"/>
  <c r="AB908" i="13"/>
  <c r="AA908" i="13"/>
  <c r="Z908" i="13"/>
  <c r="Z908" i="13" a="1"/>
  <c r="Y908" i="13"/>
  <c r="X908" i="13"/>
  <c r="W908" i="13"/>
  <c r="T908" i="13"/>
  <c r="Q908" i="13"/>
  <c r="P908" i="13"/>
  <c r="O908" i="13"/>
  <c r="N908" i="13"/>
  <c r="M908" i="13"/>
  <c r="AC907" i="13"/>
  <c r="AB907" i="13"/>
  <c r="AA907" i="13"/>
  <c r="Z907" i="13"/>
  <c r="Z907" i="13" a="1"/>
  <c r="Y907" i="13"/>
  <c r="X907" i="13"/>
  <c r="W907" i="13"/>
  <c r="T907" i="13"/>
  <c r="Q907" i="13"/>
  <c r="P907" i="13"/>
  <c r="O907" i="13"/>
  <c r="N907" i="13"/>
  <c r="M907" i="13"/>
  <c r="AC906" i="13"/>
  <c r="AB906" i="13"/>
  <c r="AA906" i="13"/>
  <c r="Z906" i="13"/>
  <c r="Z906" i="13" a="1"/>
  <c r="Y906" i="13"/>
  <c r="X906" i="13"/>
  <c r="W906" i="13"/>
  <c r="T906" i="13"/>
  <c r="Q906" i="13"/>
  <c r="P906" i="13"/>
  <c r="O906" i="13"/>
  <c r="N906" i="13"/>
  <c r="M906" i="13"/>
  <c r="AC905" i="13"/>
  <c r="AB905" i="13"/>
  <c r="AA905" i="13"/>
  <c r="Z905" i="13"/>
  <c r="Z905" i="13" a="1"/>
  <c r="Y905" i="13"/>
  <c r="X905" i="13"/>
  <c r="W905" i="13"/>
  <c r="T905" i="13"/>
  <c r="Q905" i="13"/>
  <c r="P905" i="13"/>
  <c r="O905" i="13"/>
  <c r="N905" i="13"/>
  <c r="M905" i="13"/>
  <c r="AC904" i="13"/>
  <c r="AB904" i="13"/>
  <c r="AA904" i="13"/>
  <c r="Z904" i="13"/>
  <c r="Z904" i="13" a="1"/>
  <c r="Y904" i="13"/>
  <c r="X904" i="13"/>
  <c r="W904" i="13"/>
  <c r="T904" i="13"/>
  <c r="Q904" i="13"/>
  <c r="P904" i="13"/>
  <c r="O904" i="13"/>
  <c r="N904" i="13"/>
  <c r="M904" i="13"/>
  <c r="AC903" i="13"/>
  <c r="AB903" i="13"/>
  <c r="AA903" i="13"/>
  <c r="Z903" i="13"/>
  <c r="Z903" i="13" a="1"/>
  <c r="Y903" i="13"/>
  <c r="X903" i="13"/>
  <c r="W903" i="13"/>
  <c r="T903" i="13"/>
  <c r="Q903" i="13"/>
  <c r="P903" i="13"/>
  <c r="O903" i="13"/>
  <c r="N903" i="13"/>
  <c r="M903" i="13"/>
  <c r="AC902" i="13"/>
  <c r="AB902" i="13"/>
  <c r="AA902" i="13"/>
  <c r="Z902" i="13"/>
  <c r="Z902" i="13" a="1"/>
  <c r="Y902" i="13"/>
  <c r="X902" i="13"/>
  <c r="W902" i="13"/>
  <c r="T902" i="13"/>
  <c r="Q902" i="13"/>
  <c r="P902" i="13"/>
  <c r="O902" i="13"/>
  <c r="N902" i="13"/>
  <c r="M902" i="13"/>
  <c r="AC901" i="13"/>
  <c r="AB901" i="13"/>
  <c r="AA901" i="13"/>
  <c r="Z901" i="13"/>
  <c r="Z901" i="13" a="1"/>
  <c r="Y901" i="13"/>
  <c r="X901" i="13"/>
  <c r="W901" i="13"/>
  <c r="T901" i="13"/>
  <c r="Q901" i="13"/>
  <c r="P901" i="13"/>
  <c r="O901" i="13"/>
  <c r="N901" i="13"/>
  <c r="M901" i="13"/>
  <c r="AC900" i="13"/>
  <c r="AB900" i="13"/>
  <c r="AA900" i="13"/>
  <c r="Z900" i="13"/>
  <c r="Z900" i="13" a="1"/>
  <c r="Y900" i="13"/>
  <c r="X900" i="13"/>
  <c r="W900" i="13"/>
  <c r="T900" i="13"/>
  <c r="Q900" i="13"/>
  <c r="P900" i="13"/>
  <c r="O900" i="13"/>
  <c r="N900" i="13"/>
  <c r="M900" i="13"/>
  <c r="AC899" i="13"/>
  <c r="AB899" i="13"/>
  <c r="AA899" i="13"/>
  <c r="Z899" i="13"/>
  <c r="Z899" i="13" a="1"/>
  <c r="Y899" i="13"/>
  <c r="X899" i="13"/>
  <c r="W899" i="13"/>
  <c r="T899" i="13"/>
  <c r="Q899" i="13"/>
  <c r="P899" i="13"/>
  <c r="O899" i="13"/>
  <c r="N899" i="13"/>
  <c r="M899" i="13"/>
  <c r="AC898" i="13"/>
  <c r="AB898" i="13"/>
  <c r="AA898" i="13"/>
  <c r="Z898" i="13"/>
  <c r="Z898" i="13" a="1"/>
  <c r="Y898" i="13"/>
  <c r="X898" i="13"/>
  <c r="W898" i="13"/>
  <c r="T898" i="13"/>
  <c r="Q898" i="13"/>
  <c r="P898" i="13"/>
  <c r="O898" i="13"/>
  <c r="N898" i="13"/>
  <c r="M898" i="13"/>
  <c r="AC897" i="13"/>
  <c r="AB897" i="13"/>
  <c r="AA897" i="13"/>
  <c r="Z897" i="13"/>
  <c r="Z897" i="13" a="1"/>
  <c r="Y897" i="13"/>
  <c r="X897" i="13"/>
  <c r="W897" i="13"/>
  <c r="T897" i="13"/>
  <c r="Q897" i="13"/>
  <c r="P897" i="13"/>
  <c r="O897" i="13"/>
  <c r="N897" i="13"/>
  <c r="M897" i="13"/>
  <c r="AC896" i="13"/>
  <c r="AB896" i="13"/>
  <c r="AA896" i="13"/>
  <c r="Z896" i="13"/>
  <c r="Z896" i="13" a="1"/>
  <c r="Y896" i="13"/>
  <c r="X896" i="13"/>
  <c r="W896" i="13"/>
  <c r="T896" i="13"/>
  <c r="Q896" i="13"/>
  <c r="P896" i="13"/>
  <c r="O896" i="13"/>
  <c r="N896" i="13"/>
  <c r="M896" i="13"/>
  <c r="AC895" i="13"/>
  <c r="AB895" i="13"/>
  <c r="AA895" i="13"/>
  <c r="Z895" i="13"/>
  <c r="Z895" i="13" a="1"/>
  <c r="Y895" i="13"/>
  <c r="X895" i="13"/>
  <c r="W895" i="13"/>
  <c r="T895" i="13"/>
  <c r="Q895" i="13"/>
  <c r="P895" i="13"/>
  <c r="O895" i="13"/>
  <c r="N895" i="13"/>
  <c r="M895" i="13"/>
  <c r="AC894" i="13"/>
  <c r="AB894" i="13"/>
  <c r="AA894" i="13"/>
  <c r="Z894" i="13"/>
  <c r="Z894" i="13" a="1"/>
  <c r="Y894" i="13"/>
  <c r="X894" i="13"/>
  <c r="W894" i="13"/>
  <c r="T894" i="13"/>
  <c r="Q894" i="13"/>
  <c r="P894" i="13"/>
  <c r="O894" i="13"/>
  <c r="N894" i="13"/>
  <c r="M894" i="13"/>
  <c r="AC893" i="13"/>
  <c r="AB893" i="13"/>
  <c r="AA893" i="13"/>
  <c r="Z893" i="13"/>
  <c r="Z893" i="13" a="1"/>
  <c r="Y893" i="13"/>
  <c r="X893" i="13"/>
  <c r="W893" i="13"/>
  <c r="T893" i="13"/>
  <c r="Q893" i="13"/>
  <c r="P893" i="13"/>
  <c r="O893" i="13"/>
  <c r="N893" i="13"/>
  <c r="M893" i="13"/>
  <c r="AC892" i="13"/>
  <c r="AB892" i="13"/>
  <c r="AA892" i="13"/>
  <c r="Z892" i="13"/>
  <c r="Z892" i="13" a="1"/>
  <c r="Y892" i="13"/>
  <c r="X892" i="13"/>
  <c r="W892" i="13"/>
  <c r="T892" i="13"/>
  <c r="Q892" i="13"/>
  <c r="P892" i="13"/>
  <c r="O892" i="13"/>
  <c r="N892" i="13"/>
  <c r="M892" i="13"/>
  <c r="AC891" i="13"/>
  <c r="AB891" i="13"/>
  <c r="AA891" i="13"/>
  <c r="Z891" i="13"/>
  <c r="Z891" i="13" a="1"/>
  <c r="Y891" i="13"/>
  <c r="X891" i="13"/>
  <c r="W891" i="13"/>
  <c r="T891" i="13"/>
  <c r="Q891" i="13"/>
  <c r="P891" i="13"/>
  <c r="O891" i="13"/>
  <c r="N891" i="13"/>
  <c r="M891" i="13"/>
  <c r="AC890" i="13"/>
  <c r="AB890" i="13"/>
  <c r="AA890" i="13"/>
  <c r="Z890" i="13"/>
  <c r="Z890" i="13" a="1"/>
  <c r="Y890" i="13"/>
  <c r="X890" i="13"/>
  <c r="W890" i="13"/>
  <c r="T890" i="13"/>
  <c r="Q890" i="13"/>
  <c r="P890" i="13"/>
  <c r="O890" i="13"/>
  <c r="N890" i="13"/>
  <c r="M890" i="13"/>
  <c r="AC889" i="13"/>
  <c r="AB889" i="13"/>
  <c r="AA889" i="13"/>
  <c r="Z889" i="13"/>
  <c r="Z889" i="13" a="1"/>
  <c r="Y889" i="13"/>
  <c r="X889" i="13"/>
  <c r="W889" i="13"/>
  <c r="T889" i="13"/>
  <c r="Q889" i="13"/>
  <c r="P889" i="13"/>
  <c r="O889" i="13"/>
  <c r="N889" i="13"/>
  <c r="M889" i="13"/>
  <c r="AC888" i="13"/>
  <c r="AB888" i="13"/>
  <c r="AA888" i="13"/>
  <c r="Z888" i="13"/>
  <c r="Z888" i="13" a="1"/>
  <c r="Y888" i="13"/>
  <c r="X888" i="13"/>
  <c r="W888" i="13"/>
  <c r="T888" i="13"/>
  <c r="Q888" i="13"/>
  <c r="P888" i="13"/>
  <c r="O888" i="13"/>
  <c r="N888" i="13"/>
  <c r="M888" i="13"/>
  <c r="AC887" i="13"/>
  <c r="AB887" i="13"/>
  <c r="AA887" i="13"/>
  <c r="Z887" i="13"/>
  <c r="Z887" i="13" a="1"/>
  <c r="Y887" i="13"/>
  <c r="X887" i="13"/>
  <c r="W887" i="13"/>
  <c r="T887" i="13"/>
  <c r="Q887" i="13"/>
  <c r="P887" i="13"/>
  <c r="O887" i="13"/>
  <c r="N887" i="13"/>
  <c r="M887" i="13"/>
  <c r="AC886" i="13"/>
  <c r="AB886" i="13"/>
  <c r="AA886" i="13"/>
  <c r="Z886" i="13"/>
  <c r="Z886" i="13" a="1"/>
  <c r="Y886" i="13"/>
  <c r="X886" i="13"/>
  <c r="W886" i="13"/>
  <c r="T886" i="13"/>
  <c r="Q886" i="13"/>
  <c r="P886" i="13"/>
  <c r="O886" i="13"/>
  <c r="N886" i="13"/>
  <c r="M886" i="13"/>
  <c r="AC885" i="13"/>
  <c r="AB885" i="13"/>
  <c r="AA885" i="13"/>
  <c r="Z885" i="13"/>
  <c r="Z885" i="13" a="1"/>
  <c r="Y885" i="13"/>
  <c r="X885" i="13"/>
  <c r="W885" i="13"/>
  <c r="T885" i="13"/>
  <c r="Q885" i="13"/>
  <c r="P885" i="13"/>
  <c r="O885" i="13"/>
  <c r="N885" i="13"/>
  <c r="M885" i="13"/>
  <c r="AC884" i="13"/>
  <c r="AB884" i="13"/>
  <c r="AA884" i="13"/>
  <c r="Z884" i="13"/>
  <c r="Z884" i="13" a="1"/>
  <c r="Y884" i="13"/>
  <c r="X884" i="13"/>
  <c r="W884" i="13"/>
  <c r="T884" i="13"/>
  <c r="Q884" i="13"/>
  <c r="P884" i="13"/>
  <c r="O884" i="13"/>
  <c r="N884" i="13"/>
  <c r="M884" i="13"/>
  <c r="AC883" i="13"/>
  <c r="AB883" i="13"/>
  <c r="AA883" i="13"/>
  <c r="Z883" i="13"/>
  <c r="Z883" i="13" a="1"/>
  <c r="Y883" i="13"/>
  <c r="X883" i="13"/>
  <c r="W883" i="13"/>
  <c r="T883" i="13"/>
  <c r="Q883" i="13"/>
  <c r="P883" i="13"/>
  <c r="O883" i="13"/>
  <c r="N883" i="13"/>
  <c r="M883" i="13"/>
  <c r="AC882" i="13"/>
  <c r="AB882" i="13"/>
  <c r="AA882" i="13"/>
  <c r="Z882" i="13"/>
  <c r="Z882" i="13" a="1"/>
  <c r="Y882" i="13"/>
  <c r="X882" i="13"/>
  <c r="W882" i="13"/>
  <c r="T882" i="13"/>
  <c r="Q882" i="13"/>
  <c r="P882" i="13"/>
  <c r="O882" i="13"/>
  <c r="N882" i="13"/>
  <c r="M882" i="13"/>
  <c r="AC881" i="13"/>
  <c r="AB881" i="13"/>
  <c r="AA881" i="13"/>
  <c r="Z881" i="13"/>
  <c r="Z881" i="13" a="1"/>
  <c r="Y881" i="13"/>
  <c r="X881" i="13"/>
  <c r="W881" i="13"/>
  <c r="T881" i="13"/>
  <c r="Q881" i="13"/>
  <c r="P881" i="13"/>
  <c r="O881" i="13"/>
  <c r="N881" i="13"/>
  <c r="M881" i="13"/>
  <c r="AC880" i="13"/>
  <c r="AB880" i="13"/>
  <c r="AA880" i="13"/>
  <c r="Z880" i="13"/>
  <c r="Z880" i="13" a="1"/>
  <c r="Y880" i="13"/>
  <c r="X880" i="13"/>
  <c r="W880" i="13"/>
  <c r="T880" i="13"/>
  <c r="Q880" i="13"/>
  <c r="P880" i="13"/>
  <c r="O880" i="13"/>
  <c r="N880" i="13"/>
  <c r="M880" i="13"/>
  <c r="AC879" i="13"/>
  <c r="AB879" i="13"/>
  <c r="AA879" i="13"/>
  <c r="Z879" i="13"/>
  <c r="Z879" i="13" a="1"/>
  <c r="Y879" i="13"/>
  <c r="X879" i="13"/>
  <c r="W879" i="13"/>
  <c r="T879" i="13"/>
  <c r="Q879" i="13"/>
  <c r="P879" i="13"/>
  <c r="O879" i="13"/>
  <c r="N879" i="13"/>
  <c r="M879" i="13"/>
  <c r="AC878" i="13"/>
  <c r="AB878" i="13"/>
  <c r="AA878" i="13"/>
  <c r="Z878" i="13"/>
  <c r="Z878" i="13" a="1"/>
  <c r="Y878" i="13"/>
  <c r="X878" i="13"/>
  <c r="W878" i="13"/>
  <c r="T878" i="13"/>
  <c r="Q878" i="13"/>
  <c r="P878" i="13"/>
  <c r="O878" i="13"/>
  <c r="N878" i="13"/>
  <c r="M878" i="13"/>
  <c r="AC877" i="13"/>
  <c r="AB877" i="13"/>
  <c r="AA877" i="13"/>
  <c r="Z877" i="13"/>
  <c r="Z877" i="13" a="1"/>
  <c r="Y877" i="13"/>
  <c r="X877" i="13"/>
  <c r="W877" i="13"/>
  <c r="T877" i="13"/>
  <c r="Q877" i="13"/>
  <c r="P877" i="13"/>
  <c r="O877" i="13"/>
  <c r="N877" i="13"/>
  <c r="M877" i="13"/>
  <c r="AC876" i="13"/>
  <c r="AB876" i="13"/>
  <c r="AA876" i="13"/>
  <c r="Z876" i="13"/>
  <c r="Z876" i="13" a="1"/>
  <c r="Y876" i="13"/>
  <c r="X876" i="13"/>
  <c r="W876" i="13"/>
  <c r="T876" i="13"/>
  <c r="Q876" i="13"/>
  <c r="P876" i="13"/>
  <c r="O876" i="13"/>
  <c r="N876" i="13"/>
  <c r="M876" i="13"/>
  <c r="AC875" i="13"/>
  <c r="AB875" i="13"/>
  <c r="AA875" i="13"/>
  <c r="Z875" i="13"/>
  <c r="Z875" i="13" a="1"/>
  <c r="Y875" i="13"/>
  <c r="X875" i="13"/>
  <c r="W875" i="13"/>
  <c r="T875" i="13"/>
  <c r="Q875" i="13"/>
  <c r="P875" i="13"/>
  <c r="O875" i="13"/>
  <c r="N875" i="13"/>
  <c r="M875" i="13"/>
  <c r="AC874" i="13"/>
  <c r="AB874" i="13"/>
  <c r="AA874" i="13"/>
  <c r="Z874" i="13"/>
  <c r="Z874" i="13" a="1"/>
  <c r="Y874" i="13"/>
  <c r="X874" i="13"/>
  <c r="W874" i="13"/>
  <c r="T874" i="13"/>
  <c r="Q874" i="13"/>
  <c r="P874" i="13"/>
  <c r="O874" i="13"/>
  <c r="N874" i="13"/>
  <c r="M874" i="13"/>
  <c r="AC873" i="13"/>
  <c r="AB873" i="13"/>
  <c r="AA873" i="13"/>
  <c r="Z873" i="13"/>
  <c r="Z873" i="13" a="1"/>
  <c r="Y873" i="13"/>
  <c r="X873" i="13"/>
  <c r="W873" i="13"/>
  <c r="T873" i="13"/>
  <c r="Q873" i="13"/>
  <c r="P873" i="13"/>
  <c r="O873" i="13"/>
  <c r="N873" i="13"/>
  <c r="M873" i="13"/>
  <c r="AC872" i="13"/>
  <c r="AB872" i="13"/>
  <c r="AA872" i="13"/>
  <c r="Z872" i="13"/>
  <c r="Z872" i="13" a="1"/>
  <c r="Y872" i="13"/>
  <c r="X872" i="13"/>
  <c r="W872" i="13"/>
  <c r="T872" i="13"/>
  <c r="Q872" i="13"/>
  <c r="P872" i="13"/>
  <c r="O872" i="13"/>
  <c r="N872" i="13"/>
  <c r="M872" i="13"/>
  <c r="AC871" i="13"/>
  <c r="AB871" i="13"/>
  <c r="AA871" i="13"/>
  <c r="Z871" i="13"/>
  <c r="Z871" i="13" a="1"/>
  <c r="Y871" i="13"/>
  <c r="X871" i="13"/>
  <c r="W871" i="13"/>
  <c r="T871" i="13"/>
  <c r="Q871" i="13"/>
  <c r="P871" i="13"/>
  <c r="O871" i="13"/>
  <c r="N871" i="13"/>
  <c r="M871" i="13"/>
  <c r="AC870" i="13"/>
  <c r="AB870" i="13"/>
  <c r="AA870" i="13"/>
  <c r="Z870" i="13"/>
  <c r="Z870" i="13" a="1"/>
  <c r="Y870" i="13"/>
  <c r="X870" i="13"/>
  <c r="W870" i="13"/>
  <c r="T870" i="13"/>
  <c r="Q870" i="13"/>
  <c r="P870" i="13"/>
  <c r="O870" i="13"/>
  <c r="N870" i="13"/>
  <c r="M870" i="13"/>
  <c r="AC869" i="13"/>
  <c r="AB869" i="13"/>
  <c r="AA869" i="13"/>
  <c r="Z869" i="13"/>
  <c r="Z869" i="13" a="1"/>
  <c r="Y869" i="13"/>
  <c r="X869" i="13"/>
  <c r="W869" i="13"/>
  <c r="T869" i="13"/>
  <c r="Q869" i="13"/>
  <c r="P869" i="13"/>
  <c r="O869" i="13"/>
  <c r="N869" i="13"/>
  <c r="M869" i="13"/>
  <c r="AC868" i="13"/>
  <c r="AB868" i="13"/>
  <c r="AA868" i="13"/>
  <c r="Z868" i="13"/>
  <c r="Z868" i="13" a="1"/>
  <c r="Y868" i="13"/>
  <c r="X868" i="13"/>
  <c r="W868" i="13"/>
  <c r="T868" i="13"/>
  <c r="Q868" i="13"/>
  <c r="P868" i="13"/>
  <c r="O868" i="13"/>
  <c r="N868" i="13"/>
  <c r="M868" i="13"/>
  <c r="AC867" i="13"/>
  <c r="AB867" i="13"/>
  <c r="AA867" i="13"/>
  <c r="Z867" i="13"/>
  <c r="Z867" i="13" a="1"/>
  <c r="Y867" i="13"/>
  <c r="X867" i="13"/>
  <c r="W867" i="13"/>
  <c r="T867" i="13"/>
  <c r="Q867" i="13"/>
  <c r="P867" i="13"/>
  <c r="O867" i="13"/>
  <c r="N867" i="13"/>
  <c r="M867" i="13"/>
  <c r="AC866" i="13"/>
  <c r="AB866" i="13"/>
  <c r="AA866" i="13"/>
  <c r="Z866" i="13"/>
  <c r="Z866" i="13" a="1"/>
  <c r="Y866" i="13"/>
  <c r="X866" i="13"/>
  <c r="W866" i="13"/>
  <c r="T866" i="13"/>
  <c r="Q866" i="13"/>
  <c r="P866" i="13"/>
  <c r="O866" i="13"/>
  <c r="N866" i="13"/>
  <c r="M866" i="13"/>
  <c r="AC865" i="13"/>
  <c r="AB865" i="13"/>
  <c r="AA865" i="13"/>
  <c r="Z865" i="13"/>
  <c r="Z865" i="13" a="1"/>
  <c r="Y865" i="13"/>
  <c r="X865" i="13"/>
  <c r="W865" i="13"/>
  <c r="T865" i="13"/>
  <c r="Q865" i="13"/>
  <c r="P865" i="13"/>
  <c r="O865" i="13"/>
  <c r="N865" i="13"/>
  <c r="M865" i="13"/>
  <c r="AC864" i="13"/>
  <c r="AB864" i="13"/>
  <c r="AA864" i="13"/>
  <c r="Z864" i="13"/>
  <c r="Z864" i="13" a="1"/>
  <c r="Y864" i="13"/>
  <c r="X864" i="13"/>
  <c r="W864" i="13"/>
  <c r="T864" i="13"/>
  <c r="Q864" i="13"/>
  <c r="P864" i="13"/>
  <c r="O864" i="13"/>
  <c r="N864" i="13"/>
  <c r="M864" i="13"/>
  <c r="AC863" i="13"/>
  <c r="AB863" i="13"/>
  <c r="AA863" i="13"/>
  <c r="Z863" i="13"/>
  <c r="Z863" i="13" a="1"/>
  <c r="Y863" i="13"/>
  <c r="X863" i="13"/>
  <c r="W863" i="13"/>
  <c r="T863" i="13"/>
  <c r="Q863" i="13"/>
  <c r="P863" i="13"/>
  <c r="O863" i="13"/>
  <c r="N863" i="13"/>
  <c r="M863" i="13"/>
  <c r="AC862" i="13"/>
  <c r="AB862" i="13"/>
  <c r="AA862" i="13"/>
  <c r="Z862" i="13"/>
  <c r="Z862" i="13" a="1"/>
  <c r="Y862" i="13"/>
  <c r="X862" i="13"/>
  <c r="W862" i="13"/>
  <c r="T862" i="13"/>
  <c r="Q862" i="13"/>
  <c r="P862" i="13"/>
  <c r="O862" i="13"/>
  <c r="N862" i="13"/>
  <c r="M862" i="13"/>
  <c r="AC861" i="13"/>
  <c r="AB861" i="13"/>
  <c r="AA861" i="13"/>
  <c r="Z861" i="13"/>
  <c r="Z861" i="13" a="1"/>
  <c r="Y861" i="13"/>
  <c r="X861" i="13"/>
  <c r="W861" i="13"/>
  <c r="T861" i="13"/>
  <c r="Q861" i="13"/>
  <c r="P861" i="13"/>
  <c r="O861" i="13"/>
  <c r="N861" i="13"/>
  <c r="M861" i="13"/>
  <c r="AC860" i="13"/>
  <c r="AB860" i="13"/>
  <c r="AA860" i="13"/>
  <c r="Z860" i="13"/>
  <c r="Z860" i="13" a="1"/>
  <c r="Y860" i="13"/>
  <c r="X860" i="13"/>
  <c r="W860" i="13"/>
  <c r="T860" i="13"/>
  <c r="Q860" i="13"/>
  <c r="P860" i="13"/>
  <c r="O860" i="13"/>
  <c r="N860" i="13"/>
  <c r="M860" i="13"/>
  <c r="AC859" i="13"/>
  <c r="AB859" i="13"/>
  <c r="AA859" i="13"/>
  <c r="Z859" i="13"/>
  <c r="Z859" i="13" a="1"/>
  <c r="Y859" i="13"/>
  <c r="X859" i="13"/>
  <c r="W859" i="13"/>
  <c r="T859" i="13"/>
  <c r="Q859" i="13"/>
  <c r="P859" i="13"/>
  <c r="O859" i="13"/>
  <c r="N859" i="13"/>
  <c r="M859" i="13"/>
  <c r="AC858" i="13"/>
  <c r="AB858" i="13"/>
  <c r="AA858" i="13"/>
  <c r="Z858" i="13"/>
  <c r="Z858" i="13" a="1"/>
  <c r="Y858" i="13"/>
  <c r="X858" i="13"/>
  <c r="W858" i="13"/>
  <c r="T858" i="13"/>
  <c r="Q858" i="13"/>
  <c r="P858" i="13"/>
  <c r="O858" i="13"/>
  <c r="N858" i="13"/>
  <c r="M858" i="13"/>
  <c r="AC857" i="13"/>
  <c r="AB857" i="13"/>
  <c r="AA857" i="13"/>
  <c r="Z857" i="13"/>
  <c r="Z857" i="13" a="1"/>
  <c r="Y857" i="13"/>
  <c r="X857" i="13"/>
  <c r="W857" i="13"/>
  <c r="T857" i="13"/>
  <c r="Q857" i="13"/>
  <c r="P857" i="13"/>
  <c r="O857" i="13"/>
  <c r="N857" i="13"/>
  <c r="M857" i="13"/>
  <c r="AC856" i="13"/>
  <c r="AB856" i="13"/>
  <c r="AA856" i="13"/>
  <c r="Z856" i="13"/>
  <c r="Z856" i="13" a="1"/>
  <c r="Y856" i="13"/>
  <c r="X856" i="13"/>
  <c r="W856" i="13"/>
  <c r="T856" i="13"/>
  <c r="Q856" i="13"/>
  <c r="P856" i="13"/>
  <c r="O856" i="13"/>
  <c r="N856" i="13"/>
  <c r="M856" i="13"/>
  <c r="AC855" i="13"/>
  <c r="AB855" i="13"/>
  <c r="AA855" i="13"/>
  <c r="Z855" i="13"/>
  <c r="Z855" i="13" a="1"/>
  <c r="Y855" i="13"/>
  <c r="X855" i="13"/>
  <c r="W855" i="13"/>
  <c r="T855" i="13"/>
  <c r="Q855" i="13"/>
  <c r="P855" i="13"/>
  <c r="O855" i="13"/>
  <c r="N855" i="13"/>
  <c r="M855" i="13"/>
  <c r="AC854" i="13"/>
  <c r="AB854" i="13"/>
  <c r="AA854" i="13"/>
  <c r="Z854" i="13"/>
  <c r="Z854" i="13" a="1"/>
  <c r="Y854" i="13"/>
  <c r="X854" i="13"/>
  <c r="W854" i="13"/>
  <c r="T854" i="13"/>
  <c r="Q854" i="13"/>
  <c r="P854" i="13"/>
  <c r="O854" i="13"/>
  <c r="N854" i="13"/>
  <c r="M854" i="13"/>
  <c r="AC853" i="13"/>
  <c r="AB853" i="13"/>
  <c r="AA853" i="13"/>
  <c r="Z853" i="13"/>
  <c r="Z853" i="13" a="1"/>
  <c r="Y853" i="13"/>
  <c r="X853" i="13"/>
  <c r="W853" i="13"/>
  <c r="T853" i="13"/>
  <c r="Q853" i="13"/>
  <c r="P853" i="13"/>
  <c r="O853" i="13"/>
  <c r="N853" i="13"/>
  <c r="M853" i="13"/>
  <c r="AC852" i="13"/>
  <c r="AB852" i="13"/>
  <c r="AA852" i="13"/>
  <c r="Z852" i="13"/>
  <c r="Z852" i="13" a="1"/>
  <c r="Y852" i="13"/>
  <c r="X852" i="13"/>
  <c r="W852" i="13"/>
  <c r="T852" i="13"/>
  <c r="Q852" i="13"/>
  <c r="P852" i="13"/>
  <c r="O852" i="13"/>
  <c r="N852" i="13"/>
  <c r="M852" i="13"/>
  <c r="AC851" i="13"/>
  <c r="AB851" i="13"/>
  <c r="AA851" i="13"/>
  <c r="Z851" i="13"/>
  <c r="Z851" i="13" a="1"/>
  <c r="Y851" i="13"/>
  <c r="X851" i="13"/>
  <c r="W851" i="13"/>
  <c r="T851" i="13"/>
  <c r="Q851" i="13"/>
  <c r="P851" i="13"/>
  <c r="O851" i="13"/>
  <c r="N851" i="13"/>
  <c r="M851" i="13"/>
  <c r="AC850" i="13"/>
  <c r="AB850" i="13"/>
  <c r="AA850" i="13"/>
  <c r="Z850" i="13"/>
  <c r="Z850" i="13" a="1"/>
  <c r="Y850" i="13"/>
  <c r="X850" i="13"/>
  <c r="W850" i="13"/>
  <c r="T850" i="13"/>
  <c r="Q850" i="13"/>
  <c r="P850" i="13"/>
  <c r="O850" i="13"/>
  <c r="N850" i="13"/>
  <c r="M850" i="13"/>
  <c r="AC849" i="13"/>
  <c r="AB849" i="13"/>
  <c r="AA849" i="13"/>
  <c r="Z849" i="13"/>
  <c r="Z849" i="13" a="1"/>
  <c r="Y849" i="13"/>
  <c r="X849" i="13"/>
  <c r="W849" i="13"/>
  <c r="T849" i="13"/>
  <c r="Q849" i="13"/>
  <c r="P849" i="13"/>
  <c r="O849" i="13"/>
  <c r="N849" i="13"/>
  <c r="M849" i="13"/>
  <c r="AC848" i="13"/>
  <c r="AB848" i="13"/>
  <c r="AA848" i="13"/>
  <c r="Z848" i="13"/>
  <c r="Z848" i="13" a="1"/>
  <c r="Y848" i="13"/>
  <c r="X848" i="13"/>
  <c r="W848" i="13"/>
  <c r="T848" i="13"/>
  <c r="Q848" i="13"/>
  <c r="P848" i="13"/>
  <c r="O848" i="13"/>
  <c r="N848" i="13"/>
  <c r="M848" i="13"/>
  <c r="AC847" i="13"/>
  <c r="AB847" i="13"/>
  <c r="AA847" i="13"/>
  <c r="Z847" i="13"/>
  <c r="Z847" i="13" a="1"/>
  <c r="Y847" i="13"/>
  <c r="X847" i="13"/>
  <c r="W847" i="13"/>
  <c r="T847" i="13"/>
  <c r="Q847" i="13"/>
  <c r="P847" i="13"/>
  <c r="O847" i="13"/>
  <c r="N847" i="13"/>
  <c r="M847" i="13"/>
  <c r="AC846" i="13"/>
  <c r="AB846" i="13"/>
  <c r="AA846" i="13"/>
  <c r="Z846" i="13"/>
  <c r="Z846" i="13" a="1"/>
  <c r="Y846" i="13"/>
  <c r="X846" i="13"/>
  <c r="W846" i="13"/>
  <c r="T846" i="13"/>
  <c r="Q846" i="13"/>
  <c r="P846" i="13"/>
  <c r="O846" i="13"/>
  <c r="N846" i="13"/>
  <c r="M846" i="13"/>
  <c r="AC845" i="13"/>
  <c r="AB845" i="13"/>
  <c r="AA845" i="13"/>
  <c r="Z845" i="13"/>
  <c r="Z845" i="13" a="1"/>
  <c r="Y845" i="13"/>
  <c r="X845" i="13"/>
  <c r="W845" i="13"/>
  <c r="T845" i="13"/>
  <c r="Q845" i="13"/>
  <c r="P845" i="13"/>
  <c r="O845" i="13"/>
  <c r="N845" i="13"/>
  <c r="M845" i="13"/>
  <c r="AC844" i="13"/>
  <c r="AB844" i="13"/>
  <c r="AA844" i="13"/>
  <c r="Z844" i="13"/>
  <c r="Z844" i="13" a="1"/>
  <c r="Y844" i="13"/>
  <c r="X844" i="13"/>
  <c r="W844" i="13"/>
  <c r="T844" i="13"/>
  <c r="Q844" i="13"/>
  <c r="P844" i="13"/>
  <c r="O844" i="13"/>
  <c r="N844" i="13"/>
  <c r="M844" i="13"/>
  <c r="AC843" i="13"/>
  <c r="AB843" i="13"/>
  <c r="AA843" i="13"/>
  <c r="Z843" i="13"/>
  <c r="Z843" i="13" a="1"/>
  <c r="Y843" i="13"/>
  <c r="X843" i="13"/>
  <c r="W843" i="13"/>
  <c r="T843" i="13"/>
  <c r="Q843" i="13"/>
  <c r="P843" i="13"/>
  <c r="O843" i="13"/>
  <c r="N843" i="13"/>
  <c r="M843" i="13"/>
  <c r="AC842" i="13"/>
  <c r="AB842" i="13"/>
  <c r="AA842" i="13"/>
  <c r="Z842" i="13"/>
  <c r="Z842" i="13" a="1"/>
  <c r="Y842" i="13"/>
  <c r="X842" i="13"/>
  <c r="W842" i="13"/>
  <c r="T842" i="13"/>
  <c r="Q842" i="13"/>
  <c r="P842" i="13"/>
  <c r="O842" i="13"/>
  <c r="N842" i="13"/>
  <c r="M842" i="13"/>
  <c r="AC841" i="13"/>
  <c r="AB841" i="13"/>
  <c r="AA841" i="13"/>
  <c r="Z841" i="13"/>
  <c r="Z841" i="13" a="1"/>
  <c r="Y841" i="13"/>
  <c r="X841" i="13"/>
  <c r="W841" i="13"/>
  <c r="T841" i="13"/>
  <c r="Q841" i="13"/>
  <c r="P841" i="13"/>
  <c r="O841" i="13"/>
  <c r="N841" i="13"/>
  <c r="M841" i="13"/>
  <c r="AC840" i="13"/>
  <c r="AB840" i="13"/>
  <c r="AA840" i="13"/>
  <c r="Z840" i="13"/>
  <c r="Z840" i="13" a="1"/>
  <c r="Y840" i="13"/>
  <c r="X840" i="13"/>
  <c r="W840" i="13"/>
  <c r="T840" i="13"/>
  <c r="Q840" i="13"/>
  <c r="P840" i="13"/>
  <c r="O840" i="13"/>
  <c r="N840" i="13"/>
  <c r="M840" i="13"/>
  <c r="AC839" i="13"/>
  <c r="AB839" i="13"/>
  <c r="AA839" i="13"/>
  <c r="Z839" i="13"/>
  <c r="Z839" i="13" a="1"/>
  <c r="Y839" i="13"/>
  <c r="X839" i="13"/>
  <c r="W839" i="13"/>
  <c r="T839" i="13"/>
  <c r="Q839" i="13"/>
  <c r="P839" i="13"/>
  <c r="O839" i="13"/>
  <c r="N839" i="13"/>
  <c r="M839" i="13"/>
  <c r="AC838" i="13"/>
  <c r="AB838" i="13"/>
  <c r="AA838" i="13"/>
  <c r="Z838" i="13"/>
  <c r="Z838" i="13" a="1"/>
  <c r="Y838" i="13"/>
  <c r="X838" i="13"/>
  <c r="W838" i="13"/>
  <c r="T838" i="13"/>
  <c r="Q838" i="13"/>
  <c r="P838" i="13"/>
  <c r="O838" i="13"/>
  <c r="N838" i="13"/>
  <c r="M838" i="13"/>
  <c r="AC837" i="13"/>
  <c r="AB837" i="13"/>
  <c r="AA837" i="13"/>
  <c r="Z837" i="13"/>
  <c r="Z837" i="13" a="1"/>
  <c r="Y837" i="13"/>
  <c r="X837" i="13"/>
  <c r="W837" i="13"/>
  <c r="T837" i="13"/>
  <c r="Q837" i="13"/>
  <c r="P837" i="13"/>
  <c r="O837" i="13"/>
  <c r="N837" i="13"/>
  <c r="M837" i="13"/>
  <c r="AC836" i="13"/>
  <c r="AB836" i="13"/>
  <c r="AA836" i="13"/>
  <c r="Z836" i="13"/>
  <c r="Z836" i="13" a="1"/>
  <c r="Y836" i="13"/>
  <c r="X836" i="13"/>
  <c r="W836" i="13"/>
  <c r="T836" i="13"/>
  <c r="Q836" i="13"/>
  <c r="P836" i="13"/>
  <c r="O836" i="13"/>
  <c r="N836" i="13"/>
  <c r="M836" i="13"/>
  <c r="AC835" i="13"/>
  <c r="AB835" i="13"/>
  <c r="AA835" i="13"/>
  <c r="Z835" i="13"/>
  <c r="Z835" i="13" a="1"/>
  <c r="Y835" i="13"/>
  <c r="X835" i="13"/>
  <c r="W835" i="13"/>
  <c r="T835" i="13"/>
  <c r="Q835" i="13"/>
  <c r="P835" i="13"/>
  <c r="O835" i="13"/>
  <c r="N835" i="13"/>
  <c r="M835" i="13"/>
  <c r="AC834" i="13"/>
  <c r="AB834" i="13"/>
  <c r="AA834" i="13"/>
  <c r="Z834" i="13"/>
  <c r="Z834" i="13" a="1"/>
  <c r="Y834" i="13"/>
  <c r="X834" i="13"/>
  <c r="W834" i="13"/>
  <c r="T834" i="13"/>
  <c r="Q834" i="13"/>
  <c r="P834" i="13"/>
  <c r="O834" i="13"/>
  <c r="N834" i="13"/>
  <c r="M834" i="13"/>
  <c r="AC833" i="13"/>
  <c r="AB833" i="13"/>
  <c r="AA833" i="13"/>
  <c r="Z833" i="13"/>
  <c r="Z833" i="13" a="1"/>
  <c r="Y833" i="13"/>
  <c r="X833" i="13"/>
  <c r="W833" i="13"/>
  <c r="T833" i="13"/>
  <c r="Q833" i="13"/>
  <c r="P833" i="13"/>
  <c r="O833" i="13"/>
  <c r="N833" i="13"/>
  <c r="M833" i="13"/>
  <c r="AC832" i="13"/>
  <c r="AB832" i="13"/>
  <c r="AA832" i="13"/>
  <c r="Z832" i="13"/>
  <c r="Z832" i="13" a="1"/>
  <c r="Y832" i="13"/>
  <c r="X832" i="13"/>
  <c r="W832" i="13"/>
  <c r="T832" i="13"/>
  <c r="Q832" i="13"/>
  <c r="P832" i="13"/>
  <c r="O832" i="13"/>
  <c r="N832" i="13"/>
  <c r="M832" i="13"/>
  <c r="AC831" i="13"/>
  <c r="AB831" i="13"/>
  <c r="AA831" i="13"/>
  <c r="Z831" i="13"/>
  <c r="Z831" i="13" a="1"/>
  <c r="Y831" i="13"/>
  <c r="X831" i="13"/>
  <c r="W831" i="13"/>
  <c r="T831" i="13"/>
  <c r="Q831" i="13"/>
  <c r="P831" i="13"/>
  <c r="O831" i="13"/>
  <c r="N831" i="13"/>
  <c r="M831" i="13"/>
  <c r="AC830" i="13"/>
  <c r="AB830" i="13"/>
  <c r="AA830" i="13"/>
  <c r="Z830" i="13"/>
  <c r="Z830" i="13" a="1"/>
  <c r="Y830" i="13"/>
  <c r="X830" i="13"/>
  <c r="W830" i="13"/>
  <c r="T830" i="13"/>
  <c r="Q830" i="13"/>
  <c r="P830" i="13"/>
  <c r="O830" i="13"/>
  <c r="N830" i="13"/>
  <c r="M830" i="13"/>
  <c r="AC829" i="13"/>
  <c r="AB829" i="13"/>
  <c r="AA829" i="13"/>
  <c r="Z829" i="13"/>
  <c r="Z829" i="13" a="1"/>
  <c r="Y829" i="13"/>
  <c r="X829" i="13"/>
  <c r="W829" i="13"/>
  <c r="T829" i="13"/>
  <c r="Q829" i="13"/>
  <c r="P829" i="13"/>
  <c r="O829" i="13"/>
  <c r="N829" i="13"/>
  <c r="M829" i="13"/>
  <c r="AC828" i="13"/>
  <c r="AB828" i="13"/>
  <c r="AA828" i="13"/>
  <c r="Z828" i="13"/>
  <c r="Z828" i="13" a="1"/>
  <c r="Y828" i="13"/>
  <c r="X828" i="13"/>
  <c r="W828" i="13"/>
  <c r="T828" i="13"/>
  <c r="Q828" i="13"/>
  <c r="P828" i="13"/>
  <c r="O828" i="13"/>
  <c r="N828" i="13"/>
  <c r="M828" i="13"/>
  <c r="AC827" i="13"/>
  <c r="AB827" i="13"/>
  <c r="AA827" i="13"/>
  <c r="Z827" i="13"/>
  <c r="Z827" i="13" a="1"/>
  <c r="Y827" i="13"/>
  <c r="X827" i="13"/>
  <c r="W827" i="13"/>
  <c r="T827" i="13"/>
  <c r="Q827" i="13"/>
  <c r="P827" i="13"/>
  <c r="O827" i="13"/>
  <c r="N827" i="13"/>
  <c r="M827" i="13"/>
  <c r="AC826" i="13"/>
  <c r="AB826" i="13"/>
  <c r="AA826" i="13"/>
  <c r="Z826" i="13"/>
  <c r="Z826" i="13" a="1"/>
  <c r="Y826" i="13"/>
  <c r="X826" i="13"/>
  <c r="W826" i="13"/>
  <c r="T826" i="13"/>
  <c r="Q826" i="13"/>
  <c r="P826" i="13"/>
  <c r="O826" i="13"/>
  <c r="N826" i="13"/>
  <c r="M826" i="13"/>
  <c r="AC825" i="13"/>
  <c r="AB825" i="13"/>
  <c r="AA825" i="13"/>
  <c r="Z825" i="13"/>
  <c r="Z825" i="13" a="1"/>
  <c r="Y825" i="13"/>
  <c r="X825" i="13"/>
  <c r="W825" i="13"/>
  <c r="T825" i="13"/>
  <c r="Q825" i="13"/>
  <c r="P825" i="13"/>
  <c r="O825" i="13"/>
  <c r="N825" i="13"/>
  <c r="M825" i="13"/>
  <c r="AC824" i="13"/>
  <c r="AB824" i="13"/>
  <c r="AA824" i="13"/>
  <c r="Z824" i="13"/>
  <c r="Z824" i="13" a="1"/>
  <c r="Y824" i="13"/>
  <c r="X824" i="13"/>
  <c r="W824" i="13"/>
  <c r="T824" i="13"/>
  <c r="Q824" i="13"/>
  <c r="P824" i="13"/>
  <c r="O824" i="13"/>
  <c r="N824" i="13"/>
  <c r="M824" i="13"/>
  <c r="AC823" i="13"/>
  <c r="AB823" i="13"/>
  <c r="AA823" i="13"/>
  <c r="Z823" i="13"/>
  <c r="Z823" i="13" a="1"/>
  <c r="Y823" i="13"/>
  <c r="X823" i="13"/>
  <c r="W823" i="13"/>
  <c r="T823" i="13"/>
  <c r="Q823" i="13"/>
  <c r="P823" i="13"/>
  <c r="O823" i="13"/>
  <c r="N823" i="13"/>
  <c r="M823" i="13"/>
  <c r="AC822" i="13"/>
  <c r="AB822" i="13"/>
  <c r="AA822" i="13"/>
  <c r="Z822" i="13"/>
  <c r="Z822" i="13" a="1"/>
  <c r="Y822" i="13"/>
  <c r="X822" i="13"/>
  <c r="W822" i="13"/>
  <c r="T822" i="13"/>
  <c r="Q822" i="13"/>
  <c r="P822" i="13"/>
  <c r="O822" i="13"/>
  <c r="N822" i="13"/>
  <c r="M822" i="13"/>
  <c r="AC821" i="13"/>
  <c r="AB821" i="13"/>
  <c r="AA821" i="13"/>
  <c r="Z821" i="13"/>
  <c r="Z821" i="13" a="1"/>
  <c r="Y821" i="13"/>
  <c r="X821" i="13"/>
  <c r="W821" i="13"/>
  <c r="T821" i="13"/>
  <c r="Q821" i="13"/>
  <c r="P821" i="13"/>
  <c r="O821" i="13"/>
  <c r="N821" i="13"/>
  <c r="M821" i="13"/>
  <c r="AC820" i="13"/>
  <c r="AB820" i="13"/>
  <c r="AA820" i="13"/>
  <c r="Z820" i="13"/>
  <c r="Z820" i="13" a="1"/>
  <c r="Y820" i="13"/>
  <c r="X820" i="13"/>
  <c r="W820" i="13"/>
  <c r="T820" i="13"/>
  <c r="Q820" i="13"/>
  <c r="P820" i="13"/>
  <c r="O820" i="13"/>
  <c r="N820" i="13"/>
  <c r="M820" i="13"/>
  <c r="AC819" i="13"/>
  <c r="AB819" i="13"/>
  <c r="AA819" i="13"/>
  <c r="Z819" i="13"/>
  <c r="Z819" i="13" a="1"/>
  <c r="Y819" i="13"/>
  <c r="X819" i="13"/>
  <c r="W819" i="13"/>
  <c r="T819" i="13"/>
  <c r="Q819" i="13"/>
  <c r="P819" i="13"/>
  <c r="O819" i="13"/>
  <c r="N819" i="13"/>
  <c r="M819" i="13"/>
  <c r="AC818" i="13"/>
  <c r="AB818" i="13"/>
  <c r="AA818" i="13"/>
  <c r="Z818" i="13"/>
  <c r="Z818" i="13" a="1"/>
  <c r="Y818" i="13"/>
  <c r="X818" i="13"/>
  <c r="W818" i="13"/>
  <c r="T818" i="13"/>
  <c r="Q818" i="13"/>
  <c r="P818" i="13"/>
  <c r="O818" i="13"/>
  <c r="N818" i="13"/>
  <c r="M818" i="13"/>
  <c r="AC817" i="13"/>
  <c r="AB817" i="13"/>
  <c r="AA817" i="13"/>
  <c r="Z817" i="13"/>
  <c r="Z817" i="13" a="1"/>
  <c r="Y817" i="13"/>
  <c r="X817" i="13"/>
  <c r="W817" i="13"/>
  <c r="T817" i="13"/>
  <c r="Q817" i="13"/>
  <c r="P817" i="13"/>
  <c r="O817" i="13"/>
  <c r="N817" i="13"/>
  <c r="M817" i="13"/>
  <c r="AC816" i="13"/>
  <c r="AB816" i="13"/>
  <c r="AA816" i="13"/>
  <c r="Z816" i="13"/>
  <c r="Z816" i="13" a="1"/>
  <c r="Y816" i="13"/>
  <c r="X816" i="13"/>
  <c r="W816" i="13"/>
  <c r="T816" i="13"/>
  <c r="Q816" i="13"/>
  <c r="P816" i="13"/>
  <c r="O816" i="13"/>
  <c r="N816" i="13"/>
  <c r="M816" i="13"/>
  <c r="AC815" i="13"/>
  <c r="AB815" i="13"/>
  <c r="AA815" i="13"/>
  <c r="Z815" i="13"/>
  <c r="Z815" i="13" a="1"/>
  <c r="Y815" i="13"/>
  <c r="X815" i="13"/>
  <c r="W815" i="13"/>
  <c r="T815" i="13"/>
  <c r="Q815" i="13"/>
  <c r="P815" i="13"/>
  <c r="O815" i="13"/>
  <c r="N815" i="13"/>
  <c r="M815" i="13"/>
  <c r="AC814" i="13"/>
  <c r="AB814" i="13"/>
  <c r="AA814" i="13"/>
  <c r="Z814" i="13"/>
  <c r="Z814" i="13" a="1"/>
  <c r="Y814" i="13"/>
  <c r="X814" i="13"/>
  <c r="W814" i="13"/>
  <c r="T814" i="13"/>
  <c r="Q814" i="13"/>
  <c r="P814" i="13"/>
  <c r="O814" i="13"/>
  <c r="N814" i="13"/>
  <c r="M814" i="13"/>
  <c r="AC813" i="13"/>
  <c r="AB813" i="13"/>
  <c r="AA813" i="13"/>
  <c r="Z813" i="13"/>
  <c r="Z813" i="13" a="1"/>
  <c r="Y813" i="13"/>
  <c r="X813" i="13"/>
  <c r="W813" i="13"/>
  <c r="T813" i="13"/>
  <c r="Q813" i="13"/>
  <c r="P813" i="13"/>
  <c r="O813" i="13"/>
  <c r="N813" i="13"/>
  <c r="M813" i="13"/>
  <c r="AC812" i="13"/>
  <c r="AB812" i="13"/>
  <c r="AA812" i="13"/>
  <c r="Z812" i="13"/>
  <c r="Z812" i="13" a="1"/>
  <c r="Y812" i="13"/>
  <c r="X812" i="13"/>
  <c r="W812" i="13"/>
  <c r="T812" i="13"/>
  <c r="Q812" i="13"/>
  <c r="P812" i="13"/>
  <c r="O812" i="13"/>
  <c r="N812" i="13"/>
  <c r="M812" i="13"/>
  <c r="AC811" i="13"/>
  <c r="AB811" i="13"/>
  <c r="AA811" i="13"/>
  <c r="Z811" i="13"/>
  <c r="Z811" i="13" a="1"/>
  <c r="Y811" i="13"/>
  <c r="X811" i="13"/>
  <c r="W811" i="13"/>
  <c r="T811" i="13"/>
  <c r="Q811" i="13"/>
  <c r="P811" i="13"/>
  <c r="O811" i="13"/>
  <c r="N811" i="13"/>
  <c r="M811" i="13"/>
  <c r="AC810" i="13"/>
  <c r="AB810" i="13"/>
  <c r="AA810" i="13"/>
  <c r="Z810" i="13"/>
  <c r="Z810" i="13" a="1"/>
  <c r="Y810" i="13"/>
  <c r="X810" i="13"/>
  <c r="W810" i="13"/>
  <c r="T810" i="13"/>
  <c r="Q810" i="13"/>
  <c r="P810" i="13"/>
  <c r="O810" i="13"/>
  <c r="N810" i="13"/>
  <c r="M810" i="13"/>
  <c r="AC809" i="13"/>
  <c r="AB809" i="13"/>
  <c r="AA809" i="13"/>
  <c r="Z809" i="13"/>
  <c r="Z809" i="13" a="1"/>
  <c r="Y809" i="13"/>
  <c r="X809" i="13"/>
  <c r="W809" i="13"/>
  <c r="T809" i="13"/>
  <c r="Q809" i="13"/>
  <c r="P809" i="13"/>
  <c r="O809" i="13"/>
  <c r="N809" i="13"/>
  <c r="M809" i="13"/>
  <c r="AC808" i="13"/>
  <c r="AB808" i="13"/>
  <c r="AA808" i="13"/>
  <c r="Z808" i="13"/>
  <c r="Z808" i="13" a="1"/>
  <c r="Y808" i="13"/>
  <c r="X808" i="13"/>
  <c r="W808" i="13"/>
  <c r="T808" i="13"/>
  <c r="Q808" i="13"/>
  <c r="P808" i="13"/>
  <c r="O808" i="13"/>
  <c r="N808" i="13"/>
  <c r="M808" i="13"/>
  <c r="AC807" i="13"/>
  <c r="AB807" i="13"/>
  <c r="AA807" i="13"/>
  <c r="Z807" i="13"/>
  <c r="Z807" i="13" a="1"/>
  <c r="Y807" i="13"/>
  <c r="X807" i="13"/>
  <c r="W807" i="13"/>
  <c r="T807" i="13"/>
  <c r="Q807" i="13"/>
  <c r="P807" i="13"/>
  <c r="O807" i="13"/>
  <c r="N807" i="13"/>
  <c r="M807" i="13"/>
  <c r="AC806" i="13"/>
  <c r="AB806" i="13"/>
  <c r="AA806" i="13"/>
  <c r="Z806" i="13"/>
  <c r="Z806" i="13" a="1"/>
  <c r="Y806" i="13"/>
  <c r="X806" i="13"/>
  <c r="W806" i="13"/>
  <c r="T806" i="13"/>
  <c r="Q806" i="13"/>
  <c r="P806" i="13"/>
  <c r="O806" i="13"/>
  <c r="N806" i="13"/>
  <c r="M806" i="13"/>
  <c r="AC805" i="13"/>
  <c r="AB805" i="13"/>
  <c r="AA805" i="13"/>
  <c r="Z805" i="13"/>
  <c r="Z805" i="13" a="1"/>
  <c r="Y805" i="13"/>
  <c r="X805" i="13"/>
  <c r="W805" i="13"/>
  <c r="T805" i="13"/>
  <c r="Q805" i="13"/>
  <c r="P805" i="13"/>
  <c r="O805" i="13"/>
  <c r="N805" i="13"/>
  <c r="M805" i="13"/>
  <c r="AC804" i="13"/>
  <c r="AB804" i="13"/>
  <c r="AA804" i="13"/>
  <c r="Z804" i="13"/>
  <c r="Z804" i="13" a="1"/>
  <c r="Y804" i="13"/>
  <c r="X804" i="13"/>
  <c r="W804" i="13"/>
  <c r="T804" i="13"/>
  <c r="Q804" i="13"/>
  <c r="P804" i="13"/>
  <c r="O804" i="13"/>
  <c r="N804" i="13"/>
  <c r="M804" i="13"/>
  <c r="AC803" i="13"/>
  <c r="AB803" i="13"/>
  <c r="AA803" i="13"/>
  <c r="Z803" i="13"/>
  <c r="Z803" i="13" a="1"/>
  <c r="Y803" i="13"/>
  <c r="X803" i="13"/>
  <c r="W803" i="13"/>
  <c r="T803" i="13"/>
  <c r="Q803" i="13"/>
  <c r="P803" i="13"/>
  <c r="O803" i="13"/>
  <c r="N803" i="13"/>
  <c r="M803" i="13"/>
  <c r="AC802" i="13"/>
  <c r="AB802" i="13"/>
  <c r="AA802" i="13"/>
  <c r="Z802" i="13"/>
  <c r="Z802" i="13" a="1"/>
  <c r="Y802" i="13"/>
  <c r="X802" i="13"/>
  <c r="W802" i="13"/>
  <c r="T802" i="13"/>
  <c r="Q802" i="13"/>
  <c r="P802" i="13"/>
  <c r="O802" i="13"/>
  <c r="N802" i="13"/>
  <c r="M802" i="13"/>
  <c r="AC801" i="13"/>
  <c r="AB801" i="13"/>
  <c r="AA801" i="13"/>
  <c r="Z801" i="13"/>
  <c r="Z801" i="13" a="1"/>
  <c r="Y801" i="13"/>
  <c r="X801" i="13"/>
  <c r="W801" i="13"/>
  <c r="T801" i="13"/>
  <c r="Q801" i="13"/>
  <c r="P801" i="13"/>
  <c r="O801" i="13"/>
  <c r="N801" i="13"/>
  <c r="M801" i="13"/>
  <c r="AC800" i="13"/>
  <c r="AB800" i="13"/>
  <c r="AA800" i="13"/>
  <c r="Z800" i="13"/>
  <c r="Z800" i="13" a="1"/>
  <c r="Y800" i="13"/>
  <c r="X800" i="13"/>
  <c r="W800" i="13"/>
  <c r="T800" i="13"/>
  <c r="Q800" i="13"/>
  <c r="P800" i="13"/>
  <c r="O800" i="13"/>
  <c r="N800" i="13"/>
  <c r="M800" i="13"/>
  <c r="AC799" i="13"/>
  <c r="AB799" i="13"/>
  <c r="AA799" i="13"/>
  <c r="Z799" i="13"/>
  <c r="Z799" i="13" a="1"/>
  <c r="Y799" i="13"/>
  <c r="X799" i="13"/>
  <c r="W799" i="13"/>
  <c r="T799" i="13"/>
  <c r="Q799" i="13"/>
  <c r="P799" i="13"/>
  <c r="O799" i="13"/>
  <c r="N799" i="13"/>
  <c r="M799" i="13"/>
  <c r="AC798" i="13"/>
  <c r="AB798" i="13"/>
  <c r="AA798" i="13"/>
  <c r="Z798" i="13"/>
  <c r="Z798" i="13" a="1"/>
  <c r="Y798" i="13"/>
  <c r="X798" i="13"/>
  <c r="W798" i="13"/>
  <c r="T798" i="13"/>
  <c r="Q798" i="13"/>
  <c r="P798" i="13"/>
  <c r="O798" i="13"/>
  <c r="N798" i="13"/>
  <c r="M798" i="13"/>
  <c r="AC797" i="13"/>
  <c r="AB797" i="13"/>
  <c r="AA797" i="13"/>
  <c r="Z797" i="13"/>
  <c r="Z797" i="13" a="1"/>
  <c r="Y797" i="13"/>
  <c r="X797" i="13"/>
  <c r="W797" i="13"/>
  <c r="T797" i="13"/>
  <c r="Q797" i="13"/>
  <c r="P797" i="13"/>
  <c r="O797" i="13"/>
  <c r="N797" i="13"/>
  <c r="M797" i="13"/>
  <c r="AC796" i="13"/>
  <c r="AB796" i="13"/>
  <c r="AA796" i="13"/>
  <c r="Z796" i="13"/>
  <c r="Z796" i="13" a="1"/>
  <c r="Y796" i="13"/>
  <c r="X796" i="13"/>
  <c r="W796" i="13"/>
  <c r="T796" i="13"/>
  <c r="Q796" i="13"/>
  <c r="P796" i="13"/>
  <c r="O796" i="13"/>
  <c r="N796" i="13"/>
  <c r="M796" i="13"/>
  <c r="AC795" i="13"/>
  <c r="AB795" i="13"/>
  <c r="AA795" i="13"/>
  <c r="Z795" i="13"/>
  <c r="Z795" i="13" a="1"/>
  <c r="Y795" i="13"/>
  <c r="X795" i="13"/>
  <c r="W795" i="13"/>
  <c r="T795" i="13"/>
  <c r="Q795" i="13"/>
  <c r="P795" i="13"/>
  <c r="O795" i="13"/>
  <c r="N795" i="13"/>
  <c r="M795" i="13"/>
  <c r="AC794" i="13"/>
  <c r="AB794" i="13"/>
  <c r="AA794" i="13"/>
  <c r="Z794" i="13"/>
  <c r="Z794" i="13" a="1"/>
  <c r="Y794" i="13"/>
  <c r="X794" i="13"/>
  <c r="W794" i="13"/>
  <c r="T794" i="13"/>
  <c r="Q794" i="13"/>
  <c r="P794" i="13"/>
  <c r="O794" i="13"/>
  <c r="N794" i="13"/>
  <c r="M794" i="13"/>
  <c r="AC793" i="13"/>
  <c r="AB793" i="13"/>
  <c r="AA793" i="13"/>
  <c r="Z793" i="13"/>
  <c r="Z793" i="13" a="1"/>
  <c r="Y793" i="13"/>
  <c r="X793" i="13"/>
  <c r="W793" i="13"/>
  <c r="T793" i="13"/>
  <c r="Q793" i="13"/>
  <c r="P793" i="13"/>
  <c r="O793" i="13"/>
  <c r="N793" i="13"/>
  <c r="M793" i="13"/>
  <c r="AC792" i="13"/>
  <c r="AB792" i="13"/>
  <c r="AA792" i="13"/>
  <c r="Z792" i="13"/>
  <c r="Z792" i="13" a="1"/>
  <c r="Y792" i="13"/>
  <c r="X792" i="13"/>
  <c r="W792" i="13"/>
  <c r="T792" i="13"/>
  <c r="Q792" i="13"/>
  <c r="P792" i="13"/>
  <c r="O792" i="13"/>
  <c r="N792" i="13"/>
  <c r="M792" i="13"/>
  <c r="AC791" i="13"/>
  <c r="AB791" i="13"/>
  <c r="AA791" i="13"/>
  <c r="Z791" i="13"/>
  <c r="Z791" i="13" a="1"/>
  <c r="Y791" i="13"/>
  <c r="X791" i="13"/>
  <c r="W791" i="13"/>
  <c r="T791" i="13"/>
  <c r="Q791" i="13"/>
  <c r="P791" i="13"/>
  <c r="O791" i="13"/>
  <c r="N791" i="13"/>
  <c r="M791" i="13"/>
  <c r="AC790" i="13"/>
  <c r="AB790" i="13"/>
  <c r="AA790" i="13"/>
  <c r="Z790" i="13"/>
  <c r="Z790" i="13" a="1"/>
  <c r="Y790" i="13"/>
  <c r="X790" i="13"/>
  <c r="W790" i="13"/>
  <c r="T790" i="13"/>
  <c r="Q790" i="13"/>
  <c r="P790" i="13"/>
  <c r="O790" i="13"/>
  <c r="N790" i="13"/>
  <c r="M790" i="13"/>
  <c r="AC789" i="13"/>
  <c r="AB789" i="13"/>
  <c r="AA789" i="13"/>
  <c r="Z789" i="13"/>
  <c r="Z789" i="13" a="1"/>
  <c r="Y789" i="13"/>
  <c r="X789" i="13"/>
  <c r="W789" i="13"/>
  <c r="T789" i="13"/>
  <c r="Q789" i="13"/>
  <c r="P789" i="13"/>
  <c r="O789" i="13"/>
  <c r="N789" i="13"/>
  <c r="M789" i="13"/>
  <c r="AC788" i="13"/>
  <c r="AB788" i="13"/>
  <c r="AA788" i="13"/>
  <c r="Z788" i="13"/>
  <c r="Z788" i="13" a="1"/>
  <c r="Y788" i="13"/>
  <c r="X788" i="13"/>
  <c r="W788" i="13"/>
  <c r="T788" i="13"/>
  <c r="Q788" i="13"/>
  <c r="P788" i="13"/>
  <c r="O788" i="13"/>
  <c r="N788" i="13"/>
  <c r="M788" i="13"/>
  <c r="AC787" i="13"/>
  <c r="AB787" i="13"/>
  <c r="AA787" i="13"/>
  <c r="Z787" i="13"/>
  <c r="Z787" i="13" a="1"/>
  <c r="Y787" i="13"/>
  <c r="X787" i="13"/>
  <c r="W787" i="13"/>
  <c r="T787" i="13"/>
  <c r="Q787" i="13"/>
  <c r="P787" i="13"/>
  <c r="O787" i="13"/>
  <c r="N787" i="13"/>
  <c r="M787" i="13"/>
  <c r="AC786" i="13"/>
  <c r="AB786" i="13"/>
  <c r="AA786" i="13"/>
  <c r="Z786" i="13"/>
  <c r="Z786" i="13" a="1"/>
  <c r="Y786" i="13"/>
  <c r="X786" i="13"/>
  <c r="W786" i="13"/>
  <c r="T786" i="13"/>
  <c r="Q786" i="13"/>
  <c r="P786" i="13"/>
  <c r="O786" i="13"/>
  <c r="N786" i="13"/>
  <c r="M786" i="13"/>
  <c r="AC785" i="13"/>
  <c r="AB785" i="13"/>
  <c r="AA785" i="13"/>
  <c r="Z785" i="13"/>
  <c r="Z785" i="13" a="1"/>
  <c r="Y785" i="13"/>
  <c r="X785" i="13"/>
  <c r="W785" i="13"/>
  <c r="T785" i="13"/>
  <c r="Q785" i="13"/>
  <c r="P785" i="13"/>
  <c r="O785" i="13"/>
  <c r="N785" i="13"/>
  <c r="M785" i="13"/>
  <c r="AC784" i="13"/>
  <c r="AB784" i="13"/>
  <c r="AA784" i="13"/>
  <c r="Z784" i="13"/>
  <c r="Z784" i="13" a="1"/>
  <c r="Y784" i="13"/>
  <c r="X784" i="13"/>
  <c r="W784" i="13"/>
  <c r="T784" i="13"/>
  <c r="Q784" i="13"/>
  <c r="P784" i="13"/>
  <c r="O784" i="13"/>
  <c r="N784" i="13"/>
  <c r="M784" i="13"/>
  <c r="AC783" i="13"/>
  <c r="AB783" i="13"/>
  <c r="AA783" i="13"/>
  <c r="Z783" i="13"/>
  <c r="Z783" i="13" a="1"/>
  <c r="Y783" i="13"/>
  <c r="X783" i="13"/>
  <c r="W783" i="13"/>
  <c r="T783" i="13"/>
  <c r="Q783" i="13"/>
  <c r="P783" i="13"/>
  <c r="O783" i="13"/>
  <c r="N783" i="13"/>
  <c r="M783" i="13"/>
  <c r="AC782" i="13"/>
  <c r="AB782" i="13"/>
  <c r="AA782" i="13"/>
  <c r="Z782" i="13"/>
  <c r="Z782" i="13" a="1"/>
  <c r="Y782" i="13"/>
  <c r="X782" i="13"/>
  <c r="W782" i="13"/>
  <c r="T782" i="13"/>
  <c r="Q782" i="13"/>
  <c r="P782" i="13"/>
  <c r="O782" i="13"/>
  <c r="N782" i="13"/>
  <c r="M782" i="13"/>
  <c r="AC781" i="13"/>
  <c r="AB781" i="13"/>
  <c r="AA781" i="13"/>
  <c r="Z781" i="13"/>
  <c r="Z781" i="13" a="1"/>
  <c r="Y781" i="13"/>
  <c r="X781" i="13"/>
  <c r="W781" i="13"/>
  <c r="T781" i="13"/>
  <c r="Q781" i="13"/>
  <c r="P781" i="13"/>
  <c r="O781" i="13"/>
  <c r="N781" i="13"/>
  <c r="M781" i="13"/>
  <c r="AC780" i="13"/>
  <c r="AB780" i="13"/>
  <c r="AA780" i="13"/>
  <c r="Z780" i="13"/>
  <c r="Z780" i="13" a="1"/>
  <c r="Y780" i="13"/>
  <c r="X780" i="13"/>
  <c r="W780" i="13"/>
  <c r="T780" i="13"/>
  <c r="Q780" i="13"/>
  <c r="P780" i="13"/>
  <c r="O780" i="13"/>
  <c r="N780" i="13"/>
  <c r="M780" i="13"/>
  <c r="AC779" i="13"/>
  <c r="AB779" i="13"/>
  <c r="AA779" i="13"/>
  <c r="Z779" i="13"/>
  <c r="Z779" i="13" a="1"/>
  <c r="Y779" i="13"/>
  <c r="X779" i="13"/>
  <c r="W779" i="13"/>
  <c r="T779" i="13"/>
  <c r="Q779" i="13"/>
  <c r="P779" i="13"/>
  <c r="O779" i="13"/>
  <c r="N779" i="13"/>
  <c r="M779" i="13"/>
  <c r="AC778" i="13"/>
  <c r="AB778" i="13"/>
  <c r="AA778" i="13"/>
  <c r="Z778" i="13"/>
  <c r="Z778" i="13" a="1"/>
  <c r="Y778" i="13"/>
  <c r="X778" i="13"/>
  <c r="W778" i="13"/>
  <c r="T778" i="13"/>
  <c r="Q778" i="13"/>
  <c r="P778" i="13"/>
  <c r="O778" i="13"/>
  <c r="N778" i="13"/>
  <c r="M778" i="13"/>
  <c r="AC777" i="13"/>
  <c r="AB777" i="13"/>
  <c r="AA777" i="13"/>
  <c r="Z777" i="13"/>
  <c r="Z777" i="13" a="1"/>
  <c r="Y777" i="13"/>
  <c r="X777" i="13"/>
  <c r="W777" i="13"/>
  <c r="T777" i="13"/>
  <c r="Q777" i="13"/>
  <c r="P777" i="13"/>
  <c r="O777" i="13"/>
  <c r="N777" i="13"/>
  <c r="M777" i="13"/>
  <c r="AC776" i="13"/>
  <c r="AB776" i="13"/>
  <c r="AA776" i="13"/>
  <c r="Z776" i="13"/>
  <c r="Z776" i="13" a="1"/>
  <c r="Y776" i="13"/>
  <c r="X776" i="13"/>
  <c r="W776" i="13"/>
  <c r="T776" i="13"/>
  <c r="Q776" i="13"/>
  <c r="P776" i="13"/>
  <c r="O776" i="13"/>
  <c r="N776" i="13"/>
  <c r="M776" i="13"/>
  <c r="AC775" i="13"/>
  <c r="AB775" i="13"/>
  <c r="AA775" i="13"/>
  <c r="Z775" i="13"/>
  <c r="Z775" i="13" a="1"/>
  <c r="Y775" i="13"/>
  <c r="X775" i="13"/>
  <c r="W775" i="13"/>
  <c r="T775" i="13"/>
  <c r="Q775" i="13"/>
  <c r="P775" i="13"/>
  <c r="O775" i="13"/>
  <c r="N775" i="13"/>
  <c r="M775" i="13"/>
  <c r="AC774" i="13"/>
  <c r="AB774" i="13"/>
  <c r="AA774" i="13"/>
  <c r="Z774" i="13"/>
  <c r="Z774" i="13" a="1"/>
  <c r="Y774" i="13"/>
  <c r="X774" i="13"/>
  <c r="W774" i="13"/>
  <c r="T774" i="13"/>
  <c r="Q774" i="13"/>
  <c r="P774" i="13"/>
  <c r="O774" i="13"/>
  <c r="N774" i="13"/>
  <c r="M774" i="13"/>
  <c r="AC773" i="13"/>
  <c r="AB773" i="13"/>
  <c r="AA773" i="13"/>
  <c r="Z773" i="13"/>
  <c r="Z773" i="13" a="1"/>
  <c r="Y773" i="13"/>
  <c r="X773" i="13"/>
  <c r="W773" i="13"/>
  <c r="T773" i="13"/>
  <c r="Q773" i="13"/>
  <c r="P773" i="13"/>
  <c r="O773" i="13"/>
  <c r="N773" i="13"/>
  <c r="M773" i="13"/>
  <c r="AC772" i="13"/>
  <c r="AB772" i="13"/>
  <c r="AA772" i="13"/>
  <c r="Z772" i="13"/>
  <c r="Z772" i="13" a="1"/>
  <c r="Y772" i="13"/>
  <c r="X772" i="13"/>
  <c r="W772" i="13"/>
  <c r="T772" i="13"/>
  <c r="Q772" i="13"/>
  <c r="P772" i="13"/>
  <c r="O772" i="13"/>
  <c r="N772" i="13"/>
  <c r="M772" i="13"/>
  <c r="AC771" i="13"/>
  <c r="AB771" i="13"/>
  <c r="AA771" i="13"/>
  <c r="Z771" i="13"/>
  <c r="Z771" i="13" a="1"/>
  <c r="Y771" i="13"/>
  <c r="X771" i="13"/>
  <c r="W771" i="13"/>
  <c r="T771" i="13"/>
  <c r="Q771" i="13"/>
  <c r="P771" i="13"/>
  <c r="O771" i="13"/>
  <c r="N771" i="13"/>
  <c r="M771" i="13"/>
  <c r="AC770" i="13"/>
  <c r="AB770" i="13"/>
  <c r="AA770" i="13"/>
  <c r="Z770" i="13"/>
  <c r="Z770" i="13" a="1"/>
  <c r="Y770" i="13"/>
  <c r="X770" i="13"/>
  <c r="W770" i="13"/>
  <c r="T770" i="13"/>
  <c r="Q770" i="13"/>
  <c r="P770" i="13"/>
  <c r="O770" i="13"/>
  <c r="N770" i="13"/>
  <c r="M770" i="13"/>
  <c r="AC769" i="13"/>
  <c r="AB769" i="13"/>
  <c r="AA769" i="13"/>
  <c r="Z769" i="13"/>
  <c r="Z769" i="13" a="1"/>
  <c r="Y769" i="13"/>
  <c r="X769" i="13"/>
  <c r="W769" i="13"/>
  <c r="T769" i="13"/>
  <c r="Q769" i="13"/>
  <c r="P769" i="13"/>
  <c r="O769" i="13"/>
  <c r="N769" i="13"/>
  <c r="M769" i="13"/>
  <c r="AC768" i="13"/>
  <c r="AB768" i="13"/>
  <c r="AA768" i="13"/>
  <c r="Z768" i="13"/>
  <c r="Z768" i="13" a="1"/>
  <c r="Y768" i="13"/>
  <c r="X768" i="13"/>
  <c r="W768" i="13"/>
  <c r="T768" i="13"/>
  <c r="Q768" i="13"/>
  <c r="P768" i="13"/>
  <c r="O768" i="13"/>
  <c r="N768" i="13"/>
  <c r="M768" i="13"/>
  <c r="AC767" i="13"/>
  <c r="AB767" i="13"/>
  <c r="AA767" i="13"/>
  <c r="Z767" i="13"/>
  <c r="Z767" i="13" a="1"/>
  <c r="Y767" i="13"/>
  <c r="X767" i="13"/>
  <c r="W767" i="13"/>
  <c r="T767" i="13"/>
  <c r="Q767" i="13"/>
  <c r="P767" i="13"/>
  <c r="O767" i="13"/>
  <c r="N767" i="13"/>
  <c r="M767" i="13"/>
  <c r="AC766" i="13"/>
  <c r="AB766" i="13"/>
  <c r="AA766" i="13"/>
  <c r="Z766" i="13"/>
  <c r="Z766" i="13" a="1"/>
  <c r="Y766" i="13"/>
  <c r="X766" i="13"/>
  <c r="W766" i="13"/>
  <c r="T766" i="13"/>
  <c r="Q766" i="13"/>
  <c r="P766" i="13"/>
  <c r="O766" i="13"/>
  <c r="N766" i="13"/>
  <c r="M766" i="13"/>
  <c r="AC765" i="13"/>
  <c r="AB765" i="13"/>
  <c r="AA765" i="13"/>
  <c r="Z765" i="13"/>
  <c r="Z765" i="13" a="1"/>
  <c r="Y765" i="13"/>
  <c r="X765" i="13"/>
  <c r="W765" i="13"/>
  <c r="T765" i="13"/>
  <c r="Q765" i="13"/>
  <c r="P765" i="13"/>
  <c r="O765" i="13"/>
  <c r="N765" i="13"/>
  <c r="M765" i="13"/>
  <c r="AC764" i="13"/>
  <c r="AB764" i="13"/>
  <c r="AA764" i="13"/>
  <c r="Z764" i="13"/>
  <c r="Z764" i="13" a="1"/>
  <c r="Y764" i="13"/>
  <c r="X764" i="13"/>
  <c r="W764" i="13"/>
  <c r="T764" i="13"/>
  <c r="Q764" i="13"/>
  <c r="P764" i="13"/>
  <c r="O764" i="13"/>
  <c r="N764" i="13"/>
  <c r="M764" i="13"/>
  <c r="AC763" i="13"/>
  <c r="AB763" i="13"/>
  <c r="AA763" i="13"/>
  <c r="Z763" i="13"/>
  <c r="Z763" i="13" a="1"/>
  <c r="Y763" i="13"/>
  <c r="X763" i="13"/>
  <c r="W763" i="13"/>
  <c r="T763" i="13"/>
  <c r="Q763" i="13"/>
  <c r="P763" i="13"/>
  <c r="O763" i="13"/>
  <c r="N763" i="13"/>
  <c r="M763" i="13"/>
  <c r="AC762" i="13"/>
  <c r="AB762" i="13"/>
  <c r="AA762" i="13"/>
  <c r="Z762" i="13"/>
  <c r="Z762" i="13" a="1"/>
  <c r="Y762" i="13"/>
  <c r="X762" i="13"/>
  <c r="W762" i="13"/>
  <c r="T762" i="13"/>
  <c r="Q762" i="13"/>
  <c r="P762" i="13"/>
  <c r="O762" i="13"/>
  <c r="N762" i="13"/>
  <c r="M762" i="13"/>
  <c r="AC761" i="13"/>
  <c r="AB761" i="13"/>
  <c r="AA761" i="13"/>
  <c r="Z761" i="13"/>
  <c r="Z761" i="13" a="1"/>
  <c r="Y761" i="13"/>
  <c r="X761" i="13"/>
  <c r="W761" i="13"/>
  <c r="T761" i="13"/>
  <c r="Q761" i="13"/>
  <c r="P761" i="13"/>
  <c r="O761" i="13"/>
  <c r="N761" i="13"/>
  <c r="M761" i="13"/>
  <c r="AC760" i="13"/>
  <c r="AB760" i="13"/>
  <c r="AA760" i="13"/>
  <c r="Z760" i="13"/>
  <c r="Z760" i="13" a="1"/>
  <c r="Y760" i="13"/>
  <c r="X760" i="13"/>
  <c r="W760" i="13"/>
  <c r="T760" i="13"/>
  <c r="Q760" i="13"/>
  <c r="P760" i="13"/>
  <c r="O760" i="13"/>
  <c r="N760" i="13"/>
  <c r="M760" i="13"/>
  <c r="AC759" i="13"/>
  <c r="AB759" i="13"/>
  <c r="AA759" i="13"/>
  <c r="Z759" i="13"/>
  <c r="Z759" i="13" a="1"/>
  <c r="Y759" i="13"/>
  <c r="X759" i="13"/>
  <c r="W759" i="13"/>
  <c r="T759" i="13"/>
  <c r="Q759" i="13"/>
  <c r="P759" i="13"/>
  <c r="O759" i="13"/>
  <c r="N759" i="13"/>
  <c r="M759" i="13"/>
  <c r="AC758" i="13"/>
  <c r="AB758" i="13"/>
  <c r="AA758" i="13"/>
  <c r="Z758" i="13"/>
  <c r="Z758" i="13" a="1"/>
  <c r="Y758" i="13"/>
  <c r="X758" i="13"/>
  <c r="W758" i="13"/>
  <c r="T758" i="13"/>
  <c r="Q758" i="13"/>
  <c r="P758" i="13"/>
  <c r="O758" i="13"/>
  <c r="N758" i="13"/>
  <c r="M758" i="13"/>
  <c r="AC757" i="13"/>
  <c r="AB757" i="13"/>
  <c r="AA757" i="13"/>
  <c r="Z757" i="13"/>
  <c r="Z757" i="13" a="1"/>
  <c r="Y757" i="13"/>
  <c r="X757" i="13"/>
  <c r="W757" i="13"/>
  <c r="T757" i="13"/>
  <c r="Q757" i="13"/>
  <c r="P757" i="13"/>
  <c r="O757" i="13"/>
  <c r="N757" i="13"/>
  <c r="M757" i="13"/>
  <c r="AC756" i="13"/>
  <c r="AB756" i="13"/>
  <c r="AA756" i="13"/>
  <c r="Z756" i="13"/>
  <c r="Z756" i="13" a="1"/>
  <c r="Y756" i="13"/>
  <c r="X756" i="13"/>
  <c r="W756" i="13"/>
  <c r="T756" i="13"/>
  <c r="Q756" i="13"/>
  <c r="P756" i="13"/>
  <c r="O756" i="13"/>
  <c r="N756" i="13"/>
  <c r="M756" i="13"/>
  <c r="AC755" i="13"/>
  <c r="AB755" i="13"/>
  <c r="AA755" i="13"/>
  <c r="Z755" i="13"/>
  <c r="Z755" i="13" a="1"/>
  <c r="Y755" i="13"/>
  <c r="X755" i="13"/>
  <c r="W755" i="13"/>
  <c r="T755" i="13"/>
  <c r="Q755" i="13"/>
  <c r="P755" i="13"/>
  <c r="O755" i="13"/>
  <c r="N755" i="13"/>
  <c r="M755" i="13"/>
  <c r="AC754" i="13"/>
  <c r="AB754" i="13"/>
  <c r="AA754" i="13"/>
  <c r="Z754" i="13"/>
  <c r="Z754" i="13" a="1"/>
  <c r="Y754" i="13"/>
  <c r="X754" i="13"/>
  <c r="W754" i="13"/>
  <c r="T754" i="13"/>
  <c r="Q754" i="13"/>
  <c r="P754" i="13"/>
  <c r="O754" i="13"/>
  <c r="N754" i="13"/>
  <c r="M754" i="13"/>
  <c r="AC753" i="13"/>
  <c r="AB753" i="13"/>
  <c r="AA753" i="13"/>
  <c r="Z753" i="13"/>
  <c r="Z753" i="13" a="1"/>
  <c r="Y753" i="13"/>
  <c r="X753" i="13"/>
  <c r="W753" i="13"/>
  <c r="T753" i="13"/>
  <c r="Q753" i="13"/>
  <c r="P753" i="13"/>
  <c r="O753" i="13"/>
  <c r="N753" i="13"/>
  <c r="M753" i="13"/>
  <c r="AC752" i="13"/>
  <c r="AB752" i="13"/>
  <c r="AA752" i="13"/>
  <c r="Z752" i="13"/>
  <c r="Z752" i="13" a="1"/>
  <c r="Y752" i="13"/>
  <c r="X752" i="13"/>
  <c r="W752" i="13"/>
  <c r="T752" i="13"/>
  <c r="Q752" i="13"/>
  <c r="P752" i="13"/>
  <c r="O752" i="13"/>
  <c r="N752" i="13"/>
  <c r="M752" i="13"/>
  <c r="AC751" i="13"/>
  <c r="AB751" i="13"/>
  <c r="AA751" i="13"/>
  <c r="Z751" i="13"/>
  <c r="Z751" i="13" a="1"/>
  <c r="Y751" i="13"/>
  <c r="X751" i="13"/>
  <c r="W751" i="13"/>
  <c r="T751" i="13"/>
  <c r="Q751" i="13"/>
  <c r="P751" i="13"/>
  <c r="O751" i="13"/>
  <c r="N751" i="13"/>
  <c r="M751" i="13"/>
  <c r="AC750" i="13"/>
  <c r="AB750" i="13"/>
  <c r="AA750" i="13"/>
  <c r="Z750" i="13"/>
  <c r="Z750" i="13" a="1"/>
  <c r="Y750" i="13"/>
  <c r="X750" i="13"/>
  <c r="W750" i="13"/>
  <c r="T750" i="13"/>
  <c r="Q750" i="13"/>
  <c r="P750" i="13"/>
  <c r="O750" i="13"/>
  <c r="N750" i="13"/>
  <c r="M750" i="13"/>
  <c r="AC749" i="13"/>
  <c r="AB749" i="13"/>
  <c r="AA749" i="13"/>
  <c r="Z749" i="13"/>
  <c r="Z749" i="13" a="1"/>
  <c r="Y749" i="13"/>
  <c r="X749" i="13"/>
  <c r="W749" i="13"/>
  <c r="T749" i="13"/>
  <c r="Q749" i="13"/>
  <c r="P749" i="13"/>
  <c r="O749" i="13"/>
  <c r="N749" i="13"/>
  <c r="M749" i="13"/>
  <c r="AC748" i="13"/>
  <c r="AB748" i="13"/>
  <c r="AA748" i="13"/>
  <c r="Z748" i="13"/>
  <c r="Z748" i="13" a="1"/>
  <c r="Y748" i="13"/>
  <c r="X748" i="13"/>
  <c r="W748" i="13"/>
  <c r="T748" i="13"/>
  <c r="Q748" i="13"/>
  <c r="P748" i="13"/>
  <c r="O748" i="13"/>
  <c r="N748" i="13"/>
  <c r="M748" i="13"/>
  <c r="AC747" i="13"/>
  <c r="AB747" i="13"/>
  <c r="AA747" i="13"/>
  <c r="Z747" i="13"/>
  <c r="Z747" i="13" a="1"/>
  <c r="Y747" i="13"/>
  <c r="X747" i="13"/>
  <c r="W747" i="13"/>
  <c r="T747" i="13"/>
  <c r="Q747" i="13"/>
  <c r="P747" i="13"/>
  <c r="O747" i="13"/>
  <c r="N747" i="13"/>
  <c r="M747" i="13"/>
  <c r="AC746" i="13"/>
  <c r="AB746" i="13"/>
  <c r="AA746" i="13"/>
  <c r="Z746" i="13"/>
  <c r="Z746" i="13" a="1"/>
  <c r="Y746" i="13"/>
  <c r="X746" i="13"/>
  <c r="W746" i="13"/>
  <c r="T746" i="13"/>
  <c r="Q746" i="13"/>
  <c r="P746" i="13"/>
  <c r="O746" i="13"/>
  <c r="N746" i="13"/>
  <c r="M746" i="13"/>
  <c r="AC745" i="13"/>
  <c r="AB745" i="13"/>
  <c r="AA745" i="13"/>
  <c r="Z745" i="13"/>
  <c r="Z745" i="13" a="1"/>
  <c r="Y745" i="13"/>
  <c r="X745" i="13"/>
  <c r="W745" i="13"/>
  <c r="T745" i="13"/>
  <c r="Q745" i="13"/>
  <c r="P745" i="13"/>
  <c r="O745" i="13"/>
  <c r="N745" i="13"/>
  <c r="M745" i="13"/>
  <c r="AC744" i="13"/>
  <c r="AB744" i="13"/>
  <c r="AA744" i="13"/>
  <c r="Z744" i="13"/>
  <c r="Z744" i="13" a="1"/>
  <c r="Y744" i="13"/>
  <c r="X744" i="13"/>
  <c r="W744" i="13"/>
  <c r="T744" i="13"/>
  <c r="Q744" i="13"/>
  <c r="P744" i="13"/>
  <c r="O744" i="13"/>
  <c r="N744" i="13"/>
  <c r="M744" i="13"/>
  <c r="AC743" i="13"/>
  <c r="AB743" i="13"/>
  <c r="AA743" i="13"/>
  <c r="Z743" i="13"/>
  <c r="Z743" i="13" a="1"/>
  <c r="Y743" i="13"/>
  <c r="X743" i="13"/>
  <c r="W743" i="13"/>
  <c r="T743" i="13"/>
  <c r="Q743" i="13"/>
  <c r="P743" i="13"/>
  <c r="O743" i="13"/>
  <c r="N743" i="13"/>
  <c r="M743" i="13"/>
  <c r="AC742" i="13"/>
  <c r="AB742" i="13"/>
  <c r="AA742" i="13"/>
  <c r="Z742" i="13"/>
  <c r="Z742" i="13" a="1"/>
  <c r="Y742" i="13"/>
  <c r="X742" i="13"/>
  <c r="W742" i="13"/>
  <c r="T742" i="13"/>
  <c r="Q742" i="13"/>
  <c r="P742" i="13"/>
  <c r="O742" i="13"/>
  <c r="N742" i="13"/>
  <c r="M742" i="13"/>
  <c r="AC741" i="13"/>
  <c r="AB741" i="13"/>
  <c r="AA741" i="13"/>
  <c r="Z741" i="13"/>
  <c r="Z741" i="13" a="1"/>
  <c r="Y741" i="13"/>
  <c r="X741" i="13"/>
  <c r="W741" i="13"/>
  <c r="T741" i="13"/>
  <c r="Q741" i="13"/>
  <c r="P741" i="13"/>
  <c r="O741" i="13"/>
  <c r="N741" i="13"/>
  <c r="M741" i="13"/>
  <c r="AC740" i="13"/>
  <c r="AB740" i="13"/>
  <c r="AA740" i="13"/>
  <c r="Z740" i="13"/>
  <c r="Z740" i="13" a="1"/>
  <c r="Y740" i="13"/>
  <c r="X740" i="13"/>
  <c r="W740" i="13"/>
  <c r="T740" i="13"/>
  <c r="Q740" i="13"/>
  <c r="P740" i="13"/>
  <c r="O740" i="13"/>
  <c r="N740" i="13"/>
  <c r="M740" i="13"/>
  <c r="AC739" i="13"/>
  <c r="AB739" i="13"/>
  <c r="AA739" i="13"/>
  <c r="Z739" i="13"/>
  <c r="Z739" i="13" a="1"/>
  <c r="Y739" i="13"/>
  <c r="X739" i="13"/>
  <c r="W739" i="13"/>
  <c r="T739" i="13"/>
  <c r="Q739" i="13"/>
  <c r="P739" i="13"/>
  <c r="O739" i="13"/>
  <c r="N739" i="13"/>
  <c r="M739" i="13"/>
  <c r="AC738" i="13"/>
  <c r="AB738" i="13"/>
  <c r="AA738" i="13"/>
  <c r="Z738" i="13"/>
  <c r="Z738" i="13" a="1"/>
  <c r="Y738" i="13"/>
  <c r="X738" i="13"/>
  <c r="W738" i="13"/>
  <c r="T738" i="13"/>
  <c r="Q738" i="13"/>
  <c r="P738" i="13"/>
  <c r="O738" i="13"/>
  <c r="N738" i="13"/>
  <c r="M738" i="13"/>
  <c r="AC737" i="13"/>
  <c r="AB737" i="13"/>
  <c r="AA737" i="13"/>
  <c r="Z737" i="13"/>
  <c r="Z737" i="13" a="1"/>
  <c r="Y737" i="13"/>
  <c r="X737" i="13"/>
  <c r="W737" i="13"/>
  <c r="T737" i="13"/>
  <c r="Q737" i="13"/>
  <c r="P737" i="13"/>
  <c r="O737" i="13"/>
  <c r="N737" i="13"/>
  <c r="M737" i="13"/>
  <c r="AC736" i="13"/>
  <c r="AB736" i="13"/>
  <c r="AA736" i="13"/>
  <c r="Z736" i="13"/>
  <c r="Z736" i="13" a="1"/>
  <c r="Y736" i="13"/>
  <c r="X736" i="13"/>
  <c r="W736" i="13"/>
  <c r="T736" i="13"/>
  <c r="Q736" i="13"/>
  <c r="P736" i="13"/>
  <c r="O736" i="13"/>
  <c r="N736" i="13"/>
  <c r="M736" i="13"/>
  <c r="AC735" i="13"/>
  <c r="AB735" i="13"/>
  <c r="AA735" i="13"/>
  <c r="Z735" i="13"/>
  <c r="Z735" i="13" a="1"/>
  <c r="Y735" i="13"/>
  <c r="X735" i="13"/>
  <c r="W735" i="13"/>
  <c r="T735" i="13"/>
  <c r="Q735" i="13"/>
  <c r="P735" i="13"/>
  <c r="O735" i="13"/>
  <c r="N735" i="13"/>
  <c r="M735" i="13"/>
  <c r="AC734" i="13"/>
  <c r="AB734" i="13"/>
  <c r="AA734" i="13"/>
  <c r="Z734" i="13"/>
  <c r="Z734" i="13" a="1"/>
  <c r="Y734" i="13"/>
  <c r="X734" i="13"/>
  <c r="W734" i="13"/>
  <c r="T734" i="13"/>
  <c r="Q734" i="13"/>
  <c r="P734" i="13"/>
  <c r="O734" i="13"/>
  <c r="N734" i="13"/>
  <c r="M734" i="13"/>
  <c r="AC733" i="13"/>
  <c r="AB733" i="13"/>
  <c r="AA733" i="13"/>
  <c r="Z733" i="13"/>
  <c r="Z733" i="13" a="1"/>
  <c r="Y733" i="13"/>
  <c r="X733" i="13"/>
  <c r="W733" i="13"/>
  <c r="T733" i="13"/>
  <c r="Q733" i="13"/>
  <c r="P733" i="13"/>
  <c r="O733" i="13"/>
  <c r="N733" i="13"/>
  <c r="M733" i="13"/>
  <c r="AC732" i="13"/>
  <c r="AB732" i="13"/>
  <c r="AA732" i="13"/>
  <c r="Z732" i="13"/>
  <c r="Z732" i="13" a="1"/>
  <c r="Y732" i="13"/>
  <c r="X732" i="13"/>
  <c r="W732" i="13"/>
  <c r="T732" i="13"/>
  <c r="Q732" i="13"/>
  <c r="P732" i="13"/>
  <c r="O732" i="13"/>
  <c r="N732" i="13"/>
  <c r="M732" i="13"/>
  <c r="AC731" i="13"/>
  <c r="AB731" i="13"/>
  <c r="AA731" i="13"/>
  <c r="Z731" i="13"/>
  <c r="Z731" i="13" a="1"/>
  <c r="Y731" i="13"/>
  <c r="X731" i="13"/>
  <c r="W731" i="13"/>
  <c r="T731" i="13"/>
  <c r="Q731" i="13"/>
  <c r="P731" i="13"/>
  <c r="O731" i="13"/>
  <c r="N731" i="13"/>
  <c r="M731" i="13"/>
  <c r="AC730" i="13"/>
  <c r="AB730" i="13"/>
  <c r="AA730" i="13"/>
  <c r="Z730" i="13"/>
  <c r="Z730" i="13" a="1"/>
  <c r="Y730" i="13"/>
  <c r="X730" i="13"/>
  <c r="W730" i="13"/>
  <c r="T730" i="13"/>
  <c r="Q730" i="13"/>
  <c r="P730" i="13"/>
  <c r="O730" i="13"/>
  <c r="N730" i="13"/>
  <c r="M730" i="13"/>
  <c r="AC729" i="13"/>
  <c r="AB729" i="13"/>
  <c r="AA729" i="13"/>
  <c r="Z729" i="13"/>
  <c r="Z729" i="13" a="1"/>
  <c r="Y729" i="13"/>
  <c r="X729" i="13"/>
  <c r="W729" i="13"/>
  <c r="T729" i="13"/>
  <c r="Q729" i="13"/>
  <c r="P729" i="13"/>
  <c r="O729" i="13"/>
  <c r="N729" i="13"/>
  <c r="M729" i="13"/>
  <c r="AC728" i="13"/>
  <c r="AB728" i="13"/>
  <c r="AA728" i="13"/>
  <c r="Z728" i="13"/>
  <c r="Z728" i="13" a="1"/>
  <c r="Y728" i="13"/>
  <c r="X728" i="13"/>
  <c r="W728" i="13"/>
  <c r="T728" i="13"/>
  <c r="Q728" i="13"/>
  <c r="P728" i="13"/>
  <c r="O728" i="13"/>
  <c r="N728" i="13"/>
  <c r="M728" i="13"/>
  <c r="AC727" i="13"/>
  <c r="AB727" i="13"/>
  <c r="AA727" i="13"/>
  <c r="Z727" i="13"/>
  <c r="Z727" i="13" a="1"/>
  <c r="Y727" i="13"/>
  <c r="X727" i="13"/>
  <c r="W727" i="13"/>
  <c r="T727" i="13"/>
  <c r="Q727" i="13"/>
  <c r="P727" i="13"/>
  <c r="O727" i="13"/>
  <c r="N727" i="13"/>
  <c r="M727" i="13"/>
  <c r="AC726" i="13"/>
  <c r="AB726" i="13"/>
  <c r="AA726" i="13"/>
  <c r="Z726" i="13"/>
  <c r="Z726" i="13" a="1"/>
  <c r="Y726" i="13"/>
  <c r="X726" i="13"/>
  <c r="W726" i="13"/>
  <c r="T726" i="13"/>
  <c r="Q726" i="13"/>
  <c r="P726" i="13"/>
  <c r="O726" i="13"/>
  <c r="N726" i="13"/>
  <c r="M726" i="13"/>
  <c r="AC725" i="13"/>
  <c r="AB725" i="13"/>
  <c r="AA725" i="13"/>
  <c r="Z725" i="13"/>
  <c r="Z725" i="13" a="1"/>
  <c r="Y725" i="13"/>
  <c r="X725" i="13"/>
  <c r="W725" i="13"/>
  <c r="T725" i="13"/>
  <c r="Q725" i="13"/>
  <c r="P725" i="13"/>
  <c r="O725" i="13"/>
  <c r="N725" i="13"/>
  <c r="M725" i="13"/>
  <c r="AC724" i="13"/>
  <c r="AB724" i="13"/>
  <c r="AA724" i="13"/>
  <c r="Z724" i="13"/>
  <c r="Z724" i="13" a="1"/>
  <c r="Y724" i="13"/>
  <c r="X724" i="13"/>
  <c r="W724" i="13"/>
  <c r="T724" i="13"/>
  <c r="Q724" i="13"/>
  <c r="P724" i="13"/>
  <c r="O724" i="13"/>
  <c r="N724" i="13"/>
  <c r="M724" i="13"/>
  <c r="AC723" i="13"/>
  <c r="AB723" i="13"/>
  <c r="AA723" i="13"/>
  <c r="Z723" i="13"/>
  <c r="Z723" i="13" a="1"/>
  <c r="Y723" i="13"/>
  <c r="X723" i="13"/>
  <c r="W723" i="13"/>
  <c r="T723" i="13"/>
  <c r="Q723" i="13"/>
  <c r="P723" i="13"/>
  <c r="O723" i="13"/>
  <c r="N723" i="13"/>
  <c r="M723" i="13"/>
  <c r="AC722" i="13"/>
  <c r="AB722" i="13"/>
  <c r="AA722" i="13"/>
  <c r="Z722" i="13"/>
  <c r="Z722" i="13" a="1"/>
  <c r="Y722" i="13"/>
  <c r="X722" i="13"/>
  <c r="W722" i="13"/>
  <c r="T722" i="13"/>
  <c r="Q722" i="13"/>
  <c r="P722" i="13"/>
  <c r="O722" i="13"/>
  <c r="N722" i="13"/>
  <c r="M722" i="13"/>
  <c r="AC721" i="13"/>
  <c r="AB721" i="13"/>
  <c r="AA721" i="13"/>
  <c r="Z721" i="13"/>
  <c r="Z721" i="13" a="1"/>
  <c r="Y721" i="13"/>
  <c r="X721" i="13"/>
  <c r="W721" i="13"/>
  <c r="T721" i="13"/>
  <c r="Q721" i="13"/>
  <c r="P721" i="13"/>
  <c r="O721" i="13"/>
  <c r="N721" i="13"/>
  <c r="M721" i="13"/>
  <c r="AC720" i="13"/>
  <c r="AB720" i="13"/>
  <c r="AA720" i="13"/>
  <c r="Z720" i="13"/>
  <c r="Z720" i="13" a="1"/>
  <c r="Y720" i="13"/>
  <c r="X720" i="13"/>
  <c r="W720" i="13"/>
  <c r="T720" i="13"/>
  <c r="Q720" i="13"/>
  <c r="P720" i="13"/>
  <c r="O720" i="13"/>
  <c r="N720" i="13"/>
  <c r="M720" i="13"/>
  <c r="AC719" i="13"/>
  <c r="AB719" i="13"/>
  <c r="AA719" i="13"/>
  <c r="Z719" i="13"/>
  <c r="Z719" i="13" a="1"/>
  <c r="Y719" i="13"/>
  <c r="X719" i="13"/>
  <c r="W719" i="13"/>
  <c r="T719" i="13"/>
  <c r="Q719" i="13"/>
  <c r="P719" i="13"/>
  <c r="O719" i="13"/>
  <c r="N719" i="13"/>
  <c r="M719" i="13"/>
  <c r="AC718" i="13"/>
  <c r="AB718" i="13"/>
  <c r="AA718" i="13"/>
  <c r="Z718" i="13"/>
  <c r="Z718" i="13" a="1"/>
  <c r="Y718" i="13"/>
  <c r="X718" i="13"/>
  <c r="W718" i="13"/>
  <c r="T718" i="13"/>
  <c r="Q718" i="13"/>
  <c r="P718" i="13"/>
  <c r="O718" i="13"/>
  <c r="N718" i="13"/>
  <c r="M718" i="13"/>
  <c r="AC717" i="13"/>
  <c r="AB717" i="13"/>
  <c r="AA717" i="13"/>
  <c r="Z717" i="13"/>
  <c r="Z717" i="13" a="1"/>
  <c r="Y717" i="13"/>
  <c r="X717" i="13"/>
  <c r="W717" i="13"/>
  <c r="T717" i="13"/>
  <c r="Q717" i="13"/>
  <c r="P717" i="13"/>
  <c r="O717" i="13"/>
  <c r="N717" i="13"/>
  <c r="M717" i="13"/>
  <c r="AC716" i="13"/>
  <c r="AB716" i="13"/>
  <c r="AA716" i="13"/>
  <c r="Z716" i="13"/>
  <c r="Z716" i="13" a="1"/>
  <c r="Y716" i="13"/>
  <c r="X716" i="13"/>
  <c r="W716" i="13"/>
  <c r="T716" i="13"/>
  <c r="Q716" i="13"/>
  <c r="P716" i="13"/>
  <c r="O716" i="13"/>
  <c r="N716" i="13"/>
  <c r="M716" i="13"/>
  <c r="AC715" i="13"/>
  <c r="AB715" i="13"/>
  <c r="AA715" i="13"/>
  <c r="Z715" i="13"/>
  <c r="Z715" i="13" a="1"/>
  <c r="Y715" i="13"/>
  <c r="X715" i="13"/>
  <c r="W715" i="13"/>
  <c r="T715" i="13"/>
  <c r="Q715" i="13"/>
  <c r="P715" i="13"/>
  <c r="O715" i="13"/>
  <c r="N715" i="13"/>
  <c r="M715" i="13"/>
  <c r="AC714" i="13"/>
  <c r="AB714" i="13"/>
  <c r="AA714" i="13"/>
  <c r="Z714" i="13"/>
  <c r="Z714" i="13" a="1"/>
  <c r="Y714" i="13"/>
  <c r="X714" i="13"/>
  <c r="W714" i="13"/>
  <c r="T714" i="13"/>
  <c r="Q714" i="13"/>
  <c r="P714" i="13"/>
  <c r="O714" i="13"/>
  <c r="N714" i="13"/>
  <c r="M714" i="13"/>
  <c r="AC713" i="13"/>
  <c r="AB713" i="13"/>
  <c r="AA713" i="13"/>
  <c r="Z713" i="13"/>
  <c r="Z713" i="13" a="1"/>
  <c r="Y713" i="13"/>
  <c r="X713" i="13"/>
  <c r="W713" i="13"/>
  <c r="T713" i="13"/>
  <c r="Q713" i="13"/>
  <c r="P713" i="13"/>
  <c r="O713" i="13"/>
  <c r="N713" i="13"/>
  <c r="M713" i="13"/>
  <c r="AC712" i="13"/>
  <c r="AB712" i="13"/>
  <c r="AA712" i="13"/>
  <c r="Z712" i="13"/>
  <c r="Z712" i="13" a="1"/>
  <c r="Y712" i="13"/>
  <c r="X712" i="13"/>
  <c r="W712" i="13"/>
  <c r="T712" i="13"/>
  <c r="Q712" i="13"/>
  <c r="P712" i="13"/>
  <c r="O712" i="13"/>
  <c r="N712" i="13"/>
  <c r="M712" i="13"/>
  <c r="AC711" i="13"/>
  <c r="AB711" i="13"/>
  <c r="AA711" i="13"/>
  <c r="Z711" i="13"/>
  <c r="Z711" i="13" a="1"/>
  <c r="Y711" i="13"/>
  <c r="X711" i="13"/>
  <c r="W711" i="13"/>
  <c r="T711" i="13"/>
  <c r="Q711" i="13"/>
  <c r="P711" i="13"/>
  <c r="O711" i="13"/>
  <c r="N711" i="13"/>
  <c r="M711" i="13"/>
  <c r="AC710" i="13"/>
  <c r="AB710" i="13"/>
  <c r="AA710" i="13"/>
  <c r="Z710" i="13"/>
  <c r="Z710" i="13" a="1"/>
  <c r="Y710" i="13"/>
  <c r="X710" i="13"/>
  <c r="W710" i="13"/>
  <c r="T710" i="13"/>
  <c r="Q710" i="13"/>
  <c r="P710" i="13"/>
  <c r="O710" i="13"/>
  <c r="N710" i="13"/>
  <c r="M710" i="13"/>
  <c r="AC709" i="13"/>
  <c r="AB709" i="13"/>
  <c r="AA709" i="13"/>
  <c r="Z709" i="13"/>
  <c r="Z709" i="13" a="1"/>
  <c r="Y709" i="13"/>
  <c r="X709" i="13"/>
  <c r="W709" i="13"/>
  <c r="T709" i="13"/>
  <c r="Q709" i="13"/>
  <c r="P709" i="13"/>
  <c r="O709" i="13"/>
  <c r="N709" i="13"/>
  <c r="M709" i="13"/>
  <c r="AC708" i="13"/>
  <c r="AB708" i="13"/>
  <c r="AA708" i="13"/>
  <c r="Z708" i="13"/>
  <c r="Z708" i="13" a="1"/>
  <c r="Y708" i="13"/>
  <c r="X708" i="13"/>
  <c r="W708" i="13"/>
  <c r="T708" i="13"/>
  <c r="Q708" i="13"/>
  <c r="P708" i="13"/>
  <c r="O708" i="13"/>
  <c r="N708" i="13"/>
  <c r="M708" i="13"/>
  <c r="AC707" i="13"/>
  <c r="AB707" i="13"/>
  <c r="AA707" i="13"/>
  <c r="Z707" i="13"/>
  <c r="Z707" i="13" a="1"/>
  <c r="Y707" i="13"/>
  <c r="X707" i="13"/>
  <c r="W707" i="13"/>
  <c r="T707" i="13"/>
  <c r="Q707" i="13"/>
  <c r="P707" i="13"/>
  <c r="O707" i="13"/>
  <c r="N707" i="13"/>
  <c r="M707" i="13"/>
  <c r="AC706" i="13"/>
  <c r="AB706" i="13"/>
  <c r="AA706" i="13"/>
  <c r="Z706" i="13"/>
  <c r="Z706" i="13" a="1"/>
  <c r="Y706" i="13"/>
  <c r="X706" i="13"/>
  <c r="W706" i="13"/>
  <c r="T706" i="13"/>
  <c r="Q706" i="13"/>
  <c r="P706" i="13"/>
  <c r="O706" i="13"/>
  <c r="N706" i="13"/>
  <c r="M706" i="13"/>
  <c r="AC705" i="13"/>
  <c r="AB705" i="13"/>
  <c r="AA705" i="13"/>
  <c r="Z705" i="13"/>
  <c r="Z705" i="13" a="1"/>
  <c r="Y705" i="13"/>
  <c r="X705" i="13"/>
  <c r="W705" i="13"/>
  <c r="T705" i="13"/>
  <c r="Q705" i="13"/>
  <c r="P705" i="13"/>
  <c r="O705" i="13"/>
  <c r="N705" i="13"/>
  <c r="M705" i="13"/>
  <c r="AC704" i="13"/>
  <c r="AB704" i="13"/>
  <c r="AA704" i="13"/>
  <c r="Z704" i="13"/>
  <c r="Z704" i="13" a="1"/>
  <c r="Y704" i="13"/>
  <c r="X704" i="13"/>
  <c r="W704" i="13"/>
  <c r="T704" i="13"/>
  <c r="Q704" i="13"/>
  <c r="P704" i="13"/>
  <c r="O704" i="13"/>
  <c r="N704" i="13"/>
  <c r="M704" i="13"/>
  <c r="AC703" i="13"/>
  <c r="AB703" i="13"/>
  <c r="AA703" i="13"/>
  <c r="Z703" i="13"/>
  <c r="Z703" i="13" a="1"/>
  <c r="Y703" i="13"/>
  <c r="X703" i="13"/>
  <c r="W703" i="13"/>
  <c r="T703" i="13"/>
  <c r="Q703" i="13"/>
  <c r="P703" i="13"/>
  <c r="O703" i="13"/>
  <c r="N703" i="13"/>
  <c r="M703" i="13"/>
  <c r="AC702" i="13"/>
  <c r="AB702" i="13"/>
  <c r="AA702" i="13"/>
  <c r="Z702" i="13"/>
  <c r="Z702" i="13" a="1"/>
  <c r="Y702" i="13"/>
  <c r="X702" i="13"/>
  <c r="W702" i="13"/>
  <c r="T702" i="13"/>
  <c r="Q702" i="13"/>
  <c r="P702" i="13"/>
  <c r="O702" i="13"/>
  <c r="N702" i="13"/>
  <c r="M702" i="13"/>
  <c r="AC701" i="13"/>
  <c r="AB701" i="13"/>
  <c r="AA701" i="13"/>
  <c r="Z701" i="13"/>
  <c r="Z701" i="13" a="1"/>
  <c r="Y701" i="13"/>
  <c r="X701" i="13"/>
  <c r="W701" i="13"/>
  <c r="T701" i="13"/>
  <c r="Q701" i="13"/>
  <c r="P701" i="13"/>
  <c r="O701" i="13"/>
  <c r="N701" i="13"/>
  <c r="M701" i="13"/>
  <c r="AC700" i="13"/>
  <c r="AB700" i="13"/>
  <c r="AA700" i="13"/>
  <c r="Z700" i="13"/>
  <c r="Z700" i="13" a="1"/>
  <c r="Y700" i="13"/>
  <c r="X700" i="13"/>
  <c r="W700" i="13"/>
  <c r="T700" i="13"/>
  <c r="Q700" i="13"/>
  <c r="P700" i="13"/>
  <c r="O700" i="13"/>
  <c r="N700" i="13"/>
  <c r="M700" i="13"/>
  <c r="AC699" i="13"/>
  <c r="AB699" i="13"/>
  <c r="AA699" i="13"/>
  <c r="Z699" i="13"/>
  <c r="Z699" i="13" a="1"/>
  <c r="Y699" i="13"/>
  <c r="X699" i="13"/>
  <c r="W699" i="13"/>
  <c r="T699" i="13"/>
  <c r="Q699" i="13"/>
  <c r="P699" i="13"/>
  <c r="O699" i="13"/>
  <c r="N699" i="13"/>
  <c r="M699" i="13"/>
  <c r="AC698" i="13"/>
  <c r="AB698" i="13"/>
  <c r="AA698" i="13"/>
  <c r="Z698" i="13"/>
  <c r="Z698" i="13" a="1"/>
  <c r="Y698" i="13"/>
  <c r="X698" i="13"/>
  <c r="W698" i="13"/>
  <c r="T698" i="13"/>
  <c r="Q698" i="13"/>
  <c r="P698" i="13"/>
  <c r="O698" i="13"/>
  <c r="N698" i="13"/>
  <c r="M698" i="13"/>
  <c r="AC697" i="13"/>
  <c r="AB697" i="13"/>
  <c r="AA697" i="13"/>
  <c r="Z697" i="13"/>
  <c r="Z697" i="13" a="1"/>
  <c r="Y697" i="13"/>
  <c r="X697" i="13"/>
  <c r="W697" i="13"/>
  <c r="T697" i="13"/>
  <c r="Q697" i="13"/>
  <c r="P697" i="13"/>
  <c r="O697" i="13"/>
  <c r="N697" i="13"/>
  <c r="M697" i="13"/>
  <c r="AC696" i="13"/>
  <c r="AB696" i="13"/>
  <c r="AA696" i="13"/>
  <c r="Z696" i="13"/>
  <c r="Z696" i="13" a="1"/>
  <c r="Y696" i="13"/>
  <c r="X696" i="13"/>
  <c r="W696" i="13"/>
  <c r="T696" i="13"/>
  <c r="Q696" i="13"/>
  <c r="P696" i="13"/>
  <c r="O696" i="13"/>
  <c r="N696" i="13"/>
  <c r="M696" i="13"/>
  <c r="AC695" i="13"/>
  <c r="AB695" i="13"/>
  <c r="AA695" i="13"/>
  <c r="Z695" i="13"/>
  <c r="Z695" i="13" a="1"/>
  <c r="Y695" i="13"/>
  <c r="X695" i="13"/>
  <c r="W695" i="13"/>
  <c r="T695" i="13"/>
  <c r="Q695" i="13"/>
  <c r="P695" i="13"/>
  <c r="O695" i="13"/>
  <c r="N695" i="13"/>
  <c r="M695" i="13"/>
  <c r="AC694" i="13"/>
  <c r="AB694" i="13"/>
  <c r="AA694" i="13"/>
  <c r="Z694" i="13"/>
  <c r="Z694" i="13" a="1"/>
  <c r="Y694" i="13"/>
  <c r="X694" i="13"/>
  <c r="W694" i="13"/>
  <c r="T694" i="13"/>
  <c r="Q694" i="13"/>
  <c r="P694" i="13"/>
  <c r="O694" i="13"/>
  <c r="N694" i="13"/>
  <c r="M694" i="13"/>
  <c r="AC693" i="13"/>
  <c r="AB693" i="13"/>
  <c r="AA693" i="13"/>
  <c r="Z693" i="13"/>
  <c r="Z693" i="13" a="1"/>
  <c r="Y693" i="13"/>
  <c r="X693" i="13"/>
  <c r="W693" i="13"/>
  <c r="T693" i="13"/>
  <c r="Q693" i="13"/>
  <c r="P693" i="13"/>
  <c r="O693" i="13"/>
  <c r="N693" i="13"/>
  <c r="M693" i="13"/>
  <c r="AC692" i="13"/>
  <c r="AB692" i="13"/>
  <c r="AA692" i="13"/>
  <c r="Z692" i="13"/>
  <c r="Z692" i="13" a="1"/>
  <c r="Y692" i="13"/>
  <c r="X692" i="13"/>
  <c r="W692" i="13"/>
  <c r="T692" i="13"/>
  <c r="Q692" i="13"/>
  <c r="P692" i="13"/>
  <c r="O692" i="13"/>
  <c r="N692" i="13"/>
  <c r="M692" i="13"/>
  <c r="AC691" i="13"/>
  <c r="AB691" i="13"/>
  <c r="AA691" i="13"/>
  <c r="Z691" i="13"/>
  <c r="Z691" i="13" a="1"/>
  <c r="Y691" i="13"/>
  <c r="X691" i="13"/>
  <c r="W691" i="13"/>
  <c r="T691" i="13"/>
  <c r="Q691" i="13"/>
  <c r="P691" i="13"/>
  <c r="O691" i="13"/>
  <c r="N691" i="13"/>
  <c r="M691" i="13"/>
  <c r="AC690" i="13"/>
  <c r="AB690" i="13"/>
  <c r="AA690" i="13"/>
  <c r="Z690" i="13"/>
  <c r="Z690" i="13" a="1"/>
  <c r="Y690" i="13"/>
  <c r="X690" i="13"/>
  <c r="W690" i="13"/>
  <c r="T690" i="13"/>
  <c r="Q690" i="13"/>
  <c r="P690" i="13"/>
  <c r="O690" i="13"/>
  <c r="N690" i="13"/>
  <c r="M690" i="13"/>
  <c r="AC689" i="13"/>
  <c r="AB689" i="13"/>
  <c r="AA689" i="13"/>
  <c r="Z689" i="13"/>
  <c r="Z689" i="13" a="1"/>
  <c r="Y689" i="13"/>
  <c r="X689" i="13"/>
  <c r="W689" i="13"/>
  <c r="T689" i="13"/>
  <c r="Q689" i="13"/>
  <c r="P689" i="13"/>
  <c r="O689" i="13"/>
  <c r="N689" i="13"/>
  <c r="M689" i="13"/>
  <c r="AC688" i="13"/>
  <c r="AB688" i="13"/>
  <c r="AA688" i="13"/>
  <c r="Z688" i="13"/>
  <c r="Z688" i="13" a="1"/>
  <c r="Y688" i="13"/>
  <c r="X688" i="13"/>
  <c r="W688" i="13"/>
  <c r="T688" i="13"/>
  <c r="Q688" i="13"/>
  <c r="P688" i="13"/>
  <c r="O688" i="13"/>
  <c r="N688" i="13"/>
  <c r="M688" i="13"/>
  <c r="AC687" i="13"/>
  <c r="AB687" i="13"/>
  <c r="AA687" i="13"/>
  <c r="Z687" i="13"/>
  <c r="Z687" i="13" a="1"/>
  <c r="Y687" i="13"/>
  <c r="X687" i="13"/>
  <c r="W687" i="13"/>
  <c r="T687" i="13"/>
  <c r="Q687" i="13"/>
  <c r="P687" i="13"/>
  <c r="O687" i="13"/>
  <c r="N687" i="13"/>
  <c r="M687" i="13"/>
  <c r="AC686" i="13"/>
  <c r="AB686" i="13"/>
  <c r="AA686" i="13"/>
  <c r="Z686" i="13"/>
  <c r="Z686" i="13" a="1"/>
  <c r="Y686" i="13"/>
  <c r="X686" i="13"/>
  <c r="W686" i="13"/>
  <c r="T686" i="13"/>
  <c r="Q686" i="13"/>
  <c r="P686" i="13"/>
  <c r="O686" i="13"/>
  <c r="N686" i="13"/>
  <c r="M686" i="13"/>
  <c r="AC685" i="13"/>
  <c r="AB685" i="13"/>
  <c r="AA685" i="13"/>
  <c r="Z685" i="13"/>
  <c r="Z685" i="13" a="1"/>
  <c r="Y685" i="13"/>
  <c r="X685" i="13"/>
  <c r="W685" i="13"/>
  <c r="T685" i="13"/>
  <c r="Q685" i="13"/>
  <c r="P685" i="13"/>
  <c r="O685" i="13"/>
  <c r="N685" i="13"/>
  <c r="M685" i="13"/>
  <c r="AC684" i="13"/>
  <c r="AB684" i="13"/>
  <c r="AA684" i="13"/>
  <c r="Z684" i="13"/>
  <c r="Z684" i="13" a="1"/>
  <c r="Y684" i="13"/>
  <c r="X684" i="13"/>
  <c r="W684" i="13"/>
  <c r="T684" i="13"/>
  <c r="Q684" i="13"/>
  <c r="P684" i="13"/>
  <c r="O684" i="13"/>
  <c r="N684" i="13"/>
  <c r="M684" i="13"/>
  <c r="AC683" i="13"/>
  <c r="AB683" i="13"/>
  <c r="AA683" i="13"/>
  <c r="Z683" i="13"/>
  <c r="Z683" i="13" a="1"/>
  <c r="Y683" i="13"/>
  <c r="X683" i="13"/>
  <c r="W683" i="13"/>
  <c r="T683" i="13"/>
  <c r="Q683" i="13"/>
  <c r="P683" i="13"/>
  <c r="O683" i="13"/>
  <c r="N683" i="13"/>
  <c r="M683" i="13"/>
  <c r="AC682" i="13"/>
  <c r="AB682" i="13"/>
  <c r="AA682" i="13"/>
  <c r="Z682" i="13"/>
  <c r="Z682" i="13" a="1"/>
  <c r="Y682" i="13"/>
  <c r="X682" i="13"/>
  <c r="W682" i="13"/>
  <c r="T682" i="13"/>
  <c r="Q682" i="13"/>
  <c r="P682" i="13"/>
  <c r="O682" i="13"/>
  <c r="N682" i="13"/>
  <c r="M682" i="13"/>
  <c r="AC681" i="13"/>
  <c r="AB681" i="13"/>
  <c r="AA681" i="13"/>
  <c r="Z681" i="13"/>
  <c r="Z681" i="13" a="1"/>
  <c r="Y681" i="13"/>
  <c r="X681" i="13"/>
  <c r="W681" i="13"/>
  <c r="T681" i="13"/>
  <c r="Q681" i="13"/>
  <c r="P681" i="13"/>
  <c r="O681" i="13"/>
  <c r="N681" i="13"/>
  <c r="M681" i="13"/>
  <c r="AC680" i="13"/>
  <c r="AB680" i="13"/>
  <c r="AA680" i="13"/>
  <c r="Z680" i="13"/>
  <c r="Z680" i="13" a="1"/>
  <c r="Y680" i="13"/>
  <c r="X680" i="13"/>
  <c r="W680" i="13"/>
  <c r="T680" i="13"/>
  <c r="Q680" i="13"/>
  <c r="P680" i="13"/>
  <c r="O680" i="13"/>
  <c r="N680" i="13"/>
  <c r="M680" i="13"/>
  <c r="AC679" i="13"/>
  <c r="AB679" i="13"/>
  <c r="AA679" i="13"/>
  <c r="Z679" i="13"/>
  <c r="Z679" i="13" a="1"/>
  <c r="Y679" i="13"/>
  <c r="X679" i="13"/>
  <c r="W679" i="13"/>
  <c r="T679" i="13"/>
  <c r="Q679" i="13"/>
  <c r="P679" i="13"/>
  <c r="O679" i="13"/>
  <c r="N679" i="13"/>
  <c r="M679" i="13"/>
  <c r="AC678" i="13"/>
  <c r="AB678" i="13"/>
  <c r="AA678" i="13"/>
  <c r="Z678" i="13"/>
  <c r="Z678" i="13" a="1"/>
  <c r="Y678" i="13"/>
  <c r="X678" i="13"/>
  <c r="W678" i="13"/>
  <c r="T678" i="13"/>
  <c r="Q678" i="13"/>
  <c r="P678" i="13"/>
  <c r="O678" i="13"/>
  <c r="N678" i="13"/>
  <c r="M678" i="13"/>
  <c r="AC677" i="13"/>
  <c r="AB677" i="13"/>
  <c r="AA677" i="13"/>
  <c r="Z677" i="13"/>
  <c r="Z677" i="13" a="1"/>
  <c r="Y677" i="13"/>
  <c r="X677" i="13"/>
  <c r="W677" i="13"/>
  <c r="T677" i="13"/>
  <c r="Q677" i="13"/>
  <c r="P677" i="13"/>
  <c r="O677" i="13"/>
  <c r="N677" i="13"/>
  <c r="M677" i="13"/>
  <c r="AC676" i="13"/>
  <c r="AB676" i="13"/>
  <c r="AA676" i="13"/>
  <c r="Z676" i="13"/>
  <c r="Z676" i="13" a="1"/>
  <c r="Y676" i="13"/>
  <c r="X676" i="13"/>
  <c r="W676" i="13"/>
  <c r="T676" i="13"/>
  <c r="Q676" i="13"/>
  <c r="P676" i="13"/>
  <c r="O676" i="13"/>
  <c r="N676" i="13"/>
  <c r="M676" i="13"/>
  <c r="AC675" i="13"/>
  <c r="AB675" i="13"/>
  <c r="AA675" i="13"/>
  <c r="Z675" i="13"/>
  <c r="Z675" i="13" a="1"/>
  <c r="Y675" i="13"/>
  <c r="X675" i="13"/>
  <c r="W675" i="13"/>
  <c r="T675" i="13"/>
  <c r="Q675" i="13"/>
  <c r="P675" i="13"/>
  <c r="O675" i="13"/>
  <c r="N675" i="13"/>
  <c r="M675" i="13"/>
  <c r="AC674" i="13"/>
  <c r="AB674" i="13"/>
  <c r="AA674" i="13"/>
  <c r="Z674" i="13"/>
  <c r="Z674" i="13" a="1"/>
  <c r="Y674" i="13"/>
  <c r="X674" i="13"/>
  <c r="W674" i="13"/>
  <c r="T674" i="13"/>
  <c r="Q674" i="13"/>
  <c r="P674" i="13"/>
  <c r="O674" i="13"/>
  <c r="N674" i="13"/>
  <c r="M674" i="13"/>
  <c r="AC673" i="13"/>
  <c r="AB673" i="13"/>
  <c r="AA673" i="13"/>
  <c r="Z673" i="13"/>
  <c r="Z673" i="13" a="1"/>
  <c r="Y673" i="13"/>
  <c r="X673" i="13"/>
  <c r="W673" i="13"/>
  <c r="T673" i="13"/>
  <c r="Q673" i="13"/>
  <c r="P673" i="13"/>
  <c r="O673" i="13"/>
  <c r="N673" i="13"/>
  <c r="M673" i="13"/>
  <c r="AC672" i="13"/>
  <c r="AB672" i="13"/>
  <c r="AA672" i="13"/>
  <c r="Z672" i="13"/>
  <c r="Z672" i="13" a="1"/>
  <c r="Y672" i="13"/>
  <c r="X672" i="13"/>
  <c r="W672" i="13"/>
  <c r="T672" i="13"/>
  <c r="Q672" i="13"/>
  <c r="P672" i="13"/>
  <c r="O672" i="13"/>
  <c r="N672" i="13"/>
  <c r="M672" i="13"/>
  <c r="AC671" i="13"/>
  <c r="AB671" i="13"/>
  <c r="AA671" i="13"/>
  <c r="Z671" i="13"/>
  <c r="Z671" i="13" a="1"/>
  <c r="Y671" i="13"/>
  <c r="X671" i="13"/>
  <c r="W671" i="13"/>
  <c r="T671" i="13"/>
  <c r="Q671" i="13"/>
  <c r="P671" i="13"/>
  <c r="O671" i="13"/>
  <c r="N671" i="13"/>
  <c r="M671" i="13"/>
  <c r="AC670" i="13"/>
  <c r="AB670" i="13"/>
  <c r="AA670" i="13"/>
  <c r="Z670" i="13"/>
  <c r="Z670" i="13" a="1"/>
  <c r="Y670" i="13"/>
  <c r="X670" i="13"/>
  <c r="W670" i="13"/>
  <c r="T670" i="13"/>
  <c r="Q670" i="13"/>
  <c r="P670" i="13"/>
  <c r="O670" i="13"/>
  <c r="N670" i="13"/>
  <c r="M670" i="13"/>
  <c r="AC669" i="13"/>
  <c r="AB669" i="13"/>
  <c r="AA669" i="13"/>
  <c r="Z669" i="13"/>
  <c r="Z669" i="13" a="1"/>
  <c r="Y669" i="13"/>
  <c r="X669" i="13"/>
  <c r="W669" i="13"/>
  <c r="T669" i="13"/>
  <c r="Q669" i="13"/>
  <c r="P669" i="13"/>
  <c r="O669" i="13"/>
  <c r="N669" i="13"/>
  <c r="M669" i="13"/>
  <c r="AC668" i="13"/>
  <c r="AB668" i="13"/>
  <c r="AA668" i="13"/>
  <c r="Z668" i="13"/>
  <c r="Z668" i="13" a="1"/>
  <c r="Y668" i="13"/>
  <c r="X668" i="13"/>
  <c r="W668" i="13"/>
  <c r="T668" i="13"/>
  <c r="Q668" i="13"/>
  <c r="P668" i="13"/>
  <c r="O668" i="13"/>
  <c r="N668" i="13"/>
  <c r="M668" i="13"/>
  <c r="AC667" i="13"/>
  <c r="AB667" i="13"/>
  <c r="AA667" i="13"/>
  <c r="Z667" i="13"/>
  <c r="Z667" i="13" a="1"/>
  <c r="Y667" i="13"/>
  <c r="X667" i="13"/>
  <c r="W667" i="13"/>
  <c r="T667" i="13"/>
  <c r="Q667" i="13"/>
  <c r="P667" i="13"/>
  <c r="O667" i="13"/>
  <c r="N667" i="13"/>
  <c r="M667" i="13"/>
  <c r="AC666" i="13"/>
  <c r="AB666" i="13"/>
  <c r="AA666" i="13"/>
  <c r="Z666" i="13"/>
  <c r="Z666" i="13" a="1"/>
  <c r="Y666" i="13"/>
  <c r="X666" i="13"/>
  <c r="W666" i="13"/>
  <c r="T666" i="13"/>
  <c r="Q666" i="13"/>
  <c r="P666" i="13"/>
  <c r="O666" i="13"/>
  <c r="N666" i="13"/>
  <c r="M666" i="13"/>
  <c r="AC665" i="13"/>
  <c r="AB665" i="13"/>
  <c r="AA665" i="13"/>
  <c r="Z665" i="13"/>
  <c r="Z665" i="13" a="1"/>
  <c r="Y665" i="13"/>
  <c r="X665" i="13"/>
  <c r="W665" i="13"/>
  <c r="T665" i="13"/>
  <c r="Q665" i="13"/>
  <c r="P665" i="13"/>
  <c r="O665" i="13"/>
  <c r="N665" i="13"/>
  <c r="M665" i="13"/>
  <c r="AC664" i="13"/>
  <c r="AB664" i="13"/>
  <c r="AA664" i="13"/>
  <c r="Z664" i="13"/>
  <c r="Z664" i="13" a="1"/>
  <c r="Y664" i="13"/>
  <c r="X664" i="13"/>
  <c r="W664" i="13"/>
  <c r="T664" i="13"/>
  <c r="Q664" i="13"/>
  <c r="P664" i="13"/>
  <c r="O664" i="13"/>
  <c r="N664" i="13"/>
  <c r="M664" i="13"/>
  <c r="AC663" i="13"/>
  <c r="AB663" i="13"/>
  <c r="AA663" i="13"/>
  <c r="Z663" i="13"/>
  <c r="Z663" i="13" a="1"/>
  <c r="Y663" i="13"/>
  <c r="X663" i="13"/>
  <c r="W663" i="13"/>
  <c r="T663" i="13"/>
  <c r="Q663" i="13"/>
  <c r="P663" i="13"/>
  <c r="O663" i="13"/>
  <c r="N663" i="13"/>
  <c r="M663" i="13"/>
  <c r="AC662" i="13"/>
  <c r="AB662" i="13"/>
  <c r="AA662" i="13"/>
  <c r="Z662" i="13"/>
  <c r="Z662" i="13" a="1"/>
  <c r="Y662" i="13"/>
  <c r="X662" i="13"/>
  <c r="W662" i="13"/>
  <c r="T662" i="13"/>
  <c r="Q662" i="13"/>
  <c r="P662" i="13"/>
  <c r="O662" i="13"/>
  <c r="N662" i="13"/>
  <c r="M662" i="13"/>
  <c r="AC661" i="13"/>
  <c r="AB661" i="13"/>
  <c r="AA661" i="13"/>
  <c r="Z661" i="13"/>
  <c r="Z661" i="13" a="1"/>
  <c r="Y661" i="13"/>
  <c r="X661" i="13"/>
  <c r="W661" i="13"/>
  <c r="T661" i="13"/>
  <c r="Q661" i="13"/>
  <c r="P661" i="13"/>
  <c r="O661" i="13"/>
  <c r="N661" i="13"/>
  <c r="M661" i="13"/>
  <c r="AC660" i="13"/>
  <c r="AB660" i="13"/>
  <c r="AA660" i="13"/>
  <c r="Z660" i="13"/>
  <c r="Z660" i="13" a="1"/>
  <c r="Y660" i="13"/>
  <c r="X660" i="13"/>
  <c r="W660" i="13"/>
  <c r="T660" i="13"/>
  <c r="Q660" i="13"/>
  <c r="P660" i="13"/>
  <c r="O660" i="13"/>
  <c r="N660" i="13"/>
  <c r="M660" i="13"/>
  <c r="AC659" i="13"/>
  <c r="AB659" i="13"/>
  <c r="AA659" i="13"/>
  <c r="Z659" i="13"/>
  <c r="Z659" i="13" a="1"/>
  <c r="Y659" i="13"/>
  <c r="X659" i="13"/>
  <c r="W659" i="13"/>
  <c r="T659" i="13"/>
  <c r="Q659" i="13"/>
  <c r="P659" i="13"/>
  <c r="O659" i="13"/>
  <c r="N659" i="13"/>
  <c r="M659" i="13"/>
  <c r="AC658" i="13"/>
  <c r="AB658" i="13"/>
  <c r="AA658" i="13"/>
  <c r="Z658" i="13"/>
  <c r="Z658" i="13" a="1"/>
  <c r="Y658" i="13"/>
  <c r="X658" i="13"/>
  <c r="W658" i="13"/>
  <c r="T658" i="13"/>
  <c r="Q658" i="13"/>
  <c r="P658" i="13"/>
  <c r="O658" i="13"/>
  <c r="N658" i="13"/>
  <c r="M658" i="13"/>
  <c r="AC657" i="13"/>
  <c r="AB657" i="13"/>
  <c r="AA657" i="13"/>
  <c r="Z657" i="13"/>
  <c r="Z657" i="13" a="1"/>
  <c r="Y657" i="13"/>
  <c r="X657" i="13"/>
  <c r="W657" i="13"/>
  <c r="T657" i="13"/>
  <c r="Q657" i="13"/>
  <c r="P657" i="13"/>
  <c r="O657" i="13"/>
  <c r="N657" i="13"/>
  <c r="M657" i="13"/>
  <c r="AC656" i="13"/>
  <c r="AB656" i="13"/>
  <c r="AA656" i="13"/>
  <c r="Z656" i="13"/>
  <c r="Z656" i="13" a="1"/>
  <c r="Y656" i="13"/>
  <c r="X656" i="13"/>
  <c r="W656" i="13"/>
  <c r="T656" i="13"/>
  <c r="Q656" i="13"/>
  <c r="P656" i="13"/>
  <c r="O656" i="13"/>
  <c r="N656" i="13"/>
  <c r="M656" i="13"/>
  <c r="AC655" i="13"/>
  <c r="AB655" i="13"/>
  <c r="AA655" i="13"/>
  <c r="Z655" i="13"/>
  <c r="Z655" i="13" a="1"/>
  <c r="Y655" i="13"/>
  <c r="X655" i="13"/>
  <c r="W655" i="13"/>
  <c r="T655" i="13"/>
  <c r="Q655" i="13"/>
  <c r="P655" i="13"/>
  <c r="O655" i="13"/>
  <c r="N655" i="13"/>
  <c r="M655" i="13"/>
  <c r="AC654" i="13"/>
  <c r="AB654" i="13"/>
  <c r="AA654" i="13"/>
  <c r="Z654" i="13"/>
  <c r="Z654" i="13" a="1"/>
  <c r="Y654" i="13"/>
  <c r="X654" i="13"/>
  <c r="W654" i="13"/>
  <c r="T654" i="13"/>
  <c r="Q654" i="13"/>
  <c r="P654" i="13"/>
  <c r="O654" i="13"/>
  <c r="N654" i="13"/>
  <c r="M654" i="13"/>
  <c r="AC653" i="13"/>
  <c r="AB653" i="13"/>
  <c r="AA653" i="13"/>
  <c r="Z653" i="13"/>
  <c r="Z653" i="13" a="1"/>
  <c r="Y653" i="13"/>
  <c r="X653" i="13"/>
  <c r="W653" i="13"/>
  <c r="T653" i="13"/>
  <c r="Q653" i="13"/>
  <c r="P653" i="13"/>
  <c r="O653" i="13"/>
  <c r="N653" i="13"/>
  <c r="M653" i="13"/>
  <c r="AC652" i="13"/>
  <c r="AB652" i="13"/>
  <c r="AA652" i="13"/>
  <c r="Z652" i="13"/>
  <c r="Z652" i="13" a="1"/>
  <c r="Y652" i="13"/>
  <c r="X652" i="13"/>
  <c r="W652" i="13"/>
  <c r="T652" i="13"/>
  <c r="Q652" i="13"/>
  <c r="P652" i="13"/>
  <c r="O652" i="13"/>
  <c r="N652" i="13"/>
  <c r="M652" i="13"/>
  <c r="AC651" i="13"/>
  <c r="AB651" i="13"/>
  <c r="AA651" i="13"/>
  <c r="Z651" i="13"/>
  <c r="Z651" i="13" a="1"/>
  <c r="Y651" i="13"/>
  <c r="X651" i="13"/>
  <c r="W651" i="13"/>
  <c r="T651" i="13"/>
  <c r="Q651" i="13"/>
  <c r="P651" i="13"/>
  <c r="O651" i="13"/>
  <c r="N651" i="13"/>
  <c r="M651" i="13"/>
  <c r="AC650" i="13"/>
  <c r="AB650" i="13"/>
  <c r="AA650" i="13"/>
  <c r="Z650" i="13"/>
  <c r="Z650" i="13" a="1"/>
  <c r="Y650" i="13"/>
  <c r="X650" i="13"/>
  <c r="W650" i="13"/>
  <c r="T650" i="13"/>
  <c r="Q650" i="13"/>
  <c r="P650" i="13"/>
  <c r="O650" i="13"/>
  <c r="N650" i="13"/>
  <c r="M650" i="13"/>
  <c r="AC649" i="13"/>
  <c r="AB649" i="13"/>
  <c r="AA649" i="13"/>
  <c r="Z649" i="13"/>
  <c r="Z649" i="13" a="1"/>
  <c r="Y649" i="13"/>
  <c r="X649" i="13"/>
  <c r="W649" i="13"/>
  <c r="T649" i="13"/>
  <c r="Q649" i="13"/>
  <c r="P649" i="13"/>
  <c r="O649" i="13"/>
  <c r="N649" i="13"/>
  <c r="M649" i="13"/>
  <c r="AC648" i="13"/>
  <c r="AB648" i="13"/>
  <c r="AA648" i="13"/>
  <c r="Z648" i="13"/>
  <c r="Z648" i="13" a="1"/>
  <c r="Y648" i="13"/>
  <c r="X648" i="13"/>
  <c r="W648" i="13"/>
  <c r="T648" i="13"/>
  <c r="Q648" i="13"/>
  <c r="P648" i="13"/>
  <c r="O648" i="13"/>
  <c r="N648" i="13"/>
  <c r="M648" i="13"/>
  <c r="AC647" i="13"/>
  <c r="AB647" i="13"/>
  <c r="AA647" i="13"/>
  <c r="Z647" i="13"/>
  <c r="Z647" i="13" a="1"/>
  <c r="Y647" i="13"/>
  <c r="X647" i="13"/>
  <c r="W647" i="13"/>
  <c r="T647" i="13"/>
  <c r="Q647" i="13"/>
  <c r="P647" i="13"/>
  <c r="O647" i="13"/>
  <c r="N647" i="13"/>
  <c r="M647" i="13"/>
  <c r="AC646" i="13"/>
  <c r="AB646" i="13"/>
  <c r="AA646" i="13"/>
  <c r="Z646" i="13"/>
  <c r="Z646" i="13" a="1"/>
  <c r="Y646" i="13"/>
  <c r="X646" i="13"/>
  <c r="W646" i="13"/>
  <c r="T646" i="13"/>
  <c r="Q646" i="13"/>
  <c r="P646" i="13"/>
  <c r="O646" i="13"/>
  <c r="N646" i="13"/>
  <c r="M646" i="13"/>
  <c r="AC645" i="13"/>
  <c r="AB645" i="13"/>
  <c r="AA645" i="13"/>
  <c r="Z645" i="13"/>
  <c r="Z645" i="13" a="1"/>
  <c r="Y645" i="13"/>
  <c r="X645" i="13"/>
  <c r="W645" i="13"/>
  <c r="T645" i="13"/>
  <c r="Q645" i="13"/>
  <c r="P645" i="13"/>
  <c r="O645" i="13"/>
  <c r="N645" i="13"/>
  <c r="M645" i="13"/>
  <c r="AC644" i="13"/>
  <c r="AB644" i="13"/>
  <c r="AA644" i="13"/>
  <c r="Z644" i="13"/>
  <c r="Z644" i="13" a="1"/>
  <c r="Y644" i="13"/>
  <c r="X644" i="13"/>
  <c r="W644" i="13"/>
  <c r="T644" i="13"/>
  <c r="Q644" i="13"/>
  <c r="P644" i="13"/>
  <c r="O644" i="13"/>
  <c r="N644" i="13"/>
  <c r="M644" i="13"/>
  <c r="AC643" i="13"/>
  <c r="AB643" i="13"/>
  <c r="AA643" i="13"/>
  <c r="Z643" i="13"/>
  <c r="Z643" i="13" a="1"/>
  <c r="Y643" i="13"/>
  <c r="X643" i="13"/>
  <c r="W643" i="13"/>
  <c r="T643" i="13"/>
  <c r="Q643" i="13"/>
  <c r="P643" i="13"/>
  <c r="O643" i="13"/>
  <c r="N643" i="13"/>
  <c r="M643" i="13"/>
  <c r="AC642" i="13"/>
  <c r="AB642" i="13"/>
  <c r="AA642" i="13"/>
  <c r="Z642" i="13"/>
  <c r="Z642" i="13" a="1"/>
  <c r="Y642" i="13"/>
  <c r="X642" i="13"/>
  <c r="W642" i="13"/>
  <c r="T642" i="13"/>
  <c r="Q642" i="13"/>
  <c r="P642" i="13"/>
  <c r="O642" i="13"/>
  <c r="N642" i="13"/>
  <c r="M642" i="13"/>
  <c r="AC641" i="13"/>
  <c r="AB641" i="13"/>
  <c r="AA641" i="13"/>
  <c r="Z641" i="13"/>
  <c r="Z641" i="13" a="1"/>
  <c r="Y641" i="13"/>
  <c r="X641" i="13"/>
  <c r="W641" i="13"/>
  <c r="T641" i="13"/>
  <c r="Q641" i="13"/>
  <c r="P641" i="13"/>
  <c r="O641" i="13"/>
  <c r="N641" i="13"/>
  <c r="M641" i="13"/>
  <c r="AC640" i="13"/>
  <c r="AB640" i="13"/>
  <c r="AA640" i="13"/>
  <c r="Z640" i="13"/>
  <c r="Z640" i="13" a="1"/>
  <c r="Y640" i="13"/>
  <c r="X640" i="13"/>
  <c r="W640" i="13"/>
  <c r="T640" i="13"/>
  <c r="Q640" i="13"/>
  <c r="P640" i="13"/>
  <c r="O640" i="13"/>
  <c r="N640" i="13"/>
  <c r="M640" i="13"/>
  <c r="AC639" i="13"/>
  <c r="AB639" i="13"/>
  <c r="AA639" i="13"/>
  <c r="Z639" i="13"/>
  <c r="Z639" i="13" a="1"/>
  <c r="Y639" i="13"/>
  <c r="X639" i="13"/>
  <c r="W639" i="13"/>
  <c r="T639" i="13"/>
  <c r="Q639" i="13"/>
  <c r="P639" i="13"/>
  <c r="O639" i="13"/>
  <c r="N639" i="13"/>
  <c r="M639" i="13"/>
  <c r="AC638" i="13"/>
  <c r="AB638" i="13"/>
  <c r="AA638" i="13"/>
  <c r="Z638" i="13"/>
  <c r="Z638" i="13" a="1"/>
  <c r="Y638" i="13"/>
  <c r="X638" i="13"/>
  <c r="W638" i="13"/>
  <c r="T638" i="13"/>
  <c r="Q638" i="13"/>
  <c r="P638" i="13"/>
  <c r="O638" i="13"/>
  <c r="N638" i="13"/>
  <c r="M638" i="13"/>
  <c r="AC637" i="13"/>
  <c r="AB637" i="13"/>
  <c r="AA637" i="13"/>
  <c r="Z637" i="13"/>
  <c r="Z637" i="13" a="1"/>
  <c r="Y637" i="13"/>
  <c r="X637" i="13"/>
  <c r="W637" i="13"/>
  <c r="T637" i="13"/>
  <c r="Q637" i="13"/>
  <c r="P637" i="13"/>
  <c r="O637" i="13"/>
  <c r="N637" i="13"/>
  <c r="M637" i="13"/>
  <c r="AC636" i="13"/>
  <c r="AB636" i="13"/>
  <c r="AA636" i="13"/>
  <c r="Z636" i="13"/>
  <c r="Z636" i="13" a="1"/>
  <c r="Y636" i="13"/>
  <c r="X636" i="13"/>
  <c r="W636" i="13"/>
  <c r="T636" i="13"/>
  <c r="Q636" i="13"/>
  <c r="P636" i="13"/>
  <c r="O636" i="13"/>
  <c r="N636" i="13"/>
  <c r="M636" i="13"/>
  <c r="AC635" i="13"/>
  <c r="AB635" i="13"/>
  <c r="AA635" i="13"/>
  <c r="Z635" i="13"/>
  <c r="Z635" i="13" a="1"/>
  <c r="Y635" i="13"/>
  <c r="X635" i="13"/>
  <c r="W635" i="13"/>
  <c r="T635" i="13"/>
  <c r="Q635" i="13"/>
  <c r="P635" i="13"/>
  <c r="O635" i="13"/>
  <c r="N635" i="13"/>
  <c r="M635" i="13"/>
  <c r="AC634" i="13"/>
  <c r="AB634" i="13"/>
  <c r="AA634" i="13"/>
  <c r="Z634" i="13"/>
  <c r="Z634" i="13" a="1"/>
  <c r="Y634" i="13"/>
  <c r="X634" i="13"/>
  <c r="W634" i="13"/>
  <c r="T634" i="13"/>
  <c r="Q634" i="13"/>
  <c r="P634" i="13"/>
  <c r="O634" i="13"/>
  <c r="N634" i="13"/>
  <c r="M634" i="13"/>
  <c r="AC633" i="13"/>
  <c r="AB633" i="13"/>
  <c r="AA633" i="13"/>
  <c r="Z633" i="13"/>
  <c r="Z633" i="13" a="1"/>
  <c r="Y633" i="13"/>
  <c r="X633" i="13"/>
  <c r="W633" i="13"/>
  <c r="T633" i="13"/>
  <c r="Q633" i="13"/>
  <c r="P633" i="13"/>
  <c r="O633" i="13"/>
  <c r="N633" i="13"/>
  <c r="M633" i="13"/>
  <c r="AC632" i="13"/>
  <c r="AB632" i="13"/>
  <c r="AA632" i="13"/>
  <c r="Z632" i="13"/>
  <c r="Z632" i="13" a="1"/>
  <c r="Y632" i="13"/>
  <c r="X632" i="13"/>
  <c r="W632" i="13"/>
  <c r="T632" i="13"/>
  <c r="Q632" i="13"/>
  <c r="P632" i="13"/>
  <c r="O632" i="13"/>
  <c r="N632" i="13"/>
  <c r="M632" i="13"/>
  <c r="AC631" i="13"/>
  <c r="AB631" i="13"/>
  <c r="AA631" i="13"/>
  <c r="Z631" i="13"/>
  <c r="Z631" i="13" a="1"/>
  <c r="Y631" i="13"/>
  <c r="X631" i="13"/>
  <c r="W631" i="13"/>
  <c r="T631" i="13"/>
  <c r="Q631" i="13"/>
  <c r="P631" i="13"/>
  <c r="O631" i="13"/>
  <c r="N631" i="13"/>
  <c r="M631" i="13"/>
  <c r="AC630" i="13"/>
  <c r="AB630" i="13"/>
  <c r="AA630" i="13"/>
  <c r="Z630" i="13"/>
  <c r="Z630" i="13" a="1"/>
  <c r="Y630" i="13"/>
  <c r="X630" i="13"/>
  <c r="W630" i="13"/>
  <c r="T630" i="13"/>
  <c r="Q630" i="13"/>
  <c r="P630" i="13"/>
  <c r="O630" i="13"/>
  <c r="N630" i="13"/>
  <c r="M630" i="13"/>
  <c r="AC629" i="13"/>
  <c r="AB629" i="13"/>
  <c r="AA629" i="13"/>
  <c r="Z629" i="13"/>
  <c r="Z629" i="13" a="1"/>
  <c r="Y629" i="13"/>
  <c r="X629" i="13"/>
  <c r="W629" i="13"/>
  <c r="T629" i="13"/>
  <c r="Q629" i="13"/>
  <c r="P629" i="13"/>
  <c r="O629" i="13"/>
  <c r="N629" i="13"/>
  <c r="M629" i="13"/>
  <c r="AC628" i="13"/>
  <c r="AB628" i="13"/>
  <c r="AA628" i="13"/>
  <c r="Z628" i="13"/>
  <c r="Z628" i="13" a="1"/>
  <c r="Y628" i="13"/>
  <c r="X628" i="13"/>
  <c r="W628" i="13"/>
  <c r="T628" i="13"/>
  <c r="Q628" i="13"/>
  <c r="P628" i="13"/>
  <c r="O628" i="13"/>
  <c r="N628" i="13"/>
  <c r="M628" i="13"/>
  <c r="AC627" i="13"/>
  <c r="AB627" i="13"/>
  <c r="AA627" i="13"/>
  <c r="Z627" i="13"/>
  <c r="Z627" i="13" a="1"/>
  <c r="Y627" i="13"/>
  <c r="X627" i="13"/>
  <c r="W627" i="13"/>
  <c r="T627" i="13"/>
  <c r="Q627" i="13"/>
  <c r="P627" i="13"/>
  <c r="O627" i="13"/>
  <c r="N627" i="13"/>
  <c r="M627" i="13"/>
  <c r="AC626" i="13"/>
  <c r="AB626" i="13"/>
  <c r="AA626" i="13"/>
  <c r="Z626" i="13"/>
  <c r="Z626" i="13" a="1"/>
  <c r="Y626" i="13"/>
  <c r="X626" i="13"/>
  <c r="W626" i="13"/>
  <c r="T626" i="13"/>
  <c r="Q626" i="13"/>
  <c r="P626" i="13"/>
  <c r="O626" i="13"/>
  <c r="N626" i="13"/>
  <c r="M626" i="13"/>
  <c r="AC625" i="13"/>
  <c r="AB625" i="13"/>
  <c r="AA625" i="13"/>
  <c r="Z625" i="13"/>
  <c r="Z625" i="13" a="1"/>
  <c r="Y625" i="13"/>
  <c r="X625" i="13"/>
  <c r="W625" i="13"/>
  <c r="T625" i="13"/>
  <c r="Q625" i="13"/>
  <c r="P625" i="13"/>
  <c r="O625" i="13"/>
  <c r="N625" i="13"/>
  <c r="M625" i="13"/>
  <c r="AC624" i="13"/>
  <c r="AB624" i="13"/>
  <c r="AA624" i="13"/>
  <c r="Z624" i="13"/>
  <c r="Z624" i="13" a="1"/>
  <c r="Y624" i="13"/>
  <c r="X624" i="13"/>
  <c r="W624" i="13"/>
  <c r="T624" i="13"/>
  <c r="Q624" i="13"/>
  <c r="P624" i="13"/>
  <c r="O624" i="13"/>
  <c r="N624" i="13"/>
  <c r="M624" i="13"/>
  <c r="AC623" i="13"/>
  <c r="AB623" i="13"/>
  <c r="AA623" i="13"/>
  <c r="Z623" i="13"/>
  <c r="Z623" i="13" a="1"/>
  <c r="Y623" i="13"/>
  <c r="X623" i="13"/>
  <c r="W623" i="13"/>
  <c r="T623" i="13"/>
  <c r="Q623" i="13"/>
  <c r="P623" i="13"/>
  <c r="O623" i="13"/>
  <c r="N623" i="13"/>
  <c r="M623" i="13"/>
  <c r="AC622" i="13"/>
  <c r="AB622" i="13"/>
  <c r="AA622" i="13"/>
  <c r="Z622" i="13"/>
  <c r="Z622" i="13" a="1"/>
  <c r="Y622" i="13"/>
  <c r="X622" i="13"/>
  <c r="W622" i="13"/>
  <c r="T622" i="13"/>
  <c r="Q622" i="13"/>
  <c r="P622" i="13"/>
  <c r="O622" i="13"/>
  <c r="N622" i="13"/>
  <c r="M622" i="13"/>
  <c r="AC621" i="13"/>
  <c r="AB621" i="13"/>
  <c r="AA621" i="13"/>
  <c r="Z621" i="13"/>
  <c r="Z621" i="13" a="1"/>
  <c r="Y621" i="13"/>
  <c r="X621" i="13"/>
  <c r="W621" i="13"/>
  <c r="T621" i="13"/>
  <c r="Q621" i="13"/>
  <c r="P621" i="13"/>
  <c r="O621" i="13"/>
  <c r="N621" i="13"/>
  <c r="M621" i="13"/>
  <c r="AC620" i="13"/>
  <c r="AB620" i="13"/>
  <c r="AA620" i="13"/>
  <c r="Z620" i="13"/>
  <c r="Z620" i="13" a="1"/>
  <c r="Y620" i="13"/>
  <c r="X620" i="13"/>
  <c r="W620" i="13"/>
  <c r="T620" i="13"/>
  <c r="Q620" i="13"/>
  <c r="P620" i="13"/>
  <c r="O620" i="13"/>
  <c r="N620" i="13"/>
  <c r="M620" i="13"/>
  <c r="AC619" i="13"/>
  <c r="AB619" i="13"/>
  <c r="AA619" i="13"/>
  <c r="Z619" i="13"/>
  <c r="Z619" i="13" a="1"/>
  <c r="Y619" i="13"/>
  <c r="X619" i="13"/>
  <c r="W619" i="13"/>
  <c r="T619" i="13"/>
  <c r="Q619" i="13"/>
  <c r="P619" i="13"/>
  <c r="O619" i="13"/>
  <c r="N619" i="13"/>
  <c r="M619" i="13"/>
  <c r="AC618" i="13"/>
  <c r="AB618" i="13"/>
  <c r="AA618" i="13"/>
  <c r="Z618" i="13"/>
  <c r="Z618" i="13" a="1"/>
  <c r="Y618" i="13"/>
  <c r="X618" i="13"/>
  <c r="W618" i="13"/>
  <c r="T618" i="13"/>
  <c r="Q618" i="13"/>
  <c r="P618" i="13"/>
  <c r="O618" i="13"/>
  <c r="N618" i="13"/>
  <c r="M618" i="13"/>
  <c r="AC617" i="13"/>
  <c r="AB617" i="13"/>
  <c r="AA617" i="13"/>
  <c r="Z617" i="13"/>
  <c r="Z617" i="13" a="1"/>
  <c r="Y617" i="13"/>
  <c r="X617" i="13"/>
  <c r="W617" i="13"/>
  <c r="T617" i="13"/>
  <c r="Q617" i="13"/>
  <c r="P617" i="13"/>
  <c r="O617" i="13"/>
  <c r="N617" i="13"/>
  <c r="M617" i="13"/>
  <c r="AC616" i="13"/>
  <c r="AB616" i="13"/>
  <c r="AA616" i="13"/>
  <c r="Z616" i="13"/>
  <c r="Z616" i="13" a="1"/>
  <c r="Y616" i="13"/>
  <c r="X616" i="13"/>
  <c r="W616" i="13"/>
  <c r="T616" i="13"/>
  <c r="Q616" i="13"/>
  <c r="P616" i="13"/>
  <c r="O616" i="13"/>
  <c r="N616" i="13"/>
  <c r="M616" i="13"/>
  <c r="AC615" i="13"/>
  <c r="AB615" i="13"/>
  <c r="AA615" i="13"/>
  <c r="Z615" i="13"/>
  <c r="Z615" i="13" a="1"/>
  <c r="Y615" i="13"/>
  <c r="X615" i="13"/>
  <c r="W615" i="13"/>
  <c r="T615" i="13"/>
  <c r="Q615" i="13"/>
  <c r="P615" i="13"/>
  <c r="O615" i="13"/>
  <c r="N615" i="13"/>
  <c r="M615" i="13"/>
  <c r="AC614" i="13"/>
  <c r="AB614" i="13"/>
  <c r="AA614" i="13"/>
  <c r="Z614" i="13"/>
  <c r="Z614" i="13" a="1"/>
  <c r="Y614" i="13"/>
  <c r="X614" i="13"/>
  <c r="W614" i="13"/>
  <c r="T614" i="13"/>
  <c r="Q614" i="13"/>
  <c r="P614" i="13"/>
  <c r="O614" i="13"/>
  <c r="N614" i="13"/>
  <c r="M614" i="13"/>
  <c r="AC613" i="13"/>
  <c r="AB613" i="13"/>
  <c r="AA613" i="13"/>
  <c r="Z613" i="13"/>
  <c r="Z613" i="13" a="1"/>
  <c r="Y613" i="13"/>
  <c r="X613" i="13"/>
  <c r="W613" i="13"/>
  <c r="T613" i="13"/>
  <c r="Q613" i="13"/>
  <c r="P613" i="13"/>
  <c r="O613" i="13"/>
  <c r="N613" i="13"/>
  <c r="M613" i="13"/>
  <c r="AC612" i="13"/>
  <c r="AB612" i="13"/>
  <c r="AA612" i="13"/>
  <c r="Z612" i="13"/>
  <c r="Z612" i="13" a="1"/>
  <c r="Y612" i="13"/>
  <c r="X612" i="13"/>
  <c r="W612" i="13"/>
  <c r="T612" i="13"/>
  <c r="Q612" i="13"/>
  <c r="P612" i="13"/>
  <c r="O612" i="13"/>
  <c r="N612" i="13"/>
  <c r="M612" i="13"/>
  <c r="AC611" i="13"/>
  <c r="AB611" i="13"/>
  <c r="AA611" i="13"/>
  <c r="Z611" i="13"/>
  <c r="Z611" i="13" a="1"/>
  <c r="Y611" i="13"/>
  <c r="X611" i="13"/>
  <c r="W611" i="13"/>
  <c r="T611" i="13"/>
  <c r="Q611" i="13"/>
  <c r="P611" i="13"/>
  <c r="O611" i="13"/>
  <c r="N611" i="13"/>
  <c r="M611" i="13"/>
  <c r="AC610" i="13"/>
  <c r="AB610" i="13"/>
  <c r="AA610" i="13"/>
  <c r="Z610" i="13"/>
  <c r="Z610" i="13" a="1"/>
  <c r="Y610" i="13"/>
  <c r="X610" i="13"/>
  <c r="W610" i="13"/>
  <c r="T610" i="13"/>
  <c r="Q610" i="13"/>
  <c r="P610" i="13"/>
  <c r="O610" i="13"/>
  <c r="N610" i="13"/>
  <c r="M610" i="13"/>
  <c r="AC609" i="13"/>
  <c r="AB609" i="13"/>
  <c r="AA609" i="13"/>
  <c r="Z609" i="13"/>
  <c r="Z609" i="13" a="1"/>
  <c r="Y609" i="13"/>
  <c r="X609" i="13"/>
  <c r="W609" i="13"/>
  <c r="T609" i="13"/>
  <c r="Q609" i="13"/>
  <c r="P609" i="13"/>
  <c r="O609" i="13"/>
  <c r="N609" i="13"/>
  <c r="M609" i="13"/>
  <c r="AC608" i="13"/>
  <c r="AB608" i="13"/>
  <c r="AA608" i="13"/>
  <c r="Z608" i="13"/>
  <c r="Z608" i="13" a="1"/>
  <c r="Y608" i="13"/>
  <c r="X608" i="13"/>
  <c r="W608" i="13"/>
  <c r="T608" i="13"/>
  <c r="Q608" i="13"/>
  <c r="P608" i="13"/>
  <c r="O608" i="13"/>
  <c r="N608" i="13"/>
  <c r="M608" i="13"/>
  <c r="AC607" i="13"/>
  <c r="AB607" i="13"/>
  <c r="AA607" i="13"/>
  <c r="Z607" i="13"/>
  <c r="Z607" i="13" a="1"/>
  <c r="Y607" i="13"/>
  <c r="X607" i="13"/>
  <c r="W607" i="13"/>
  <c r="T607" i="13"/>
  <c r="Q607" i="13"/>
  <c r="P607" i="13"/>
  <c r="O607" i="13"/>
  <c r="N607" i="13"/>
  <c r="M607" i="13"/>
  <c r="AC606" i="13"/>
  <c r="AB606" i="13"/>
  <c r="AA606" i="13"/>
  <c r="Z606" i="13"/>
  <c r="Z606" i="13" a="1"/>
  <c r="Y606" i="13"/>
  <c r="X606" i="13"/>
  <c r="W606" i="13"/>
  <c r="T606" i="13"/>
  <c r="Q606" i="13"/>
  <c r="P606" i="13"/>
  <c r="O606" i="13"/>
  <c r="N606" i="13"/>
  <c r="M606" i="13"/>
  <c r="AC605" i="13"/>
  <c r="AB605" i="13"/>
  <c r="AA605" i="13"/>
  <c r="Z605" i="13"/>
  <c r="Z605" i="13" a="1"/>
  <c r="Y605" i="13"/>
  <c r="X605" i="13"/>
  <c r="W605" i="13"/>
  <c r="T605" i="13"/>
  <c r="Q605" i="13"/>
  <c r="P605" i="13"/>
  <c r="O605" i="13"/>
  <c r="N605" i="13"/>
  <c r="M605" i="13"/>
  <c r="AC604" i="13"/>
  <c r="AB604" i="13"/>
  <c r="AA604" i="13"/>
  <c r="Z604" i="13"/>
  <c r="Z604" i="13" a="1"/>
  <c r="Y604" i="13"/>
  <c r="X604" i="13"/>
  <c r="W604" i="13"/>
  <c r="T604" i="13"/>
  <c r="Q604" i="13"/>
  <c r="P604" i="13"/>
  <c r="O604" i="13"/>
  <c r="N604" i="13"/>
  <c r="M604" i="13"/>
  <c r="AC603" i="13"/>
  <c r="AB603" i="13"/>
  <c r="AA603" i="13"/>
  <c r="Z603" i="13"/>
  <c r="Z603" i="13" a="1"/>
  <c r="Y603" i="13"/>
  <c r="X603" i="13"/>
  <c r="W603" i="13"/>
  <c r="T603" i="13"/>
  <c r="Q603" i="13"/>
  <c r="P603" i="13"/>
  <c r="O603" i="13"/>
  <c r="N603" i="13"/>
  <c r="M603" i="13"/>
  <c r="AC602" i="13"/>
  <c r="AB602" i="13"/>
  <c r="AA602" i="13"/>
  <c r="Z602" i="13"/>
  <c r="Z602" i="13" a="1"/>
  <c r="Y602" i="13"/>
  <c r="X602" i="13"/>
  <c r="W602" i="13"/>
  <c r="T602" i="13"/>
  <c r="Q602" i="13"/>
  <c r="P602" i="13"/>
  <c r="O602" i="13"/>
  <c r="N602" i="13"/>
  <c r="M602" i="13"/>
  <c r="AC601" i="13"/>
  <c r="AB601" i="13"/>
  <c r="AA601" i="13"/>
  <c r="Z601" i="13"/>
  <c r="Z601" i="13" a="1"/>
  <c r="Y601" i="13"/>
  <c r="X601" i="13"/>
  <c r="W601" i="13"/>
  <c r="T601" i="13"/>
  <c r="Q601" i="13"/>
  <c r="P601" i="13"/>
  <c r="O601" i="13"/>
  <c r="N601" i="13"/>
  <c r="M601" i="13"/>
  <c r="AC600" i="13"/>
  <c r="AB600" i="13"/>
  <c r="AA600" i="13"/>
  <c r="Z600" i="13"/>
  <c r="Z600" i="13" a="1"/>
  <c r="Y600" i="13"/>
  <c r="X600" i="13"/>
  <c r="W600" i="13"/>
  <c r="T600" i="13"/>
  <c r="Q600" i="13"/>
  <c r="P600" i="13"/>
  <c r="O600" i="13"/>
  <c r="N600" i="13"/>
  <c r="M600" i="13"/>
  <c r="AC599" i="13"/>
  <c r="AB599" i="13"/>
  <c r="AA599" i="13"/>
  <c r="Z599" i="13"/>
  <c r="Z599" i="13" a="1"/>
  <c r="Y599" i="13"/>
  <c r="X599" i="13"/>
  <c r="W599" i="13"/>
  <c r="T599" i="13"/>
  <c r="Q599" i="13"/>
  <c r="P599" i="13"/>
  <c r="O599" i="13"/>
  <c r="N599" i="13"/>
  <c r="M599" i="13"/>
  <c r="AC598" i="13"/>
  <c r="AB598" i="13"/>
  <c r="AA598" i="13"/>
  <c r="Z598" i="13"/>
  <c r="Z598" i="13" a="1"/>
  <c r="Y598" i="13"/>
  <c r="X598" i="13"/>
  <c r="W598" i="13"/>
  <c r="T598" i="13"/>
  <c r="Q598" i="13"/>
  <c r="P598" i="13"/>
  <c r="O598" i="13"/>
  <c r="N598" i="13"/>
  <c r="M598" i="13"/>
  <c r="AC597" i="13"/>
  <c r="AB597" i="13"/>
  <c r="AA597" i="13"/>
  <c r="Z597" i="13"/>
  <c r="Z597" i="13" a="1"/>
  <c r="Y597" i="13"/>
  <c r="X597" i="13"/>
  <c r="W597" i="13"/>
  <c r="T597" i="13"/>
  <c r="Q597" i="13"/>
  <c r="P597" i="13"/>
  <c r="O597" i="13"/>
  <c r="N597" i="13"/>
  <c r="M597" i="13"/>
  <c r="AC596" i="13"/>
  <c r="AB596" i="13"/>
  <c r="AA596" i="13"/>
  <c r="Z596" i="13"/>
  <c r="Z596" i="13" a="1"/>
  <c r="Y596" i="13"/>
  <c r="X596" i="13"/>
  <c r="W596" i="13"/>
  <c r="T596" i="13"/>
  <c r="Q596" i="13"/>
  <c r="P596" i="13"/>
  <c r="O596" i="13"/>
  <c r="N596" i="13"/>
  <c r="M596" i="13"/>
  <c r="AC595" i="13"/>
  <c r="AB595" i="13"/>
  <c r="AA595" i="13"/>
  <c r="Z595" i="13"/>
  <c r="Z595" i="13" a="1"/>
  <c r="Y595" i="13"/>
  <c r="X595" i="13"/>
  <c r="W595" i="13"/>
  <c r="T595" i="13"/>
  <c r="Q595" i="13"/>
  <c r="P595" i="13"/>
  <c r="O595" i="13"/>
  <c r="N595" i="13"/>
  <c r="M595" i="13"/>
  <c r="AC594" i="13"/>
  <c r="AB594" i="13"/>
  <c r="AA594" i="13"/>
  <c r="Z594" i="13"/>
  <c r="Z594" i="13" a="1"/>
  <c r="Y594" i="13"/>
  <c r="X594" i="13"/>
  <c r="W594" i="13"/>
  <c r="T594" i="13"/>
  <c r="Q594" i="13"/>
  <c r="P594" i="13"/>
  <c r="O594" i="13"/>
  <c r="N594" i="13"/>
  <c r="M594" i="13"/>
  <c r="AC593" i="13"/>
  <c r="AB593" i="13"/>
  <c r="AA593" i="13"/>
  <c r="Z593" i="13"/>
  <c r="Z593" i="13" a="1"/>
  <c r="Y593" i="13"/>
  <c r="X593" i="13"/>
  <c r="W593" i="13"/>
  <c r="T593" i="13"/>
  <c r="Q593" i="13"/>
  <c r="P593" i="13"/>
  <c r="O593" i="13"/>
  <c r="N593" i="13"/>
  <c r="M593" i="13"/>
  <c r="AC592" i="13"/>
  <c r="AB592" i="13"/>
  <c r="AA592" i="13"/>
  <c r="Z592" i="13"/>
  <c r="Z592" i="13" a="1"/>
  <c r="Y592" i="13"/>
  <c r="X592" i="13"/>
  <c r="W592" i="13"/>
  <c r="T592" i="13"/>
  <c r="Q592" i="13"/>
  <c r="P592" i="13"/>
  <c r="O592" i="13"/>
  <c r="N592" i="13"/>
  <c r="M592" i="13"/>
  <c r="AC591" i="13"/>
  <c r="AB591" i="13"/>
  <c r="AA591" i="13"/>
  <c r="Z591" i="13"/>
  <c r="Z591" i="13" a="1"/>
  <c r="Y591" i="13"/>
  <c r="X591" i="13"/>
  <c r="W591" i="13"/>
  <c r="T591" i="13"/>
  <c r="Q591" i="13"/>
  <c r="P591" i="13"/>
  <c r="O591" i="13"/>
  <c r="N591" i="13"/>
  <c r="M591" i="13"/>
  <c r="AC590" i="13"/>
  <c r="AB590" i="13"/>
  <c r="AA590" i="13"/>
  <c r="Z590" i="13"/>
  <c r="Z590" i="13" a="1"/>
  <c r="Y590" i="13"/>
  <c r="X590" i="13"/>
  <c r="W590" i="13"/>
  <c r="T590" i="13"/>
  <c r="Q590" i="13"/>
  <c r="P590" i="13"/>
  <c r="O590" i="13"/>
  <c r="N590" i="13"/>
  <c r="M590" i="13"/>
  <c r="AC589" i="13"/>
  <c r="AB589" i="13"/>
  <c r="AA589" i="13"/>
  <c r="Z589" i="13"/>
  <c r="Z589" i="13" a="1"/>
  <c r="Y589" i="13"/>
  <c r="X589" i="13"/>
  <c r="W589" i="13"/>
  <c r="T589" i="13"/>
  <c r="Q589" i="13"/>
  <c r="P589" i="13"/>
  <c r="O589" i="13"/>
  <c r="N589" i="13"/>
  <c r="M589" i="13"/>
  <c r="AC588" i="13"/>
  <c r="AB588" i="13"/>
  <c r="AA588" i="13"/>
  <c r="Z588" i="13"/>
  <c r="Z588" i="13" a="1"/>
  <c r="Y588" i="13"/>
  <c r="X588" i="13"/>
  <c r="W588" i="13"/>
  <c r="T588" i="13"/>
  <c r="Q588" i="13"/>
  <c r="P588" i="13"/>
  <c r="O588" i="13"/>
  <c r="N588" i="13"/>
  <c r="M588" i="13"/>
  <c r="AC587" i="13"/>
  <c r="AB587" i="13"/>
  <c r="AA587" i="13"/>
  <c r="Z587" i="13"/>
  <c r="Z587" i="13" a="1"/>
  <c r="Y587" i="13"/>
  <c r="X587" i="13"/>
  <c r="W587" i="13"/>
  <c r="T587" i="13"/>
  <c r="Q587" i="13"/>
  <c r="P587" i="13"/>
  <c r="O587" i="13"/>
  <c r="N587" i="13"/>
  <c r="M587" i="13"/>
  <c r="AC586" i="13"/>
  <c r="AB586" i="13"/>
  <c r="AA586" i="13"/>
  <c r="Z586" i="13"/>
  <c r="Z586" i="13" a="1"/>
  <c r="Y586" i="13"/>
  <c r="X586" i="13"/>
  <c r="W586" i="13"/>
  <c r="T586" i="13"/>
  <c r="Q586" i="13"/>
  <c r="P586" i="13"/>
  <c r="O586" i="13"/>
  <c r="N586" i="13"/>
  <c r="M586" i="13"/>
  <c r="AC585" i="13"/>
  <c r="AB585" i="13"/>
  <c r="AA585" i="13"/>
  <c r="Z585" i="13"/>
  <c r="Z585" i="13" a="1"/>
  <c r="Y585" i="13"/>
  <c r="X585" i="13"/>
  <c r="W585" i="13"/>
  <c r="T585" i="13"/>
  <c r="Q585" i="13"/>
  <c r="P585" i="13"/>
  <c r="O585" i="13"/>
  <c r="N585" i="13"/>
  <c r="M585" i="13"/>
  <c r="AC584" i="13"/>
  <c r="AB584" i="13"/>
  <c r="AA584" i="13"/>
  <c r="Z584" i="13"/>
  <c r="Z584" i="13" a="1"/>
  <c r="Y584" i="13"/>
  <c r="X584" i="13"/>
  <c r="W584" i="13"/>
  <c r="T584" i="13"/>
  <c r="Q584" i="13"/>
  <c r="P584" i="13"/>
  <c r="O584" i="13"/>
  <c r="N584" i="13"/>
  <c r="M584" i="13"/>
  <c r="AC583" i="13"/>
  <c r="AB583" i="13"/>
  <c r="AA583" i="13"/>
  <c r="Z583" i="13"/>
  <c r="Z583" i="13" a="1"/>
  <c r="Y583" i="13"/>
  <c r="X583" i="13"/>
  <c r="W583" i="13"/>
  <c r="T583" i="13"/>
  <c r="Q583" i="13"/>
  <c r="P583" i="13"/>
  <c r="O583" i="13"/>
  <c r="N583" i="13"/>
  <c r="M583" i="13"/>
  <c r="AC582" i="13"/>
  <c r="AB582" i="13"/>
  <c r="AA582" i="13"/>
  <c r="Z582" i="13"/>
  <c r="Z582" i="13" a="1"/>
  <c r="Y582" i="13"/>
  <c r="X582" i="13"/>
  <c r="W582" i="13"/>
  <c r="T582" i="13"/>
  <c r="Q582" i="13"/>
  <c r="P582" i="13"/>
  <c r="O582" i="13"/>
  <c r="N582" i="13"/>
  <c r="M582" i="13"/>
  <c r="AC581" i="13"/>
  <c r="AB581" i="13"/>
  <c r="AA581" i="13"/>
  <c r="Z581" i="13"/>
  <c r="Z581" i="13" a="1"/>
  <c r="Y581" i="13"/>
  <c r="X581" i="13"/>
  <c r="W581" i="13"/>
  <c r="T581" i="13"/>
  <c r="Q581" i="13"/>
  <c r="P581" i="13"/>
  <c r="O581" i="13"/>
  <c r="N581" i="13"/>
  <c r="M581" i="13"/>
  <c r="AC580" i="13"/>
  <c r="AB580" i="13"/>
  <c r="AA580" i="13"/>
  <c r="Z580" i="13"/>
  <c r="Z580" i="13" a="1"/>
  <c r="Y580" i="13"/>
  <c r="X580" i="13"/>
  <c r="W580" i="13"/>
  <c r="T580" i="13"/>
  <c r="Q580" i="13"/>
  <c r="P580" i="13"/>
  <c r="O580" i="13"/>
  <c r="N580" i="13"/>
  <c r="M580" i="13"/>
  <c r="AC579" i="13"/>
  <c r="AB579" i="13"/>
  <c r="AA579" i="13"/>
  <c r="Z579" i="13"/>
  <c r="Z579" i="13" a="1"/>
  <c r="Y579" i="13"/>
  <c r="X579" i="13"/>
  <c r="W579" i="13"/>
  <c r="T579" i="13"/>
  <c r="Q579" i="13"/>
  <c r="P579" i="13"/>
  <c r="O579" i="13"/>
  <c r="N579" i="13"/>
  <c r="M579" i="13"/>
  <c r="AC578" i="13"/>
  <c r="AB578" i="13"/>
  <c r="AA578" i="13"/>
  <c r="Z578" i="13"/>
  <c r="Z578" i="13" a="1"/>
  <c r="Y578" i="13"/>
  <c r="X578" i="13"/>
  <c r="W578" i="13"/>
  <c r="T578" i="13"/>
  <c r="Q578" i="13"/>
  <c r="P578" i="13"/>
  <c r="O578" i="13"/>
  <c r="N578" i="13"/>
  <c r="M578" i="13"/>
  <c r="AC577" i="13"/>
  <c r="AB577" i="13"/>
  <c r="AA577" i="13"/>
  <c r="Z577" i="13"/>
  <c r="Z577" i="13" a="1"/>
  <c r="Y577" i="13"/>
  <c r="X577" i="13"/>
  <c r="W577" i="13"/>
  <c r="T577" i="13"/>
  <c r="Q577" i="13"/>
  <c r="P577" i="13"/>
  <c r="O577" i="13"/>
  <c r="N577" i="13"/>
  <c r="M577" i="13"/>
  <c r="AC576" i="13"/>
  <c r="AB576" i="13"/>
  <c r="AA576" i="13"/>
  <c r="Z576" i="13"/>
  <c r="Z576" i="13" a="1"/>
  <c r="Y576" i="13"/>
  <c r="X576" i="13"/>
  <c r="W576" i="13"/>
  <c r="T576" i="13"/>
  <c r="Q576" i="13"/>
  <c r="P576" i="13"/>
  <c r="O576" i="13"/>
  <c r="N576" i="13"/>
  <c r="M576" i="13"/>
  <c r="AC575" i="13"/>
  <c r="AB575" i="13"/>
  <c r="AA575" i="13"/>
  <c r="Z575" i="13"/>
  <c r="Z575" i="13" a="1"/>
  <c r="Y575" i="13"/>
  <c r="X575" i="13"/>
  <c r="W575" i="13"/>
  <c r="T575" i="13"/>
  <c r="Q575" i="13"/>
  <c r="P575" i="13"/>
  <c r="O575" i="13"/>
  <c r="N575" i="13"/>
  <c r="M575" i="13"/>
  <c r="AC574" i="13"/>
  <c r="AB574" i="13"/>
  <c r="AA574" i="13"/>
  <c r="Z574" i="13"/>
  <c r="Z574" i="13" a="1"/>
  <c r="Y574" i="13"/>
  <c r="X574" i="13"/>
  <c r="W574" i="13"/>
  <c r="T574" i="13"/>
  <c r="Q574" i="13"/>
  <c r="P574" i="13"/>
  <c r="O574" i="13"/>
  <c r="N574" i="13"/>
  <c r="M574" i="13"/>
  <c r="AC573" i="13"/>
  <c r="AB573" i="13"/>
  <c r="AA573" i="13"/>
  <c r="Z573" i="13"/>
  <c r="Z573" i="13" a="1"/>
  <c r="Y573" i="13"/>
  <c r="X573" i="13"/>
  <c r="W573" i="13"/>
  <c r="T573" i="13"/>
  <c r="Q573" i="13"/>
  <c r="P573" i="13"/>
  <c r="O573" i="13"/>
  <c r="N573" i="13"/>
  <c r="M573" i="13"/>
  <c r="AC572" i="13"/>
  <c r="AB572" i="13"/>
  <c r="AA572" i="13"/>
  <c r="Z572" i="13"/>
  <c r="Z572" i="13" a="1"/>
  <c r="Y572" i="13"/>
  <c r="X572" i="13"/>
  <c r="W572" i="13"/>
  <c r="T572" i="13"/>
  <c r="Q572" i="13"/>
  <c r="P572" i="13"/>
  <c r="O572" i="13"/>
  <c r="N572" i="13"/>
  <c r="M572" i="13"/>
  <c r="AC571" i="13"/>
  <c r="AB571" i="13"/>
  <c r="AA571" i="13"/>
  <c r="Z571" i="13"/>
  <c r="Z571" i="13" a="1"/>
  <c r="Y571" i="13"/>
  <c r="X571" i="13"/>
  <c r="W571" i="13"/>
  <c r="T571" i="13"/>
  <c r="Q571" i="13"/>
  <c r="P571" i="13"/>
  <c r="O571" i="13"/>
  <c r="N571" i="13"/>
  <c r="M571" i="13"/>
  <c r="AC570" i="13"/>
  <c r="AB570" i="13"/>
  <c r="AA570" i="13"/>
  <c r="Z570" i="13"/>
  <c r="Z570" i="13" a="1"/>
  <c r="Y570" i="13"/>
  <c r="X570" i="13"/>
  <c r="W570" i="13"/>
  <c r="T570" i="13"/>
  <c r="Q570" i="13"/>
  <c r="P570" i="13"/>
  <c r="O570" i="13"/>
  <c r="N570" i="13"/>
  <c r="M570" i="13"/>
  <c r="AC569" i="13"/>
  <c r="AB569" i="13"/>
  <c r="AA569" i="13"/>
  <c r="Z569" i="13"/>
  <c r="Z569" i="13" a="1"/>
  <c r="Y569" i="13"/>
  <c r="X569" i="13"/>
  <c r="W569" i="13"/>
  <c r="T569" i="13"/>
  <c r="Q569" i="13"/>
  <c r="P569" i="13"/>
  <c r="O569" i="13"/>
  <c r="N569" i="13"/>
  <c r="M569" i="13"/>
  <c r="AC568" i="13"/>
  <c r="AB568" i="13"/>
  <c r="AA568" i="13"/>
  <c r="Z568" i="13"/>
  <c r="Z568" i="13" a="1"/>
  <c r="Y568" i="13"/>
  <c r="X568" i="13"/>
  <c r="W568" i="13"/>
  <c r="T568" i="13"/>
  <c r="Q568" i="13"/>
  <c r="P568" i="13"/>
  <c r="O568" i="13"/>
  <c r="N568" i="13"/>
  <c r="M568" i="13"/>
  <c r="AC567" i="13"/>
  <c r="AB567" i="13"/>
  <c r="AA567" i="13"/>
  <c r="Z567" i="13"/>
  <c r="Z567" i="13" a="1"/>
  <c r="Y567" i="13"/>
  <c r="X567" i="13"/>
  <c r="W567" i="13"/>
  <c r="T567" i="13"/>
  <c r="Q567" i="13"/>
  <c r="P567" i="13"/>
  <c r="O567" i="13"/>
  <c r="N567" i="13"/>
  <c r="M567" i="13"/>
  <c r="AC566" i="13"/>
  <c r="AB566" i="13"/>
  <c r="AA566" i="13"/>
  <c r="Z566" i="13"/>
  <c r="Z566" i="13" a="1"/>
  <c r="Y566" i="13"/>
  <c r="X566" i="13"/>
  <c r="W566" i="13"/>
  <c r="T566" i="13"/>
  <c r="Q566" i="13"/>
  <c r="P566" i="13"/>
  <c r="O566" i="13"/>
  <c r="N566" i="13"/>
  <c r="M566" i="13"/>
  <c r="AC565" i="13"/>
  <c r="AB565" i="13"/>
  <c r="AA565" i="13"/>
  <c r="Z565" i="13"/>
  <c r="Z565" i="13" a="1"/>
  <c r="Y565" i="13"/>
  <c r="X565" i="13"/>
  <c r="W565" i="13"/>
  <c r="T565" i="13"/>
  <c r="Q565" i="13"/>
  <c r="P565" i="13"/>
  <c r="O565" i="13"/>
  <c r="N565" i="13"/>
  <c r="M565" i="13"/>
  <c r="AC564" i="13"/>
  <c r="AB564" i="13"/>
  <c r="AA564" i="13"/>
  <c r="Z564" i="13"/>
  <c r="Z564" i="13" a="1"/>
  <c r="Y564" i="13"/>
  <c r="X564" i="13"/>
  <c r="W564" i="13"/>
  <c r="T564" i="13"/>
  <c r="Q564" i="13"/>
  <c r="P564" i="13"/>
  <c r="O564" i="13"/>
  <c r="N564" i="13"/>
  <c r="M564" i="13"/>
  <c r="AC563" i="13"/>
  <c r="AB563" i="13"/>
  <c r="AA563" i="13"/>
  <c r="Z563" i="13"/>
  <c r="Z563" i="13" a="1"/>
  <c r="Y563" i="13"/>
  <c r="X563" i="13"/>
  <c r="W563" i="13"/>
  <c r="T563" i="13"/>
  <c r="Q563" i="13"/>
  <c r="P563" i="13"/>
  <c r="O563" i="13"/>
  <c r="N563" i="13"/>
  <c r="M563" i="13"/>
  <c r="AC562" i="13"/>
  <c r="AB562" i="13"/>
  <c r="AA562" i="13"/>
  <c r="Z562" i="13"/>
  <c r="Z562" i="13" a="1"/>
  <c r="Y562" i="13"/>
  <c r="X562" i="13"/>
  <c r="W562" i="13"/>
  <c r="T562" i="13"/>
  <c r="Q562" i="13"/>
  <c r="P562" i="13"/>
  <c r="O562" i="13"/>
  <c r="N562" i="13"/>
  <c r="M562" i="13"/>
  <c r="AC561" i="13"/>
  <c r="AB561" i="13"/>
  <c r="AA561" i="13"/>
  <c r="Z561" i="13"/>
  <c r="Z561" i="13" a="1"/>
  <c r="Y561" i="13"/>
  <c r="X561" i="13"/>
  <c r="W561" i="13"/>
  <c r="T561" i="13"/>
  <c r="Q561" i="13"/>
  <c r="P561" i="13"/>
  <c r="O561" i="13"/>
  <c r="N561" i="13"/>
  <c r="M561" i="13"/>
  <c r="AC560" i="13"/>
  <c r="AB560" i="13"/>
  <c r="AA560" i="13"/>
  <c r="Z560" i="13"/>
  <c r="Z560" i="13" a="1"/>
  <c r="Y560" i="13"/>
  <c r="X560" i="13"/>
  <c r="W560" i="13"/>
  <c r="T560" i="13"/>
  <c r="Q560" i="13"/>
  <c r="P560" i="13"/>
  <c r="O560" i="13"/>
  <c r="N560" i="13"/>
  <c r="M560" i="13"/>
  <c r="AC559" i="13"/>
  <c r="AB559" i="13"/>
  <c r="AA559" i="13"/>
  <c r="Z559" i="13"/>
  <c r="Z559" i="13" a="1"/>
  <c r="Y559" i="13"/>
  <c r="X559" i="13"/>
  <c r="W559" i="13"/>
  <c r="T559" i="13"/>
  <c r="Q559" i="13"/>
  <c r="P559" i="13"/>
  <c r="O559" i="13"/>
  <c r="N559" i="13"/>
  <c r="M559" i="13"/>
  <c r="AC558" i="13"/>
  <c r="AB558" i="13"/>
  <c r="AA558" i="13"/>
  <c r="Z558" i="13"/>
  <c r="Z558" i="13" a="1"/>
  <c r="Y558" i="13"/>
  <c r="X558" i="13"/>
  <c r="W558" i="13"/>
  <c r="T558" i="13"/>
  <c r="Q558" i="13"/>
  <c r="P558" i="13"/>
  <c r="O558" i="13"/>
  <c r="N558" i="13"/>
  <c r="M558" i="13"/>
  <c r="AC557" i="13"/>
  <c r="AB557" i="13"/>
  <c r="AA557" i="13"/>
  <c r="Z557" i="13"/>
  <c r="Z557" i="13" a="1"/>
  <c r="Y557" i="13"/>
  <c r="X557" i="13"/>
  <c r="W557" i="13"/>
  <c r="T557" i="13"/>
  <c r="Q557" i="13"/>
  <c r="P557" i="13"/>
  <c r="O557" i="13"/>
  <c r="N557" i="13"/>
  <c r="M557" i="13"/>
  <c r="AC556" i="13"/>
  <c r="AB556" i="13"/>
  <c r="AA556" i="13"/>
  <c r="Z556" i="13"/>
  <c r="Z556" i="13" a="1"/>
  <c r="Y556" i="13"/>
  <c r="X556" i="13"/>
  <c r="W556" i="13"/>
  <c r="T556" i="13"/>
  <c r="Q556" i="13"/>
  <c r="P556" i="13"/>
  <c r="O556" i="13"/>
  <c r="N556" i="13"/>
  <c r="M556" i="13"/>
  <c r="AC555" i="13"/>
  <c r="AB555" i="13"/>
  <c r="AA555" i="13"/>
  <c r="Z555" i="13"/>
  <c r="Z555" i="13" a="1"/>
  <c r="Y555" i="13"/>
  <c r="X555" i="13"/>
  <c r="W555" i="13"/>
  <c r="T555" i="13"/>
  <c r="Q555" i="13"/>
  <c r="P555" i="13"/>
  <c r="O555" i="13"/>
  <c r="N555" i="13"/>
  <c r="M555" i="13"/>
  <c r="AC554" i="13"/>
  <c r="AB554" i="13"/>
  <c r="AA554" i="13"/>
  <c r="Z554" i="13"/>
  <c r="Z554" i="13" a="1"/>
  <c r="Y554" i="13"/>
  <c r="X554" i="13"/>
  <c r="W554" i="13"/>
  <c r="T554" i="13"/>
  <c r="Q554" i="13"/>
  <c r="P554" i="13"/>
  <c r="O554" i="13"/>
  <c r="N554" i="13"/>
  <c r="M554" i="13"/>
  <c r="AC553" i="13"/>
  <c r="AB553" i="13"/>
  <c r="AA553" i="13"/>
  <c r="Z553" i="13"/>
  <c r="Z553" i="13" a="1"/>
  <c r="Y553" i="13"/>
  <c r="X553" i="13"/>
  <c r="W553" i="13"/>
  <c r="T553" i="13"/>
  <c r="Q553" i="13"/>
  <c r="P553" i="13"/>
  <c r="O553" i="13"/>
  <c r="N553" i="13"/>
  <c r="M553" i="13"/>
  <c r="AC552" i="13"/>
  <c r="AB552" i="13"/>
  <c r="AA552" i="13"/>
  <c r="Z552" i="13"/>
  <c r="Z552" i="13" a="1"/>
  <c r="Y552" i="13"/>
  <c r="X552" i="13"/>
  <c r="W552" i="13"/>
  <c r="T552" i="13"/>
  <c r="Q552" i="13"/>
  <c r="P552" i="13"/>
  <c r="O552" i="13"/>
  <c r="N552" i="13"/>
  <c r="M552" i="13"/>
  <c r="AC551" i="13"/>
  <c r="AB551" i="13"/>
  <c r="AA551" i="13"/>
  <c r="Z551" i="13"/>
  <c r="Z551" i="13" a="1"/>
  <c r="Y551" i="13"/>
  <c r="X551" i="13"/>
  <c r="W551" i="13"/>
  <c r="T551" i="13"/>
  <c r="Q551" i="13"/>
  <c r="P551" i="13"/>
  <c r="O551" i="13"/>
  <c r="N551" i="13"/>
  <c r="M551" i="13"/>
  <c r="AC550" i="13"/>
  <c r="AB550" i="13"/>
  <c r="AA550" i="13"/>
  <c r="Z550" i="13"/>
  <c r="Z550" i="13" a="1"/>
  <c r="Y550" i="13"/>
  <c r="X550" i="13"/>
  <c r="W550" i="13"/>
  <c r="T550" i="13"/>
  <c r="Q550" i="13"/>
  <c r="P550" i="13"/>
  <c r="O550" i="13"/>
  <c r="N550" i="13"/>
  <c r="M550" i="13"/>
  <c r="AC549" i="13"/>
  <c r="AB549" i="13"/>
  <c r="AA549" i="13"/>
  <c r="Z549" i="13"/>
  <c r="Z549" i="13" a="1"/>
  <c r="Y549" i="13"/>
  <c r="X549" i="13"/>
  <c r="W549" i="13"/>
  <c r="T549" i="13"/>
  <c r="Q549" i="13"/>
  <c r="P549" i="13"/>
  <c r="O549" i="13"/>
  <c r="N549" i="13"/>
  <c r="M549" i="13"/>
  <c r="AC548" i="13"/>
  <c r="AB548" i="13"/>
  <c r="AA548" i="13"/>
  <c r="Z548" i="13"/>
  <c r="Z548" i="13" a="1"/>
  <c r="Y548" i="13"/>
  <c r="X548" i="13"/>
  <c r="W548" i="13"/>
  <c r="T548" i="13"/>
  <c r="Q548" i="13"/>
  <c r="P548" i="13"/>
  <c r="O548" i="13"/>
  <c r="N548" i="13"/>
  <c r="M548" i="13"/>
  <c r="AC547" i="13"/>
  <c r="AB547" i="13"/>
  <c r="AA547" i="13"/>
  <c r="Z547" i="13"/>
  <c r="Z547" i="13" a="1"/>
  <c r="Y547" i="13"/>
  <c r="X547" i="13"/>
  <c r="W547" i="13"/>
  <c r="T547" i="13"/>
  <c r="Q547" i="13"/>
  <c r="P547" i="13"/>
  <c r="O547" i="13"/>
  <c r="N547" i="13"/>
  <c r="M547" i="13"/>
  <c r="AC546" i="13"/>
  <c r="AB546" i="13"/>
  <c r="AA546" i="13"/>
  <c r="Z546" i="13"/>
  <c r="Z546" i="13" a="1"/>
  <c r="Y546" i="13"/>
  <c r="X546" i="13"/>
  <c r="W546" i="13"/>
  <c r="T546" i="13"/>
  <c r="Q546" i="13"/>
  <c r="P546" i="13"/>
  <c r="O546" i="13"/>
  <c r="N546" i="13"/>
  <c r="M546" i="13"/>
  <c r="AC545" i="13"/>
  <c r="AB545" i="13"/>
  <c r="AA545" i="13"/>
  <c r="Z545" i="13"/>
  <c r="Z545" i="13" a="1"/>
  <c r="Y545" i="13"/>
  <c r="X545" i="13"/>
  <c r="W545" i="13"/>
  <c r="T545" i="13"/>
  <c r="Q545" i="13"/>
  <c r="P545" i="13"/>
  <c r="O545" i="13"/>
  <c r="N545" i="13"/>
  <c r="M545" i="13"/>
  <c r="AC544" i="13"/>
  <c r="AB544" i="13"/>
  <c r="AA544" i="13"/>
  <c r="Z544" i="13"/>
  <c r="Z544" i="13" a="1"/>
  <c r="Y544" i="13"/>
  <c r="X544" i="13"/>
  <c r="W544" i="13"/>
  <c r="T544" i="13"/>
  <c r="Q544" i="13"/>
  <c r="P544" i="13"/>
  <c r="O544" i="13"/>
  <c r="N544" i="13"/>
  <c r="M544" i="13"/>
  <c r="AC543" i="13"/>
  <c r="AB543" i="13"/>
  <c r="AA543" i="13"/>
  <c r="Z543" i="13"/>
  <c r="Z543" i="13" a="1"/>
  <c r="Y543" i="13"/>
  <c r="X543" i="13"/>
  <c r="W543" i="13"/>
  <c r="T543" i="13"/>
  <c r="Q543" i="13"/>
  <c r="P543" i="13"/>
  <c r="O543" i="13"/>
  <c r="N543" i="13"/>
  <c r="M543" i="13"/>
  <c r="AC542" i="13"/>
  <c r="AB542" i="13"/>
  <c r="AA542" i="13"/>
  <c r="Z542" i="13"/>
  <c r="Z542" i="13" a="1"/>
  <c r="Y542" i="13"/>
  <c r="X542" i="13"/>
  <c r="W542" i="13"/>
  <c r="T542" i="13"/>
  <c r="Q542" i="13"/>
  <c r="P542" i="13"/>
  <c r="O542" i="13"/>
  <c r="N542" i="13"/>
  <c r="M542" i="13"/>
  <c r="AC541" i="13"/>
  <c r="AB541" i="13"/>
  <c r="AA541" i="13"/>
  <c r="Z541" i="13"/>
  <c r="Z541" i="13" a="1"/>
  <c r="Y541" i="13"/>
  <c r="X541" i="13"/>
  <c r="W541" i="13"/>
  <c r="T541" i="13"/>
  <c r="Q541" i="13"/>
  <c r="P541" i="13"/>
  <c r="O541" i="13"/>
  <c r="N541" i="13"/>
  <c r="M541" i="13"/>
  <c r="AC540" i="13"/>
  <c r="AB540" i="13"/>
  <c r="AA540" i="13"/>
  <c r="Z540" i="13"/>
  <c r="Z540" i="13" a="1"/>
  <c r="Y540" i="13"/>
  <c r="X540" i="13"/>
  <c r="W540" i="13"/>
  <c r="T540" i="13"/>
  <c r="Q540" i="13"/>
  <c r="P540" i="13"/>
  <c r="O540" i="13"/>
  <c r="N540" i="13"/>
  <c r="M540" i="13"/>
  <c r="AC539" i="13"/>
  <c r="AB539" i="13"/>
  <c r="AA539" i="13"/>
  <c r="Z539" i="13"/>
  <c r="Z539" i="13" a="1"/>
  <c r="Y539" i="13"/>
  <c r="X539" i="13"/>
  <c r="W539" i="13"/>
  <c r="T539" i="13"/>
  <c r="Q539" i="13"/>
  <c r="P539" i="13"/>
  <c r="O539" i="13"/>
  <c r="N539" i="13"/>
  <c r="M539" i="13"/>
  <c r="AC538" i="13"/>
  <c r="AB538" i="13"/>
  <c r="AA538" i="13"/>
  <c r="Z538" i="13"/>
  <c r="Z538" i="13" a="1"/>
  <c r="Y538" i="13"/>
  <c r="X538" i="13"/>
  <c r="W538" i="13"/>
  <c r="T538" i="13"/>
  <c r="Q538" i="13"/>
  <c r="P538" i="13"/>
  <c r="O538" i="13"/>
  <c r="N538" i="13"/>
  <c r="M538" i="13"/>
  <c r="AC537" i="13"/>
  <c r="AB537" i="13"/>
  <c r="AA537" i="13"/>
  <c r="Z537" i="13"/>
  <c r="Z537" i="13" a="1"/>
  <c r="Y537" i="13"/>
  <c r="X537" i="13"/>
  <c r="W537" i="13"/>
  <c r="T537" i="13"/>
  <c r="Q537" i="13"/>
  <c r="P537" i="13"/>
  <c r="O537" i="13"/>
  <c r="N537" i="13"/>
  <c r="M537" i="13"/>
  <c r="AC536" i="13"/>
  <c r="AB536" i="13"/>
  <c r="AA536" i="13"/>
  <c r="Z536" i="13"/>
  <c r="Z536" i="13" a="1"/>
  <c r="Y536" i="13"/>
  <c r="X536" i="13"/>
  <c r="W536" i="13"/>
  <c r="T536" i="13"/>
  <c r="Q536" i="13"/>
  <c r="P536" i="13"/>
  <c r="O536" i="13"/>
  <c r="N536" i="13"/>
  <c r="M536" i="13"/>
  <c r="AC535" i="13"/>
  <c r="AB535" i="13"/>
  <c r="AA535" i="13"/>
  <c r="Z535" i="13"/>
  <c r="Z535" i="13" a="1"/>
  <c r="Y535" i="13"/>
  <c r="X535" i="13"/>
  <c r="W535" i="13"/>
  <c r="T535" i="13"/>
  <c r="Q535" i="13"/>
  <c r="P535" i="13"/>
  <c r="O535" i="13"/>
  <c r="N535" i="13"/>
  <c r="M535" i="13"/>
  <c r="AC534" i="13"/>
  <c r="AB534" i="13"/>
  <c r="AA534" i="13"/>
  <c r="Z534" i="13"/>
  <c r="Z534" i="13" a="1"/>
  <c r="Y534" i="13"/>
  <c r="X534" i="13"/>
  <c r="W534" i="13"/>
  <c r="T534" i="13"/>
  <c r="Q534" i="13"/>
  <c r="P534" i="13"/>
  <c r="O534" i="13"/>
  <c r="N534" i="13"/>
  <c r="M534" i="13"/>
  <c r="AC533" i="13"/>
  <c r="AB533" i="13"/>
  <c r="AA533" i="13"/>
  <c r="Z533" i="13"/>
  <c r="Z533" i="13" a="1"/>
  <c r="Y533" i="13"/>
  <c r="X533" i="13"/>
  <c r="W533" i="13"/>
  <c r="T533" i="13"/>
  <c r="Q533" i="13"/>
  <c r="P533" i="13"/>
  <c r="O533" i="13"/>
  <c r="N533" i="13"/>
  <c r="M533" i="13"/>
  <c r="AC532" i="13"/>
  <c r="AB532" i="13"/>
  <c r="AA532" i="13"/>
  <c r="Z532" i="13"/>
  <c r="Z532" i="13" a="1"/>
  <c r="Y532" i="13"/>
  <c r="X532" i="13"/>
  <c r="W532" i="13"/>
  <c r="T532" i="13"/>
  <c r="Q532" i="13"/>
  <c r="P532" i="13"/>
  <c r="O532" i="13"/>
  <c r="N532" i="13"/>
  <c r="M532" i="13"/>
  <c r="AC531" i="13"/>
  <c r="AB531" i="13"/>
  <c r="AA531" i="13"/>
  <c r="Z531" i="13"/>
  <c r="Z531" i="13" a="1"/>
  <c r="Y531" i="13"/>
  <c r="X531" i="13"/>
  <c r="W531" i="13"/>
  <c r="T531" i="13"/>
  <c r="Q531" i="13"/>
  <c r="P531" i="13"/>
  <c r="O531" i="13"/>
  <c r="N531" i="13"/>
  <c r="M531" i="13"/>
  <c r="AC530" i="13"/>
  <c r="AB530" i="13"/>
  <c r="AA530" i="13"/>
  <c r="Z530" i="13"/>
  <c r="Z530" i="13" a="1"/>
  <c r="Y530" i="13"/>
  <c r="X530" i="13"/>
  <c r="W530" i="13"/>
  <c r="T530" i="13"/>
  <c r="Q530" i="13"/>
  <c r="P530" i="13"/>
  <c r="O530" i="13"/>
  <c r="N530" i="13"/>
  <c r="M530" i="13"/>
  <c r="AC529" i="13"/>
  <c r="AB529" i="13"/>
  <c r="AA529" i="13"/>
  <c r="Z529" i="13"/>
  <c r="Z529" i="13" a="1"/>
  <c r="Y529" i="13"/>
  <c r="X529" i="13"/>
  <c r="W529" i="13"/>
  <c r="T529" i="13"/>
  <c r="Q529" i="13"/>
  <c r="P529" i="13"/>
  <c r="O529" i="13"/>
  <c r="N529" i="13"/>
  <c r="M529" i="13"/>
  <c r="AC528" i="13"/>
  <c r="AB528" i="13"/>
  <c r="AA528" i="13"/>
  <c r="Z528" i="13"/>
  <c r="Z528" i="13" a="1"/>
  <c r="Y528" i="13"/>
  <c r="X528" i="13"/>
  <c r="W528" i="13"/>
  <c r="T528" i="13"/>
  <c r="Q528" i="13"/>
  <c r="P528" i="13"/>
  <c r="O528" i="13"/>
  <c r="N528" i="13"/>
  <c r="M528" i="13"/>
  <c r="AC527" i="13"/>
  <c r="AB527" i="13"/>
  <c r="AA527" i="13"/>
  <c r="Z527" i="13"/>
  <c r="Z527" i="13" a="1"/>
  <c r="Y527" i="13"/>
  <c r="X527" i="13"/>
  <c r="W527" i="13"/>
  <c r="T527" i="13"/>
  <c r="Q527" i="13"/>
  <c r="P527" i="13"/>
  <c r="O527" i="13"/>
  <c r="N527" i="13"/>
  <c r="M527" i="13"/>
  <c r="AC526" i="13"/>
  <c r="AB526" i="13"/>
  <c r="AA526" i="13"/>
  <c r="Z526" i="13"/>
  <c r="Z526" i="13" a="1"/>
  <c r="Y526" i="13"/>
  <c r="X526" i="13"/>
  <c r="W526" i="13"/>
  <c r="T526" i="13"/>
  <c r="Q526" i="13"/>
  <c r="P526" i="13"/>
  <c r="O526" i="13"/>
  <c r="N526" i="13"/>
  <c r="M526" i="13"/>
  <c r="AC525" i="13"/>
  <c r="AB525" i="13"/>
  <c r="AA525" i="13"/>
  <c r="Z525" i="13"/>
  <c r="Z525" i="13" a="1"/>
  <c r="Y525" i="13"/>
  <c r="X525" i="13"/>
  <c r="W525" i="13"/>
  <c r="T525" i="13"/>
  <c r="Q525" i="13"/>
  <c r="P525" i="13"/>
  <c r="O525" i="13"/>
  <c r="N525" i="13"/>
  <c r="M525" i="13"/>
  <c r="AC524" i="13"/>
  <c r="AB524" i="13"/>
  <c r="AA524" i="13"/>
  <c r="Z524" i="13"/>
  <c r="Z524" i="13" a="1"/>
  <c r="Y524" i="13"/>
  <c r="X524" i="13"/>
  <c r="W524" i="13"/>
  <c r="T524" i="13"/>
  <c r="Q524" i="13"/>
  <c r="P524" i="13"/>
  <c r="O524" i="13"/>
  <c r="N524" i="13"/>
  <c r="M524" i="13"/>
  <c r="AC523" i="13"/>
  <c r="AB523" i="13"/>
  <c r="AA523" i="13"/>
  <c r="Z523" i="13"/>
  <c r="Z523" i="13" a="1"/>
  <c r="Y523" i="13"/>
  <c r="X523" i="13"/>
  <c r="W523" i="13"/>
  <c r="T523" i="13"/>
  <c r="Q523" i="13"/>
  <c r="P523" i="13"/>
  <c r="O523" i="13"/>
  <c r="N523" i="13"/>
  <c r="M523" i="13"/>
  <c r="AC522" i="13"/>
  <c r="AB522" i="13"/>
  <c r="AA522" i="13"/>
  <c r="Z522" i="13"/>
  <c r="Z522" i="13" a="1"/>
  <c r="Y522" i="13"/>
  <c r="X522" i="13"/>
  <c r="W522" i="13"/>
  <c r="T522" i="13"/>
  <c r="Q522" i="13"/>
  <c r="P522" i="13"/>
  <c r="O522" i="13"/>
  <c r="N522" i="13"/>
  <c r="M522" i="13"/>
  <c r="AC521" i="13"/>
  <c r="AB521" i="13"/>
  <c r="AA521" i="13"/>
  <c r="Z521" i="13"/>
  <c r="Z521" i="13" a="1"/>
  <c r="Y521" i="13"/>
  <c r="X521" i="13"/>
  <c r="W521" i="13"/>
  <c r="T521" i="13"/>
  <c r="Q521" i="13"/>
  <c r="P521" i="13"/>
  <c r="O521" i="13"/>
  <c r="N521" i="13"/>
  <c r="M521" i="13"/>
  <c r="AC520" i="13"/>
  <c r="AB520" i="13"/>
  <c r="AA520" i="13"/>
  <c r="Z520" i="13"/>
  <c r="Z520" i="13" a="1"/>
  <c r="Y520" i="13"/>
  <c r="X520" i="13"/>
  <c r="W520" i="13"/>
  <c r="T520" i="13"/>
  <c r="Q520" i="13"/>
  <c r="P520" i="13"/>
  <c r="O520" i="13"/>
  <c r="N520" i="13"/>
  <c r="M520" i="13"/>
  <c r="AC519" i="13"/>
  <c r="AB519" i="13"/>
  <c r="AA519" i="13"/>
  <c r="Z519" i="13"/>
  <c r="Z519" i="13" a="1"/>
  <c r="Y519" i="13"/>
  <c r="X519" i="13"/>
  <c r="W519" i="13"/>
  <c r="T519" i="13"/>
  <c r="Q519" i="13"/>
  <c r="P519" i="13"/>
  <c r="O519" i="13"/>
  <c r="N519" i="13"/>
  <c r="M519" i="13"/>
  <c r="AC518" i="13"/>
  <c r="AB518" i="13"/>
  <c r="AA518" i="13"/>
  <c r="Z518" i="13"/>
  <c r="Z518" i="13" a="1"/>
  <c r="Y518" i="13"/>
  <c r="X518" i="13"/>
  <c r="W518" i="13"/>
  <c r="T518" i="13"/>
  <c r="Q518" i="13"/>
  <c r="P518" i="13"/>
  <c r="O518" i="13"/>
  <c r="N518" i="13"/>
  <c r="M518" i="13"/>
  <c r="AC517" i="13"/>
  <c r="AB517" i="13"/>
  <c r="AA517" i="13"/>
  <c r="Z517" i="13"/>
  <c r="Z517" i="13" a="1"/>
  <c r="Y517" i="13"/>
  <c r="X517" i="13"/>
  <c r="W517" i="13"/>
  <c r="T517" i="13"/>
  <c r="Q517" i="13"/>
  <c r="P517" i="13"/>
  <c r="O517" i="13"/>
  <c r="N517" i="13"/>
  <c r="M517" i="13"/>
  <c r="AC516" i="13"/>
  <c r="AB516" i="13"/>
  <c r="AA516" i="13"/>
  <c r="Z516" i="13"/>
  <c r="Z516" i="13" a="1"/>
  <c r="Y516" i="13"/>
  <c r="X516" i="13"/>
  <c r="W516" i="13"/>
  <c r="T516" i="13"/>
  <c r="Q516" i="13"/>
  <c r="P516" i="13"/>
  <c r="O516" i="13"/>
  <c r="N516" i="13"/>
  <c r="M516" i="13"/>
  <c r="AC515" i="13"/>
  <c r="AB515" i="13"/>
  <c r="AA515" i="13"/>
  <c r="Z515" i="13"/>
  <c r="Z515" i="13" a="1"/>
  <c r="Y515" i="13"/>
  <c r="X515" i="13"/>
  <c r="W515" i="13"/>
  <c r="T515" i="13"/>
  <c r="Q515" i="13"/>
  <c r="P515" i="13"/>
  <c r="O515" i="13"/>
  <c r="N515" i="13"/>
  <c r="M515" i="13"/>
  <c r="AC514" i="13"/>
  <c r="AB514" i="13"/>
  <c r="AA514" i="13"/>
  <c r="Z514" i="13"/>
  <c r="Z514" i="13" a="1"/>
  <c r="Y514" i="13"/>
  <c r="X514" i="13"/>
  <c r="W514" i="13"/>
  <c r="T514" i="13"/>
  <c r="Q514" i="13"/>
  <c r="P514" i="13"/>
  <c r="O514" i="13"/>
  <c r="N514" i="13"/>
  <c r="M514" i="13"/>
  <c r="AC513" i="13"/>
  <c r="AB513" i="13"/>
  <c r="AA513" i="13"/>
  <c r="Z513" i="13"/>
  <c r="Z513" i="13" a="1"/>
  <c r="Y513" i="13"/>
  <c r="X513" i="13"/>
  <c r="W513" i="13"/>
  <c r="T513" i="13"/>
  <c r="Q513" i="13"/>
  <c r="P513" i="13"/>
  <c r="O513" i="13"/>
  <c r="N513" i="13"/>
  <c r="M513" i="13"/>
  <c r="AC512" i="13"/>
  <c r="AB512" i="13"/>
  <c r="AA512" i="13"/>
  <c r="Z512" i="13"/>
  <c r="Z512" i="13" a="1"/>
  <c r="Y512" i="13"/>
  <c r="X512" i="13"/>
  <c r="W512" i="13"/>
  <c r="T512" i="13"/>
  <c r="Q512" i="13"/>
  <c r="P512" i="13"/>
  <c r="O512" i="13"/>
  <c r="N512" i="13"/>
  <c r="M512" i="13"/>
  <c r="AC511" i="13"/>
  <c r="AB511" i="13"/>
  <c r="AA511" i="13"/>
  <c r="Z511" i="13"/>
  <c r="Z511" i="13" a="1"/>
  <c r="Y511" i="13"/>
  <c r="X511" i="13"/>
  <c r="W511" i="13"/>
  <c r="T511" i="13"/>
  <c r="Q511" i="13"/>
  <c r="P511" i="13"/>
  <c r="O511" i="13"/>
  <c r="N511" i="13"/>
  <c r="M511" i="13"/>
  <c r="AC510" i="13"/>
  <c r="AB510" i="13"/>
  <c r="AA510" i="13"/>
  <c r="Z510" i="13"/>
  <c r="Z510" i="13" a="1"/>
  <c r="Y510" i="13"/>
  <c r="X510" i="13"/>
  <c r="W510" i="13"/>
  <c r="T510" i="13"/>
  <c r="Q510" i="13"/>
  <c r="P510" i="13"/>
  <c r="O510" i="13"/>
  <c r="N510" i="13"/>
  <c r="M510" i="13"/>
  <c r="AC509" i="13"/>
  <c r="AB509" i="13"/>
  <c r="AA509" i="13"/>
  <c r="Z509" i="13"/>
  <c r="Z509" i="13" a="1"/>
  <c r="Y509" i="13"/>
  <c r="X509" i="13"/>
  <c r="W509" i="13"/>
  <c r="T509" i="13"/>
  <c r="Q509" i="13"/>
  <c r="P509" i="13"/>
  <c r="O509" i="13"/>
  <c r="N509" i="13"/>
  <c r="M509" i="13"/>
  <c r="AC508" i="13"/>
  <c r="AB508" i="13"/>
  <c r="AA508" i="13"/>
  <c r="Z508" i="13"/>
  <c r="Z508" i="13" a="1"/>
  <c r="Y508" i="13"/>
  <c r="X508" i="13"/>
  <c r="W508" i="13"/>
  <c r="T508" i="13"/>
  <c r="Q508" i="13"/>
  <c r="P508" i="13"/>
  <c r="O508" i="13"/>
  <c r="N508" i="13"/>
  <c r="M508" i="13"/>
  <c r="AC507" i="13"/>
  <c r="AB507" i="13"/>
  <c r="AA507" i="13"/>
  <c r="Z507" i="13"/>
  <c r="Z507" i="13" a="1"/>
  <c r="Y507" i="13"/>
  <c r="X507" i="13"/>
  <c r="W507" i="13"/>
  <c r="T507" i="13"/>
  <c r="Q507" i="13"/>
  <c r="P507" i="13"/>
  <c r="O507" i="13"/>
  <c r="N507" i="13"/>
  <c r="M507" i="13"/>
  <c r="AC506" i="13"/>
  <c r="AB506" i="13"/>
  <c r="AA506" i="13"/>
  <c r="Z506" i="13"/>
  <c r="Z506" i="13" a="1"/>
  <c r="Y506" i="13"/>
  <c r="X506" i="13"/>
  <c r="W506" i="13"/>
  <c r="T506" i="13"/>
  <c r="Q506" i="13"/>
  <c r="P506" i="13"/>
  <c r="O506" i="13"/>
  <c r="N506" i="13"/>
  <c r="M506" i="13"/>
  <c r="AC505" i="13"/>
  <c r="AB505" i="13"/>
  <c r="AA505" i="13"/>
  <c r="Z505" i="13"/>
  <c r="Z505" i="13" a="1"/>
  <c r="Y505" i="13"/>
  <c r="X505" i="13"/>
  <c r="W505" i="13"/>
  <c r="T505" i="13"/>
  <c r="Q505" i="13"/>
  <c r="P505" i="13"/>
  <c r="O505" i="13"/>
  <c r="N505" i="13"/>
  <c r="M505" i="13"/>
  <c r="AC504" i="13"/>
  <c r="AB504" i="13"/>
  <c r="AA504" i="13"/>
  <c r="Z504" i="13"/>
  <c r="Z504" i="13" a="1"/>
  <c r="Y504" i="13"/>
  <c r="X504" i="13"/>
  <c r="W504" i="13"/>
  <c r="T504" i="13"/>
  <c r="Q504" i="13"/>
  <c r="P504" i="13"/>
  <c r="O504" i="13"/>
  <c r="N504" i="13"/>
  <c r="M504" i="13"/>
  <c r="AC503" i="13"/>
  <c r="AB503" i="13"/>
  <c r="AA503" i="13"/>
  <c r="Z503" i="13"/>
  <c r="Z503" i="13" a="1"/>
  <c r="Y503" i="13"/>
  <c r="X503" i="13"/>
  <c r="W503" i="13"/>
  <c r="T503" i="13"/>
  <c r="Q503" i="13"/>
  <c r="P503" i="13"/>
  <c r="O503" i="13"/>
  <c r="N503" i="13"/>
  <c r="M503" i="13"/>
  <c r="AC502" i="13"/>
  <c r="AB502" i="13"/>
  <c r="AA502" i="13"/>
  <c r="Z502" i="13"/>
  <c r="Z502" i="13" a="1"/>
  <c r="Y502" i="13"/>
  <c r="X502" i="13"/>
  <c r="W502" i="13"/>
  <c r="T502" i="13"/>
  <c r="Q502" i="13"/>
  <c r="P502" i="13"/>
  <c r="O502" i="13"/>
  <c r="N502" i="13"/>
  <c r="M502" i="13"/>
  <c r="AC501" i="13"/>
  <c r="AB501" i="13"/>
  <c r="AA501" i="13"/>
  <c r="Z501" i="13"/>
  <c r="Z501" i="13" a="1"/>
  <c r="Y501" i="13"/>
  <c r="X501" i="13"/>
  <c r="W501" i="13"/>
  <c r="T501" i="13"/>
  <c r="Q501" i="13"/>
  <c r="P501" i="13"/>
  <c r="O501" i="13"/>
  <c r="N501" i="13"/>
  <c r="M501" i="13"/>
  <c r="AC500" i="13"/>
  <c r="AB500" i="13"/>
  <c r="AA500" i="13"/>
  <c r="Z500" i="13"/>
  <c r="Z500" i="13" a="1"/>
  <c r="Y500" i="13"/>
  <c r="X500" i="13"/>
  <c r="W500" i="13"/>
  <c r="T500" i="13"/>
  <c r="Q500" i="13"/>
  <c r="P500" i="13"/>
  <c r="O500" i="13"/>
  <c r="N500" i="13"/>
  <c r="M500" i="13"/>
  <c r="AC499" i="13"/>
  <c r="AB499" i="13"/>
  <c r="AA499" i="13"/>
  <c r="Z499" i="13"/>
  <c r="Z499" i="13" a="1"/>
  <c r="Y499" i="13"/>
  <c r="X499" i="13"/>
  <c r="W499" i="13"/>
  <c r="T499" i="13"/>
  <c r="Q499" i="13"/>
  <c r="P499" i="13"/>
  <c r="O499" i="13"/>
  <c r="N499" i="13"/>
  <c r="M499" i="13"/>
  <c r="AC498" i="13"/>
  <c r="AB498" i="13"/>
  <c r="AA498" i="13"/>
  <c r="Z498" i="13"/>
  <c r="Z498" i="13" a="1"/>
  <c r="Y498" i="13"/>
  <c r="X498" i="13"/>
  <c r="W498" i="13"/>
  <c r="T498" i="13"/>
  <c r="Q498" i="13"/>
  <c r="P498" i="13"/>
  <c r="O498" i="13"/>
  <c r="N498" i="13"/>
  <c r="M498" i="13"/>
  <c r="AC497" i="13"/>
  <c r="AB497" i="13"/>
  <c r="AA497" i="13"/>
  <c r="Z497" i="13"/>
  <c r="Z497" i="13" a="1"/>
  <c r="Y497" i="13"/>
  <c r="X497" i="13"/>
  <c r="W497" i="13"/>
  <c r="T497" i="13"/>
  <c r="Q497" i="13"/>
  <c r="P497" i="13"/>
  <c r="O497" i="13"/>
  <c r="N497" i="13"/>
  <c r="M497" i="13"/>
  <c r="AC496" i="13"/>
  <c r="AB496" i="13"/>
  <c r="AA496" i="13"/>
  <c r="Z496" i="13"/>
  <c r="Z496" i="13" a="1"/>
  <c r="Y496" i="13"/>
  <c r="X496" i="13"/>
  <c r="W496" i="13"/>
  <c r="T496" i="13"/>
  <c r="Q496" i="13"/>
  <c r="P496" i="13"/>
  <c r="O496" i="13"/>
  <c r="N496" i="13"/>
  <c r="M496" i="13"/>
  <c r="AC495" i="13"/>
  <c r="AB495" i="13"/>
  <c r="AA495" i="13"/>
  <c r="Z495" i="13"/>
  <c r="Z495" i="13" a="1"/>
  <c r="Y495" i="13"/>
  <c r="X495" i="13"/>
  <c r="W495" i="13"/>
  <c r="T495" i="13"/>
  <c r="Q495" i="13"/>
  <c r="P495" i="13"/>
  <c r="O495" i="13"/>
  <c r="N495" i="13"/>
  <c r="M495" i="13"/>
  <c r="AC494" i="13"/>
  <c r="AB494" i="13"/>
  <c r="AA494" i="13"/>
  <c r="Z494" i="13"/>
  <c r="Z494" i="13" a="1"/>
  <c r="Y494" i="13"/>
  <c r="X494" i="13"/>
  <c r="W494" i="13"/>
  <c r="T494" i="13"/>
  <c r="Q494" i="13"/>
  <c r="P494" i="13"/>
  <c r="O494" i="13"/>
  <c r="N494" i="13"/>
  <c r="M494" i="13"/>
  <c r="AC493" i="13"/>
  <c r="AB493" i="13"/>
  <c r="AA493" i="13"/>
  <c r="Z493" i="13"/>
  <c r="Z493" i="13" a="1"/>
  <c r="Y493" i="13"/>
  <c r="X493" i="13"/>
  <c r="W493" i="13"/>
  <c r="T493" i="13"/>
  <c r="Q493" i="13"/>
  <c r="P493" i="13"/>
  <c r="O493" i="13"/>
  <c r="N493" i="13"/>
  <c r="M493" i="13"/>
  <c r="AC492" i="13"/>
  <c r="AB492" i="13"/>
  <c r="AA492" i="13"/>
  <c r="Z492" i="13"/>
  <c r="Z492" i="13" a="1"/>
  <c r="Y492" i="13"/>
  <c r="X492" i="13"/>
  <c r="W492" i="13"/>
  <c r="T492" i="13"/>
  <c r="Q492" i="13"/>
  <c r="P492" i="13"/>
  <c r="O492" i="13"/>
  <c r="N492" i="13"/>
  <c r="M492" i="13"/>
  <c r="AC491" i="13"/>
  <c r="AB491" i="13"/>
  <c r="AA491" i="13"/>
  <c r="Z491" i="13"/>
  <c r="Z491" i="13" a="1"/>
  <c r="Y491" i="13"/>
  <c r="X491" i="13"/>
  <c r="W491" i="13"/>
  <c r="T491" i="13"/>
  <c r="Q491" i="13"/>
  <c r="P491" i="13"/>
  <c r="O491" i="13"/>
  <c r="N491" i="13"/>
  <c r="M491" i="13"/>
  <c r="AC490" i="13"/>
  <c r="AB490" i="13"/>
  <c r="AA490" i="13"/>
  <c r="Z490" i="13"/>
  <c r="Z490" i="13" a="1"/>
  <c r="Y490" i="13"/>
  <c r="X490" i="13"/>
  <c r="W490" i="13"/>
  <c r="T490" i="13"/>
  <c r="Q490" i="13"/>
  <c r="P490" i="13"/>
  <c r="O490" i="13"/>
  <c r="N490" i="13"/>
  <c r="M490" i="13"/>
  <c r="AC489" i="13"/>
  <c r="AB489" i="13"/>
  <c r="AA489" i="13"/>
  <c r="Z489" i="13"/>
  <c r="Z489" i="13" a="1"/>
  <c r="Y489" i="13"/>
  <c r="X489" i="13"/>
  <c r="W489" i="13"/>
  <c r="T489" i="13"/>
  <c r="Q489" i="13"/>
  <c r="P489" i="13"/>
  <c r="O489" i="13"/>
  <c r="N489" i="13"/>
  <c r="M489" i="13"/>
  <c r="AC488" i="13"/>
  <c r="AB488" i="13"/>
  <c r="AA488" i="13"/>
  <c r="Z488" i="13"/>
  <c r="Z488" i="13" a="1"/>
  <c r="Y488" i="13"/>
  <c r="X488" i="13"/>
  <c r="W488" i="13"/>
  <c r="T488" i="13"/>
  <c r="Q488" i="13"/>
  <c r="P488" i="13"/>
  <c r="O488" i="13"/>
  <c r="N488" i="13"/>
  <c r="M488" i="13"/>
  <c r="AC487" i="13"/>
  <c r="AB487" i="13"/>
  <c r="AA487" i="13"/>
  <c r="Z487" i="13"/>
  <c r="Z487" i="13" a="1"/>
  <c r="Y487" i="13"/>
  <c r="X487" i="13"/>
  <c r="W487" i="13"/>
  <c r="T487" i="13"/>
  <c r="Q487" i="13"/>
  <c r="P487" i="13"/>
  <c r="O487" i="13"/>
  <c r="N487" i="13"/>
  <c r="M487" i="13"/>
  <c r="AC486" i="13"/>
  <c r="AB486" i="13"/>
  <c r="AA486" i="13"/>
  <c r="Z486" i="13"/>
  <c r="Z486" i="13" a="1"/>
  <c r="Y486" i="13"/>
  <c r="X486" i="13"/>
  <c r="W486" i="13"/>
  <c r="T486" i="13"/>
  <c r="Q486" i="13"/>
  <c r="P486" i="13"/>
  <c r="O486" i="13"/>
  <c r="N486" i="13"/>
  <c r="M486" i="13"/>
  <c r="AC485" i="13"/>
  <c r="AB485" i="13"/>
  <c r="AA485" i="13"/>
  <c r="Z485" i="13"/>
  <c r="Z485" i="13" a="1"/>
  <c r="Y485" i="13"/>
  <c r="X485" i="13"/>
  <c r="W485" i="13"/>
  <c r="T485" i="13"/>
  <c r="Q485" i="13"/>
  <c r="P485" i="13"/>
  <c r="O485" i="13"/>
  <c r="N485" i="13"/>
  <c r="M485" i="13"/>
  <c r="AC484" i="13"/>
  <c r="AB484" i="13"/>
  <c r="AA484" i="13"/>
  <c r="Z484" i="13"/>
  <c r="Z484" i="13" a="1"/>
  <c r="Y484" i="13"/>
  <c r="X484" i="13"/>
  <c r="W484" i="13"/>
  <c r="T484" i="13"/>
  <c r="Q484" i="13"/>
  <c r="P484" i="13"/>
  <c r="O484" i="13"/>
  <c r="N484" i="13"/>
  <c r="M484" i="13"/>
  <c r="AC483" i="13"/>
  <c r="AB483" i="13"/>
  <c r="AA483" i="13"/>
  <c r="Z483" i="13"/>
  <c r="Z483" i="13" a="1"/>
  <c r="Y483" i="13"/>
  <c r="X483" i="13"/>
  <c r="W483" i="13"/>
  <c r="T483" i="13"/>
  <c r="Q483" i="13"/>
  <c r="P483" i="13"/>
  <c r="O483" i="13"/>
  <c r="N483" i="13"/>
  <c r="M483" i="13"/>
  <c r="AC482" i="13"/>
  <c r="AB482" i="13"/>
  <c r="AA482" i="13"/>
  <c r="Z482" i="13"/>
  <c r="Z482" i="13" a="1"/>
  <c r="Y482" i="13"/>
  <c r="X482" i="13"/>
  <c r="W482" i="13"/>
  <c r="T482" i="13"/>
  <c r="Q482" i="13"/>
  <c r="P482" i="13"/>
  <c r="O482" i="13"/>
  <c r="N482" i="13"/>
  <c r="M482" i="13"/>
  <c r="AC481" i="13"/>
  <c r="AB481" i="13"/>
  <c r="AA481" i="13"/>
  <c r="Z481" i="13"/>
  <c r="Z481" i="13" a="1"/>
  <c r="Y481" i="13"/>
  <c r="X481" i="13"/>
  <c r="W481" i="13"/>
  <c r="T481" i="13"/>
  <c r="Q481" i="13"/>
  <c r="P481" i="13"/>
  <c r="O481" i="13"/>
  <c r="N481" i="13"/>
  <c r="M481" i="13"/>
  <c r="AC480" i="13"/>
  <c r="AB480" i="13"/>
  <c r="AA480" i="13"/>
  <c r="Z480" i="13"/>
  <c r="Z480" i="13" a="1"/>
  <c r="Y480" i="13"/>
  <c r="X480" i="13"/>
  <c r="W480" i="13"/>
  <c r="T480" i="13"/>
  <c r="Q480" i="13"/>
  <c r="P480" i="13"/>
  <c r="O480" i="13"/>
  <c r="N480" i="13"/>
  <c r="M480" i="13"/>
  <c r="AC479" i="13"/>
  <c r="AB479" i="13"/>
  <c r="AA479" i="13"/>
  <c r="Z479" i="13"/>
  <c r="Z479" i="13" a="1"/>
  <c r="Y479" i="13"/>
  <c r="X479" i="13"/>
  <c r="W479" i="13"/>
  <c r="T479" i="13"/>
  <c r="Q479" i="13"/>
  <c r="P479" i="13"/>
  <c r="O479" i="13"/>
  <c r="N479" i="13"/>
  <c r="M479" i="13"/>
  <c r="AC478" i="13"/>
  <c r="AB478" i="13"/>
  <c r="AA478" i="13"/>
  <c r="Z478" i="13"/>
  <c r="Z478" i="13" a="1"/>
  <c r="Y478" i="13"/>
  <c r="X478" i="13"/>
  <c r="W478" i="13"/>
  <c r="T478" i="13"/>
  <c r="Q478" i="13"/>
  <c r="P478" i="13"/>
  <c r="O478" i="13"/>
  <c r="N478" i="13"/>
  <c r="M478" i="13"/>
  <c r="AC477" i="13"/>
  <c r="AB477" i="13"/>
  <c r="AA477" i="13"/>
  <c r="Z477" i="13"/>
  <c r="Z477" i="13" a="1"/>
  <c r="Y477" i="13"/>
  <c r="X477" i="13"/>
  <c r="W477" i="13"/>
  <c r="T477" i="13"/>
  <c r="Q477" i="13"/>
  <c r="P477" i="13"/>
  <c r="O477" i="13"/>
  <c r="N477" i="13"/>
  <c r="M477" i="13"/>
  <c r="AC476" i="13"/>
  <c r="AB476" i="13"/>
  <c r="AA476" i="13"/>
  <c r="Z476" i="13"/>
  <c r="Z476" i="13" a="1"/>
  <c r="Y476" i="13"/>
  <c r="X476" i="13"/>
  <c r="W476" i="13"/>
  <c r="T476" i="13"/>
  <c r="Q476" i="13"/>
  <c r="P476" i="13"/>
  <c r="O476" i="13"/>
  <c r="N476" i="13"/>
  <c r="M476" i="13"/>
  <c r="AC475" i="13"/>
  <c r="AB475" i="13"/>
  <c r="AA475" i="13"/>
  <c r="Z475" i="13"/>
  <c r="Z475" i="13" a="1"/>
  <c r="Y475" i="13"/>
  <c r="X475" i="13"/>
  <c r="W475" i="13"/>
  <c r="T475" i="13"/>
  <c r="Q475" i="13"/>
  <c r="P475" i="13"/>
  <c r="O475" i="13"/>
  <c r="N475" i="13"/>
  <c r="M475" i="13"/>
  <c r="AC474" i="13"/>
  <c r="AB474" i="13"/>
  <c r="AA474" i="13"/>
  <c r="Z474" i="13"/>
  <c r="Z474" i="13" a="1"/>
  <c r="Y474" i="13"/>
  <c r="X474" i="13"/>
  <c r="W474" i="13"/>
  <c r="T474" i="13"/>
  <c r="Q474" i="13"/>
  <c r="P474" i="13"/>
  <c r="O474" i="13"/>
  <c r="N474" i="13"/>
  <c r="M474" i="13"/>
  <c r="AC473" i="13"/>
  <c r="AB473" i="13"/>
  <c r="AA473" i="13"/>
  <c r="Z473" i="13"/>
  <c r="Z473" i="13" a="1"/>
  <c r="Y473" i="13"/>
  <c r="X473" i="13"/>
  <c r="W473" i="13"/>
  <c r="T473" i="13"/>
  <c r="Q473" i="13"/>
  <c r="P473" i="13"/>
  <c r="O473" i="13"/>
  <c r="N473" i="13"/>
  <c r="M473" i="13"/>
  <c r="AC472" i="13"/>
  <c r="AB472" i="13"/>
  <c r="AA472" i="13"/>
  <c r="Z472" i="13"/>
  <c r="Z472" i="13" a="1"/>
  <c r="Y472" i="13"/>
  <c r="X472" i="13"/>
  <c r="W472" i="13"/>
  <c r="T472" i="13"/>
  <c r="Q472" i="13"/>
  <c r="P472" i="13"/>
  <c r="O472" i="13"/>
  <c r="N472" i="13"/>
  <c r="M472" i="13"/>
  <c r="AC471" i="13"/>
  <c r="AB471" i="13"/>
  <c r="AA471" i="13"/>
  <c r="Z471" i="13"/>
  <c r="Z471" i="13" a="1"/>
  <c r="Y471" i="13"/>
  <c r="X471" i="13"/>
  <c r="W471" i="13"/>
  <c r="T471" i="13"/>
  <c r="Q471" i="13"/>
  <c r="P471" i="13"/>
  <c r="O471" i="13"/>
  <c r="N471" i="13"/>
  <c r="M471" i="13"/>
  <c r="AC470" i="13"/>
  <c r="AB470" i="13"/>
  <c r="AA470" i="13"/>
  <c r="Z470" i="13"/>
  <c r="Z470" i="13" a="1"/>
  <c r="Y470" i="13"/>
  <c r="X470" i="13"/>
  <c r="W470" i="13"/>
  <c r="T470" i="13"/>
  <c r="Q470" i="13"/>
  <c r="P470" i="13"/>
  <c r="O470" i="13"/>
  <c r="N470" i="13"/>
  <c r="M470" i="13"/>
  <c r="AC469" i="13"/>
  <c r="AB469" i="13"/>
  <c r="AA469" i="13"/>
  <c r="Z469" i="13"/>
  <c r="Z469" i="13" a="1"/>
  <c r="Y469" i="13"/>
  <c r="X469" i="13"/>
  <c r="W469" i="13"/>
  <c r="T469" i="13"/>
  <c r="Q469" i="13"/>
  <c r="P469" i="13"/>
  <c r="O469" i="13"/>
  <c r="N469" i="13"/>
  <c r="M469" i="13"/>
  <c r="AC468" i="13"/>
  <c r="AB468" i="13"/>
  <c r="AA468" i="13"/>
  <c r="Z468" i="13"/>
  <c r="Z468" i="13" a="1"/>
  <c r="Y468" i="13"/>
  <c r="X468" i="13"/>
  <c r="W468" i="13"/>
  <c r="T468" i="13"/>
  <c r="Q468" i="13"/>
  <c r="P468" i="13"/>
  <c r="O468" i="13"/>
  <c r="N468" i="13"/>
  <c r="M468" i="13"/>
  <c r="AC467" i="13"/>
  <c r="AB467" i="13"/>
  <c r="AA467" i="13"/>
  <c r="Z467" i="13"/>
  <c r="Z467" i="13" a="1"/>
  <c r="Y467" i="13"/>
  <c r="X467" i="13"/>
  <c r="W467" i="13"/>
  <c r="T467" i="13"/>
  <c r="Q467" i="13"/>
  <c r="P467" i="13"/>
  <c r="O467" i="13"/>
  <c r="N467" i="13"/>
  <c r="M467" i="13"/>
  <c r="AC466" i="13"/>
  <c r="AB466" i="13"/>
  <c r="AA466" i="13"/>
  <c r="Z466" i="13"/>
  <c r="Z466" i="13" a="1"/>
  <c r="Y466" i="13"/>
  <c r="X466" i="13"/>
  <c r="W466" i="13"/>
  <c r="T466" i="13"/>
  <c r="Q466" i="13"/>
  <c r="P466" i="13"/>
  <c r="O466" i="13"/>
  <c r="N466" i="13"/>
  <c r="M466" i="13"/>
  <c r="AC465" i="13"/>
  <c r="AB465" i="13"/>
  <c r="AA465" i="13"/>
  <c r="Z465" i="13"/>
  <c r="Z465" i="13" a="1"/>
  <c r="Y465" i="13"/>
  <c r="X465" i="13"/>
  <c r="W465" i="13"/>
  <c r="T465" i="13"/>
  <c r="Q465" i="13"/>
  <c r="P465" i="13"/>
  <c r="O465" i="13"/>
  <c r="N465" i="13"/>
  <c r="M465" i="13"/>
  <c r="AC464" i="13"/>
  <c r="AB464" i="13"/>
  <c r="AA464" i="13"/>
  <c r="Z464" i="13"/>
  <c r="Z464" i="13" a="1"/>
  <c r="Y464" i="13"/>
  <c r="X464" i="13"/>
  <c r="W464" i="13"/>
  <c r="T464" i="13"/>
  <c r="Q464" i="13"/>
  <c r="P464" i="13"/>
  <c r="O464" i="13"/>
  <c r="N464" i="13"/>
  <c r="M464" i="13"/>
  <c r="AC463" i="13"/>
  <c r="AB463" i="13"/>
  <c r="AA463" i="13"/>
  <c r="Z463" i="13"/>
  <c r="Z463" i="13" a="1"/>
  <c r="Y463" i="13"/>
  <c r="X463" i="13"/>
  <c r="W463" i="13"/>
  <c r="T463" i="13"/>
  <c r="Q463" i="13"/>
  <c r="P463" i="13"/>
  <c r="O463" i="13"/>
  <c r="N463" i="13"/>
  <c r="M463" i="13"/>
  <c r="AC462" i="13"/>
  <c r="AB462" i="13"/>
  <c r="AA462" i="13"/>
  <c r="Z462" i="13"/>
  <c r="Z462" i="13" a="1"/>
  <c r="Y462" i="13"/>
  <c r="X462" i="13"/>
  <c r="W462" i="13"/>
  <c r="T462" i="13"/>
  <c r="Q462" i="13"/>
  <c r="P462" i="13"/>
  <c r="O462" i="13"/>
  <c r="N462" i="13"/>
  <c r="M462" i="13"/>
  <c r="AC461" i="13"/>
  <c r="AB461" i="13"/>
  <c r="AA461" i="13"/>
  <c r="Z461" i="13"/>
  <c r="Z461" i="13" a="1"/>
  <c r="Y461" i="13"/>
  <c r="X461" i="13"/>
  <c r="W461" i="13"/>
  <c r="T461" i="13"/>
  <c r="Q461" i="13"/>
  <c r="P461" i="13"/>
  <c r="O461" i="13"/>
  <c r="N461" i="13"/>
  <c r="M461" i="13"/>
  <c r="AC460" i="13"/>
  <c r="AB460" i="13"/>
  <c r="AA460" i="13"/>
  <c r="Z460" i="13"/>
  <c r="Z460" i="13" a="1"/>
  <c r="Y460" i="13"/>
  <c r="X460" i="13"/>
  <c r="W460" i="13"/>
  <c r="T460" i="13"/>
  <c r="Q460" i="13"/>
  <c r="P460" i="13"/>
  <c r="O460" i="13"/>
  <c r="N460" i="13"/>
  <c r="M460" i="13"/>
  <c r="AC459" i="13"/>
  <c r="AB459" i="13"/>
  <c r="AA459" i="13"/>
  <c r="Z459" i="13"/>
  <c r="Z459" i="13" a="1"/>
  <c r="Y459" i="13"/>
  <c r="X459" i="13"/>
  <c r="W459" i="13"/>
  <c r="T459" i="13"/>
  <c r="Q459" i="13"/>
  <c r="P459" i="13"/>
  <c r="O459" i="13"/>
  <c r="N459" i="13"/>
  <c r="M459" i="13"/>
  <c r="AC458" i="13"/>
  <c r="AB458" i="13"/>
  <c r="AA458" i="13"/>
  <c r="Z458" i="13"/>
  <c r="Z458" i="13" a="1"/>
  <c r="Y458" i="13"/>
  <c r="X458" i="13"/>
  <c r="W458" i="13"/>
  <c r="T458" i="13"/>
  <c r="Q458" i="13"/>
  <c r="P458" i="13"/>
  <c r="O458" i="13"/>
  <c r="N458" i="13"/>
  <c r="M458" i="13"/>
  <c r="AC457" i="13"/>
  <c r="AB457" i="13"/>
  <c r="AA457" i="13"/>
  <c r="Z457" i="13"/>
  <c r="Z457" i="13" a="1"/>
  <c r="Y457" i="13"/>
  <c r="X457" i="13"/>
  <c r="W457" i="13"/>
  <c r="T457" i="13"/>
  <c r="Q457" i="13"/>
  <c r="P457" i="13"/>
  <c r="O457" i="13"/>
  <c r="N457" i="13"/>
  <c r="M457" i="13"/>
  <c r="AC456" i="13"/>
  <c r="AB456" i="13"/>
  <c r="AA456" i="13"/>
  <c r="Z456" i="13"/>
  <c r="Z456" i="13" a="1"/>
  <c r="Y456" i="13"/>
  <c r="X456" i="13"/>
  <c r="W456" i="13"/>
  <c r="T456" i="13"/>
  <c r="Q456" i="13"/>
  <c r="P456" i="13"/>
  <c r="O456" i="13"/>
  <c r="N456" i="13"/>
  <c r="M456" i="13"/>
  <c r="AC455" i="13"/>
  <c r="AB455" i="13"/>
  <c r="AA455" i="13"/>
  <c r="Z455" i="13"/>
  <c r="Z455" i="13" a="1"/>
  <c r="Y455" i="13"/>
  <c r="X455" i="13"/>
  <c r="W455" i="13"/>
  <c r="T455" i="13"/>
  <c r="Q455" i="13"/>
  <c r="P455" i="13"/>
  <c r="O455" i="13"/>
  <c r="N455" i="13"/>
  <c r="M455" i="13"/>
  <c r="AC454" i="13"/>
  <c r="AB454" i="13"/>
  <c r="AA454" i="13"/>
  <c r="Z454" i="13"/>
  <c r="Z454" i="13" a="1"/>
  <c r="Y454" i="13"/>
  <c r="X454" i="13"/>
  <c r="W454" i="13"/>
  <c r="T454" i="13"/>
  <c r="Q454" i="13"/>
  <c r="P454" i="13"/>
  <c r="O454" i="13"/>
  <c r="N454" i="13"/>
  <c r="M454" i="13"/>
  <c r="AC453" i="13"/>
  <c r="AB453" i="13"/>
  <c r="AA453" i="13"/>
  <c r="Z453" i="13"/>
  <c r="Z453" i="13" a="1"/>
  <c r="Y453" i="13"/>
  <c r="X453" i="13"/>
  <c r="W453" i="13"/>
  <c r="T453" i="13"/>
  <c r="Q453" i="13"/>
  <c r="P453" i="13"/>
  <c r="O453" i="13"/>
  <c r="N453" i="13"/>
  <c r="M453" i="13"/>
  <c r="AC452" i="13"/>
  <c r="AB452" i="13"/>
  <c r="AA452" i="13"/>
  <c r="Z452" i="13"/>
  <c r="Z452" i="13" a="1"/>
  <c r="Y452" i="13"/>
  <c r="X452" i="13"/>
  <c r="W452" i="13"/>
  <c r="T452" i="13"/>
  <c r="Q452" i="13"/>
  <c r="P452" i="13"/>
  <c r="O452" i="13"/>
  <c r="N452" i="13"/>
  <c r="M452" i="13"/>
  <c r="AC451" i="13"/>
  <c r="AB451" i="13"/>
  <c r="AA451" i="13"/>
  <c r="Z451" i="13"/>
  <c r="Z451" i="13" a="1"/>
  <c r="Y451" i="13"/>
  <c r="X451" i="13"/>
  <c r="W451" i="13"/>
  <c r="T451" i="13"/>
  <c r="Q451" i="13"/>
  <c r="P451" i="13"/>
  <c r="O451" i="13"/>
  <c r="N451" i="13"/>
  <c r="M451" i="13"/>
  <c r="AC450" i="13"/>
  <c r="AB450" i="13"/>
  <c r="AA450" i="13"/>
  <c r="Z450" i="13"/>
  <c r="Z450" i="13" a="1"/>
  <c r="Y450" i="13"/>
  <c r="X450" i="13"/>
  <c r="W450" i="13"/>
  <c r="T450" i="13"/>
  <c r="Q450" i="13"/>
  <c r="P450" i="13"/>
  <c r="O450" i="13"/>
  <c r="N450" i="13"/>
  <c r="M450" i="13"/>
  <c r="AC449" i="13"/>
  <c r="AB449" i="13"/>
  <c r="AA449" i="13"/>
  <c r="Z449" i="13"/>
  <c r="Z449" i="13" a="1"/>
  <c r="Y449" i="13"/>
  <c r="X449" i="13"/>
  <c r="W449" i="13"/>
  <c r="T449" i="13"/>
  <c r="Q449" i="13"/>
  <c r="P449" i="13"/>
  <c r="O449" i="13"/>
  <c r="N449" i="13"/>
  <c r="M449" i="13"/>
  <c r="AC448" i="13"/>
  <c r="AB448" i="13"/>
  <c r="AA448" i="13"/>
  <c r="Z448" i="13"/>
  <c r="Z448" i="13" a="1"/>
  <c r="Y448" i="13"/>
  <c r="X448" i="13"/>
  <c r="W448" i="13"/>
  <c r="T448" i="13"/>
  <c r="Q448" i="13"/>
  <c r="P448" i="13"/>
  <c r="O448" i="13"/>
  <c r="N448" i="13"/>
  <c r="M448" i="13"/>
  <c r="AC447" i="13"/>
  <c r="AB447" i="13"/>
  <c r="AA447" i="13"/>
  <c r="Z447" i="13"/>
  <c r="Z447" i="13" a="1"/>
  <c r="Y447" i="13"/>
  <c r="X447" i="13"/>
  <c r="W447" i="13"/>
  <c r="T447" i="13"/>
  <c r="Q447" i="13"/>
  <c r="P447" i="13"/>
  <c r="O447" i="13"/>
  <c r="N447" i="13"/>
  <c r="M447" i="13"/>
  <c r="AC446" i="13"/>
  <c r="AB446" i="13"/>
  <c r="AA446" i="13"/>
  <c r="Z446" i="13"/>
  <c r="Z446" i="13" a="1"/>
  <c r="Y446" i="13"/>
  <c r="X446" i="13"/>
  <c r="W446" i="13"/>
  <c r="T446" i="13"/>
  <c r="Q446" i="13"/>
  <c r="P446" i="13"/>
  <c r="O446" i="13"/>
  <c r="N446" i="13"/>
  <c r="M446" i="13"/>
  <c r="AC445" i="13"/>
  <c r="AB445" i="13"/>
  <c r="AA445" i="13"/>
  <c r="Z445" i="13"/>
  <c r="Z445" i="13" a="1"/>
  <c r="Y445" i="13"/>
  <c r="X445" i="13"/>
  <c r="W445" i="13"/>
  <c r="T445" i="13"/>
  <c r="Q445" i="13"/>
  <c r="P445" i="13"/>
  <c r="O445" i="13"/>
  <c r="N445" i="13"/>
  <c r="M445" i="13"/>
  <c r="AC444" i="13"/>
  <c r="AB444" i="13"/>
  <c r="AA444" i="13"/>
  <c r="Z444" i="13"/>
  <c r="Z444" i="13" a="1"/>
  <c r="Y444" i="13"/>
  <c r="X444" i="13"/>
  <c r="W444" i="13"/>
  <c r="T444" i="13"/>
  <c r="Q444" i="13"/>
  <c r="P444" i="13"/>
  <c r="O444" i="13"/>
  <c r="N444" i="13"/>
  <c r="M444" i="13"/>
  <c r="AC443" i="13"/>
  <c r="AB443" i="13"/>
  <c r="AA443" i="13"/>
  <c r="Z443" i="13"/>
  <c r="Z443" i="13" a="1"/>
  <c r="Y443" i="13"/>
  <c r="X443" i="13"/>
  <c r="W443" i="13"/>
  <c r="T443" i="13"/>
  <c r="Q443" i="13"/>
  <c r="P443" i="13"/>
  <c r="O443" i="13"/>
  <c r="N443" i="13"/>
  <c r="M443" i="13"/>
  <c r="AC442" i="13"/>
  <c r="AB442" i="13"/>
  <c r="AA442" i="13"/>
  <c r="Z442" i="13"/>
  <c r="Z442" i="13" a="1"/>
  <c r="Y442" i="13"/>
  <c r="X442" i="13"/>
  <c r="W442" i="13"/>
  <c r="T442" i="13"/>
  <c r="Q442" i="13"/>
  <c r="P442" i="13"/>
  <c r="O442" i="13"/>
  <c r="N442" i="13"/>
  <c r="M442" i="13"/>
  <c r="AC441" i="13"/>
  <c r="AB441" i="13"/>
  <c r="AA441" i="13"/>
  <c r="Z441" i="13"/>
  <c r="Z441" i="13" a="1"/>
  <c r="Y441" i="13"/>
  <c r="X441" i="13"/>
  <c r="W441" i="13"/>
  <c r="T441" i="13"/>
  <c r="Q441" i="13"/>
  <c r="P441" i="13"/>
  <c r="O441" i="13"/>
  <c r="N441" i="13"/>
  <c r="M441" i="13"/>
  <c r="AC440" i="13"/>
  <c r="AB440" i="13"/>
  <c r="AA440" i="13"/>
  <c r="Z440" i="13"/>
  <c r="Z440" i="13" a="1"/>
  <c r="Y440" i="13"/>
  <c r="X440" i="13"/>
  <c r="W440" i="13"/>
  <c r="T440" i="13"/>
  <c r="Q440" i="13"/>
  <c r="P440" i="13"/>
  <c r="O440" i="13"/>
  <c r="N440" i="13"/>
  <c r="M440" i="13"/>
  <c r="AC439" i="13"/>
  <c r="AB439" i="13"/>
  <c r="AA439" i="13"/>
  <c r="Z439" i="13"/>
  <c r="Z439" i="13" a="1"/>
  <c r="Y439" i="13"/>
  <c r="X439" i="13"/>
  <c r="W439" i="13"/>
  <c r="T439" i="13"/>
  <c r="Q439" i="13"/>
  <c r="P439" i="13"/>
  <c r="O439" i="13"/>
  <c r="N439" i="13"/>
  <c r="M439" i="13"/>
  <c r="AC438" i="13"/>
  <c r="AB438" i="13"/>
  <c r="AA438" i="13"/>
  <c r="Z438" i="13"/>
  <c r="Z438" i="13" a="1"/>
  <c r="Y438" i="13"/>
  <c r="X438" i="13"/>
  <c r="W438" i="13"/>
  <c r="T438" i="13"/>
  <c r="Q438" i="13"/>
  <c r="P438" i="13"/>
  <c r="O438" i="13"/>
  <c r="N438" i="13"/>
  <c r="M438" i="13"/>
  <c r="AC437" i="13"/>
  <c r="AB437" i="13"/>
  <c r="AA437" i="13"/>
  <c r="Z437" i="13"/>
  <c r="Z437" i="13" a="1"/>
  <c r="Y437" i="13"/>
  <c r="X437" i="13"/>
  <c r="W437" i="13"/>
  <c r="T437" i="13"/>
  <c r="Q437" i="13"/>
  <c r="P437" i="13"/>
  <c r="O437" i="13"/>
  <c r="N437" i="13"/>
  <c r="M437" i="13"/>
  <c r="AC436" i="13"/>
  <c r="AB436" i="13"/>
  <c r="AA436" i="13"/>
  <c r="Z436" i="13"/>
  <c r="Z436" i="13" a="1"/>
  <c r="Y436" i="13"/>
  <c r="X436" i="13"/>
  <c r="W436" i="13"/>
  <c r="T436" i="13"/>
  <c r="Q436" i="13"/>
  <c r="P436" i="13"/>
  <c r="O436" i="13"/>
  <c r="N436" i="13"/>
  <c r="M436" i="13"/>
  <c r="AC435" i="13"/>
  <c r="AB435" i="13"/>
  <c r="AA435" i="13"/>
  <c r="Z435" i="13"/>
  <c r="Z435" i="13" a="1"/>
  <c r="Y435" i="13"/>
  <c r="X435" i="13"/>
  <c r="W435" i="13"/>
  <c r="T435" i="13"/>
  <c r="Q435" i="13"/>
  <c r="P435" i="13"/>
  <c r="O435" i="13"/>
  <c r="N435" i="13"/>
  <c r="M435" i="13"/>
  <c r="AC434" i="13"/>
  <c r="AB434" i="13"/>
  <c r="AA434" i="13"/>
  <c r="Z434" i="13"/>
  <c r="Z434" i="13" a="1"/>
  <c r="Y434" i="13"/>
  <c r="X434" i="13"/>
  <c r="W434" i="13"/>
  <c r="T434" i="13"/>
  <c r="Q434" i="13"/>
  <c r="P434" i="13"/>
  <c r="O434" i="13"/>
  <c r="N434" i="13"/>
  <c r="M434" i="13"/>
  <c r="AC433" i="13"/>
  <c r="AB433" i="13"/>
  <c r="AA433" i="13"/>
  <c r="Z433" i="13"/>
  <c r="Z433" i="13" a="1"/>
  <c r="Y433" i="13"/>
  <c r="X433" i="13"/>
  <c r="W433" i="13"/>
  <c r="T433" i="13"/>
  <c r="Q433" i="13"/>
  <c r="P433" i="13"/>
  <c r="O433" i="13"/>
  <c r="N433" i="13"/>
  <c r="M433" i="13"/>
  <c r="AC432" i="13"/>
  <c r="AB432" i="13"/>
  <c r="AA432" i="13"/>
  <c r="Z432" i="13"/>
  <c r="Z432" i="13" a="1"/>
  <c r="Y432" i="13"/>
  <c r="X432" i="13"/>
  <c r="W432" i="13"/>
  <c r="T432" i="13"/>
  <c r="Q432" i="13"/>
  <c r="P432" i="13"/>
  <c r="O432" i="13"/>
  <c r="N432" i="13"/>
  <c r="M432" i="13"/>
  <c r="AC431" i="13"/>
  <c r="AB431" i="13"/>
  <c r="AA431" i="13"/>
  <c r="Z431" i="13"/>
  <c r="Z431" i="13" a="1"/>
  <c r="Y431" i="13"/>
  <c r="X431" i="13"/>
  <c r="W431" i="13"/>
  <c r="T431" i="13"/>
  <c r="Q431" i="13"/>
  <c r="P431" i="13"/>
  <c r="O431" i="13"/>
  <c r="N431" i="13"/>
  <c r="M431" i="13"/>
  <c r="AC430" i="13"/>
  <c r="AB430" i="13"/>
  <c r="AA430" i="13"/>
  <c r="Z430" i="13"/>
  <c r="Z430" i="13" a="1"/>
  <c r="Y430" i="13"/>
  <c r="X430" i="13"/>
  <c r="W430" i="13"/>
  <c r="T430" i="13"/>
  <c r="Q430" i="13"/>
  <c r="P430" i="13"/>
  <c r="O430" i="13"/>
  <c r="N430" i="13"/>
  <c r="M430" i="13"/>
  <c r="AC429" i="13"/>
  <c r="AB429" i="13"/>
  <c r="AA429" i="13"/>
  <c r="Z429" i="13"/>
  <c r="Z429" i="13" a="1"/>
  <c r="Y429" i="13"/>
  <c r="X429" i="13"/>
  <c r="W429" i="13"/>
  <c r="T429" i="13"/>
  <c r="Q429" i="13"/>
  <c r="P429" i="13"/>
  <c r="O429" i="13"/>
  <c r="N429" i="13"/>
  <c r="M429" i="13"/>
  <c r="AC428" i="13"/>
  <c r="AB428" i="13"/>
  <c r="AA428" i="13"/>
  <c r="Z428" i="13"/>
  <c r="Z428" i="13" a="1"/>
  <c r="Y428" i="13"/>
  <c r="X428" i="13"/>
  <c r="W428" i="13"/>
  <c r="T428" i="13"/>
  <c r="Q428" i="13"/>
  <c r="P428" i="13"/>
  <c r="O428" i="13"/>
  <c r="N428" i="13"/>
  <c r="M428" i="13"/>
  <c r="AC427" i="13"/>
  <c r="AB427" i="13"/>
  <c r="AA427" i="13"/>
  <c r="Z427" i="13"/>
  <c r="Z427" i="13" a="1"/>
  <c r="Y427" i="13"/>
  <c r="X427" i="13"/>
  <c r="W427" i="13"/>
  <c r="T427" i="13"/>
  <c r="Q427" i="13"/>
  <c r="P427" i="13"/>
  <c r="O427" i="13"/>
  <c r="N427" i="13"/>
  <c r="M427" i="13"/>
  <c r="AC426" i="13"/>
  <c r="AB426" i="13"/>
  <c r="AA426" i="13"/>
  <c r="Z426" i="13"/>
  <c r="Z426" i="13" a="1"/>
  <c r="Y426" i="13"/>
  <c r="X426" i="13"/>
  <c r="W426" i="13"/>
  <c r="T426" i="13"/>
  <c r="Q426" i="13"/>
  <c r="P426" i="13"/>
  <c r="O426" i="13"/>
  <c r="N426" i="13"/>
  <c r="M426" i="13"/>
  <c r="AC425" i="13"/>
  <c r="AB425" i="13"/>
  <c r="AA425" i="13"/>
  <c r="Z425" i="13"/>
  <c r="Z425" i="13" a="1"/>
  <c r="Y425" i="13"/>
  <c r="X425" i="13"/>
  <c r="W425" i="13"/>
  <c r="T425" i="13"/>
  <c r="Q425" i="13"/>
  <c r="P425" i="13"/>
  <c r="O425" i="13"/>
  <c r="N425" i="13"/>
  <c r="M425" i="13"/>
  <c r="AC424" i="13"/>
  <c r="AB424" i="13"/>
  <c r="AA424" i="13"/>
  <c r="Z424" i="13"/>
  <c r="Z424" i="13" a="1"/>
  <c r="Y424" i="13"/>
  <c r="X424" i="13"/>
  <c r="W424" i="13"/>
  <c r="T424" i="13"/>
  <c r="Q424" i="13"/>
  <c r="P424" i="13"/>
  <c r="O424" i="13"/>
  <c r="N424" i="13"/>
  <c r="M424" i="13"/>
  <c r="AC423" i="13"/>
  <c r="AB423" i="13"/>
  <c r="AA423" i="13"/>
  <c r="Z423" i="13"/>
  <c r="Z423" i="13" a="1"/>
  <c r="Y423" i="13"/>
  <c r="X423" i="13"/>
  <c r="W423" i="13"/>
  <c r="T423" i="13"/>
  <c r="Q423" i="13"/>
  <c r="P423" i="13"/>
  <c r="O423" i="13"/>
  <c r="N423" i="13"/>
  <c r="M423" i="13"/>
  <c r="AC422" i="13"/>
  <c r="AB422" i="13"/>
  <c r="AA422" i="13"/>
  <c r="Z422" i="13"/>
  <c r="Z422" i="13" a="1"/>
  <c r="Y422" i="13"/>
  <c r="X422" i="13"/>
  <c r="W422" i="13"/>
  <c r="T422" i="13"/>
  <c r="Q422" i="13"/>
  <c r="P422" i="13"/>
  <c r="O422" i="13"/>
  <c r="N422" i="13"/>
  <c r="M422" i="13"/>
  <c r="AC421" i="13"/>
  <c r="AB421" i="13"/>
  <c r="AA421" i="13"/>
  <c r="Z421" i="13"/>
  <c r="Z421" i="13" a="1"/>
  <c r="Y421" i="13"/>
  <c r="X421" i="13"/>
  <c r="W421" i="13"/>
  <c r="T421" i="13"/>
  <c r="Q421" i="13"/>
  <c r="P421" i="13"/>
  <c r="O421" i="13"/>
  <c r="N421" i="13"/>
  <c r="M421" i="13"/>
  <c r="AC420" i="13"/>
  <c r="AB420" i="13"/>
  <c r="AA420" i="13"/>
  <c r="Z420" i="13"/>
  <c r="Z420" i="13" a="1"/>
  <c r="Y420" i="13"/>
  <c r="X420" i="13"/>
  <c r="W420" i="13"/>
  <c r="T420" i="13"/>
  <c r="Q420" i="13"/>
  <c r="P420" i="13"/>
  <c r="O420" i="13"/>
  <c r="N420" i="13"/>
  <c r="M420" i="13"/>
  <c r="AC419" i="13"/>
  <c r="AB419" i="13"/>
  <c r="AA419" i="13"/>
  <c r="Z419" i="13"/>
  <c r="Z419" i="13" a="1"/>
  <c r="Y419" i="13"/>
  <c r="X419" i="13"/>
  <c r="W419" i="13"/>
  <c r="T419" i="13"/>
  <c r="Q419" i="13"/>
  <c r="P419" i="13"/>
  <c r="O419" i="13"/>
  <c r="N419" i="13"/>
  <c r="M419" i="13"/>
  <c r="AC418" i="13"/>
  <c r="AB418" i="13"/>
  <c r="AA418" i="13"/>
  <c r="Z418" i="13"/>
  <c r="Z418" i="13" a="1"/>
  <c r="Y418" i="13"/>
  <c r="X418" i="13"/>
  <c r="W418" i="13"/>
  <c r="T418" i="13"/>
  <c r="Q418" i="13"/>
  <c r="P418" i="13"/>
  <c r="O418" i="13"/>
  <c r="N418" i="13"/>
  <c r="M418" i="13"/>
  <c r="AC417" i="13"/>
  <c r="AB417" i="13"/>
  <c r="AA417" i="13"/>
  <c r="Z417" i="13"/>
  <c r="Z417" i="13" a="1"/>
  <c r="Y417" i="13"/>
  <c r="X417" i="13"/>
  <c r="W417" i="13"/>
  <c r="T417" i="13"/>
  <c r="Q417" i="13"/>
  <c r="P417" i="13"/>
  <c r="O417" i="13"/>
  <c r="N417" i="13"/>
  <c r="M417" i="13"/>
  <c r="AC416" i="13"/>
  <c r="AB416" i="13"/>
  <c r="AA416" i="13"/>
  <c r="Z416" i="13"/>
  <c r="Z416" i="13" a="1"/>
  <c r="Y416" i="13"/>
  <c r="X416" i="13"/>
  <c r="W416" i="13"/>
  <c r="T416" i="13"/>
  <c r="Q416" i="13"/>
  <c r="P416" i="13"/>
  <c r="O416" i="13"/>
  <c r="N416" i="13"/>
  <c r="M416" i="13"/>
  <c r="AC415" i="13"/>
  <c r="AB415" i="13"/>
  <c r="AA415" i="13"/>
  <c r="Z415" i="13"/>
  <c r="Z415" i="13" a="1"/>
  <c r="Y415" i="13"/>
  <c r="X415" i="13"/>
  <c r="W415" i="13"/>
  <c r="T415" i="13"/>
  <c r="Q415" i="13"/>
  <c r="P415" i="13"/>
  <c r="O415" i="13"/>
  <c r="N415" i="13"/>
  <c r="M415" i="13"/>
  <c r="AC414" i="13"/>
  <c r="AB414" i="13"/>
  <c r="AA414" i="13"/>
  <c r="Z414" i="13"/>
  <c r="Z414" i="13" a="1"/>
  <c r="Y414" i="13"/>
  <c r="X414" i="13"/>
  <c r="W414" i="13"/>
  <c r="T414" i="13"/>
  <c r="Q414" i="13"/>
  <c r="P414" i="13"/>
  <c r="O414" i="13"/>
  <c r="N414" i="13"/>
  <c r="M414" i="13"/>
  <c r="AC413" i="13"/>
  <c r="AB413" i="13"/>
  <c r="AA413" i="13"/>
  <c r="Z413" i="13"/>
  <c r="Z413" i="13" a="1"/>
  <c r="Y413" i="13"/>
  <c r="X413" i="13"/>
  <c r="W413" i="13"/>
  <c r="T413" i="13"/>
  <c r="Q413" i="13"/>
  <c r="P413" i="13"/>
  <c r="O413" i="13"/>
  <c r="N413" i="13"/>
  <c r="M413" i="13"/>
  <c r="AC412" i="13"/>
  <c r="AB412" i="13"/>
  <c r="AA412" i="13"/>
  <c r="Z412" i="13"/>
  <c r="Z412" i="13" a="1"/>
  <c r="Y412" i="13"/>
  <c r="X412" i="13"/>
  <c r="W412" i="13"/>
  <c r="T412" i="13"/>
  <c r="Q412" i="13"/>
  <c r="P412" i="13"/>
  <c r="O412" i="13"/>
  <c r="N412" i="13"/>
  <c r="M412" i="13"/>
  <c r="AC411" i="13"/>
  <c r="AB411" i="13"/>
  <c r="AA411" i="13"/>
  <c r="Z411" i="13"/>
  <c r="Z411" i="13" a="1"/>
  <c r="Y411" i="13"/>
  <c r="X411" i="13"/>
  <c r="W411" i="13"/>
  <c r="T411" i="13"/>
  <c r="Q411" i="13"/>
  <c r="P411" i="13"/>
  <c r="O411" i="13"/>
  <c r="N411" i="13"/>
  <c r="M411" i="13"/>
  <c r="AC410" i="13"/>
  <c r="AB410" i="13"/>
  <c r="AA410" i="13"/>
  <c r="Z410" i="13"/>
  <c r="Z410" i="13" a="1"/>
  <c r="Y410" i="13"/>
  <c r="X410" i="13"/>
  <c r="W410" i="13"/>
  <c r="T410" i="13"/>
  <c r="Q410" i="13"/>
  <c r="P410" i="13"/>
  <c r="O410" i="13"/>
  <c r="N410" i="13"/>
  <c r="M410" i="13"/>
  <c r="AC409" i="13"/>
  <c r="AB409" i="13"/>
  <c r="AA409" i="13"/>
  <c r="Z409" i="13"/>
  <c r="Z409" i="13" a="1"/>
  <c r="Y409" i="13"/>
  <c r="X409" i="13"/>
  <c r="W409" i="13"/>
  <c r="T409" i="13"/>
  <c r="Q409" i="13"/>
  <c r="P409" i="13"/>
  <c r="O409" i="13"/>
  <c r="N409" i="13"/>
  <c r="M409" i="13"/>
  <c r="AC408" i="13"/>
  <c r="AB408" i="13"/>
  <c r="AA408" i="13"/>
  <c r="Z408" i="13"/>
  <c r="Z408" i="13" a="1"/>
  <c r="Y408" i="13"/>
  <c r="X408" i="13"/>
  <c r="W408" i="13"/>
  <c r="T408" i="13"/>
  <c r="Q408" i="13"/>
  <c r="P408" i="13"/>
  <c r="O408" i="13"/>
  <c r="N408" i="13"/>
  <c r="M408" i="13"/>
  <c r="AC407" i="13"/>
  <c r="AB407" i="13"/>
  <c r="AA407" i="13"/>
  <c r="Z407" i="13"/>
  <c r="Z407" i="13" a="1"/>
  <c r="Y407" i="13"/>
  <c r="X407" i="13"/>
  <c r="W407" i="13"/>
  <c r="T407" i="13"/>
  <c r="Q407" i="13"/>
  <c r="P407" i="13"/>
  <c r="O407" i="13"/>
  <c r="N407" i="13"/>
  <c r="M407" i="13"/>
  <c r="AC406" i="13"/>
  <c r="AB406" i="13"/>
  <c r="AA406" i="13"/>
  <c r="Z406" i="13"/>
  <c r="Z406" i="13" a="1"/>
  <c r="Y406" i="13"/>
  <c r="X406" i="13"/>
  <c r="W406" i="13"/>
  <c r="T406" i="13"/>
  <c r="Q406" i="13"/>
  <c r="P406" i="13"/>
  <c r="O406" i="13"/>
  <c r="N406" i="13"/>
  <c r="M406" i="13"/>
  <c r="AC405" i="13"/>
  <c r="AB405" i="13"/>
  <c r="AA405" i="13"/>
  <c r="Z405" i="13"/>
  <c r="Z405" i="13" a="1"/>
  <c r="Y405" i="13"/>
  <c r="X405" i="13"/>
  <c r="W405" i="13"/>
  <c r="T405" i="13"/>
  <c r="Q405" i="13"/>
  <c r="P405" i="13"/>
  <c r="O405" i="13"/>
  <c r="N405" i="13"/>
  <c r="M405" i="13"/>
  <c r="AC404" i="13"/>
  <c r="AB404" i="13"/>
  <c r="AA404" i="13"/>
  <c r="Z404" i="13"/>
  <c r="Z404" i="13" a="1"/>
  <c r="Y404" i="13"/>
  <c r="X404" i="13"/>
  <c r="W404" i="13"/>
  <c r="T404" i="13"/>
  <c r="Q404" i="13"/>
  <c r="P404" i="13"/>
  <c r="O404" i="13"/>
  <c r="N404" i="13"/>
  <c r="M404" i="13"/>
  <c r="AC403" i="13"/>
  <c r="AB403" i="13"/>
  <c r="AA403" i="13"/>
  <c r="Z403" i="13"/>
  <c r="Z403" i="13" a="1"/>
  <c r="Y403" i="13"/>
  <c r="X403" i="13"/>
  <c r="W403" i="13"/>
  <c r="T403" i="13"/>
  <c r="Q403" i="13"/>
  <c r="P403" i="13"/>
  <c r="O403" i="13"/>
  <c r="N403" i="13"/>
  <c r="M403" i="13"/>
  <c r="AC402" i="13"/>
  <c r="AB402" i="13"/>
  <c r="AA402" i="13"/>
  <c r="Z402" i="13"/>
  <c r="Z402" i="13" a="1"/>
  <c r="Y402" i="13"/>
  <c r="X402" i="13"/>
  <c r="W402" i="13"/>
  <c r="T402" i="13"/>
  <c r="Q402" i="13"/>
  <c r="P402" i="13"/>
  <c r="O402" i="13"/>
  <c r="N402" i="13"/>
  <c r="M402" i="13"/>
  <c r="AC401" i="13"/>
  <c r="AB401" i="13"/>
  <c r="AA401" i="13"/>
  <c r="Z401" i="13"/>
  <c r="Z401" i="13" a="1"/>
  <c r="Y401" i="13"/>
  <c r="X401" i="13"/>
  <c r="W401" i="13"/>
  <c r="T401" i="13"/>
  <c r="Q401" i="13"/>
  <c r="P401" i="13"/>
  <c r="O401" i="13"/>
  <c r="N401" i="13"/>
  <c r="M401" i="13"/>
  <c r="AC400" i="13"/>
  <c r="AB400" i="13"/>
  <c r="AA400" i="13"/>
  <c r="Z400" i="13"/>
  <c r="Z400" i="13" a="1"/>
  <c r="Y400" i="13"/>
  <c r="X400" i="13"/>
  <c r="W400" i="13"/>
  <c r="T400" i="13"/>
  <c r="Q400" i="13"/>
  <c r="P400" i="13"/>
  <c r="O400" i="13"/>
  <c r="N400" i="13"/>
  <c r="M400" i="13"/>
  <c r="AC399" i="13"/>
  <c r="AB399" i="13"/>
  <c r="AA399" i="13"/>
  <c r="Z399" i="13"/>
  <c r="Z399" i="13" a="1"/>
  <c r="Y399" i="13"/>
  <c r="X399" i="13"/>
  <c r="W399" i="13"/>
  <c r="T399" i="13"/>
  <c r="Q399" i="13"/>
  <c r="P399" i="13"/>
  <c r="O399" i="13"/>
  <c r="N399" i="13"/>
  <c r="M399" i="13"/>
  <c r="AC398" i="13"/>
  <c r="AB398" i="13"/>
  <c r="AA398" i="13"/>
  <c r="Z398" i="13"/>
  <c r="Z398" i="13" a="1"/>
  <c r="Y398" i="13"/>
  <c r="X398" i="13"/>
  <c r="W398" i="13"/>
  <c r="T398" i="13"/>
  <c r="Q398" i="13"/>
  <c r="P398" i="13"/>
  <c r="O398" i="13"/>
  <c r="N398" i="13"/>
  <c r="M398" i="13"/>
  <c r="AC397" i="13"/>
  <c r="AB397" i="13"/>
  <c r="AA397" i="13"/>
  <c r="Z397" i="13"/>
  <c r="Z397" i="13" a="1"/>
  <c r="Y397" i="13"/>
  <c r="X397" i="13"/>
  <c r="W397" i="13"/>
  <c r="T397" i="13"/>
  <c r="Q397" i="13"/>
  <c r="P397" i="13"/>
  <c r="O397" i="13"/>
  <c r="N397" i="13"/>
  <c r="M397" i="13"/>
  <c r="AC396" i="13"/>
  <c r="AB396" i="13"/>
  <c r="AA396" i="13"/>
  <c r="Z396" i="13"/>
  <c r="Z396" i="13" a="1"/>
  <c r="Y396" i="13"/>
  <c r="X396" i="13"/>
  <c r="W396" i="13"/>
  <c r="T396" i="13"/>
  <c r="Q396" i="13"/>
  <c r="P396" i="13"/>
  <c r="O396" i="13"/>
  <c r="N396" i="13"/>
  <c r="M396" i="13"/>
  <c r="AC395" i="13"/>
  <c r="AB395" i="13"/>
  <c r="AA395" i="13"/>
  <c r="Z395" i="13"/>
  <c r="Z395" i="13" a="1"/>
  <c r="Y395" i="13"/>
  <c r="X395" i="13"/>
  <c r="W395" i="13"/>
  <c r="T395" i="13"/>
  <c r="Q395" i="13"/>
  <c r="P395" i="13"/>
  <c r="O395" i="13"/>
  <c r="N395" i="13"/>
  <c r="M395" i="13"/>
  <c r="AC394" i="13"/>
  <c r="AB394" i="13"/>
  <c r="AA394" i="13"/>
  <c r="Z394" i="13"/>
  <c r="Z394" i="13" a="1"/>
  <c r="Y394" i="13"/>
  <c r="X394" i="13"/>
  <c r="W394" i="13"/>
  <c r="T394" i="13"/>
  <c r="Q394" i="13"/>
  <c r="P394" i="13"/>
  <c r="O394" i="13"/>
  <c r="N394" i="13"/>
  <c r="M394" i="13"/>
  <c r="AC393" i="13"/>
  <c r="AB393" i="13"/>
  <c r="AA393" i="13"/>
  <c r="Z393" i="13"/>
  <c r="Z393" i="13" a="1"/>
  <c r="Y393" i="13"/>
  <c r="X393" i="13"/>
  <c r="W393" i="13"/>
  <c r="T393" i="13"/>
  <c r="Q393" i="13"/>
  <c r="P393" i="13"/>
  <c r="O393" i="13"/>
  <c r="N393" i="13"/>
  <c r="M393" i="13"/>
  <c r="AC392" i="13"/>
  <c r="AB392" i="13"/>
  <c r="AA392" i="13"/>
  <c r="Z392" i="13"/>
  <c r="Z392" i="13" a="1"/>
  <c r="Y392" i="13"/>
  <c r="X392" i="13"/>
  <c r="W392" i="13"/>
  <c r="T392" i="13"/>
  <c r="Q392" i="13"/>
  <c r="P392" i="13"/>
  <c r="O392" i="13"/>
  <c r="N392" i="13"/>
  <c r="M392" i="13"/>
  <c r="AC391" i="13"/>
  <c r="AB391" i="13"/>
  <c r="AA391" i="13"/>
  <c r="Z391" i="13"/>
  <c r="Z391" i="13" a="1"/>
  <c r="Y391" i="13"/>
  <c r="X391" i="13"/>
  <c r="W391" i="13"/>
  <c r="T391" i="13"/>
  <c r="Q391" i="13"/>
  <c r="P391" i="13"/>
  <c r="O391" i="13"/>
  <c r="N391" i="13"/>
  <c r="M391" i="13"/>
  <c r="AC390" i="13"/>
  <c r="AB390" i="13"/>
  <c r="AA390" i="13"/>
  <c r="Z390" i="13"/>
  <c r="Z390" i="13" a="1"/>
  <c r="Y390" i="13"/>
  <c r="X390" i="13"/>
  <c r="W390" i="13"/>
  <c r="T390" i="13"/>
  <c r="Q390" i="13"/>
  <c r="P390" i="13"/>
  <c r="O390" i="13"/>
  <c r="N390" i="13"/>
  <c r="M390" i="13"/>
  <c r="AC389" i="13"/>
  <c r="AB389" i="13"/>
  <c r="AA389" i="13"/>
  <c r="Z389" i="13"/>
  <c r="Z389" i="13" a="1"/>
  <c r="Y389" i="13"/>
  <c r="X389" i="13"/>
  <c r="W389" i="13"/>
  <c r="T389" i="13"/>
  <c r="Q389" i="13"/>
  <c r="P389" i="13"/>
  <c r="O389" i="13"/>
  <c r="N389" i="13"/>
  <c r="M389" i="13"/>
  <c r="AC388" i="13"/>
  <c r="AB388" i="13"/>
  <c r="AA388" i="13"/>
  <c r="Z388" i="13"/>
  <c r="Z388" i="13" a="1"/>
  <c r="Y388" i="13"/>
  <c r="X388" i="13"/>
  <c r="W388" i="13"/>
  <c r="T388" i="13"/>
  <c r="Q388" i="13"/>
  <c r="P388" i="13"/>
  <c r="O388" i="13"/>
  <c r="N388" i="13"/>
  <c r="M388" i="13"/>
  <c r="AC387" i="13"/>
  <c r="AB387" i="13"/>
  <c r="AA387" i="13"/>
  <c r="Z387" i="13"/>
  <c r="Z387" i="13" a="1"/>
  <c r="Y387" i="13"/>
  <c r="X387" i="13"/>
  <c r="W387" i="13"/>
  <c r="T387" i="13"/>
  <c r="Q387" i="13"/>
  <c r="P387" i="13"/>
  <c r="O387" i="13"/>
  <c r="N387" i="13"/>
  <c r="M387" i="13"/>
  <c r="AC386" i="13"/>
  <c r="AB386" i="13"/>
  <c r="AA386" i="13"/>
  <c r="Z386" i="13"/>
  <c r="Z386" i="13" a="1"/>
  <c r="Y386" i="13"/>
  <c r="X386" i="13"/>
  <c r="W386" i="13"/>
  <c r="T386" i="13"/>
  <c r="Q386" i="13"/>
  <c r="P386" i="13"/>
  <c r="O386" i="13"/>
  <c r="N386" i="13"/>
  <c r="M386" i="13"/>
  <c r="AC385" i="13"/>
  <c r="AB385" i="13"/>
  <c r="AA385" i="13"/>
  <c r="Z385" i="13"/>
  <c r="Z385" i="13" a="1"/>
  <c r="Y385" i="13"/>
  <c r="X385" i="13"/>
  <c r="W385" i="13"/>
  <c r="T385" i="13"/>
  <c r="Q385" i="13"/>
  <c r="P385" i="13"/>
  <c r="O385" i="13"/>
  <c r="N385" i="13"/>
  <c r="M385" i="13"/>
  <c r="AC384" i="13"/>
  <c r="AB384" i="13"/>
  <c r="AA384" i="13"/>
  <c r="Z384" i="13"/>
  <c r="Z384" i="13" a="1"/>
  <c r="Y384" i="13"/>
  <c r="X384" i="13"/>
  <c r="W384" i="13"/>
  <c r="T384" i="13"/>
  <c r="Q384" i="13"/>
  <c r="P384" i="13"/>
  <c r="O384" i="13"/>
  <c r="N384" i="13"/>
  <c r="M384" i="13"/>
  <c r="AC383" i="13"/>
  <c r="AB383" i="13"/>
  <c r="AA383" i="13"/>
  <c r="Z383" i="13"/>
  <c r="Z383" i="13" a="1"/>
  <c r="Y383" i="13"/>
  <c r="X383" i="13"/>
  <c r="W383" i="13"/>
  <c r="T383" i="13"/>
  <c r="Q383" i="13"/>
  <c r="P383" i="13"/>
  <c r="O383" i="13"/>
  <c r="N383" i="13"/>
  <c r="M383" i="13"/>
  <c r="AC382" i="13"/>
  <c r="AB382" i="13"/>
  <c r="AA382" i="13"/>
  <c r="Z382" i="13"/>
  <c r="Z382" i="13" a="1"/>
  <c r="Y382" i="13"/>
  <c r="X382" i="13"/>
  <c r="W382" i="13"/>
  <c r="T382" i="13"/>
  <c r="Q382" i="13"/>
  <c r="P382" i="13"/>
  <c r="O382" i="13"/>
  <c r="N382" i="13"/>
  <c r="M382" i="13"/>
  <c r="AC381" i="13"/>
  <c r="AB381" i="13"/>
  <c r="AA381" i="13"/>
  <c r="Z381" i="13"/>
  <c r="Z381" i="13" a="1"/>
  <c r="Y381" i="13"/>
  <c r="X381" i="13"/>
  <c r="W381" i="13"/>
  <c r="T381" i="13"/>
  <c r="Q381" i="13"/>
  <c r="P381" i="13"/>
  <c r="O381" i="13"/>
  <c r="N381" i="13"/>
  <c r="M381" i="13"/>
  <c r="AC380" i="13"/>
  <c r="AB380" i="13"/>
  <c r="AA380" i="13"/>
  <c r="Z380" i="13"/>
  <c r="Z380" i="13" a="1"/>
  <c r="Y380" i="13"/>
  <c r="X380" i="13"/>
  <c r="W380" i="13"/>
  <c r="T380" i="13"/>
  <c r="Q380" i="13"/>
  <c r="P380" i="13"/>
  <c r="O380" i="13"/>
  <c r="N380" i="13"/>
  <c r="M380" i="13"/>
  <c r="AC379" i="13"/>
  <c r="AB379" i="13"/>
  <c r="AA379" i="13"/>
  <c r="Z379" i="13"/>
  <c r="Z379" i="13" a="1"/>
  <c r="Y379" i="13"/>
  <c r="X379" i="13"/>
  <c r="W379" i="13"/>
  <c r="T379" i="13"/>
  <c r="Q379" i="13"/>
  <c r="P379" i="13"/>
  <c r="O379" i="13"/>
  <c r="N379" i="13"/>
  <c r="M379" i="13"/>
  <c r="AC378" i="13"/>
  <c r="AB378" i="13"/>
  <c r="AA378" i="13"/>
  <c r="Z378" i="13"/>
  <c r="Z378" i="13" a="1"/>
  <c r="Y378" i="13"/>
  <c r="X378" i="13"/>
  <c r="W378" i="13"/>
  <c r="T378" i="13"/>
  <c r="Q378" i="13"/>
  <c r="P378" i="13"/>
  <c r="O378" i="13"/>
  <c r="N378" i="13"/>
  <c r="M378" i="13"/>
  <c r="AC377" i="13"/>
  <c r="AB377" i="13"/>
  <c r="AA377" i="13"/>
  <c r="Z377" i="13"/>
  <c r="Z377" i="13" a="1"/>
  <c r="Y377" i="13"/>
  <c r="X377" i="13"/>
  <c r="W377" i="13"/>
  <c r="T377" i="13"/>
  <c r="Q377" i="13"/>
  <c r="P377" i="13"/>
  <c r="O377" i="13"/>
  <c r="N377" i="13"/>
  <c r="M377" i="13"/>
  <c r="AC376" i="13"/>
  <c r="AB376" i="13"/>
  <c r="AA376" i="13"/>
  <c r="Z376" i="13"/>
  <c r="Z376" i="13" a="1"/>
  <c r="Y376" i="13"/>
  <c r="X376" i="13"/>
  <c r="W376" i="13"/>
  <c r="T376" i="13"/>
  <c r="Q376" i="13"/>
  <c r="P376" i="13"/>
  <c r="O376" i="13"/>
  <c r="N376" i="13"/>
  <c r="M376" i="13"/>
  <c r="AC375" i="13"/>
  <c r="AB375" i="13"/>
  <c r="AA375" i="13"/>
  <c r="Z375" i="13"/>
  <c r="Z375" i="13" a="1"/>
  <c r="Y375" i="13"/>
  <c r="X375" i="13"/>
  <c r="W375" i="13"/>
  <c r="T375" i="13"/>
  <c r="Q375" i="13"/>
  <c r="P375" i="13"/>
  <c r="O375" i="13"/>
  <c r="N375" i="13"/>
  <c r="M375" i="13"/>
  <c r="AC374" i="13"/>
  <c r="AB374" i="13"/>
  <c r="AA374" i="13"/>
  <c r="Z374" i="13"/>
  <c r="Z374" i="13" a="1"/>
  <c r="Y374" i="13"/>
  <c r="X374" i="13"/>
  <c r="W374" i="13"/>
  <c r="T374" i="13"/>
  <c r="Q374" i="13"/>
  <c r="P374" i="13"/>
  <c r="O374" i="13"/>
  <c r="N374" i="13"/>
  <c r="M374" i="13"/>
  <c r="AC373" i="13"/>
  <c r="AB373" i="13"/>
  <c r="AA373" i="13"/>
  <c r="Z373" i="13"/>
  <c r="Z373" i="13" a="1"/>
  <c r="Y373" i="13"/>
  <c r="X373" i="13"/>
  <c r="W373" i="13"/>
  <c r="T373" i="13"/>
  <c r="Q373" i="13"/>
  <c r="P373" i="13"/>
  <c r="O373" i="13"/>
  <c r="N373" i="13"/>
  <c r="M373" i="13"/>
  <c r="AC372" i="13"/>
  <c r="AB372" i="13"/>
  <c r="AA372" i="13"/>
  <c r="Z372" i="13"/>
  <c r="Z372" i="13" a="1"/>
  <c r="Y372" i="13"/>
  <c r="X372" i="13"/>
  <c r="W372" i="13"/>
  <c r="T372" i="13"/>
  <c r="Q372" i="13"/>
  <c r="P372" i="13"/>
  <c r="O372" i="13"/>
  <c r="N372" i="13"/>
  <c r="M372" i="13"/>
  <c r="AC371" i="13"/>
  <c r="AB371" i="13"/>
  <c r="AA371" i="13"/>
  <c r="Z371" i="13"/>
  <c r="Z371" i="13" a="1"/>
  <c r="Y371" i="13"/>
  <c r="X371" i="13"/>
  <c r="W371" i="13"/>
  <c r="T371" i="13"/>
  <c r="Q371" i="13"/>
  <c r="P371" i="13"/>
  <c r="O371" i="13"/>
  <c r="N371" i="13"/>
  <c r="M371" i="13"/>
  <c r="AC370" i="13"/>
  <c r="AB370" i="13"/>
  <c r="AA370" i="13"/>
  <c r="Z370" i="13"/>
  <c r="Z370" i="13" a="1"/>
  <c r="Y370" i="13"/>
  <c r="X370" i="13"/>
  <c r="W370" i="13"/>
  <c r="T370" i="13"/>
  <c r="Q370" i="13"/>
  <c r="P370" i="13"/>
  <c r="O370" i="13"/>
  <c r="N370" i="13"/>
  <c r="M370" i="13"/>
  <c r="AC369" i="13"/>
  <c r="AB369" i="13"/>
  <c r="AA369" i="13"/>
  <c r="Z369" i="13"/>
  <c r="Z369" i="13" a="1"/>
  <c r="Y369" i="13"/>
  <c r="X369" i="13"/>
  <c r="W369" i="13"/>
  <c r="T369" i="13"/>
  <c r="Q369" i="13"/>
  <c r="P369" i="13"/>
  <c r="O369" i="13"/>
  <c r="N369" i="13"/>
  <c r="M369" i="13"/>
  <c r="AC368" i="13"/>
  <c r="AB368" i="13"/>
  <c r="AA368" i="13"/>
  <c r="Z368" i="13"/>
  <c r="Z368" i="13" a="1"/>
  <c r="Y368" i="13"/>
  <c r="X368" i="13"/>
  <c r="W368" i="13"/>
  <c r="T368" i="13"/>
  <c r="Q368" i="13"/>
  <c r="P368" i="13"/>
  <c r="O368" i="13"/>
  <c r="N368" i="13"/>
  <c r="M368" i="13"/>
  <c r="AC367" i="13"/>
  <c r="AB367" i="13"/>
  <c r="AA367" i="13"/>
  <c r="Z367" i="13"/>
  <c r="Z367" i="13" a="1"/>
  <c r="Y367" i="13"/>
  <c r="X367" i="13"/>
  <c r="W367" i="13"/>
  <c r="T367" i="13"/>
  <c r="Q367" i="13"/>
  <c r="P367" i="13"/>
  <c r="O367" i="13"/>
  <c r="N367" i="13"/>
  <c r="M367" i="13"/>
  <c r="AC366" i="13"/>
  <c r="AB366" i="13"/>
  <c r="AA366" i="13"/>
  <c r="Z366" i="13"/>
  <c r="Z366" i="13" a="1"/>
  <c r="Y366" i="13"/>
  <c r="X366" i="13"/>
  <c r="W366" i="13"/>
  <c r="T366" i="13"/>
  <c r="Q366" i="13"/>
  <c r="P366" i="13"/>
  <c r="O366" i="13"/>
  <c r="N366" i="13"/>
  <c r="M366" i="13"/>
  <c r="AC365" i="13"/>
  <c r="AB365" i="13"/>
  <c r="AA365" i="13"/>
  <c r="Z365" i="13"/>
  <c r="Z365" i="13" a="1"/>
  <c r="Y365" i="13"/>
  <c r="X365" i="13"/>
  <c r="W365" i="13"/>
  <c r="T365" i="13"/>
  <c r="Q365" i="13"/>
  <c r="P365" i="13"/>
  <c r="O365" i="13"/>
  <c r="N365" i="13"/>
  <c r="M365" i="13"/>
  <c r="AC364" i="13"/>
  <c r="AB364" i="13"/>
  <c r="AA364" i="13"/>
  <c r="Z364" i="13"/>
  <c r="Z364" i="13" a="1"/>
  <c r="Y364" i="13"/>
  <c r="X364" i="13"/>
  <c r="W364" i="13"/>
  <c r="T364" i="13"/>
  <c r="Q364" i="13"/>
  <c r="P364" i="13"/>
  <c r="O364" i="13"/>
  <c r="N364" i="13"/>
  <c r="M364" i="13"/>
  <c r="AC363" i="13"/>
  <c r="AB363" i="13"/>
  <c r="AA363" i="13"/>
  <c r="Z363" i="13"/>
  <c r="Z363" i="13" a="1"/>
  <c r="Y363" i="13"/>
  <c r="X363" i="13"/>
  <c r="W363" i="13"/>
  <c r="T363" i="13"/>
  <c r="Q363" i="13"/>
  <c r="P363" i="13"/>
  <c r="O363" i="13"/>
  <c r="N363" i="13"/>
  <c r="M363" i="13"/>
  <c r="AC362" i="13"/>
  <c r="AB362" i="13"/>
  <c r="AA362" i="13"/>
  <c r="Z362" i="13"/>
  <c r="Z362" i="13" a="1"/>
  <c r="Y362" i="13"/>
  <c r="X362" i="13"/>
  <c r="W362" i="13"/>
  <c r="T362" i="13"/>
  <c r="Q362" i="13"/>
  <c r="P362" i="13"/>
  <c r="O362" i="13"/>
  <c r="N362" i="13"/>
  <c r="M362" i="13"/>
  <c r="AC361" i="13"/>
  <c r="AB361" i="13"/>
  <c r="AA361" i="13"/>
  <c r="Z361" i="13"/>
  <c r="Z361" i="13" a="1"/>
  <c r="Y361" i="13"/>
  <c r="X361" i="13"/>
  <c r="W361" i="13"/>
  <c r="T361" i="13"/>
  <c r="Q361" i="13"/>
  <c r="P361" i="13"/>
  <c r="O361" i="13"/>
  <c r="N361" i="13"/>
  <c r="M361" i="13"/>
  <c r="AC360" i="13"/>
  <c r="AB360" i="13"/>
  <c r="AA360" i="13"/>
  <c r="Z360" i="13"/>
  <c r="Z360" i="13" a="1"/>
  <c r="Y360" i="13"/>
  <c r="X360" i="13"/>
  <c r="W360" i="13"/>
  <c r="T360" i="13"/>
  <c r="Q360" i="13"/>
  <c r="P360" i="13"/>
  <c r="O360" i="13"/>
  <c r="N360" i="13"/>
  <c r="M360" i="13"/>
  <c r="AC359" i="13"/>
  <c r="AB359" i="13"/>
  <c r="AA359" i="13"/>
  <c r="Z359" i="13"/>
  <c r="Z359" i="13" a="1"/>
  <c r="Y359" i="13"/>
  <c r="X359" i="13"/>
  <c r="W359" i="13"/>
  <c r="T359" i="13"/>
  <c r="Q359" i="13"/>
  <c r="P359" i="13"/>
  <c r="O359" i="13"/>
  <c r="N359" i="13"/>
  <c r="M359" i="13"/>
  <c r="AC358" i="13"/>
  <c r="AB358" i="13"/>
  <c r="AA358" i="13"/>
  <c r="Z358" i="13"/>
  <c r="Z358" i="13" a="1"/>
  <c r="Y358" i="13"/>
  <c r="X358" i="13"/>
  <c r="W358" i="13"/>
  <c r="T358" i="13"/>
  <c r="Q358" i="13"/>
  <c r="P358" i="13"/>
  <c r="O358" i="13"/>
  <c r="N358" i="13"/>
  <c r="M358" i="13"/>
  <c r="AC357" i="13"/>
  <c r="AB357" i="13"/>
  <c r="AA357" i="13"/>
  <c r="Z357" i="13"/>
  <c r="Z357" i="13" a="1"/>
  <c r="Y357" i="13"/>
  <c r="X357" i="13"/>
  <c r="W357" i="13"/>
  <c r="T357" i="13"/>
  <c r="Q357" i="13"/>
  <c r="P357" i="13"/>
  <c r="O357" i="13"/>
  <c r="N357" i="13"/>
  <c r="M357" i="13"/>
  <c r="AC356" i="13"/>
  <c r="AB356" i="13"/>
  <c r="AA356" i="13"/>
  <c r="Z356" i="13"/>
  <c r="Z356" i="13" a="1"/>
  <c r="Y356" i="13"/>
  <c r="X356" i="13"/>
  <c r="W356" i="13"/>
  <c r="T356" i="13"/>
  <c r="Q356" i="13"/>
  <c r="P356" i="13"/>
  <c r="O356" i="13"/>
  <c r="N356" i="13"/>
  <c r="M356" i="13"/>
  <c r="AC355" i="13"/>
  <c r="AB355" i="13"/>
  <c r="AA355" i="13"/>
  <c r="Z355" i="13"/>
  <c r="Z355" i="13" a="1"/>
  <c r="Y355" i="13"/>
  <c r="X355" i="13"/>
  <c r="W355" i="13"/>
  <c r="T355" i="13"/>
  <c r="Q355" i="13"/>
  <c r="P355" i="13"/>
  <c r="O355" i="13"/>
  <c r="N355" i="13"/>
  <c r="M355" i="13"/>
  <c r="AC354" i="13"/>
  <c r="AB354" i="13"/>
  <c r="AA354" i="13"/>
  <c r="Z354" i="13"/>
  <c r="Z354" i="13" a="1"/>
  <c r="Y354" i="13"/>
  <c r="X354" i="13"/>
  <c r="W354" i="13"/>
  <c r="T354" i="13"/>
  <c r="Q354" i="13"/>
  <c r="P354" i="13"/>
  <c r="O354" i="13"/>
  <c r="N354" i="13"/>
  <c r="M354" i="13"/>
  <c r="AC353" i="13"/>
  <c r="AB353" i="13"/>
  <c r="AA353" i="13"/>
  <c r="Z353" i="13"/>
  <c r="Z353" i="13" a="1"/>
  <c r="Y353" i="13"/>
  <c r="X353" i="13"/>
  <c r="W353" i="13"/>
  <c r="T353" i="13"/>
  <c r="Q353" i="13"/>
  <c r="P353" i="13"/>
  <c r="O353" i="13"/>
  <c r="N353" i="13"/>
  <c r="M353" i="13"/>
  <c r="AC352" i="13"/>
  <c r="AB352" i="13"/>
  <c r="AA352" i="13"/>
  <c r="Z352" i="13"/>
  <c r="Z352" i="13" a="1"/>
  <c r="Y352" i="13"/>
  <c r="X352" i="13"/>
  <c r="W352" i="13"/>
  <c r="T352" i="13"/>
  <c r="Q352" i="13"/>
  <c r="P352" i="13"/>
  <c r="O352" i="13"/>
  <c r="N352" i="13"/>
  <c r="M352" i="13"/>
  <c r="AC351" i="13"/>
  <c r="AB351" i="13"/>
  <c r="AA351" i="13"/>
  <c r="Z351" i="13"/>
  <c r="Z351" i="13" a="1"/>
  <c r="Y351" i="13"/>
  <c r="X351" i="13"/>
  <c r="W351" i="13"/>
  <c r="T351" i="13"/>
  <c r="Q351" i="13"/>
  <c r="P351" i="13"/>
  <c r="O351" i="13"/>
  <c r="N351" i="13"/>
  <c r="M351" i="13"/>
  <c r="AC350" i="13"/>
  <c r="AB350" i="13"/>
  <c r="AA350" i="13"/>
  <c r="Z350" i="13"/>
  <c r="Z350" i="13" a="1"/>
  <c r="Y350" i="13"/>
  <c r="X350" i="13"/>
  <c r="W350" i="13"/>
  <c r="T350" i="13"/>
  <c r="Q350" i="13"/>
  <c r="P350" i="13"/>
  <c r="O350" i="13"/>
  <c r="N350" i="13"/>
  <c r="M350" i="13"/>
  <c r="AC349" i="13"/>
  <c r="AB349" i="13"/>
  <c r="AA349" i="13"/>
  <c r="Z349" i="13"/>
  <c r="Z349" i="13" a="1"/>
  <c r="Y349" i="13"/>
  <c r="X349" i="13"/>
  <c r="W349" i="13"/>
  <c r="T349" i="13"/>
  <c r="Q349" i="13"/>
  <c r="P349" i="13"/>
  <c r="O349" i="13"/>
  <c r="N349" i="13"/>
  <c r="M349" i="13"/>
  <c r="AC348" i="13"/>
  <c r="AB348" i="13"/>
  <c r="AA348" i="13"/>
  <c r="Z348" i="13"/>
  <c r="Z348" i="13" a="1"/>
  <c r="Y348" i="13"/>
  <c r="X348" i="13"/>
  <c r="W348" i="13"/>
  <c r="T348" i="13"/>
  <c r="Q348" i="13"/>
  <c r="P348" i="13"/>
  <c r="O348" i="13"/>
  <c r="N348" i="13"/>
  <c r="M348" i="13"/>
  <c r="AC347" i="13"/>
  <c r="AB347" i="13"/>
  <c r="AA347" i="13"/>
  <c r="Z347" i="13"/>
  <c r="Z347" i="13" a="1"/>
  <c r="Y347" i="13"/>
  <c r="X347" i="13"/>
  <c r="W347" i="13"/>
  <c r="T347" i="13"/>
  <c r="Q347" i="13"/>
  <c r="P347" i="13"/>
  <c r="O347" i="13"/>
  <c r="N347" i="13"/>
  <c r="M347" i="13"/>
  <c r="AC346" i="13"/>
  <c r="AB346" i="13"/>
  <c r="AA346" i="13"/>
  <c r="Z346" i="13"/>
  <c r="Z346" i="13" a="1"/>
  <c r="Y346" i="13"/>
  <c r="X346" i="13"/>
  <c r="W346" i="13"/>
  <c r="T346" i="13"/>
  <c r="Q346" i="13"/>
  <c r="P346" i="13"/>
  <c r="O346" i="13"/>
  <c r="N346" i="13"/>
  <c r="M346" i="13"/>
  <c r="AC345" i="13"/>
  <c r="AB345" i="13"/>
  <c r="AA345" i="13"/>
  <c r="Z345" i="13"/>
  <c r="Z345" i="13" a="1"/>
  <c r="Y345" i="13"/>
  <c r="X345" i="13"/>
  <c r="W345" i="13"/>
  <c r="T345" i="13"/>
  <c r="Q345" i="13"/>
  <c r="P345" i="13"/>
  <c r="O345" i="13"/>
  <c r="N345" i="13"/>
  <c r="M345" i="13"/>
  <c r="AC344" i="13"/>
  <c r="AB344" i="13"/>
  <c r="AA344" i="13"/>
  <c r="Z344" i="13"/>
  <c r="Z344" i="13" a="1"/>
  <c r="Y344" i="13"/>
  <c r="X344" i="13"/>
  <c r="W344" i="13"/>
  <c r="T344" i="13"/>
  <c r="Q344" i="13"/>
  <c r="P344" i="13"/>
  <c r="O344" i="13"/>
  <c r="N344" i="13"/>
  <c r="M344" i="13"/>
  <c r="AC343" i="13"/>
  <c r="AB343" i="13"/>
  <c r="AA343" i="13"/>
  <c r="Z343" i="13"/>
  <c r="Z343" i="13" a="1"/>
  <c r="Y343" i="13"/>
  <c r="X343" i="13"/>
  <c r="W343" i="13"/>
  <c r="T343" i="13"/>
  <c r="Q343" i="13"/>
  <c r="P343" i="13"/>
  <c r="O343" i="13"/>
  <c r="N343" i="13"/>
  <c r="M343" i="13"/>
  <c r="AC342" i="13"/>
  <c r="AB342" i="13"/>
  <c r="AA342" i="13"/>
  <c r="Z342" i="13"/>
  <c r="Z342" i="13" a="1"/>
  <c r="Y342" i="13"/>
  <c r="X342" i="13"/>
  <c r="W342" i="13"/>
  <c r="T342" i="13"/>
  <c r="Q342" i="13"/>
  <c r="P342" i="13"/>
  <c r="O342" i="13"/>
  <c r="N342" i="13"/>
  <c r="M342" i="13"/>
  <c r="AC341" i="13"/>
  <c r="AB341" i="13"/>
  <c r="AA341" i="13"/>
  <c r="Z341" i="13"/>
  <c r="Z341" i="13" a="1"/>
  <c r="Y341" i="13"/>
  <c r="X341" i="13"/>
  <c r="W341" i="13"/>
  <c r="T341" i="13"/>
  <c r="Q341" i="13"/>
  <c r="P341" i="13"/>
  <c r="O341" i="13"/>
  <c r="N341" i="13"/>
  <c r="M341" i="13"/>
  <c r="AC340" i="13"/>
  <c r="AB340" i="13"/>
  <c r="AA340" i="13"/>
  <c r="Z340" i="13"/>
  <c r="Z340" i="13" a="1"/>
  <c r="Y340" i="13"/>
  <c r="X340" i="13"/>
  <c r="W340" i="13"/>
  <c r="T340" i="13"/>
  <c r="Q340" i="13"/>
  <c r="P340" i="13"/>
  <c r="O340" i="13"/>
  <c r="N340" i="13"/>
  <c r="M340" i="13"/>
  <c r="AC339" i="13"/>
  <c r="AB339" i="13"/>
  <c r="AA339" i="13"/>
  <c r="Z339" i="13"/>
  <c r="Z339" i="13" a="1"/>
  <c r="Y339" i="13"/>
  <c r="X339" i="13"/>
  <c r="W339" i="13"/>
  <c r="T339" i="13"/>
  <c r="Q339" i="13"/>
  <c r="P339" i="13"/>
  <c r="O339" i="13"/>
  <c r="N339" i="13"/>
  <c r="M339" i="13"/>
  <c r="AC338" i="13"/>
  <c r="AB338" i="13"/>
  <c r="AA338" i="13"/>
  <c r="Z338" i="13"/>
  <c r="Z338" i="13" a="1"/>
  <c r="Y338" i="13"/>
  <c r="X338" i="13"/>
  <c r="W338" i="13"/>
  <c r="T338" i="13"/>
  <c r="Q338" i="13"/>
  <c r="P338" i="13"/>
  <c r="O338" i="13"/>
  <c r="N338" i="13"/>
  <c r="M338" i="13"/>
  <c r="AC337" i="13"/>
  <c r="AB337" i="13"/>
  <c r="AA337" i="13"/>
  <c r="Z337" i="13"/>
  <c r="Z337" i="13" a="1"/>
  <c r="Y337" i="13"/>
  <c r="X337" i="13"/>
  <c r="W337" i="13"/>
  <c r="T337" i="13"/>
  <c r="Q337" i="13"/>
  <c r="P337" i="13"/>
  <c r="O337" i="13"/>
  <c r="N337" i="13"/>
  <c r="M337" i="13"/>
  <c r="AC336" i="13"/>
  <c r="AB336" i="13"/>
  <c r="AA336" i="13"/>
  <c r="Z336" i="13"/>
  <c r="Z336" i="13" a="1"/>
  <c r="Y336" i="13"/>
  <c r="X336" i="13"/>
  <c r="W336" i="13"/>
  <c r="T336" i="13"/>
  <c r="Q336" i="13"/>
  <c r="P336" i="13"/>
  <c r="O336" i="13"/>
  <c r="N336" i="13"/>
  <c r="M336" i="13"/>
  <c r="AC335" i="13"/>
  <c r="AB335" i="13"/>
  <c r="AA335" i="13"/>
  <c r="Z335" i="13"/>
  <c r="Z335" i="13" a="1"/>
  <c r="Y335" i="13"/>
  <c r="X335" i="13"/>
  <c r="W335" i="13"/>
  <c r="T335" i="13"/>
  <c r="Q335" i="13"/>
  <c r="P335" i="13"/>
  <c r="O335" i="13"/>
  <c r="N335" i="13"/>
  <c r="M335" i="13"/>
  <c r="AC334" i="13"/>
  <c r="AB334" i="13"/>
  <c r="AA334" i="13"/>
  <c r="Z334" i="13"/>
  <c r="Z334" i="13" a="1"/>
  <c r="Y334" i="13"/>
  <c r="X334" i="13"/>
  <c r="W334" i="13"/>
  <c r="T334" i="13"/>
  <c r="Q334" i="13"/>
  <c r="P334" i="13"/>
  <c r="O334" i="13"/>
  <c r="N334" i="13"/>
  <c r="M334" i="13"/>
  <c r="AC333" i="13"/>
  <c r="AB333" i="13"/>
  <c r="AA333" i="13"/>
  <c r="Z333" i="13"/>
  <c r="Z333" i="13" a="1"/>
  <c r="Y333" i="13"/>
  <c r="X333" i="13"/>
  <c r="W333" i="13"/>
  <c r="T333" i="13"/>
  <c r="Q333" i="13"/>
  <c r="P333" i="13"/>
  <c r="O333" i="13"/>
  <c r="N333" i="13"/>
  <c r="M333" i="13"/>
  <c r="AC332" i="13"/>
  <c r="AB332" i="13"/>
  <c r="AA332" i="13"/>
  <c r="Z332" i="13"/>
  <c r="Z332" i="13" a="1"/>
  <c r="Y332" i="13"/>
  <c r="X332" i="13"/>
  <c r="W332" i="13"/>
  <c r="T332" i="13"/>
  <c r="Q332" i="13"/>
  <c r="P332" i="13"/>
  <c r="O332" i="13"/>
  <c r="N332" i="13"/>
  <c r="M332" i="13"/>
  <c r="AC331" i="13"/>
  <c r="AB331" i="13"/>
  <c r="AA331" i="13"/>
  <c r="Z331" i="13"/>
  <c r="Z331" i="13" a="1"/>
  <c r="Y331" i="13"/>
  <c r="X331" i="13"/>
  <c r="W331" i="13"/>
  <c r="T331" i="13"/>
  <c r="Q331" i="13"/>
  <c r="P331" i="13"/>
  <c r="O331" i="13"/>
  <c r="N331" i="13"/>
  <c r="M331" i="13"/>
  <c r="AC330" i="13"/>
  <c r="AB330" i="13"/>
  <c r="AA330" i="13"/>
  <c r="Z330" i="13"/>
  <c r="Z330" i="13" a="1"/>
  <c r="Y330" i="13"/>
  <c r="X330" i="13"/>
  <c r="W330" i="13"/>
  <c r="T330" i="13"/>
  <c r="Q330" i="13"/>
  <c r="P330" i="13"/>
  <c r="O330" i="13"/>
  <c r="N330" i="13"/>
  <c r="M330" i="13"/>
  <c r="AC329" i="13"/>
  <c r="AB329" i="13"/>
  <c r="AA329" i="13"/>
  <c r="Z329" i="13"/>
  <c r="Z329" i="13" a="1"/>
  <c r="Y329" i="13"/>
  <c r="X329" i="13"/>
  <c r="W329" i="13"/>
  <c r="T329" i="13"/>
  <c r="Q329" i="13"/>
  <c r="P329" i="13"/>
  <c r="O329" i="13"/>
  <c r="N329" i="13"/>
  <c r="M329" i="13"/>
  <c r="AC328" i="13"/>
  <c r="AB328" i="13"/>
  <c r="AA328" i="13"/>
  <c r="Z328" i="13"/>
  <c r="Z328" i="13" a="1"/>
  <c r="Y328" i="13"/>
  <c r="X328" i="13"/>
  <c r="W328" i="13"/>
  <c r="T328" i="13"/>
  <c r="Q328" i="13"/>
  <c r="P328" i="13"/>
  <c r="O328" i="13"/>
  <c r="N328" i="13"/>
  <c r="M328" i="13"/>
  <c r="AC327" i="13"/>
  <c r="AB327" i="13"/>
  <c r="AA327" i="13"/>
  <c r="Z327" i="13"/>
  <c r="Z327" i="13" a="1"/>
  <c r="Y327" i="13"/>
  <c r="X327" i="13"/>
  <c r="W327" i="13"/>
  <c r="T327" i="13"/>
  <c r="Q327" i="13"/>
  <c r="P327" i="13"/>
  <c r="O327" i="13"/>
  <c r="N327" i="13"/>
  <c r="M327" i="13"/>
  <c r="AC326" i="13"/>
  <c r="AB326" i="13"/>
  <c r="AA326" i="13"/>
  <c r="Z326" i="13"/>
  <c r="Z326" i="13" a="1"/>
  <c r="Y326" i="13"/>
  <c r="X326" i="13"/>
  <c r="W326" i="13"/>
  <c r="T326" i="13"/>
  <c r="Q326" i="13"/>
  <c r="P326" i="13"/>
  <c r="O326" i="13"/>
  <c r="N326" i="13"/>
  <c r="M326" i="13"/>
  <c r="AC325" i="13"/>
  <c r="AB325" i="13"/>
  <c r="AA325" i="13"/>
  <c r="Z325" i="13"/>
  <c r="Z325" i="13" a="1"/>
  <c r="Y325" i="13"/>
  <c r="X325" i="13"/>
  <c r="W325" i="13"/>
  <c r="T325" i="13"/>
  <c r="Q325" i="13"/>
  <c r="P325" i="13"/>
  <c r="O325" i="13"/>
  <c r="N325" i="13"/>
  <c r="M325" i="13"/>
  <c r="AC324" i="13"/>
  <c r="AB324" i="13"/>
  <c r="AA324" i="13"/>
  <c r="Z324" i="13"/>
  <c r="Z324" i="13" a="1"/>
  <c r="Y324" i="13"/>
  <c r="X324" i="13"/>
  <c r="W324" i="13"/>
  <c r="T324" i="13"/>
  <c r="Q324" i="13"/>
  <c r="P324" i="13"/>
  <c r="O324" i="13"/>
  <c r="N324" i="13"/>
  <c r="M324" i="13"/>
  <c r="AC323" i="13"/>
  <c r="AB323" i="13"/>
  <c r="AA323" i="13"/>
  <c r="Z323" i="13"/>
  <c r="Z323" i="13" a="1"/>
  <c r="Y323" i="13"/>
  <c r="X323" i="13"/>
  <c r="W323" i="13"/>
  <c r="T323" i="13"/>
  <c r="Q323" i="13"/>
  <c r="P323" i="13"/>
  <c r="O323" i="13"/>
  <c r="N323" i="13"/>
  <c r="M323" i="13"/>
  <c r="AC322" i="13"/>
  <c r="AB322" i="13"/>
  <c r="AA322" i="13"/>
  <c r="Z322" i="13"/>
  <c r="Z322" i="13" a="1"/>
  <c r="Y322" i="13"/>
  <c r="X322" i="13"/>
  <c r="W322" i="13"/>
  <c r="T322" i="13"/>
  <c r="Q322" i="13"/>
  <c r="P322" i="13"/>
  <c r="O322" i="13"/>
  <c r="N322" i="13"/>
  <c r="M322" i="13"/>
  <c r="AC321" i="13"/>
  <c r="AB321" i="13"/>
  <c r="AA321" i="13"/>
  <c r="Z321" i="13"/>
  <c r="Z321" i="13" a="1"/>
  <c r="Y321" i="13"/>
  <c r="X321" i="13"/>
  <c r="W321" i="13"/>
  <c r="T321" i="13"/>
  <c r="Q321" i="13"/>
  <c r="P321" i="13"/>
  <c r="O321" i="13"/>
  <c r="N321" i="13"/>
  <c r="M321" i="13"/>
  <c r="AC320" i="13"/>
  <c r="AB320" i="13"/>
  <c r="AA320" i="13"/>
  <c r="Z320" i="13"/>
  <c r="Z320" i="13" a="1"/>
  <c r="Y320" i="13"/>
  <c r="X320" i="13"/>
  <c r="W320" i="13"/>
  <c r="T320" i="13"/>
  <c r="Q320" i="13"/>
  <c r="P320" i="13"/>
  <c r="O320" i="13"/>
  <c r="N320" i="13"/>
  <c r="M320" i="13"/>
  <c r="AC319" i="13"/>
  <c r="AB319" i="13"/>
  <c r="AA319" i="13"/>
  <c r="Z319" i="13"/>
  <c r="Z319" i="13" a="1"/>
  <c r="Y319" i="13"/>
  <c r="X319" i="13"/>
  <c r="W319" i="13"/>
  <c r="T319" i="13"/>
  <c r="Q319" i="13"/>
  <c r="P319" i="13"/>
  <c r="O319" i="13"/>
  <c r="N319" i="13"/>
  <c r="M319" i="13"/>
  <c r="AC318" i="13"/>
  <c r="AB318" i="13"/>
  <c r="AA318" i="13"/>
  <c r="Z318" i="13"/>
  <c r="Z318" i="13" a="1"/>
  <c r="Y318" i="13"/>
  <c r="X318" i="13"/>
  <c r="W318" i="13"/>
  <c r="T318" i="13"/>
  <c r="Q318" i="13"/>
  <c r="P318" i="13"/>
  <c r="O318" i="13"/>
  <c r="N318" i="13"/>
  <c r="M318" i="13"/>
  <c r="AC317" i="13"/>
  <c r="AB317" i="13"/>
  <c r="AA317" i="13"/>
  <c r="Z317" i="13"/>
  <c r="Z317" i="13" a="1"/>
  <c r="Y317" i="13"/>
  <c r="X317" i="13"/>
  <c r="W317" i="13"/>
  <c r="T317" i="13"/>
  <c r="Q317" i="13"/>
  <c r="P317" i="13"/>
  <c r="O317" i="13"/>
  <c r="N317" i="13"/>
  <c r="M317" i="13"/>
  <c r="AC316" i="13"/>
  <c r="AB316" i="13"/>
  <c r="AA316" i="13"/>
  <c r="Z316" i="13"/>
  <c r="Z316" i="13" a="1"/>
  <c r="Y316" i="13"/>
  <c r="X316" i="13"/>
  <c r="W316" i="13"/>
  <c r="T316" i="13"/>
  <c r="Q316" i="13"/>
  <c r="P316" i="13"/>
  <c r="O316" i="13"/>
  <c r="N316" i="13"/>
  <c r="M316" i="13"/>
  <c r="AC315" i="13"/>
  <c r="AB315" i="13"/>
  <c r="AA315" i="13"/>
  <c r="Z315" i="13"/>
  <c r="Z315" i="13" a="1"/>
  <c r="Y315" i="13"/>
  <c r="X315" i="13"/>
  <c r="W315" i="13"/>
  <c r="T315" i="13"/>
  <c r="Q315" i="13"/>
  <c r="P315" i="13"/>
  <c r="O315" i="13"/>
  <c r="N315" i="13"/>
  <c r="M315" i="13"/>
  <c r="AC314" i="13"/>
  <c r="AB314" i="13"/>
  <c r="AA314" i="13"/>
  <c r="Z314" i="13"/>
  <c r="Z314" i="13" a="1"/>
  <c r="Y314" i="13"/>
  <c r="X314" i="13"/>
  <c r="W314" i="13"/>
  <c r="T314" i="13"/>
  <c r="Q314" i="13"/>
  <c r="P314" i="13"/>
  <c r="O314" i="13"/>
  <c r="N314" i="13"/>
  <c r="M314" i="13"/>
  <c r="AC313" i="13"/>
  <c r="AB313" i="13"/>
  <c r="AA313" i="13"/>
  <c r="Z313" i="13"/>
  <c r="Z313" i="13" a="1"/>
  <c r="Y313" i="13"/>
  <c r="X313" i="13"/>
  <c r="W313" i="13"/>
  <c r="T313" i="13"/>
  <c r="Q313" i="13"/>
  <c r="P313" i="13"/>
  <c r="O313" i="13"/>
  <c r="N313" i="13"/>
  <c r="M313" i="13"/>
  <c r="AC312" i="13"/>
  <c r="AB312" i="13"/>
  <c r="AA312" i="13"/>
  <c r="Z312" i="13"/>
  <c r="Z312" i="13" a="1"/>
  <c r="Y312" i="13"/>
  <c r="X312" i="13"/>
  <c r="W312" i="13"/>
  <c r="T312" i="13"/>
  <c r="Q312" i="13"/>
  <c r="P312" i="13"/>
  <c r="O312" i="13"/>
  <c r="N312" i="13"/>
  <c r="M312" i="13"/>
  <c r="AC311" i="13"/>
  <c r="AB311" i="13"/>
  <c r="AA311" i="13"/>
  <c r="Z311" i="13"/>
  <c r="Z311" i="13" a="1"/>
  <c r="Y311" i="13"/>
  <c r="X311" i="13"/>
  <c r="W311" i="13"/>
  <c r="T311" i="13"/>
  <c r="Q311" i="13"/>
  <c r="P311" i="13"/>
  <c r="O311" i="13"/>
  <c r="N311" i="13"/>
  <c r="M311" i="13"/>
  <c r="AC310" i="13"/>
  <c r="AB310" i="13"/>
  <c r="AA310" i="13"/>
  <c r="Z310" i="13"/>
  <c r="Z310" i="13" a="1"/>
  <c r="Y310" i="13"/>
  <c r="X310" i="13"/>
  <c r="W310" i="13"/>
  <c r="T310" i="13"/>
  <c r="Q310" i="13"/>
  <c r="P310" i="13"/>
  <c r="O310" i="13"/>
  <c r="N310" i="13"/>
  <c r="M310" i="13"/>
  <c r="AC309" i="13"/>
  <c r="AB309" i="13"/>
  <c r="AA309" i="13"/>
  <c r="Z309" i="13"/>
  <c r="Z309" i="13" a="1"/>
  <c r="Y309" i="13"/>
  <c r="X309" i="13"/>
  <c r="W309" i="13"/>
  <c r="T309" i="13"/>
  <c r="Q309" i="13"/>
  <c r="P309" i="13"/>
  <c r="O309" i="13"/>
  <c r="N309" i="13"/>
  <c r="M309" i="13"/>
  <c r="AC308" i="13"/>
  <c r="AB308" i="13"/>
  <c r="AA308" i="13"/>
  <c r="Z308" i="13"/>
  <c r="Z308" i="13" a="1"/>
  <c r="Y308" i="13"/>
  <c r="X308" i="13"/>
  <c r="W308" i="13"/>
  <c r="T308" i="13"/>
  <c r="Q308" i="13"/>
  <c r="P308" i="13"/>
  <c r="O308" i="13"/>
  <c r="N308" i="13"/>
  <c r="M308" i="13"/>
  <c r="AC307" i="13"/>
  <c r="AB307" i="13"/>
  <c r="AA307" i="13"/>
  <c r="Z307" i="13"/>
  <c r="Z307" i="13" a="1"/>
  <c r="Y307" i="13"/>
  <c r="X307" i="13"/>
  <c r="W307" i="13"/>
  <c r="T307" i="13"/>
  <c r="Q307" i="13"/>
  <c r="P307" i="13"/>
  <c r="O307" i="13"/>
  <c r="N307" i="13"/>
  <c r="M307" i="13"/>
  <c r="AC306" i="13"/>
  <c r="AB306" i="13"/>
  <c r="AA306" i="13"/>
  <c r="Z306" i="13"/>
  <c r="Z306" i="13" a="1"/>
  <c r="Y306" i="13"/>
  <c r="X306" i="13"/>
  <c r="W306" i="13"/>
  <c r="T306" i="13"/>
  <c r="Q306" i="13"/>
  <c r="P306" i="13"/>
  <c r="O306" i="13"/>
  <c r="N306" i="13"/>
  <c r="M306" i="13"/>
  <c r="AC305" i="13"/>
  <c r="AB305" i="13"/>
  <c r="AA305" i="13"/>
  <c r="Z305" i="13"/>
  <c r="Z305" i="13" a="1"/>
  <c r="Y305" i="13"/>
  <c r="X305" i="13"/>
  <c r="W305" i="13"/>
  <c r="T305" i="13"/>
  <c r="Q305" i="13"/>
  <c r="P305" i="13"/>
  <c r="O305" i="13"/>
  <c r="N305" i="13"/>
  <c r="M305" i="13"/>
  <c r="AC304" i="13"/>
  <c r="AB304" i="13"/>
  <c r="AA304" i="13"/>
  <c r="Z304" i="13"/>
  <c r="Z304" i="13" a="1"/>
  <c r="Y304" i="13"/>
  <c r="X304" i="13"/>
  <c r="W304" i="13"/>
  <c r="T304" i="13"/>
  <c r="Q304" i="13"/>
  <c r="P304" i="13"/>
  <c r="O304" i="13"/>
  <c r="N304" i="13"/>
  <c r="M304" i="13"/>
  <c r="AC303" i="13"/>
  <c r="AB303" i="13"/>
  <c r="AA303" i="13"/>
  <c r="Z303" i="13"/>
  <c r="Z303" i="13" a="1"/>
  <c r="Y303" i="13"/>
  <c r="X303" i="13"/>
  <c r="W303" i="13"/>
  <c r="T303" i="13"/>
  <c r="Q303" i="13"/>
  <c r="P303" i="13"/>
  <c r="O303" i="13"/>
  <c r="N303" i="13"/>
  <c r="M303" i="13"/>
  <c r="AC302" i="13"/>
  <c r="AB302" i="13"/>
  <c r="AA302" i="13"/>
  <c r="Z302" i="13"/>
  <c r="Z302" i="13" a="1"/>
  <c r="Y302" i="13"/>
  <c r="X302" i="13"/>
  <c r="W302" i="13"/>
  <c r="T302" i="13"/>
  <c r="Q302" i="13"/>
  <c r="P302" i="13"/>
  <c r="O302" i="13"/>
  <c r="N302" i="13"/>
  <c r="M302" i="13"/>
  <c r="AC301" i="13"/>
  <c r="AB301" i="13"/>
  <c r="AA301" i="13"/>
  <c r="Z301" i="13"/>
  <c r="Z301" i="13" a="1"/>
  <c r="Y301" i="13"/>
  <c r="X301" i="13"/>
  <c r="W301" i="13"/>
  <c r="T301" i="13"/>
  <c r="Q301" i="13"/>
  <c r="P301" i="13"/>
  <c r="O301" i="13"/>
  <c r="N301" i="13"/>
  <c r="M301" i="13"/>
  <c r="AC300" i="13"/>
  <c r="AB300" i="13"/>
  <c r="AA300" i="13"/>
  <c r="Z300" i="13"/>
  <c r="Z300" i="13" a="1"/>
  <c r="Y300" i="13"/>
  <c r="X300" i="13"/>
  <c r="W300" i="13"/>
  <c r="T300" i="13"/>
  <c r="Q300" i="13"/>
  <c r="P300" i="13"/>
  <c r="O300" i="13"/>
  <c r="N300" i="13"/>
  <c r="M300" i="13"/>
  <c r="AC299" i="13"/>
  <c r="AB299" i="13"/>
  <c r="AA299" i="13"/>
  <c r="Z299" i="13"/>
  <c r="Z299" i="13" a="1"/>
  <c r="Y299" i="13"/>
  <c r="X299" i="13"/>
  <c r="W299" i="13"/>
  <c r="T299" i="13"/>
  <c r="Q299" i="13"/>
  <c r="P299" i="13"/>
  <c r="O299" i="13"/>
  <c r="N299" i="13"/>
  <c r="M299" i="13"/>
  <c r="AC298" i="13"/>
  <c r="AB298" i="13"/>
  <c r="AA298" i="13"/>
  <c r="Z298" i="13"/>
  <c r="Z298" i="13" a="1"/>
  <c r="Y298" i="13"/>
  <c r="X298" i="13"/>
  <c r="W298" i="13"/>
  <c r="T298" i="13"/>
  <c r="Q298" i="13"/>
  <c r="P298" i="13"/>
  <c r="O298" i="13"/>
  <c r="N298" i="13"/>
  <c r="M298" i="13"/>
  <c r="AC297" i="13"/>
  <c r="AB297" i="13"/>
  <c r="AA297" i="13"/>
  <c r="Z297" i="13"/>
  <c r="Z297" i="13" a="1"/>
  <c r="Y297" i="13"/>
  <c r="X297" i="13"/>
  <c r="W297" i="13"/>
  <c r="T297" i="13"/>
  <c r="Q297" i="13"/>
  <c r="P297" i="13"/>
  <c r="O297" i="13"/>
  <c r="N297" i="13"/>
  <c r="M297" i="13"/>
  <c r="AC296" i="13"/>
  <c r="AB296" i="13"/>
  <c r="AA296" i="13"/>
  <c r="Z296" i="13"/>
  <c r="Z296" i="13" a="1"/>
  <c r="Y296" i="13"/>
  <c r="X296" i="13"/>
  <c r="W296" i="13"/>
  <c r="T296" i="13"/>
  <c r="Q296" i="13"/>
  <c r="P296" i="13"/>
  <c r="O296" i="13"/>
  <c r="N296" i="13"/>
  <c r="M296" i="13"/>
  <c r="AC295" i="13"/>
  <c r="AB295" i="13"/>
  <c r="AA295" i="13"/>
  <c r="Z295" i="13"/>
  <c r="Z295" i="13" a="1"/>
  <c r="Y295" i="13"/>
  <c r="X295" i="13"/>
  <c r="W295" i="13"/>
  <c r="T295" i="13"/>
  <c r="Q295" i="13"/>
  <c r="P295" i="13"/>
  <c r="O295" i="13"/>
  <c r="N295" i="13"/>
  <c r="M295" i="13"/>
  <c r="AC294" i="13"/>
  <c r="AB294" i="13"/>
  <c r="AA294" i="13"/>
  <c r="Z294" i="13"/>
  <c r="Z294" i="13" a="1"/>
  <c r="Y294" i="13"/>
  <c r="X294" i="13"/>
  <c r="W294" i="13"/>
  <c r="T294" i="13"/>
  <c r="Q294" i="13"/>
  <c r="P294" i="13"/>
  <c r="O294" i="13"/>
  <c r="N294" i="13"/>
  <c r="M294" i="13"/>
  <c r="AC293" i="13"/>
  <c r="AB293" i="13"/>
  <c r="AA293" i="13"/>
  <c r="Z293" i="13"/>
  <c r="Z293" i="13" a="1"/>
  <c r="Y293" i="13"/>
  <c r="X293" i="13"/>
  <c r="W293" i="13"/>
  <c r="T293" i="13"/>
  <c r="Q293" i="13"/>
  <c r="P293" i="13"/>
  <c r="O293" i="13"/>
  <c r="N293" i="13"/>
  <c r="M293" i="13"/>
  <c r="AC292" i="13"/>
  <c r="AB292" i="13"/>
  <c r="AA292" i="13"/>
  <c r="Z292" i="13"/>
  <c r="Z292" i="13" a="1"/>
  <c r="Y292" i="13"/>
  <c r="X292" i="13"/>
  <c r="W292" i="13"/>
  <c r="T292" i="13"/>
  <c r="Q292" i="13"/>
  <c r="P292" i="13"/>
  <c r="O292" i="13"/>
  <c r="N292" i="13"/>
  <c r="M292" i="13"/>
  <c r="AC291" i="13"/>
  <c r="AB291" i="13"/>
  <c r="AA291" i="13"/>
  <c r="Z291" i="13"/>
  <c r="Z291" i="13" a="1"/>
  <c r="Y291" i="13"/>
  <c r="X291" i="13"/>
  <c r="W291" i="13"/>
  <c r="T291" i="13"/>
  <c r="Q291" i="13"/>
  <c r="P291" i="13"/>
  <c r="O291" i="13"/>
  <c r="N291" i="13"/>
  <c r="M291" i="13"/>
  <c r="AC290" i="13"/>
  <c r="AB290" i="13"/>
  <c r="AA290" i="13"/>
  <c r="Z290" i="13"/>
  <c r="Z290" i="13" a="1"/>
  <c r="Y290" i="13"/>
  <c r="X290" i="13"/>
  <c r="W290" i="13"/>
  <c r="T290" i="13"/>
  <c r="Q290" i="13"/>
  <c r="P290" i="13"/>
  <c r="O290" i="13"/>
  <c r="N290" i="13"/>
  <c r="M290" i="13"/>
  <c r="AC289" i="13"/>
  <c r="AB289" i="13"/>
  <c r="AA289" i="13"/>
  <c r="Z289" i="13"/>
  <c r="Z289" i="13" a="1"/>
  <c r="Y289" i="13"/>
  <c r="X289" i="13"/>
  <c r="W289" i="13"/>
  <c r="T289" i="13"/>
  <c r="Q289" i="13"/>
  <c r="P289" i="13"/>
  <c r="O289" i="13"/>
  <c r="N289" i="13"/>
  <c r="M289" i="13"/>
  <c r="AC288" i="13"/>
  <c r="AB288" i="13"/>
  <c r="AA288" i="13"/>
  <c r="Z288" i="13"/>
  <c r="Z288" i="13" a="1"/>
  <c r="Y288" i="13"/>
  <c r="X288" i="13"/>
  <c r="W288" i="13"/>
  <c r="T288" i="13"/>
  <c r="Q288" i="13"/>
  <c r="P288" i="13"/>
  <c r="O288" i="13"/>
  <c r="N288" i="13"/>
  <c r="M288" i="13"/>
  <c r="AC287" i="13"/>
  <c r="AB287" i="13"/>
  <c r="AA287" i="13"/>
  <c r="Z287" i="13"/>
  <c r="Z287" i="13" a="1"/>
  <c r="Y287" i="13"/>
  <c r="X287" i="13"/>
  <c r="W287" i="13"/>
  <c r="T287" i="13"/>
  <c r="Q287" i="13"/>
  <c r="P287" i="13"/>
  <c r="O287" i="13"/>
  <c r="N287" i="13"/>
  <c r="M287" i="13"/>
  <c r="AC286" i="13"/>
  <c r="AB286" i="13"/>
  <c r="AA286" i="13"/>
  <c r="Z286" i="13"/>
  <c r="Z286" i="13" a="1"/>
  <c r="Y286" i="13"/>
  <c r="X286" i="13"/>
  <c r="W286" i="13"/>
  <c r="T286" i="13"/>
  <c r="Q286" i="13"/>
  <c r="P286" i="13"/>
  <c r="O286" i="13"/>
  <c r="N286" i="13"/>
  <c r="M286" i="13"/>
  <c r="AC285" i="13"/>
  <c r="AB285" i="13"/>
  <c r="AA285" i="13"/>
  <c r="Z285" i="13"/>
  <c r="Z285" i="13" a="1"/>
  <c r="Y285" i="13"/>
  <c r="X285" i="13"/>
  <c r="W285" i="13"/>
  <c r="T285" i="13"/>
  <c r="Q285" i="13"/>
  <c r="P285" i="13"/>
  <c r="O285" i="13"/>
  <c r="N285" i="13"/>
  <c r="M285" i="13"/>
  <c r="AC284" i="13"/>
  <c r="AB284" i="13"/>
  <c r="AA284" i="13"/>
  <c r="Z284" i="13"/>
  <c r="Z284" i="13" a="1"/>
  <c r="Y284" i="13"/>
  <c r="X284" i="13"/>
  <c r="W284" i="13"/>
  <c r="T284" i="13"/>
  <c r="Q284" i="13"/>
  <c r="P284" i="13"/>
  <c r="O284" i="13"/>
  <c r="N284" i="13"/>
  <c r="M284" i="13"/>
  <c r="AC283" i="13"/>
  <c r="AB283" i="13"/>
  <c r="AA283" i="13"/>
  <c r="Z283" i="13"/>
  <c r="Z283" i="13" a="1"/>
  <c r="Y283" i="13"/>
  <c r="X283" i="13"/>
  <c r="W283" i="13"/>
  <c r="T283" i="13"/>
  <c r="Q283" i="13"/>
  <c r="P283" i="13"/>
  <c r="O283" i="13"/>
  <c r="N283" i="13"/>
  <c r="M283" i="13"/>
  <c r="AC282" i="13"/>
  <c r="AB282" i="13"/>
  <c r="AA282" i="13"/>
  <c r="Z282" i="13"/>
  <c r="Z282" i="13" a="1"/>
  <c r="Y282" i="13"/>
  <c r="X282" i="13"/>
  <c r="W282" i="13"/>
  <c r="T282" i="13"/>
  <c r="Q282" i="13"/>
  <c r="P282" i="13"/>
  <c r="O282" i="13"/>
  <c r="N282" i="13"/>
  <c r="M282" i="13"/>
  <c r="AC281" i="13"/>
  <c r="AB281" i="13"/>
  <c r="AA281" i="13"/>
  <c r="Z281" i="13"/>
  <c r="Z281" i="13" a="1"/>
  <c r="Y281" i="13"/>
  <c r="X281" i="13"/>
  <c r="W281" i="13"/>
  <c r="T281" i="13"/>
  <c r="Q281" i="13"/>
  <c r="P281" i="13"/>
  <c r="O281" i="13"/>
  <c r="N281" i="13"/>
  <c r="M281" i="13"/>
  <c r="AC280" i="13"/>
  <c r="AB280" i="13"/>
  <c r="AA280" i="13"/>
  <c r="Z280" i="13"/>
  <c r="Z280" i="13" a="1"/>
  <c r="Y280" i="13"/>
  <c r="X280" i="13"/>
  <c r="W280" i="13"/>
  <c r="T280" i="13"/>
  <c r="Q280" i="13"/>
  <c r="P280" i="13"/>
  <c r="O280" i="13"/>
  <c r="N280" i="13"/>
  <c r="M280" i="13"/>
  <c r="AC279" i="13"/>
  <c r="AB279" i="13"/>
  <c r="AA279" i="13"/>
  <c r="Z279" i="13"/>
  <c r="Z279" i="13" a="1"/>
  <c r="Y279" i="13"/>
  <c r="X279" i="13"/>
  <c r="W279" i="13"/>
  <c r="T279" i="13"/>
  <c r="Q279" i="13"/>
  <c r="P279" i="13"/>
  <c r="O279" i="13"/>
  <c r="N279" i="13"/>
  <c r="M279" i="13"/>
  <c r="AC278" i="13"/>
  <c r="AB278" i="13"/>
  <c r="AA278" i="13"/>
  <c r="Z278" i="13"/>
  <c r="Z278" i="13" a="1"/>
  <c r="Y278" i="13"/>
  <c r="X278" i="13"/>
  <c r="W278" i="13"/>
  <c r="T278" i="13"/>
  <c r="Q278" i="13"/>
  <c r="P278" i="13"/>
  <c r="O278" i="13"/>
  <c r="N278" i="13"/>
  <c r="M278" i="13"/>
  <c r="AC277" i="13"/>
  <c r="AB277" i="13"/>
  <c r="AA277" i="13"/>
  <c r="Z277" i="13"/>
  <c r="Z277" i="13" a="1"/>
  <c r="Y277" i="13"/>
  <c r="X277" i="13"/>
  <c r="W277" i="13"/>
  <c r="T277" i="13"/>
  <c r="Q277" i="13"/>
  <c r="P277" i="13"/>
  <c r="O277" i="13"/>
  <c r="N277" i="13"/>
  <c r="M277" i="13"/>
  <c r="AC276" i="13"/>
  <c r="AB276" i="13"/>
  <c r="AA276" i="13"/>
  <c r="Z276" i="13"/>
  <c r="Z276" i="13" a="1"/>
  <c r="Y276" i="13"/>
  <c r="X276" i="13"/>
  <c r="W276" i="13"/>
  <c r="T276" i="13"/>
  <c r="Q276" i="13"/>
  <c r="P276" i="13"/>
  <c r="O276" i="13"/>
  <c r="N276" i="13"/>
  <c r="M276" i="13"/>
  <c r="AC275" i="13"/>
  <c r="AB275" i="13"/>
  <c r="AA275" i="13"/>
  <c r="Z275" i="13"/>
  <c r="Z275" i="13" a="1"/>
  <c r="Y275" i="13"/>
  <c r="X275" i="13"/>
  <c r="W275" i="13"/>
  <c r="T275" i="13"/>
  <c r="Q275" i="13"/>
  <c r="P275" i="13"/>
  <c r="O275" i="13"/>
  <c r="N275" i="13"/>
  <c r="M275" i="13"/>
  <c r="AC274" i="13"/>
  <c r="AB274" i="13"/>
  <c r="AA274" i="13"/>
  <c r="Z274" i="13"/>
  <c r="Z274" i="13" a="1"/>
  <c r="Y274" i="13"/>
  <c r="X274" i="13"/>
  <c r="W274" i="13"/>
  <c r="T274" i="13"/>
  <c r="Q274" i="13"/>
  <c r="P274" i="13"/>
  <c r="O274" i="13"/>
  <c r="N274" i="13"/>
  <c r="M274" i="13"/>
  <c r="AC273" i="13"/>
  <c r="AB273" i="13"/>
  <c r="AA273" i="13"/>
  <c r="Z273" i="13"/>
  <c r="Z273" i="13" a="1"/>
  <c r="Y273" i="13"/>
  <c r="X273" i="13"/>
  <c r="W273" i="13"/>
  <c r="T273" i="13"/>
  <c r="Q273" i="13"/>
  <c r="P273" i="13"/>
  <c r="O273" i="13"/>
  <c r="N273" i="13"/>
  <c r="M273" i="13"/>
  <c r="AC272" i="13"/>
  <c r="AB272" i="13"/>
  <c r="AA272" i="13"/>
  <c r="Z272" i="13"/>
  <c r="Z272" i="13" a="1"/>
  <c r="Y272" i="13"/>
  <c r="X272" i="13"/>
  <c r="W272" i="13"/>
  <c r="T272" i="13"/>
  <c r="Q272" i="13"/>
  <c r="P272" i="13"/>
  <c r="O272" i="13"/>
  <c r="N272" i="13"/>
  <c r="M272" i="13"/>
  <c r="AC271" i="13"/>
  <c r="AB271" i="13"/>
  <c r="AA271" i="13"/>
  <c r="Z271" i="13"/>
  <c r="Z271" i="13" a="1"/>
  <c r="Y271" i="13"/>
  <c r="X271" i="13"/>
  <c r="W271" i="13"/>
  <c r="T271" i="13"/>
  <c r="Q271" i="13"/>
  <c r="P271" i="13"/>
  <c r="O271" i="13"/>
  <c r="N271" i="13"/>
  <c r="M271" i="13"/>
  <c r="AC270" i="13"/>
  <c r="AB270" i="13"/>
  <c r="AA270" i="13"/>
  <c r="Z270" i="13"/>
  <c r="Z270" i="13" a="1"/>
  <c r="Y270" i="13"/>
  <c r="X270" i="13"/>
  <c r="W270" i="13"/>
  <c r="T270" i="13"/>
  <c r="Q270" i="13"/>
  <c r="P270" i="13"/>
  <c r="O270" i="13"/>
  <c r="N270" i="13"/>
  <c r="M270" i="13"/>
  <c r="AC269" i="13"/>
  <c r="AB269" i="13"/>
  <c r="AA269" i="13"/>
  <c r="Z269" i="13"/>
  <c r="Z269" i="13" a="1"/>
  <c r="Y269" i="13"/>
  <c r="X269" i="13"/>
  <c r="W269" i="13"/>
  <c r="T269" i="13"/>
  <c r="Q269" i="13"/>
  <c r="P269" i="13"/>
  <c r="O269" i="13"/>
  <c r="N269" i="13"/>
  <c r="M269" i="13"/>
  <c r="AC268" i="13"/>
  <c r="AB268" i="13"/>
  <c r="AA268" i="13"/>
  <c r="Z268" i="13"/>
  <c r="Z268" i="13" a="1"/>
  <c r="Y268" i="13"/>
  <c r="X268" i="13"/>
  <c r="W268" i="13"/>
  <c r="T268" i="13"/>
  <c r="Q268" i="13"/>
  <c r="P268" i="13"/>
  <c r="O268" i="13"/>
  <c r="N268" i="13"/>
  <c r="M268" i="13"/>
  <c r="AC267" i="13"/>
  <c r="AB267" i="13"/>
  <c r="AA267" i="13"/>
  <c r="Z267" i="13"/>
  <c r="Z267" i="13" a="1"/>
  <c r="Y267" i="13"/>
  <c r="X267" i="13"/>
  <c r="W267" i="13"/>
  <c r="T267" i="13"/>
  <c r="Q267" i="13"/>
  <c r="P267" i="13"/>
  <c r="O267" i="13"/>
  <c r="N267" i="13"/>
  <c r="M267" i="13"/>
  <c r="AC266" i="13"/>
  <c r="AB266" i="13"/>
  <c r="AA266" i="13"/>
  <c r="Z266" i="13"/>
  <c r="Z266" i="13" a="1"/>
  <c r="Y266" i="13"/>
  <c r="X266" i="13"/>
  <c r="W266" i="13"/>
  <c r="T266" i="13"/>
  <c r="Q266" i="13"/>
  <c r="P266" i="13"/>
  <c r="O266" i="13"/>
  <c r="N266" i="13"/>
  <c r="M266" i="13"/>
  <c r="AC265" i="13"/>
  <c r="AB265" i="13"/>
  <c r="AA265" i="13"/>
  <c r="Z265" i="13"/>
  <c r="Z265" i="13" a="1"/>
  <c r="Y265" i="13"/>
  <c r="X265" i="13"/>
  <c r="W265" i="13"/>
  <c r="T265" i="13"/>
  <c r="Q265" i="13"/>
  <c r="P265" i="13"/>
  <c r="O265" i="13"/>
  <c r="N265" i="13"/>
  <c r="M265" i="13"/>
  <c r="AC264" i="13"/>
  <c r="AB264" i="13"/>
  <c r="AA264" i="13"/>
  <c r="Z264" i="13"/>
  <c r="Z264" i="13" a="1"/>
  <c r="Y264" i="13"/>
  <c r="X264" i="13"/>
  <c r="W264" i="13"/>
  <c r="T264" i="13"/>
  <c r="Q264" i="13"/>
  <c r="P264" i="13"/>
  <c r="O264" i="13"/>
  <c r="N264" i="13"/>
  <c r="M264" i="13"/>
  <c r="AC263" i="13"/>
  <c r="AB263" i="13"/>
  <c r="AA263" i="13"/>
  <c r="Z263" i="13"/>
  <c r="Z263" i="13" a="1"/>
  <c r="Y263" i="13"/>
  <c r="X263" i="13"/>
  <c r="W263" i="13"/>
  <c r="T263" i="13"/>
  <c r="Q263" i="13"/>
  <c r="P263" i="13"/>
  <c r="O263" i="13"/>
  <c r="N263" i="13"/>
  <c r="M263" i="13"/>
  <c r="AC262" i="13"/>
  <c r="AB262" i="13"/>
  <c r="AA262" i="13"/>
  <c r="Z262" i="13"/>
  <c r="Z262" i="13" a="1"/>
  <c r="Y262" i="13"/>
  <c r="X262" i="13"/>
  <c r="W262" i="13"/>
  <c r="T262" i="13"/>
  <c r="Q262" i="13"/>
  <c r="P262" i="13"/>
  <c r="O262" i="13"/>
  <c r="N262" i="13"/>
  <c r="M262" i="13"/>
  <c r="AC261" i="13"/>
  <c r="AB261" i="13"/>
  <c r="AA261" i="13"/>
  <c r="Z261" i="13"/>
  <c r="Z261" i="13" a="1"/>
  <c r="Y261" i="13"/>
  <c r="X261" i="13"/>
  <c r="W261" i="13"/>
  <c r="T261" i="13"/>
  <c r="Q261" i="13"/>
  <c r="P261" i="13"/>
  <c r="O261" i="13"/>
  <c r="N261" i="13"/>
  <c r="M261" i="13"/>
  <c r="AC260" i="13"/>
  <c r="AB260" i="13"/>
  <c r="AA260" i="13"/>
  <c r="Z260" i="13"/>
  <c r="Z260" i="13" a="1"/>
  <c r="Y260" i="13"/>
  <c r="X260" i="13"/>
  <c r="W260" i="13"/>
  <c r="T260" i="13"/>
  <c r="Q260" i="13"/>
  <c r="P260" i="13"/>
  <c r="O260" i="13"/>
  <c r="N260" i="13"/>
  <c r="M260" i="13"/>
  <c r="AC259" i="13"/>
  <c r="AB259" i="13"/>
  <c r="AA259" i="13"/>
  <c r="Z259" i="13"/>
  <c r="Z259" i="13" a="1"/>
  <c r="Y259" i="13"/>
  <c r="X259" i="13"/>
  <c r="W259" i="13"/>
  <c r="T259" i="13"/>
  <c r="Q259" i="13"/>
  <c r="P259" i="13"/>
  <c r="O259" i="13"/>
  <c r="N259" i="13"/>
  <c r="M259" i="13"/>
  <c r="AC258" i="13"/>
  <c r="AB258" i="13"/>
  <c r="AA258" i="13"/>
  <c r="Z258" i="13"/>
  <c r="Z258" i="13" a="1"/>
  <c r="Y258" i="13"/>
  <c r="X258" i="13"/>
  <c r="W258" i="13"/>
  <c r="T258" i="13"/>
  <c r="Q258" i="13"/>
  <c r="P258" i="13"/>
  <c r="O258" i="13"/>
  <c r="N258" i="13"/>
  <c r="M258" i="13"/>
  <c r="AC257" i="13"/>
  <c r="AB257" i="13"/>
  <c r="AA257" i="13"/>
  <c r="Z257" i="13"/>
  <c r="Z257" i="13" a="1"/>
  <c r="Y257" i="13"/>
  <c r="X257" i="13"/>
  <c r="W257" i="13"/>
  <c r="T257" i="13"/>
  <c r="Q257" i="13"/>
  <c r="P257" i="13"/>
  <c r="O257" i="13"/>
  <c r="N257" i="13"/>
  <c r="M257" i="13"/>
  <c r="AC256" i="13"/>
  <c r="AB256" i="13"/>
  <c r="AA256" i="13"/>
  <c r="Z256" i="13"/>
  <c r="Z256" i="13" a="1"/>
  <c r="Y256" i="13"/>
  <c r="X256" i="13"/>
  <c r="W256" i="13"/>
  <c r="T256" i="13"/>
  <c r="Q256" i="13"/>
  <c r="P256" i="13"/>
  <c r="O256" i="13"/>
  <c r="N256" i="13"/>
  <c r="M256" i="13"/>
  <c r="AC255" i="13"/>
  <c r="AB255" i="13"/>
  <c r="AA255" i="13"/>
  <c r="Z255" i="13"/>
  <c r="Z255" i="13" a="1"/>
  <c r="Y255" i="13"/>
  <c r="X255" i="13"/>
  <c r="W255" i="13"/>
  <c r="T255" i="13"/>
  <c r="Q255" i="13"/>
  <c r="P255" i="13"/>
  <c r="O255" i="13"/>
  <c r="N255" i="13"/>
  <c r="M255" i="13"/>
  <c r="AC254" i="13"/>
  <c r="AB254" i="13"/>
  <c r="AA254" i="13"/>
  <c r="Z254" i="13"/>
  <c r="Z254" i="13" a="1"/>
  <c r="Y254" i="13"/>
  <c r="X254" i="13"/>
  <c r="W254" i="13"/>
  <c r="T254" i="13"/>
  <c r="Q254" i="13"/>
  <c r="P254" i="13"/>
  <c r="O254" i="13"/>
  <c r="N254" i="13"/>
  <c r="M254" i="13"/>
  <c r="AC253" i="13"/>
  <c r="AB253" i="13"/>
  <c r="AA253" i="13"/>
  <c r="Z253" i="13"/>
  <c r="Z253" i="13" a="1"/>
  <c r="Y253" i="13"/>
  <c r="X253" i="13"/>
  <c r="W253" i="13"/>
  <c r="T253" i="13"/>
  <c r="Q253" i="13"/>
  <c r="P253" i="13"/>
  <c r="O253" i="13"/>
  <c r="N253" i="13"/>
  <c r="M253" i="13"/>
  <c r="AC252" i="13"/>
  <c r="AB252" i="13"/>
  <c r="AA252" i="13"/>
  <c r="Z252" i="13"/>
  <c r="Z252" i="13" a="1"/>
  <c r="Y252" i="13"/>
  <c r="X252" i="13"/>
  <c r="W252" i="13"/>
  <c r="T252" i="13"/>
  <c r="Q252" i="13"/>
  <c r="P252" i="13"/>
  <c r="O252" i="13"/>
  <c r="N252" i="13"/>
  <c r="M252" i="13"/>
  <c r="AC251" i="13"/>
  <c r="AB251" i="13"/>
  <c r="AA251" i="13"/>
  <c r="Z251" i="13"/>
  <c r="Z251" i="13" a="1"/>
  <c r="Y251" i="13"/>
  <c r="X251" i="13"/>
  <c r="W251" i="13"/>
  <c r="T251" i="13"/>
  <c r="Q251" i="13"/>
  <c r="P251" i="13"/>
  <c r="O251" i="13"/>
  <c r="N251" i="13"/>
  <c r="M251" i="13"/>
  <c r="AC250" i="13"/>
  <c r="AB250" i="13"/>
  <c r="AA250" i="13"/>
  <c r="Z250" i="13"/>
  <c r="Z250" i="13" a="1"/>
  <c r="Y250" i="13"/>
  <c r="X250" i="13"/>
  <c r="W250" i="13"/>
  <c r="T250" i="13"/>
  <c r="Q250" i="13"/>
  <c r="P250" i="13"/>
  <c r="O250" i="13"/>
  <c r="N250" i="13"/>
  <c r="M250" i="13"/>
  <c r="AC249" i="13"/>
  <c r="AB249" i="13"/>
  <c r="AA249" i="13"/>
  <c r="Z249" i="13"/>
  <c r="Z249" i="13" a="1"/>
  <c r="Y249" i="13"/>
  <c r="X249" i="13"/>
  <c r="W249" i="13"/>
  <c r="T249" i="13"/>
  <c r="Q249" i="13"/>
  <c r="P249" i="13"/>
  <c r="O249" i="13"/>
  <c r="N249" i="13"/>
  <c r="M249" i="13"/>
  <c r="AC248" i="13"/>
  <c r="AB248" i="13"/>
  <c r="AA248" i="13"/>
  <c r="Z248" i="13"/>
  <c r="Z248" i="13" a="1"/>
  <c r="Y248" i="13"/>
  <c r="X248" i="13"/>
  <c r="W248" i="13"/>
  <c r="T248" i="13"/>
  <c r="Q248" i="13"/>
  <c r="P248" i="13"/>
  <c r="O248" i="13"/>
  <c r="N248" i="13"/>
  <c r="M248" i="13"/>
  <c r="AC247" i="13"/>
  <c r="AB247" i="13"/>
  <c r="AA247" i="13"/>
  <c r="Z247" i="13"/>
  <c r="Z247" i="13" a="1"/>
  <c r="Y247" i="13"/>
  <c r="X247" i="13"/>
  <c r="W247" i="13"/>
  <c r="T247" i="13"/>
  <c r="Q247" i="13"/>
  <c r="P247" i="13"/>
  <c r="O247" i="13"/>
  <c r="N247" i="13"/>
  <c r="M247" i="13"/>
  <c r="AC246" i="13"/>
  <c r="AB246" i="13"/>
  <c r="AA246" i="13"/>
  <c r="Z246" i="13"/>
  <c r="Z246" i="13" a="1"/>
  <c r="Y246" i="13"/>
  <c r="X246" i="13"/>
  <c r="W246" i="13"/>
  <c r="T246" i="13"/>
  <c r="Q246" i="13"/>
  <c r="P246" i="13"/>
  <c r="O246" i="13"/>
  <c r="N246" i="13"/>
  <c r="M246" i="13"/>
  <c r="AC245" i="13"/>
  <c r="AB245" i="13"/>
  <c r="AA245" i="13"/>
  <c r="Z245" i="13"/>
  <c r="Z245" i="13" a="1"/>
  <c r="Y245" i="13"/>
  <c r="X245" i="13"/>
  <c r="W245" i="13"/>
  <c r="T245" i="13"/>
  <c r="Q245" i="13"/>
  <c r="P245" i="13"/>
  <c r="O245" i="13"/>
  <c r="N245" i="13"/>
  <c r="M245" i="13"/>
  <c r="AC244" i="13"/>
  <c r="AB244" i="13"/>
  <c r="AA244" i="13"/>
  <c r="Z244" i="13"/>
  <c r="Z244" i="13" a="1"/>
  <c r="Y244" i="13"/>
  <c r="X244" i="13"/>
  <c r="W244" i="13"/>
  <c r="T244" i="13"/>
  <c r="Q244" i="13"/>
  <c r="P244" i="13"/>
  <c r="O244" i="13"/>
  <c r="N244" i="13"/>
  <c r="M244" i="13"/>
  <c r="AC243" i="13"/>
  <c r="AB243" i="13"/>
  <c r="AA243" i="13"/>
  <c r="Z243" i="13"/>
  <c r="Z243" i="13" a="1"/>
  <c r="Y243" i="13"/>
  <c r="X243" i="13"/>
  <c r="W243" i="13"/>
  <c r="T243" i="13"/>
  <c r="Q243" i="13"/>
  <c r="P243" i="13"/>
  <c r="O243" i="13"/>
  <c r="N243" i="13"/>
  <c r="M243" i="13"/>
  <c r="AC242" i="13"/>
  <c r="AB242" i="13"/>
  <c r="AA242" i="13"/>
  <c r="Z242" i="13"/>
  <c r="Z242" i="13" a="1"/>
  <c r="Y242" i="13"/>
  <c r="X242" i="13"/>
  <c r="W242" i="13"/>
  <c r="T242" i="13"/>
  <c r="Q242" i="13"/>
  <c r="P242" i="13"/>
  <c r="O242" i="13"/>
  <c r="N242" i="13"/>
  <c r="M242" i="13"/>
  <c r="AC241" i="13"/>
  <c r="AB241" i="13"/>
  <c r="AA241" i="13"/>
  <c r="Z241" i="13"/>
  <c r="Z241" i="13" a="1"/>
  <c r="Y241" i="13"/>
  <c r="X241" i="13"/>
  <c r="W241" i="13"/>
  <c r="T241" i="13"/>
  <c r="Q241" i="13"/>
  <c r="P241" i="13"/>
  <c r="O241" i="13"/>
  <c r="N241" i="13"/>
  <c r="M241" i="13"/>
  <c r="AC240" i="13"/>
  <c r="AB240" i="13"/>
  <c r="AA240" i="13"/>
  <c r="Z240" i="13"/>
  <c r="Z240" i="13" a="1"/>
  <c r="Y240" i="13"/>
  <c r="X240" i="13"/>
  <c r="W240" i="13"/>
  <c r="T240" i="13"/>
  <c r="Q240" i="13"/>
  <c r="P240" i="13"/>
  <c r="O240" i="13"/>
  <c r="N240" i="13"/>
  <c r="M240" i="13"/>
  <c r="AC239" i="13"/>
  <c r="AB239" i="13"/>
  <c r="AA239" i="13"/>
  <c r="Z239" i="13"/>
  <c r="Z239" i="13" a="1"/>
  <c r="Y239" i="13"/>
  <c r="X239" i="13"/>
  <c r="W239" i="13"/>
  <c r="T239" i="13"/>
  <c r="Q239" i="13"/>
  <c r="P239" i="13"/>
  <c r="O239" i="13"/>
  <c r="N239" i="13"/>
  <c r="M239" i="13"/>
  <c r="AC238" i="13"/>
  <c r="AB238" i="13"/>
  <c r="AA238" i="13"/>
  <c r="Z238" i="13"/>
  <c r="Z238" i="13" a="1"/>
  <c r="Y238" i="13"/>
  <c r="X238" i="13"/>
  <c r="W238" i="13"/>
  <c r="T238" i="13"/>
  <c r="Q238" i="13"/>
  <c r="P238" i="13"/>
  <c r="O238" i="13"/>
  <c r="N238" i="13"/>
  <c r="M238" i="13"/>
  <c r="AC237" i="13"/>
  <c r="AB237" i="13"/>
  <c r="AA237" i="13"/>
  <c r="Z237" i="13"/>
  <c r="Z237" i="13" a="1"/>
  <c r="Y237" i="13"/>
  <c r="X237" i="13"/>
  <c r="W237" i="13"/>
  <c r="T237" i="13"/>
  <c r="Q237" i="13"/>
  <c r="P237" i="13"/>
  <c r="O237" i="13"/>
  <c r="N237" i="13"/>
  <c r="M237" i="13"/>
  <c r="AC236" i="13"/>
  <c r="AB236" i="13"/>
  <c r="AA236" i="13"/>
  <c r="Z236" i="13"/>
  <c r="Z236" i="13" a="1"/>
  <c r="Y236" i="13"/>
  <c r="X236" i="13"/>
  <c r="W236" i="13"/>
  <c r="T236" i="13"/>
  <c r="Q236" i="13"/>
  <c r="P236" i="13"/>
  <c r="O236" i="13"/>
  <c r="N236" i="13"/>
  <c r="M236" i="13"/>
  <c r="AC235" i="13"/>
  <c r="AB235" i="13"/>
  <c r="AA235" i="13"/>
  <c r="Z235" i="13"/>
  <c r="Z235" i="13" a="1"/>
  <c r="Y235" i="13"/>
  <c r="X235" i="13"/>
  <c r="W235" i="13"/>
  <c r="T235" i="13"/>
  <c r="Q235" i="13"/>
  <c r="P235" i="13"/>
  <c r="O235" i="13"/>
  <c r="N235" i="13"/>
  <c r="M235" i="13"/>
  <c r="AC234" i="13"/>
  <c r="AB234" i="13"/>
  <c r="AA234" i="13"/>
  <c r="Z234" i="13"/>
  <c r="Z234" i="13" a="1"/>
  <c r="Y234" i="13"/>
  <c r="X234" i="13"/>
  <c r="W234" i="13"/>
  <c r="T234" i="13"/>
  <c r="Q234" i="13"/>
  <c r="P234" i="13"/>
  <c r="O234" i="13"/>
  <c r="N234" i="13"/>
  <c r="M234" i="13"/>
  <c r="AC233" i="13"/>
  <c r="AB233" i="13"/>
  <c r="AA233" i="13"/>
  <c r="Z233" i="13"/>
  <c r="Z233" i="13" a="1"/>
  <c r="Y233" i="13"/>
  <c r="X233" i="13"/>
  <c r="W233" i="13"/>
  <c r="T233" i="13"/>
  <c r="Q233" i="13"/>
  <c r="P233" i="13"/>
  <c r="O233" i="13"/>
  <c r="N233" i="13"/>
  <c r="M233" i="13"/>
  <c r="AC232" i="13"/>
  <c r="AB232" i="13"/>
  <c r="AA232" i="13"/>
  <c r="Z232" i="13"/>
  <c r="Z232" i="13" a="1"/>
  <c r="Y232" i="13"/>
  <c r="X232" i="13"/>
  <c r="W232" i="13"/>
  <c r="T232" i="13"/>
  <c r="Q232" i="13"/>
  <c r="P232" i="13"/>
  <c r="O232" i="13"/>
  <c r="N232" i="13"/>
  <c r="M232" i="13"/>
  <c r="AC231" i="13"/>
  <c r="AB231" i="13"/>
  <c r="AA231" i="13"/>
  <c r="Z231" i="13"/>
  <c r="Z231" i="13" a="1"/>
  <c r="Y231" i="13"/>
  <c r="X231" i="13"/>
  <c r="W231" i="13"/>
  <c r="T231" i="13"/>
  <c r="Q231" i="13"/>
  <c r="P231" i="13"/>
  <c r="O231" i="13"/>
  <c r="N231" i="13"/>
  <c r="M231" i="13"/>
  <c r="AC230" i="13"/>
  <c r="AB230" i="13"/>
  <c r="AA230" i="13"/>
  <c r="Z230" i="13"/>
  <c r="Z230" i="13" a="1"/>
  <c r="Y230" i="13"/>
  <c r="X230" i="13"/>
  <c r="W230" i="13"/>
  <c r="T230" i="13"/>
  <c r="Q230" i="13"/>
  <c r="P230" i="13"/>
  <c r="O230" i="13"/>
  <c r="N230" i="13"/>
  <c r="M230" i="13"/>
  <c r="AC229" i="13"/>
  <c r="AB229" i="13"/>
  <c r="AA229" i="13"/>
  <c r="Z229" i="13"/>
  <c r="Z229" i="13" a="1"/>
  <c r="Y229" i="13"/>
  <c r="X229" i="13"/>
  <c r="W229" i="13"/>
  <c r="T229" i="13"/>
  <c r="Q229" i="13"/>
  <c r="P229" i="13"/>
  <c r="O229" i="13"/>
  <c r="N229" i="13"/>
  <c r="M229" i="13"/>
  <c r="AC228" i="13"/>
  <c r="AB228" i="13"/>
  <c r="AA228" i="13"/>
  <c r="Z228" i="13"/>
  <c r="Z228" i="13" a="1"/>
  <c r="Y228" i="13"/>
  <c r="X228" i="13"/>
  <c r="W228" i="13"/>
  <c r="T228" i="13"/>
  <c r="Q228" i="13"/>
  <c r="P228" i="13"/>
  <c r="O228" i="13"/>
  <c r="N228" i="13"/>
  <c r="M228" i="13"/>
  <c r="AC227" i="13"/>
  <c r="AB227" i="13"/>
  <c r="AA227" i="13"/>
  <c r="Z227" i="13"/>
  <c r="Z227" i="13" a="1"/>
  <c r="Y227" i="13"/>
  <c r="X227" i="13"/>
  <c r="W227" i="13"/>
  <c r="T227" i="13"/>
  <c r="Q227" i="13"/>
  <c r="P227" i="13"/>
  <c r="O227" i="13"/>
  <c r="N227" i="13"/>
  <c r="M227" i="13"/>
  <c r="AC226" i="13"/>
  <c r="AB226" i="13"/>
  <c r="AA226" i="13"/>
  <c r="Z226" i="13"/>
  <c r="Z226" i="13" a="1"/>
  <c r="Y226" i="13"/>
  <c r="X226" i="13"/>
  <c r="W226" i="13"/>
  <c r="T226" i="13"/>
  <c r="Q226" i="13"/>
  <c r="P226" i="13"/>
  <c r="O226" i="13"/>
  <c r="N226" i="13"/>
  <c r="M226" i="13"/>
  <c r="AC225" i="13"/>
  <c r="AB225" i="13"/>
  <c r="AA225" i="13"/>
  <c r="Z225" i="13"/>
  <c r="Z225" i="13" a="1"/>
  <c r="Y225" i="13"/>
  <c r="X225" i="13"/>
  <c r="W225" i="13"/>
  <c r="T225" i="13"/>
  <c r="Q225" i="13"/>
  <c r="P225" i="13"/>
  <c r="O225" i="13"/>
  <c r="N225" i="13"/>
  <c r="M225" i="13"/>
  <c r="AC224" i="13"/>
  <c r="AB224" i="13"/>
  <c r="AA224" i="13"/>
  <c r="Z224" i="13"/>
  <c r="Z224" i="13" a="1"/>
  <c r="Y224" i="13"/>
  <c r="X224" i="13"/>
  <c r="W224" i="13"/>
  <c r="T224" i="13"/>
  <c r="Q224" i="13"/>
  <c r="P224" i="13"/>
  <c r="O224" i="13"/>
  <c r="N224" i="13"/>
  <c r="M224" i="13"/>
  <c r="AC223" i="13"/>
  <c r="AB223" i="13"/>
  <c r="AA223" i="13"/>
  <c r="Z223" i="13"/>
  <c r="Z223" i="13" a="1"/>
  <c r="Y223" i="13"/>
  <c r="X223" i="13"/>
  <c r="W223" i="13"/>
  <c r="T223" i="13"/>
  <c r="Q223" i="13"/>
  <c r="P223" i="13"/>
  <c r="O223" i="13"/>
  <c r="N223" i="13"/>
  <c r="M223" i="13"/>
  <c r="AC222" i="13"/>
  <c r="AB222" i="13"/>
  <c r="AA222" i="13"/>
  <c r="Z222" i="13"/>
  <c r="Z222" i="13" a="1"/>
  <c r="Y222" i="13"/>
  <c r="X222" i="13"/>
  <c r="W222" i="13"/>
  <c r="T222" i="13"/>
  <c r="Q222" i="13"/>
  <c r="P222" i="13"/>
  <c r="O222" i="13"/>
  <c r="N222" i="13"/>
  <c r="M222" i="13"/>
  <c r="AC221" i="13"/>
  <c r="AB221" i="13"/>
  <c r="AA221" i="13"/>
  <c r="Z221" i="13"/>
  <c r="Z221" i="13" a="1"/>
  <c r="Y221" i="13"/>
  <c r="X221" i="13"/>
  <c r="W221" i="13"/>
  <c r="T221" i="13"/>
  <c r="Q221" i="13"/>
  <c r="P221" i="13"/>
  <c r="O221" i="13"/>
  <c r="N221" i="13"/>
  <c r="M221" i="13"/>
  <c r="AC220" i="13"/>
  <c r="AB220" i="13"/>
  <c r="AA220" i="13"/>
  <c r="Z220" i="13"/>
  <c r="Z220" i="13" a="1"/>
  <c r="Y220" i="13"/>
  <c r="X220" i="13"/>
  <c r="W220" i="13"/>
  <c r="T220" i="13"/>
  <c r="Q220" i="13"/>
  <c r="P220" i="13"/>
  <c r="O220" i="13"/>
  <c r="N220" i="13"/>
  <c r="M220" i="13"/>
  <c r="AC219" i="13"/>
  <c r="AB219" i="13"/>
  <c r="AA219" i="13"/>
  <c r="Z219" i="13"/>
  <c r="Z219" i="13" a="1"/>
  <c r="Y219" i="13"/>
  <c r="X219" i="13"/>
  <c r="W219" i="13"/>
  <c r="T219" i="13"/>
  <c r="Q219" i="13"/>
  <c r="P219" i="13"/>
  <c r="O219" i="13"/>
  <c r="N219" i="13"/>
  <c r="M219" i="13"/>
  <c r="AC218" i="13"/>
  <c r="AB218" i="13"/>
  <c r="AA218" i="13"/>
  <c r="Z218" i="13"/>
  <c r="Z218" i="13" a="1"/>
  <c r="Y218" i="13"/>
  <c r="X218" i="13"/>
  <c r="W218" i="13"/>
  <c r="T218" i="13"/>
  <c r="Q218" i="13"/>
  <c r="P218" i="13"/>
  <c r="O218" i="13"/>
  <c r="N218" i="13"/>
  <c r="M218" i="13"/>
  <c r="AC217" i="13"/>
  <c r="AB217" i="13"/>
  <c r="AA217" i="13"/>
  <c r="Z217" i="13"/>
  <c r="Z217" i="13" a="1"/>
  <c r="Y217" i="13"/>
  <c r="X217" i="13"/>
  <c r="W217" i="13"/>
  <c r="T217" i="13"/>
  <c r="Q217" i="13"/>
  <c r="P217" i="13"/>
  <c r="O217" i="13"/>
  <c r="N217" i="13"/>
  <c r="M217" i="13"/>
  <c r="AC216" i="13"/>
  <c r="AB216" i="13"/>
  <c r="AA216" i="13"/>
  <c r="Z216" i="13"/>
  <c r="Z216" i="13" a="1"/>
  <c r="Y216" i="13"/>
  <c r="X216" i="13"/>
  <c r="W216" i="13"/>
  <c r="T216" i="13"/>
  <c r="Q216" i="13"/>
  <c r="P216" i="13"/>
  <c r="O216" i="13"/>
  <c r="N216" i="13"/>
  <c r="M216" i="13"/>
  <c r="AC215" i="13"/>
  <c r="AB215" i="13"/>
  <c r="AA215" i="13"/>
  <c r="Z215" i="13"/>
  <c r="Z215" i="13" a="1"/>
  <c r="Y215" i="13"/>
  <c r="X215" i="13"/>
  <c r="W215" i="13"/>
  <c r="T215" i="13"/>
  <c r="Q215" i="13"/>
  <c r="P215" i="13"/>
  <c r="O215" i="13"/>
  <c r="N215" i="13"/>
  <c r="M215" i="13"/>
  <c r="AC214" i="13"/>
  <c r="AB214" i="13"/>
  <c r="AA214" i="13"/>
  <c r="Z214" i="13"/>
  <c r="Z214" i="13" a="1"/>
  <c r="Y214" i="13"/>
  <c r="X214" i="13"/>
  <c r="W214" i="13"/>
  <c r="T214" i="13"/>
  <c r="Q214" i="13"/>
  <c r="P214" i="13"/>
  <c r="O214" i="13"/>
  <c r="N214" i="13"/>
  <c r="M214" i="13"/>
  <c r="AC213" i="13"/>
  <c r="AB213" i="13"/>
  <c r="AA213" i="13"/>
  <c r="Z213" i="13"/>
  <c r="Z213" i="13" a="1"/>
  <c r="Y213" i="13"/>
  <c r="X213" i="13"/>
  <c r="W213" i="13"/>
  <c r="T213" i="13"/>
  <c r="Q213" i="13"/>
  <c r="P213" i="13"/>
  <c r="O213" i="13"/>
  <c r="N213" i="13"/>
  <c r="M213" i="13"/>
  <c r="AC212" i="13"/>
  <c r="AB212" i="13"/>
  <c r="AA212" i="13"/>
  <c r="Z212" i="13"/>
  <c r="Z212" i="13" a="1"/>
  <c r="Y212" i="13"/>
  <c r="X212" i="13"/>
  <c r="W212" i="13"/>
  <c r="T212" i="13"/>
  <c r="Q212" i="13"/>
  <c r="P212" i="13"/>
  <c r="O212" i="13"/>
  <c r="N212" i="13"/>
  <c r="M212" i="13"/>
  <c r="AC211" i="13"/>
  <c r="AB211" i="13"/>
  <c r="AA211" i="13"/>
  <c r="Z211" i="13"/>
  <c r="Z211" i="13" a="1"/>
  <c r="Y211" i="13"/>
  <c r="X211" i="13"/>
  <c r="W211" i="13"/>
  <c r="T211" i="13"/>
  <c r="Q211" i="13"/>
  <c r="P211" i="13"/>
  <c r="O211" i="13"/>
  <c r="N211" i="13"/>
  <c r="M211" i="13"/>
  <c r="AC210" i="13"/>
  <c r="AB210" i="13"/>
  <c r="AA210" i="13"/>
  <c r="Z210" i="13"/>
  <c r="Z210" i="13" a="1"/>
  <c r="Y210" i="13"/>
  <c r="X210" i="13"/>
  <c r="W210" i="13"/>
  <c r="T210" i="13"/>
  <c r="Q210" i="13"/>
  <c r="P210" i="13"/>
  <c r="O210" i="13"/>
  <c r="N210" i="13"/>
  <c r="M210" i="13"/>
  <c r="AC209" i="13"/>
  <c r="AB209" i="13"/>
  <c r="AA209" i="13"/>
  <c r="Z209" i="13"/>
  <c r="Z209" i="13" a="1"/>
  <c r="Y209" i="13"/>
  <c r="X209" i="13"/>
  <c r="W209" i="13"/>
  <c r="T209" i="13"/>
  <c r="Q209" i="13"/>
  <c r="P209" i="13"/>
  <c r="O209" i="13"/>
  <c r="N209" i="13"/>
  <c r="M209" i="13"/>
  <c r="AC208" i="13"/>
  <c r="AB208" i="13"/>
  <c r="AA208" i="13"/>
  <c r="Z208" i="13"/>
  <c r="Z208" i="13" a="1"/>
  <c r="Y208" i="13"/>
  <c r="X208" i="13"/>
  <c r="W208" i="13"/>
  <c r="T208" i="13"/>
  <c r="Q208" i="13"/>
  <c r="P208" i="13"/>
  <c r="O208" i="13"/>
  <c r="N208" i="13"/>
  <c r="M208" i="13"/>
  <c r="AC207" i="13"/>
  <c r="AB207" i="13"/>
  <c r="AA207" i="13"/>
  <c r="Z207" i="13"/>
  <c r="Z207" i="13" a="1"/>
  <c r="Y207" i="13"/>
  <c r="X207" i="13"/>
  <c r="W207" i="13"/>
  <c r="T207" i="13"/>
  <c r="Q207" i="13"/>
  <c r="P207" i="13"/>
  <c r="O207" i="13"/>
  <c r="N207" i="13"/>
  <c r="M207" i="13"/>
  <c r="AC206" i="13"/>
  <c r="AB206" i="13"/>
  <c r="AA206" i="13"/>
  <c r="Z206" i="13"/>
  <c r="Z206" i="13" a="1"/>
  <c r="Y206" i="13"/>
  <c r="X206" i="13"/>
  <c r="W206" i="13"/>
  <c r="T206" i="13"/>
  <c r="Q206" i="13"/>
  <c r="P206" i="13"/>
  <c r="O206" i="13"/>
  <c r="N206" i="13"/>
  <c r="M206" i="13"/>
  <c r="AC205" i="13"/>
  <c r="AB205" i="13"/>
  <c r="AA205" i="13"/>
  <c r="Z205" i="13"/>
  <c r="Z205" i="13" a="1"/>
  <c r="Y205" i="13"/>
  <c r="X205" i="13"/>
  <c r="W205" i="13"/>
  <c r="T205" i="13"/>
  <c r="Q205" i="13"/>
  <c r="P205" i="13"/>
  <c r="O205" i="13"/>
  <c r="N205" i="13"/>
  <c r="M205" i="13"/>
  <c r="AC204" i="13"/>
  <c r="AB204" i="13"/>
  <c r="AA204" i="13"/>
  <c r="Z204" i="13"/>
  <c r="Z204" i="13" a="1"/>
  <c r="Y204" i="13"/>
  <c r="X204" i="13"/>
  <c r="W204" i="13"/>
  <c r="T204" i="13"/>
  <c r="Q204" i="13"/>
  <c r="P204" i="13"/>
  <c r="O204" i="13"/>
  <c r="N204" i="13"/>
  <c r="M204" i="13"/>
  <c r="AC203" i="13"/>
  <c r="AB203" i="13"/>
  <c r="AA203" i="13"/>
  <c r="Z203" i="13"/>
  <c r="Z203" i="13" a="1"/>
  <c r="Y203" i="13"/>
  <c r="X203" i="13"/>
  <c r="W203" i="13"/>
  <c r="T203" i="13"/>
  <c r="Q203" i="13"/>
  <c r="P203" i="13"/>
  <c r="O203" i="13"/>
  <c r="N203" i="13"/>
  <c r="M203" i="13"/>
  <c r="AC202" i="13"/>
  <c r="AB202" i="13"/>
  <c r="AA202" i="13"/>
  <c r="Z202" i="13"/>
  <c r="Z202" i="13" a="1"/>
  <c r="Y202" i="13"/>
  <c r="X202" i="13"/>
  <c r="W202" i="13"/>
  <c r="T202" i="13"/>
  <c r="Q202" i="13"/>
  <c r="P202" i="13"/>
  <c r="O202" i="13"/>
  <c r="N202" i="13"/>
  <c r="M202" i="13"/>
  <c r="AC201" i="13"/>
  <c r="AB201" i="13"/>
  <c r="AA201" i="13"/>
  <c r="Z201" i="13"/>
  <c r="Z201" i="13" a="1"/>
  <c r="Y201" i="13"/>
  <c r="X201" i="13"/>
  <c r="W201" i="13"/>
  <c r="T201" i="13"/>
  <c r="Q201" i="13"/>
  <c r="P201" i="13"/>
  <c r="O201" i="13"/>
  <c r="N201" i="13"/>
  <c r="M201" i="13"/>
  <c r="AC200" i="13"/>
  <c r="AB200" i="13"/>
  <c r="AA200" i="13"/>
  <c r="Z200" i="13"/>
  <c r="Z200" i="13" a="1"/>
  <c r="Y200" i="13"/>
  <c r="X200" i="13"/>
  <c r="W200" i="13"/>
  <c r="T200" i="13"/>
  <c r="Q200" i="13"/>
  <c r="P200" i="13"/>
  <c r="O200" i="13"/>
  <c r="N200" i="13"/>
  <c r="M200" i="13"/>
  <c r="AC199" i="13"/>
  <c r="AB199" i="13"/>
  <c r="AA199" i="13"/>
  <c r="Z199" i="13"/>
  <c r="Z199" i="13" a="1"/>
  <c r="Y199" i="13"/>
  <c r="X199" i="13"/>
  <c r="W199" i="13"/>
  <c r="T199" i="13"/>
  <c r="Q199" i="13"/>
  <c r="P199" i="13"/>
  <c r="O199" i="13"/>
  <c r="N199" i="13"/>
  <c r="M199" i="13"/>
  <c r="AC198" i="13"/>
  <c r="AB198" i="13"/>
  <c r="AA198" i="13"/>
  <c r="Z198" i="13"/>
  <c r="Z198" i="13" a="1"/>
  <c r="Y198" i="13"/>
  <c r="X198" i="13"/>
  <c r="W198" i="13"/>
  <c r="T198" i="13"/>
  <c r="Q198" i="13"/>
  <c r="P198" i="13"/>
  <c r="O198" i="13"/>
  <c r="N198" i="13"/>
  <c r="M198" i="13"/>
  <c r="AC197" i="13"/>
  <c r="AB197" i="13"/>
  <c r="AA197" i="13"/>
  <c r="Z197" i="13"/>
  <c r="Z197" i="13" a="1"/>
  <c r="Y197" i="13"/>
  <c r="X197" i="13"/>
  <c r="W197" i="13"/>
  <c r="T197" i="13"/>
  <c r="Q197" i="13"/>
  <c r="P197" i="13"/>
  <c r="O197" i="13"/>
  <c r="N197" i="13"/>
  <c r="M197" i="13"/>
  <c r="AC196" i="13"/>
  <c r="AB196" i="13"/>
  <c r="AA196" i="13"/>
  <c r="Z196" i="13"/>
  <c r="Z196" i="13" a="1"/>
  <c r="Y196" i="13"/>
  <c r="X196" i="13"/>
  <c r="W196" i="13"/>
  <c r="T196" i="13"/>
  <c r="Q196" i="13"/>
  <c r="P196" i="13"/>
  <c r="O196" i="13"/>
  <c r="N196" i="13"/>
  <c r="M196" i="13"/>
  <c r="AC195" i="13"/>
  <c r="AB195" i="13"/>
  <c r="AA195" i="13"/>
  <c r="Z195" i="13"/>
  <c r="Z195" i="13" a="1"/>
  <c r="Y195" i="13"/>
  <c r="X195" i="13"/>
  <c r="W195" i="13"/>
  <c r="T195" i="13"/>
  <c r="Q195" i="13"/>
  <c r="P195" i="13"/>
  <c r="O195" i="13"/>
  <c r="N195" i="13"/>
  <c r="M195" i="13"/>
  <c r="AC194" i="13"/>
  <c r="AB194" i="13"/>
  <c r="AA194" i="13"/>
  <c r="Z194" i="13"/>
  <c r="Z194" i="13" a="1"/>
  <c r="Y194" i="13"/>
  <c r="X194" i="13"/>
  <c r="W194" i="13"/>
  <c r="T194" i="13"/>
  <c r="Q194" i="13"/>
  <c r="P194" i="13"/>
  <c r="O194" i="13"/>
  <c r="N194" i="13"/>
  <c r="M194" i="13"/>
  <c r="AC193" i="13"/>
  <c r="AB193" i="13"/>
  <c r="AA193" i="13"/>
  <c r="Z193" i="13"/>
  <c r="Z193" i="13" a="1"/>
  <c r="Y193" i="13"/>
  <c r="X193" i="13"/>
  <c r="W193" i="13"/>
  <c r="T193" i="13"/>
  <c r="Q193" i="13"/>
  <c r="P193" i="13"/>
  <c r="O193" i="13"/>
  <c r="N193" i="13"/>
  <c r="M193" i="13"/>
  <c r="AC192" i="13"/>
  <c r="AB192" i="13"/>
  <c r="AA192" i="13"/>
  <c r="Z192" i="13"/>
  <c r="Z192" i="13" a="1"/>
  <c r="Y192" i="13"/>
  <c r="X192" i="13"/>
  <c r="W192" i="13"/>
  <c r="T192" i="13"/>
  <c r="Q192" i="13"/>
  <c r="P192" i="13"/>
  <c r="O192" i="13"/>
  <c r="N192" i="13"/>
  <c r="M192" i="13"/>
  <c r="AC191" i="13"/>
  <c r="AB191" i="13"/>
  <c r="AA191" i="13"/>
  <c r="Z191" i="13"/>
  <c r="Z191" i="13" a="1"/>
  <c r="Y191" i="13"/>
  <c r="X191" i="13"/>
  <c r="W191" i="13"/>
  <c r="T191" i="13"/>
  <c r="Q191" i="13"/>
  <c r="P191" i="13"/>
  <c r="O191" i="13"/>
  <c r="N191" i="13"/>
  <c r="M191" i="13"/>
  <c r="AC190" i="13"/>
  <c r="AB190" i="13"/>
  <c r="AA190" i="13"/>
  <c r="Z190" i="13"/>
  <c r="Z190" i="13" a="1"/>
  <c r="Y190" i="13"/>
  <c r="X190" i="13"/>
  <c r="W190" i="13"/>
  <c r="T190" i="13"/>
  <c r="Q190" i="13"/>
  <c r="P190" i="13"/>
  <c r="O190" i="13"/>
  <c r="N190" i="13"/>
  <c r="M190" i="13"/>
  <c r="AC189" i="13"/>
  <c r="AB189" i="13"/>
  <c r="AA189" i="13"/>
  <c r="Z189" i="13"/>
  <c r="Z189" i="13" a="1"/>
  <c r="Y189" i="13"/>
  <c r="X189" i="13"/>
  <c r="W189" i="13"/>
  <c r="T189" i="13"/>
  <c r="Q189" i="13"/>
  <c r="P189" i="13"/>
  <c r="O189" i="13"/>
  <c r="N189" i="13"/>
  <c r="M189" i="13"/>
  <c r="AC188" i="13"/>
  <c r="AB188" i="13"/>
  <c r="AA188" i="13"/>
  <c r="Z188" i="13"/>
  <c r="Z188" i="13" a="1"/>
  <c r="Y188" i="13"/>
  <c r="X188" i="13"/>
  <c r="W188" i="13"/>
  <c r="T188" i="13"/>
  <c r="Q188" i="13"/>
  <c r="P188" i="13"/>
  <c r="O188" i="13"/>
  <c r="N188" i="13"/>
  <c r="M188" i="13"/>
  <c r="AC187" i="13"/>
  <c r="AB187" i="13"/>
  <c r="AA187" i="13"/>
  <c r="Z187" i="13"/>
  <c r="Z187" i="13" a="1"/>
  <c r="Y187" i="13"/>
  <c r="X187" i="13"/>
  <c r="W187" i="13"/>
  <c r="T187" i="13"/>
  <c r="Q187" i="13"/>
  <c r="P187" i="13"/>
  <c r="O187" i="13"/>
  <c r="N187" i="13"/>
  <c r="M187" i="13"/>
  <c r="AC186" i="13"/>
  <c r="AB186" i="13"/>
  <c r="AA186" i="13"/>
  <c r="Z186" i="13"/>
  <c r="Z186" i="13" a="1"/>
  <c r="Y186" i="13"/>
  <c r="X186" i="13"/>
  <c r="W186" i="13"/>
  <c r="T186" i="13"/>
  <c r="Q186" i="13"/>
  <c r="P186" i="13"/>
  <c r="O186" i="13"/>
  <c r="N186" i="13"/>
  <c r="M186" i="13"/>
  <c r="AC185" i="13"/>
  <c r="AB185" i="13"/>
  <c r="AA185" i="13"/>
  <c r="Z185" i="13"/>
  <c r="Z185" i="13" a="1"/>
  <c r="Y185" i="13"/>
  <c r="X185" i="13"/>
  <c r="W185" i="13"/>
  <c r="T185" i="13"/>
  <c r="Q185" i="13"/>
  <c r="P185" i="13"/>
  <c r="O185" i="13"/>
  <c r="N185" i="13"/>
  <c r="M185" i="13"/>
  <c r="AC184" i="13"/>
  <c r="AB184" i="13"/>
  <c r="AA184" i="13"/>
  <c r="Z184" i="13"/>
  <c r="Z184" i="13" a="1"/>
  <c r="Y184" i="13"/>
  <c r="X184" i="13"/>
  <c r="W184" i="13"/>
  <c r="T184" i="13"/>
  <c r="Q184" i="13"/>
  <c r="P184" i="13"/>
  <c r="O184" i="13"/>
  <c r="N184" i="13"/>
  <c r="M184" i="13"/>
  <c r="AC183" i="13"/>
  <c r="AB183" i="13"/>
  <c r="AA183" i="13"/>
  <c r="Z183" i="13"/>
  <c r="Z183" i="13" a="1"/>
  <c r="Y183" i="13"/>
  <c r="X183" i="13"/>
  <c r="W183" i="13"/>
  <c r="T183" i="13"/>
  <c r="Q183" i="13"/>
  <c r="P183" i="13"/>
  <c r="O183" i="13"/>
  <c r="N183" i="13"/>
  <c r="M183" i="13"/>
  <c r="AC182" i="13"/>
  <c r="AB182" i="13"/>
  <c r="AA182" i="13"/>
  <c r="Z182" i="13"/>
  <c r="Z182" i="13" a="1"/>
  <c r="Y182" i="13"/>
  <c r="X182" i="13"/>
  <c r="W182" i="13"/>
  <c r="T182" i="13"/>
  <c r="Q182" i="13"/>
  <c r="P182" i="13"/>
  <c r="O182" i="13"/>
  <c r="N182" i="13"/>
  <c r="M182" i="13"/>
  <c r="AC181" i="13"/>
  <c r="AB181" i="13"/>
  <c r="AA181" i="13"/>
  <c r="Z181" i="13"/>
  <c r="Z181" i="13" a="1"/>
  <c r="Y181" i="13"/>
  <c r="X181" i="13"/>
  <c r="W181" i="13"/>
  <c r="T181" i="13"/>
  <c r="Q181" i="13"/>
  <c r="P181" i="13"/>
  <c r="O181" i="13"/>
  <c r="N181" i="13"/>
  <c r="M181" i="13"/>
  <c r="AC180" i="13"/>
  <c r="AB180" i="13"/>
  <c r="AA180" i="13"/>
  <c r="Z180" i="13"/>
  <c r="Z180" i="13" a="1"/>
  <c r="Y180" i="13"/>
  <c r="X180" i="13"/>
  <c r="W180" i="13"/>
  <c r="T180" i="13"/>
  <c r="Q180" i="13"/>
  <c r="P180" i="13"/>
  <c r="O180" i="13"/>
  <c r="N180" i="13"/>
  <c r="M180" i="13"/>
  <c r="AC179" i="13"/>
  <c r="AB179" i="13"/>
  <c r="AA179" i="13"/>
  <c r="Z179" i="13"/>
  <c r="Z179" i="13" a="1"/>
  <c r="Y179" i="13"/>
  <c r="X179" i="13"/>
  <c r="W179" i="13"/>
  <c r="T179" i="13"/>
  <c r="Q179" i="13"/>
  <c r="P179" i="13"/>
  <c r="O179" i="13"/>
  <c r="N179" i="13"/>
  <c r="M179" i="13"/>
  <c r="AC178" i="13"/>
  <c r="AB178" i="13"/>
  <c r="AA178" i="13"/>
  <c r="Z178" i="13"/>
  <c r="Z178" i="13" a="1"/>
  <c r="Y178" i="13"/>
  <c r="X178" i="13"/>
  <c r="W178" i="13"/>
  <c r="T178" i="13"/>
  <c r="Q178" i="13"/>
  <c r="P178" i="13"/>
  <c r="O178" i="13"/>
  <c r="N178" i="13"/>
  <c r="M178" i="13"/>
  <c r="AC177" i="13"/>
  <c r="AB177" i="13"/>
  <c r="AA177" i="13"/>
  <c r="Z177" i="13"/>
  <c r="Z177" i="13" a="1"/>
  <c r="Y177" i="13"/>
  <c r="X177" i="13"/>
  <c r="W177" i="13"/>
  <c r="T177" i="13"/>
  <c r="Q177" i="13"/>
  <c r="P177" i="13"/>
  <c r="O177" i="13"/>
  <c r="N177" i="13"/>
  <c r="M177" i="13"/>
  <c r="AC176" i="13"/>
  <c r="AB176" i="13"/>
  <c r="AA176" i="13"/>
  <c r="Z176" i="13"/>
  <c r="Z176" i="13" a="1"/>
  <c r="Y176" i="13"/>
  <c r="X176" i="13"/>
  <c r="W176" i="13"/>
  <c r="T176" i="13"/>
  <c r="Q176" i="13"/>
  <c r="P176" i="13"/>
  <c r="O176" i="13"/>
  <c r="N176" i="13"/>
  <c r="M176" i="13"/>
  <c r="AC175" i="13"/>
  <c r="AB175" i="13"/>
  <c r="AA175" i="13"/>
  <c r="Z175" i="13"/>
  <c r="Z175" i="13" a="1"/>
  <c r="Y175" i="13"/>
  <c r="X175" i="13"/>
  <c r="W175" i="13"/>
  <c r="T175" i="13"/>
  <c r="Q175" i="13"/>
  <c r="P175" i="13"/>
  <c r="O175" i="13"/>
  <c r="N175" i="13"/>
  <c r="M175" i="13"/>
  <c r="AC174" i="13"/>
  <c r="AB174" i="13"/>
  <c r="AA174" i="13"/>
  <c r="Z174" i="13"/>
  <c r="Z174" i="13" a="1"/>
  <c r="Y174" i="13"/>
  <c r="X174" i="13"/>
  <c r="W174" i="13"/>
  <c r="T174" i="13"/>
  <c r="Q174" i="13"/>
  <c r="P174" i="13"/>
  <c r="O174" i="13"/>
  <c r="N174" i="13"/>
  <c r="M174" i="13"/>
  <c r="AC173" i="13"/>
  <c r="AB173" i="13"/>
  <c r="AA173" i="13"/>
  <c r="Z173" i="13"/>
  <c r="Z173" i="13" a="1"/>
  <c r="Y173" i="13"/>
  <c r="X173" i="13"/>
  <c r="W173" i="13"/>
  <c r="T173" i="13"/>
  <c r="Q173" i="13"/>
  <c r="P173" i="13"/>
  <c r="O173" i="13"/>
  <c r="N173" i="13"/>
  <c r="M173" i="13"/>
  <c r="AC172" i="13"/>
  <c r="AB172" i="13"/>
  <c r="AA172" i="13"/>
  <c r="Z172" i="13"/>
  <c r="Z172" i="13" a="1"/>
  <c r="Y172" i="13"/>
  <c r="X172" i="13"/>
  <c r="W172" i="13"/>
  <c r="T172" i="13"/>
  <c r="Q172" i="13"/>
  <c r="P172" i="13"/>
  <c r="O172" i="13"/>
  <c r="N172" i="13"/>
  <c r="M172" i="13"/>
  <c r="AC171" i="13"/>
  <c r="AB171" i="13"/>
  <c r="AA171" i="13"/>
  <c r="Z171" i="13"/>
  <c r="Z171" i="13" a="1"/>
  <c r="Y171" i="13"/>
  <c r="X171" i="13"/>
  <c r="W171" i="13"/>
  <c r="T171" i="13"/>
  <c r="Q171" i="13"/>
  <c r="P171" i="13"/>
  <c r="O171" i="13"/>
  <c r="N171" i="13"/>
  <c r="M171" i="13"/>
  <c r="AC170" i="13"/>
  <c r="AB170" i="13"/>
  <c r="AA170" i="13"/>
  <c r="Z170" i="13"/>
  <c r="Z170" i="13" a="1"/>
  <c r="Y170" i="13"/>
  <c r="X170" i="13"/>
  <c r="W170" i="13"/>
  <c r="T170" i="13"/>
  <c r="Q170" i="13"/>
  <c r="P170" i="13"/>
  <c r="O170" i="13"/>
  <c r="N170" i="13"/>
  <c r="M170" i="13"/>
  <c r="AC169" i="13"/>
  <c r="AB169" i="13"/>
  <c r="AA169" i="13"/>
  <c r="Z169" i="13"/>
  <c r="Z169" i="13" a="1"/>
  <c r="Y169" i="13"/>
  <c r="X169" i="13"/>
  <c r="W169" i="13"/>
  <c r="T169" i="13"/>
  <c r="Q169" i="13"/>
  <c r="P169" i="13"/>
  <c r="O169" i="13"/>
  <c r="N169" i="13"/>
  <c r="M169" i="13"/>
  <c r="AC168" i="13"/>
  <c r="AB168" i="13"/>
  <c r="AA168" i="13"/>
  <c r="Z168" i="13"/>
  <c r="Z168" i="13" a="1"/>
  <c r="Y168" i="13"/>
  <c r="X168" i="13"/>
  <c r="W168" i="13"/>
  <c r="T168" i="13"/>
  <c r="Q168" i="13"/>
  <c r="P168" i="13"/>
  <c r="O168" i="13"/>
  <c r="N168" i="13"/>
  <c r="M168" i="13"/>
  <c r="AC167" i="13"/>
  <c r="AB167" i="13"/>
  <c r="AA167" i="13"/>
  <c r="Z167" i="13"/>
  <c r="Z167" i="13" a="1"/>
  <c r="Y167" i="13"/>
  <c r="X167" i="13"/>
  <c r="W167" i="13"/>
  <c r="T167" i="13"/>
  <c r="Q167" i="13"/>
  <c r="P167" i="13"/>
  <c r="O167" i="13"/>
  <c r="N167" i="13"/>
  <c r="M167" i="13"/>
  <c r="AC166" i="13"/>
  <c r="AB166" i="13"/>
  <c r="AA166" i="13"/>
  <c r="Z166" i="13"/>
  <c r="Z166" i="13" a="1"/>
  <c r="Y166" i="13"/>
  <c r="X166" i="13"/>
  <c r="W166" i="13"/>
  <c r="T166" i="13"/>
  <c r="Q166" i="13"/>
  <c r="P166" i="13"/>
  <c r="O166" i="13"/>
  <c r="N166" i="13"/>
  <c r="M166" i="13"/>
  <c r="AC165" i="13"/>
  <c r="AB165" i="13"/>
  <c r="AA165" i="13"/>
  <c r="Z165" i="13"/>
  <c r="Z165" i="13" a="1"/>
  <c r="Y165" i="13"/>
  <c r="X165" i="13"/>
  <c r="W165" i="13"/>
  <c r="T165" i="13"/>
  <c r="Q165" i="13"/>
  <c r="P165" i="13"/>
  <c r="O165" i="13"/>
  <c r="N165" i="13"/>
  <c r="M165" i="13"/>
  <c r="AC164" i="13"/>
  <c r="AB164" i="13"/>
  <c r="AA164" i="13"/>
  <c r="Z164" i="13"/>
  <c r="Z164" i="13" a="1"/>
  <c r="Y164" i="13"/>
  <c r="X164" i="13"/>
  <c r="W164" i="13"/>
  <c r="T164" i="13"/>
  <c r="Q164" i="13"/>
  <c r="P164" i="13"/>
  <c r="O164" i="13"/>
  <c r="N164" i="13"/>
  <c r="M164" i="13"/>
  <c r="AC163" i="13"/>
  <c r="AB163" i="13"/>
  <c r="AA163" i="13"/>
  <c r="Z163" i="13"/>
  <c r="Z163" i="13" a="1"/>
  <c r="Y163" i="13"/>
  <c r="X163" i="13"/>
  <c r="W163" i="13"/>
  <c r="T163" i="13"/>
  <c r="Q163" i="13"/>
  <c r="P163" i="13"/>
  <c r="O163" i="13"/>
  <c r="N163" i="13"/>
  <c r="M163" i="13"/>
  <c r="AC162" i="13"/>
  <c r="AB162" i="13"/>
  <c r="AA162" i="13"/>
  <c r="Z162" i="13"/>
  <c r="Z162" i="13" a="1"/>
  <c r="Y162" i="13"/>
  <c r="X162" i="13"/>
  <c r="W162" i="13"/>
  <c r="T162" i="13"/>
  <c r="Q162" i="13"/>
  <c r="P162" i="13"/>
  <c r="O162" i="13"/>
  <c r="N162" i="13"/>
  <c r="M162" i="13"/>
  <c r="AC161" i="13"/>
  <c r="AB161" i="13"/>
  <c r="AA161" i="13"/>
  <c r="Z161" i="13"/>
  <c r="Z161" i="13" a="1"/>
  <c r="Y161" i="13"/>
  <c r="X161" i="13"/>
  <c r="W161" i="13"/>
  <c r="T161" i="13"/>
  <c r="Q161" i="13"/>
  <c r="P161" i="13"/>
  <c r="O161" i="13"/>
  <c r="N161" i="13"/>
  <c r="M161" i="13"/>
  <c r="AC160" i="13"/>
  <c r="AB160" i="13"/>
  <c r="AA160" i="13"/>
  <c r="Z160" i="13"/>
  <c r="Z160" i="13" a="1"/>
  <c r="Y160" i="13"/>
  <c r="X160" i="13"/>
  <c r="W160" i="13"/>
  <c r="T160" i="13"/>
  <c r="Q160" i="13"/>
  <c r="P160" i="13"/>
  <c r="O160" i="13"/>
  <c r="N160" i="13"/>
  <c r="M160" i="13"/>
  <c r="AC159" i="13"/>
  <c r="AB159" i="13"/>
  <c r="AA159" i="13"/>
  <c r="Z159" i="13"/>
  <c r="Z159" i="13" a="1"/>
  <c r="Y159" i="13"/>
  <c r="X159" i="13"/>
  <c r="W159" i="13"/>
  <c r="T159" i="13"/>
  <c r="Q159" i="13"/>
  <c r="P159" i="13"/>
  <c r="O159" i="13"/>
  <c r="N159" i="13"/>
  <c r="M159" i="13"/>
  <c r="AC158" i="13"/>
  <c r="AB158" i="13"/>
  <c r="AA158" i="13"/>
  <c r="Z158" i="13"/>
  <c r="Z158" i="13" a="1"/>
  <c r="Y158" i="13"/>
  <c r="X158" i="13"/>
  <c r="W158" i="13"/>
  <c r="T158" i="13"/>
  <c r="Q158" i="13"/>
  <c r="P158" i="13"/>
  <c r="O158" i="13"/>
  <c r="N158" i="13"/>
  <c r="M158" i="13"/>
  <c r="AC157" i="13"/>
  <c r="AB157" i="13"/>
  <c r="AA157" i="13"/>
  <c r="Z157" i="13"/>
  <c r="Z157" i="13" a="1"/>
  <c r="Y157" i="13"/>
  <c r="X157" i="13"/>
  <c r="W157" i="13"/>
  <c r="T157" i="13"/>
  <c r="Q157" i="13"/>
  <c r="P157" i="13"/>
  <c r="O157" i="13"/>
  <c r="N157" i="13"/>
  <c r="M157" i="13"/>
  <c r="AC156" i="13"/>
  <c r="AB156" i="13"/>
  <c r="AA156" i="13"/>
  <c r="Z156" i="13"/>
  <c r="Z156" i="13" a="1"/>
  <c r="Y156" i="13"/>
  <c r="X156" i="13"/>
  <c r="W156" i="13"/>
  <c r="T156" i="13"/>
  <c r="Q156" i="13"/>
  <c r="P156" i="13"/>
  <c r="O156" i="13"/>
  <c r="N156" i="13"/>
  <c r="M156" i="13"/>
  <c r="AC155" i="13"/>
  <c r="AB155" i="13"/>
  <c r="AA155" i="13"/>
  <c r="Z155" i="13"/>
  <c r="Z155" i="13" a="1"/>
  <c r="Y155" i="13"/>
  <c r="X155" i="13"/>
  <c r="W155" i="13"/>
  <c r="T155" i="13"/>
  <c r="Q155" i="13"/>
  <c r="P155" i="13"/>
  <c r="O155" i="13"/>
  <c r="N155" i="13"/>
  <c r="M155" i="13"/>
  <c r="AC154" i="13"/>
  <c r="AB154" i="13"/>
  <c r="AA154" i="13"/>
  <c r="Z154" i="13"/>
  <c r="Z154" i="13" a="1"/>
  <c r="Y154" i="13"/>
  <c r="X154" i="13"/>
  <c r="W154" i="13"/>
  <c r="T154" i="13"/>
  <c r="Q154" i="13"/>
  <c r="P154" i="13"/>
  <c r="O154" i="13"/>
  <c r="N154" i="13"/>
  <c r="M154" i="13"/>
  <c r="AC153" i="13"/>
  <c r="AB153" i="13"/>
  <c r="AA153" i="13"/>
  <c r="Z153" i="13"/>
  <c r="Z153" i="13" a="1"/>
  <c r="Y153" i="13"/>
  <c r="X153" i="13"/>
  <c r="W153" i="13"/>
  <c r="T153" i="13"/>
  <c r="Q153" i="13"/>
  <c r="P153" i="13"/>
  <c r="O153" i="13"/>
  <c r="N153" i="13"/>
  <c r="M153" i="13"/>
  <c r="AC152" i="13"/>
  <c r="AB152" i="13"/>
  <c r="AA152" i="13"/>
  <c r="Z152" i="13"/>
  <c r="Z152" i="13" a="1"/>
  <c r="Y152" i="13"/>
  <c r="X152" i="13"/>
  <c r="W152" i="13"/>
  <c r="T152" i="13"/>
  <c r="Q152" i="13"/>
  <c r="P152" i="13"/>
  <c r="O152" i="13"/>
  <c r="N152" i="13"/>
  <c r="M152" i="13"/>
  <c r="AC151" i="13"/>
  <c r="AB151" i="13"/>
  <c r="AA151" i="13"/>
  <c r="Z151" i="13"/>
  <c r="Z151" i="13" a="1"/>
  <c r="Y151" i="13"/>
  <c r="X151" i="13"/>
  <c r="W151" i="13"/>
  <c r="T151" i="13"/>
  <c r="Q151" i="13"/>
  <c r="P151" i="13"/>
  <c r="O151" i="13"/>
  <c r="N151" i="13"/>
  <c r="M151" i="13"/>
  <c r="AC150" i="13"/>
  <c r="AB150" i="13"/>
  <c r="AA150" i="13"/>
  <c r="Z150" i="13"/>
  <c r="Z150" i="13" a="1"/>
  <c r="Y150" i="13"/>
  <c r="X150" i="13"/>
  <c r="W150" i="13"/>
  <c r="T150" i="13"/>
  <c r="Q150" i="13"/>
  <c r="P150" i="13"/>
  <c r="O150" i="13"/>
  <c r="N150" i="13"/>
  <c r="M150" i="13"/>
  <c r="AC149" i="13"/>
  <c r="AB149" i="13"/>
  <c r="AA149" i="13"/>
  <c r="Z149" i="13"/>
  <c r="Z149" i="13" a="1"/>
  <c r="Y149" i="13"/>
  <c r="X149" i="13"/>
  <c r="W149" i="13"/>
  <c r="T149" i="13"/>
  <c r="Q149" i="13"/>
  <c r="P149" i="13"/>
  <c r="O149" i="13"/>
  <c r="N149" i="13"/>
  <c r="M149" i="13"/>
  <c r="AC148" i="13"/>
  <c r="AB148" i="13"/>
  <c r="AA148" i="13"/>
  <c r="Z148" i="13"/>
  <c r="Z148" i="13" a="1"/>
  <c r="Y148" i="13"/>
  <c r="X148" i="13"/>
  <c r="W148" i="13"/>
  <c r="T148" i="13"/>
  <c r="Q148" i="13"/>
  <c r="P148" i="13"/>
  <c r="O148" i="13"/>
  <c r="N148" i="13"/>
  <c r="M148" i="13"/>
  <c r="AC147" i="13"/>
  <c r="AB147" i="13"/>
  <c r="AA147" i="13"/>
  <c r="Z147" i="13"/>
  <c r="Z147" i="13" a="1"/>
  <c r="Y147" i="13"/>
  <c r="X147" i="13"/>
  <c r="W147" i="13"/>
  <c r="T147" i="13"/>
  <c r="Q147" i="13"/>
  <c r="P147" i="13"/>
  <c r="O147" i="13"/>
  <c r="N147" i="13"/>
  <c r="M147" i="13"/>
  <c r="AC146" i="13"/>
  <c r="AB146" i="13"/>
  <c r="AA146" i="13"/>
  <c r="Z146" i="13"/>
  <c r="Z146" i="13" a="1"/>
  <c r="Y146" i="13"/>
  <c r="X146" i="13"/>
  <c r="W146" i="13"/>
  <c r="T146" i="13"/>
  <c r="Q146" i="13"/>
  <c r="P146" i="13"/>
  <c r="O146" i="13"/>
  <c r="N146" i="13"/>
  <c r="M146" i="13"/>
  <c r="AC145" i="13"/>
  <c r="AB145" i="13"/>
  <c r="AA145" i="13"/>
  <c r="Z145" i="13"/>
  <c r="Z145" i="13" a="1"/>
  <c r="Y145" i="13"/>
  <c r="X145" i="13"/>
  <c r="W145" i="13"/>
  <c r="T145" i="13"/>
  <c r="Q145" i="13"/>
  <c r="P145" i="13"/>
  <c r="O145" i="13"/>
  <c r="N145" i="13"/>
  <c r="M145" i="13"/>
  <c r="AC144" i="13"/>
  <c r="AB144" i="13"/>
  <c r="AA144" i="13"/>
  <c r="Z144" i="13"/>
  <c r="Z144" i="13" a="1"/>
  <c r="Y144" i="13"/>
  <c r="X144" i="13"/>
  <c r="W144" i="13"/>
  <c r="T144" i="13"/>
  <c r="Q144" i="13"/>
  <c r="P144" i="13"/>
  <c r="O144" i="13"/>
  <c r="N144" i="13"/>
  <c r="M144" i="13"/>
  <c r="AC143" i="13"/>
  <c r="AB143" i="13"/>
  <c r="AA143" i="13"/>
  <c r="Z143" i="13"/>
  <c r="Z143" i="13" a="1"/>
  <c r="Y143" i="13"/>
  <c r="X143" i="13"/>
  <c r="W143" i="13"/>
  <c r="T143" i="13"/>
  <c r="Q143" i="13"/>
  <c r="P143" i="13"/>
  <c r="O143" i="13"/>
  <c r="N143" i="13"/>
  <c r="M143" i="13"/>
  <c r="AC142" i="13"/>
  <c r="AB142" i="13"/>
  <c r="AA142" i="13"/>
  <c r="Z142" i="13"/>
  <c r="Z142" i="13" a="1"/>
  <c r="Y142" i="13"/>
  <c r="X142" i="13"/>
  <c r="W142" i="13"/>
  <c r="T142" i="13"/>
  <c r="Q142" i="13"/>
  <c r="P142" i="13"/>
  <c r="O142" i="13"/>
  <c r="N142" i="13"/>
  <c r="M142" i="13"/>
  <c r="AC141" i="13"/>
  <c r="AB141" i="13"/>
  <c r="AA141" i="13"/>
  <c r="Z141" i="13"/>
  <c r="Z141" i="13" a="1"/>
  <c r="Y141" i="13"/>
  <c r="X141" i="13"/>
  <c r="W141" i="13"/>
  <c r="T141" i="13"/>
  <c r="Q141" i="13"/>
  <c r="P141" i="13"/>
  <c r="O141" i="13"/>
  <c r="N141" i="13"/>
  <c r="M141" i="13"/>
  <c r="AC140" i="13"/>
  <c r="AB140" i="13"/>
  <c r="AA140" i="13"/>
  <c r="Z140" i="13"/>
  <c r="Z140" i="13" a="1"/>
  <c r="Y140" i="13"/>
  <c r="X140" i="13"/>
  <c r="W140" i="13"/>
  <c r="T140" i="13"/>
  <c r="Q140" i="13"/>
  <c r="P140" i="13"/>
  <c r="O140" i="13"/>
  <c r="N140" i="13"/>
  <c r="M140" i="13"/>
  <c r="AC139" i="13"/>
  <c r="AB139" i="13"/>
  <c r="AA139" i="13"/>
  <c r="Z139" i="13"/>
  <c r="Z139" i="13" a="1"/>
  <c r="Y139" i="13"/>
  <c r="X139" i="13"/>
  <c r="W139" i="13"/>
  <c r="T139" i="13"/>
  <c r="Q139" i="13"/>
  <c r="P139" i="13"/>
  <c r="O139" i="13"/>
  <c r="N139" i="13"/>
  <c r="M139" i="13"/>
  <c r="AC138" i="13"/>
  <c r="AB138" i="13"/>
  <c r="AA138" i="13"/>
  <c r="Z138" i="13"/>
  <c r="Z138" i="13" a="1"/>
  <c r="Y138" i="13"/>
  <c r="X138" i="13"/>
  <c r="W138" i="13"/>
  <c r="T138" i="13"/>
  <c r="Q138" i="13"/>
  <c r="P138" i="13"/>
  <c r="O138" i="13"/>
  <c r="N138" i="13"/>
  <c r="M138" i="13"/>
  <c r="AC137" i="13"/>
  <c r="AB137" i="13"/>
  <c r="AA137" i="13"/>
  <c r="Z137" i="13"/>
  <c r="Z137" i="13" a="1"/>
  <c r="Y137" i="13"/>
  <c r="X137" i="13"/>
  <c r="W137" i="13"/>
  <c r="T137" i="13"/>
  <c r="Q137" i="13"/>
  <c r="P137" i="13"/>
  <c r="O137" i="13"/>
  <c r="N137" i="13"/>
  <c r="M137" i="13"/>
  <c r="AC136" i="13"/>
  <c r="AB136" i="13"/>
  <c r="AA136" i="13"/>
  <c r="Z136" i="13"/>
  <c r="Z136" i="13" a="1"/>
  <c r="Y136" i="13"/>
  <c r="X136" i="13"/>
  <c r="W136" i="13"/>
  <c r="T136" i="13"/>
  <c r="Q136" i="13"/>
  <c r="P136" i="13"/>
  <c r="O136" i="13"/>
  <c r="N136" i="13"/>
  <c r="M136" i="13"/>
  <c r="AC135" i="13"/>
  <c r="AB135" i="13"/>
  <c r="AA135" i="13"/>
  <c r="Z135" i="13"/>
  <c r="Z135" i="13" a="1"/>
  <c r="Y135" i="13"/>
  <c r="X135" i="13"/>
  <c r="W135" i="13"/>
  <c r="T135" i="13"/>
  <c r="Q135" i="13"/>
  <c r="P135" i="13"/>
  <c r="O135" i="13"/>
  <c r="N135" i="13"/>
  <c r="M135" i="13"/>
  <c r="AC134" i="13"/>
  <c r="AB134" i="13"/>
  <c r="AA134" i="13"/>
  <c r="Z134" i="13"/>
  <c r="Z134" i="13" a="1"/>
  <c r="Y134" i="13"/>
  <c r="X134" i="13"/>
  <c r="W134" i="13"/>
  <c r="T134" i="13"/>
  <c r="Q134" i="13"/>
  <c r="P134" i="13"/>
  <c r="O134" i="13"/>
  <c r="N134" i="13"/>
  <c r="M134" i="13"/>
  <c r="AC133" i="13"/>
  <c r="AB133" i="13"/>
  <c r="AA133" i="13"/>
  <c r="Z133" i="13"/>
  <c r="Z133" i="13" a="1"/>
  <c r="Y133" i="13"/>
  <c r="X133" i="13"/>
  <c r="W133" i="13"/>
  <c r="T133" i="13"/>
  <c r="Q133" i="13"/>
  <c r="P133" i="13"/>
  <c r="O133" i="13"/>
  <c r="N133" i="13"/>
  <c r="M133" i="13"/>
  <c r="AC132" i="13"/>
  <c r="AB132" i="13"/>
  <c r="AA132" i="13"/>
  <c r="Z132" i="13"/>
  <c r="Z132" i="13" a="1"/>
  <c r="Y132" i="13"/>
  <c r="X132" i="13"/>
  <c r="W132" i="13"/>
  <c r="T132" i="13"/>
  <c r="Q132" i="13"/>
  <c r="P132" i="13"/>
  <c r="O132" i="13"/>
  <c r="N132" i="13"/>
  <c r="M132" i="13"/>
  <c r="AC131" i="13"/>
  <c r="AB131" i="13"/>
  <c r="AA131" i="13"/>
  <c r="Z131" i="13"/>
  <c r="Z131" i="13" a="1"/>
  <c r="Y131" i="13"/>
  <c r="X131" i="13"/>
  <c r="W131" i="13"/>
  <c r="T131" i="13"/>
  <c r="Q131" i="13"/>
  <c r="P131" i="13"/>
  <c r="O131" i="13"/>
  <c r="N131" i="13"/>
  <c r="M131" i="13"/>
  <c r="AC130" i="13"/>
  <c r="AB130" i="13"/>
  <c r="AA130" i="13"/>
  <c r="Z130" i="13"/>
  <c r="Z130" i="13" a="1"/>
  <c r="Y130" i="13"/>
  <c r="X130" i="13"/>
  <c r="W130" i="13"/>
  <c r="T130" i="13"/>
  <c r="Q130" i="13"/>
  <c r="P130" i="13"/>
  <c r="O130" i="13"/>
  <c r="N130" i="13"/>
  <c r="M130" i="13"/>
  <c r="AC129" i="13"/>
  <c r="AB129" i="13"/>
  <c r="AA129" i="13"/>
  <c r="Z129" i="13"/>
  <c r="Z129" i="13" a="1"/>
  <c r="Y129" i="13"/>
  <c r="X129" i="13"/>
  <c r="W129" i="13"/>
  <c r="T129" i="13"/>
  <c r="Q129" i="13"/>
  <c r="P129" i="13"/>
  <c r="O129" i="13"/>
  <c r="N129" i="13"/>
  <c r="M129" i="13"/>
  <c r="AC128" i="13"/>
  <c r="AB128" i="13"/>
  <c r="AA128" i="13"/>
  <c r="Z128" i="13"/>
  <c r="Z128" i="13" a="1"/>
  <c r="Y128" i="13"/>
  <c r="X128" i="13"/>
  <c r="W128" i="13"/>
  <c r="T128" i="13"/>
  <c r="Q128" i="13"/>
  <c r="P128" i="13"/>
  <c r="O128" i="13"/>
  <c r="N128" i="13"/>
  <c r="M128" i="13"/>
  <c r="AC127" i="13"/>
  <c r="AB127" i="13"/>
  <c r="AA127" i="13"/>
  <c r="Z127" i="13"/>
  <c r="Z127" i="13" a="1"/>
  <c r="Y127" i="13"/>
  <c r="X127" i="13"/>
  <c r="W127" i="13"/>
  <c r="T127" i="13"/>
  <c r="Q127" i="13"/>
  <c r="P127" i="13"/>
  <c r="O127" i="13"/>
  <c r="N127" i="13"/>
  <c r="M127" i="13"/>
  <c r="AC126" i="13"/>
  <c r="AB126" i="13"/>
  <c r="AA126" i="13"/>
  <c r="Z126" i="13"/>
  <c r="Z126" i="13" a="1"/>
  <c r="Y126" i="13"/>
  <c r="X126" i="13"/>
  <c r="W126" i="13"/>
  <c r="T126" i="13"/>
  <c r="Q126" i="13"/>
  <c r="P126" i="13"/>
  <c r="O126" i="13"/>
  <c r="N126" i="13"/>
  <c r="M126" i="13"/>
  <c r="AC125" i="13"/>
  <c r="AB125" i="13"/>
  <c r="AA125" i="13"/>
  <c r="Z125" i="13"/>
  <c r="Z125" i="13" a="1"/>
  <c r="Y125" i="13"/>
  <c r="X125" i="13"/>
  <c r="W125" i="13"/>
  <c r="T125" i="13"/>
  <c r="Q125" i="13"/>
  <c r="P125" i="13"/>
  <c r="O125" i="13"/>
  <c r="N125" i="13"/>
  <c r="M125" i="13"/>
  <c r="AC124" i="13"/>
  <c r="AB124" i="13"/>
  <c r="AA124" i="13"/>
  <c r="Z124" i="13"/>
  <c r="Z124" i="13" a="1"/>
  <c r="Y124" i="13"/>
  <c r="X124" i="13"/>
  <c r="W124" i="13"/>
  <c r="T124" i="13"/>
  <c r="Q124" i="13"/>
  <c r="P124" i="13"/>
  <c r="O124" i="13"/>
  <c r="N124" i="13"/>
  <c r="M124" i="13"/>
  <c r="AC123" i="13"/>
  <c r="AB123" i="13"/>
  <c r="AA123" i="13"/>
  <c r="Z123" i="13"/>
  <c r="Z123" i="13" a="1"/>
  <c r="Y123" i="13"/>
  <c r="X123" i="13"/>
  <c r="W123" i="13"/>
  <c r="T123" i="13"/>
  <c r="Q123" i="13"/>
  <c r="P123" i="13"/>
  <c r="O123" i="13"/>
  <c r="N123" i="13"/>
  <c r="M123" i="13"/>
  <c r="AC122" i="13"/>
  <c r="AB122" i="13"/>
  <c r="AA122" i="13"/>
  <c r="Z122" i="13"/>
  <c r="Z122" i="13" a="1"/>
  <c r="Y122" i="13"/>
  <c r="X122" i="13"/>
  <c r="W122" i="13"/>
  <c r="T122" i="13"/>
  <c r="Q122" i="13"/>
  <c r="P122" i="13"/>
  <c r="O122" i="13"/>
  <c r="N122" i="13"/>
  <c r="M122" i="13"/>
  <c r="AC121" i="13"/>
  <c r="AB121" i="13"/>
  <c r="AA121" i="13"/>
  <c r="Z121" i="13"/>
  <c r="Z121" i="13" a="1"/>
  <c r="Y121" i="13"/>
  <c r="X121" i="13"/>
  <c r="W121" i="13"/>
  <c r="T121" i="13"/>
  <c r="Q121" i="13"/>
  <c r="P121" i="13"/>
  <c r="O121" i="13"/>
  <c r="N121" i="13"/>
  <c r="M121" i="13"/>
  <c r="AC120" i="13"/>
  <c r="AB120" i="13"/>
  <c r="AA120" i="13"/>
  <c r="Z120" i="13"/>
  <c r="Z120" i="13" a="1"/>
  <c r="Y120" i="13"/>
  <c r="X120" i="13"/>
  <c r="W120" i="13"/>
  <c r="T120" i="13"/>
  <c r="Q120" i="13"/>
  <c r="P120" i="13"/>
  <c r="O120" i="13"/>
  <c r="N120" i="13"/>
  <c r="M120" i="13"/>
  <c r="AC119" i="13"/>
  <c r="AB119" i="13"/>
  <c r="AA119" i="13"/>
  <c r="Z119" i="13"/>
  <c r="Z119" i="13" a="1"/>
  <c r="Y119" i="13"/>
  <c r="X119" i="13"/>
  <c r="W119" i="13"/>
  <c r="T119" i="13"/>
  <c r="Q119" i="13"/>
  <c r="P119" i="13"/>
  <c r="O119" i="13"/>
  <c r="N119" i="13"/>
  <c r="M119" i="13"/>
  <c r="AC118" i="13"/>
  <c r="AB118" i="13"/>
  <c r="AA118" i="13"/>
  <c r="Z118" i="13"/>
  <c r="Z118" i="13" a="1"/>
  <c r="Y118" i="13"/>
  <c r="X118" i="13"/>
  <c r="W118" i="13"/>
  <c r="T118" i="13"/>
  <c r="Q118" i="13"/>
  <c r="P118" i="13"/>
  <c r="O118" i="13"/>
  <c r="N118" i="13"/>
  <c r="M118" i="13"/>
  <c r="AC117" i="13"/>
  <c r="AB117" i="13"/>
  <c r="AA117" i="13"/>
  <c r="Z117" i="13"/>
  <c r="Z117" i="13" a="1"/>
  <c r="Y117" i="13"/>
  <c r="X117" i="13"/>
  <c r="W117" i="13"/>
  <c r="T117" i="13"/>
  <c r="Q117" i="13"/>
  <c r="P117" i="13"/>
  <c r="O117" i="13"/>
  <c r="N117" i="13"/>
  <c r="M117" i="13"/>
  <c r="AC116" i="13"/>
  <c r="AB116" i="13"/>
  <c r="AA116" i="13"/>
  <c r="Z116" i="13"/>
  <c r="Z116" i="13" a="1"/>
  <c r="Y116" i="13"/>
  <c r="X116" i="13"/>
  <c r="W116" i="13"/>
  <c r="T116" i="13"/>
  <c r="Q116" i="13"/>
  <c r="P116" i="13"/>
  <c r="O116" i="13"/>
  <c r="N116" i="13"/>
  <c r="M116" i="13"/>
  <c r="AC115" i="13"/>
  <c r="AB115" i="13"/>
  <c r="AA115" i="13"/>
  <c r="Z115" i="13"/>
  <c r="Z115" i="13" a="1"/>
  <c r="Y115" i="13"/>
  <c r="X115" i="13"/>
  <c r="W115" i="13"/>
  <c r="T115" i="13"/>
  <c r="Q115" i="13"/>
  <c r="P115" i="13"/>
  <c r="O115" i="13"/>
  <c r="N115" i="13"/>
  <c r="M115" i="13"/>
  <c r="AC114" i="13"/>
  <c r="AB114" i="13"/>
  <c r="AA114" i="13"/>
  <c r="Z114" i="13"/>
  <c r="Z114" i="13" a="1"/>
  <c r="Y114" i="13"/>
  <c r="X114" i="13"/>
  <c r="W114" i="13"/>
  <c r="T114" i="13"/>
  <c r="Q114" i="13"/>
  <c r="P114" i="13"/>
  <c r="O114" i="13"/>
  <c r="N114" i="13"/>
  <c r="M114" i="13"/>
  <c r="AC113" i="13"/>
  <c r="AB113" i="13"/>
  <c r="AA113" i="13"/>
  <c r="Z113" i="13"/>
  <c r="Z113" i="13" a="1"/>
  <c r="Y113" i="13"/>
  <c r="X113" i="13"/>
  <c r="W113" i="13"/>
  <c r="T113" i="13"/>
  <c r="Q113" i="13"/>
  <c r="P113" i="13"/>
  <c r="O113" i="13"/>
  <c r="N113" i="13"/>
  <c r="M113" i="13"/>
  <c r="AC112" i="13"/>
  <c r="AB112" i="13"/>
  <c r="AA112" i="13"/>
  <c r="Z112" i="13"/>
  <c r="Z112" i="13" a="1"/>
  <c r="Y112" i="13"/>
  <c r="X112" i="13"/>
  <c r="W112" i="13"/>
  <c r="T112" i="13"/>
  <c r="Q112" i="13"/>
  <c r="P112" i="13"/>
  <c r="O112" i="13"/>
  <c r="N112" i="13"/>
  <c r="M112" i="13"/>
  <c r="AC111" i="13"/>
  <c r="AB111" i="13"/>
  <c r="AA111" i="13"/>
  <c r="Z111" i="13"/>
  <c r="Z111" i="13" a="1"/>
  <c r="Y111" i="13"/>
  <c r="X111" i="13"/>
  <c r="W111" i="13"/>
  <c r="T111" i="13"/>
  <c r="Q111" i="13"/>
  <c r="P111" i="13"/>
  <c r="O111" i="13"/>
  <c r="N111" i="13"/>
  <c r="M111" i="13"/>
  <c r="AC110" i="13"/>
  <c r="AB110" i="13"/>
  <c r="AA110" i="13"/>
  <c r="Z110" i="13"/>
  <c r="Z110" i="13" a="1"/>
  <c r="Y110" i="13"/>
  <c r="X110" i="13"/>
  <c r="W110" i="13"/>
  <c r="T110" i="13"/>
  <c r="Q110" i="13"/>
  <c r="P110" i="13"/>
  <c r="O110" i="13"/>
  <c r="N110" i="13"/>
  <c r="M110" i="13"/>
  <c r="AC109" i="13"/>
  <c r="AB109" i="13"/>
  <c r="AA109" i="13"/>
  <c r="Z109" i="13"/>
  <c r="Z109" i="13" a="1"/>
  <c r="Y109" i="13"/>
  <c r="X109" i="13"/>
  <c r="W109" i="13"/>
  <c r="T109" i="13"/>
  <c r="Q109" i="13"/>
  <c r="P109" i="13"/>
  <c r="O109" i="13"/>
  <c r="N109" i="13"/>
  <c r="M109" i="13"/>
  <c r="AC108" i="13"/>
  <c r="AB108" i="13"/>
  <c r="AA108" i="13"/>
  <c r="Z108" i="13"/>
  <c r="Z108" i="13" a="1"/>
  <c r="Y108" i="13"/>
  <c r="X108" i="13"/>
  <c r="W108" i="13"/>
  <c r="T108" i="13"/>
  <c r="Q108" i="13"/>
  <c r="P108" i="13"/>
  <c r="O108" i="13"/>
  <c r="N108" i="13"/>
  <c r="M108" i="13"/>
  <c r="AC107" i="13"/>
  <c r="AB107" i="13"/>
  <c r="AA107" i="13"/>
  <c r="Z107" i="13"/>
  <c r="Z107" i="13" a="1"/>
  <c r="Y107" i="13"/>
  <c r="X107" i="13"/>
  <c r="W107" i="13"/>
  <c r="T107" i="13"/>
  <c r="Q107" i="13"/>
  <c r="P107" i="13"/>
  <c r="O107" i="13"/>
  <c r="N107" i="13"/>
  <c r="M107" i="13"/>
  <c r="AC106" i="13"/>
  <c r="AB106" i="13"/>
  <c r="AA106" i="13"/>
  <c r="Z106" i="13"/>
  <c r="Z106" i="13" a="1"/>
  <c r="Y106" i="13"/>
  <c r="X106" i="13"/>
  <c r="W106" i="13"/>
  <c r="T106" i="13"/>
  <c r="Q106" i="13"/>
  <c r="P106" i="13"/>
  <c r="O106" i="13"/>
  <c r="N106" i="13"/>
  <c r="M106" i="13"/>
  <c r="AC105" i="13"/>
  <c r="AB105" i="13"/>
  <c r="AA105" i="13"/>
  <c r="Z105" i="13"/>
  <c r="Z105" i="13" a="1"/>
  <c r="Y105" i="13"/>
  <c r="X105" i="13"/>
  <c r="W105" i="13"/>
  <c r="T105" i="13"/>
  <c r="Q105" i="13"/>
  <c r="P105" i="13"/>
  <c r="O105" i="13"/>
  <c r="N105" i="13"/>
  <c r="M105" i="13"/>
  <c r="AC104" i="13"/>
  <c r="AB104" i="13"/>
  <c r="AA104" i="13"/>
  <c r="Z104" i="13"/>
  <c r="Z104" i="13" a="1"/>
  <c r="Y104" i="13"/>
  <c r="X104" i="13"/>
  <c r="W104" i="13"/>
  <c r="T104" i="13"/>
  <c r="Q104" i="13"/>
  <c r="P104" i="13"/>
  <c r="O104" i="13"/>
  <c r="N104" i="13"/>
  <c r="M104" i="13"/>
  <c r="AC103" i="13"/>
  <c r="AB103" i="13"/>
  <c r="AA103" i="13"/>
  <c r="Z103" i="13"/>
  <c r="Z103" i="13" a="1"/>
  <c r="Y103" i="13"/>
  <c r="X103" i="13"/>
  <c r="W103" i="13"/>
  <c r="T103" i="13"/>
  <c r="Q103" i="13"/>
  <c r="P103" i="13"/>
  <c r="O103" i="13"/>
  <c r="N103" i="13"/>
  <c r="M103" i="13"/>
  <c r="AC102" i="13"/>
  <c r="AB102" i="13"/>
  <c r="AA102" i="13"/>
  <c r="Z102" i="13"/>
  <c r="Z102" i="13" a="1"/>
  <c r="Y102" i="13"/>
  <c r="X102" i="13"/>
  <c r="W102" i="13"/>
  <c r="T102" i="13"/>
  <c r="Q102" i="13"/>
  <c r="P102" i="13"/>
  <c r="O102" i="13"/>
  <c r="N102" i="13"/>
  <c r="M102" i="13"/>
  <c r="AC101" i="13"/>
  <c r="AB101" i="13"/>
  <c r="AA101" i="13"/>
  <c r="Z101" i="13"/>
  <c r="Z101" i="13" a="1"/>
  <c r="Y101" i="13"/>
  <c r="X101" i="13"/>
  <c r="W101" i="13"/>
  <c r="T101" i="13"/>
  <c r="Q101" i="13"/>
  <c r="P101" i="13"/>
  <c r="O101" i="13"/>
  <c r="N101" i="13"/>
  <c r="M101" i="13"/>
  <c r="AC100" i="13"/>
  <c r="AB100" i="13"/>
  <c r="AA100" i="13"/>
  <c r="Z100" i="13"/>
  <c r="Z100" i="13" a="1"/>
  <c r="Y100" i="13"/>
  <c r="X100" i="13"/>
  <c r="W100" i="13"/>
  <c r="T100" i="13"/>
  <c r="Q100" i="13"/>
  <c r="P100" i="13"/>
  <c r="O100" i="13"/>
  <c r="N100" i="13"/>
  <c r="M100" i="13"/>
  <c r="AC99" i="13"/>
  <c r="AB99" i="13"/>
  <c r="AA99" i="13"/>
  <c r="Z99" i="13"/>
  <c r="Z99" i="13" a="1"/>
  <c r="Y99" i="13"/>
  <c r="X99" i="13"/>
  <c r="W99" i="13"/>
  <c r="T99" i="13"/>
  <c r="Q99" i="13"/>
  <c r="P99" i="13"/>
  <c r="O99" i="13"/>
  <c r="N99" i="13"/>
  <c r="M99" i="13"/>
  <c r="AC98" i="13"/>
  <c r="AB98" i="13"/>
  <c r="AA98" i="13"/>
  <c r="Z98" i="13"/>
  <c r="Z98" i="13" a="1"/>
  <c r="Y98" i="13"/>
  <c r="X98" i="13"/>
  <c r="W98" i="13"/>
  <c r="T98" i="13"/>
  <c r="Q98" i="13"/>
  <c r="P98" i="13"/>
  <c r="O98" i="13"/>
  <c r="N98" i="13"/>
  <c r="M98" i="13"/>
  <c r="AC97" i="13"/>
  <c r="AB97" i="13"/>
  <c r="AA97" i="13"/>
  <c r="Z97" i="13"/>
  <c r="Z97" i="13" a="1"/>
  <c r="Y97" i="13"/>
  <c r="X97" i="13"/>
  <c r="W97" i="13"/>
  <c r="T97" i="13"/>
  <c r="Q97" i="13"/>
  <c r="P97" i="13"/>
  <c r="O97" i="13"/>
  <c r="N97" i="13"/>
  <c r="M97" i="13"/>
  <c r="AC96" i="13"/>
  <c r="AB96" i="13"/>
  <c r="AA96" i="13"/>
  <c r="Z96" i="13"/>
  <c r="Z96" i="13" a="1"/>
  <c r="Y96" i="13"/>
  <c r="X96" i="13"/>
  <c r="W96" i="13"/>
  <c r="T96" i="13"/>
  <c r="Q96" i="13"/>
  <c r="P96" i="13"/>
  <c r="O96" i="13"/>
  <c r="N96" i="13"/>
  <c r="M96" i="13"/>
  <c r="AC95" i="13"/>
  <c r="AB95" i="13"/>
  <c r="AA95" i="13"/>
  <c r="Z95" i="13"/>
  <c r="Z95" i="13" a="1"/>
  <c r="Y95" i="13"/>
  <c r="X95" i="13"/>
  <c r="W95" i="13"/>
  <c r="T95" i="13"/>
  <c r="Q95" i="13"/>
  <c r="P95" i="13"/>
  <c r="O95" i="13"/>
  <c r="N95" i="13"/>
  <c r="M95" i="13"/>
  <c r="AC94" i="13"/>
  <c r="AB94" i="13"/>
  <c r="AA94" i="13"/>
  <c r="Z94" i="13"/>
  <c r="Z94" i="13" a="1"/>
  <c r="Y94" i="13"/>
  <c r="X94" i="13"/>
  <c r="W94" i="13"/>
  <c r="T94" i="13"/>
  <c r="Q94" i="13"/>
  <c r="P94" i="13"/>
  <c r="O94" i="13"/>
  <c r="N94" i="13"/>
  <c r="M94" i="13"/>
  <c r="AC93" i="13"/>
  <c r="AB93" i="13"/>
  <c r="AA93" i="13"/>
  <c r="Z93" i="13"/>
  <c r="Z93" i="13" a="1"/>
  <c r="Y93" i="13"/>
  <c r="X93" i="13"/>
  <c r="W93" i="13"/>
  <c r="T93" i="13"/>
  <c r="Q93" i="13"/>
  <c r="P93" i="13"/>
  <c r="O93" i="13"/>
  <c r="N93" i="13"/>
  <c r="M93" i="13"/>
  <c r="AC92" i="13"/>
  <c r="AB92" i="13"/>
  <c r="AA92" i="13"/>
  <c r="Z92" i="13"/>
  <c r="Z92" i="13" a="1"/>
  <c r="Y92" i="13"/>
  <c r="X92" i="13"/>
  <c r="W92" i="13"/>
  <c r="T92" i="13"/>
  <c r="Q92" i="13"/>
  <c r="P92" i="13"/>
  <c r="O92" i="13"/>
  <c r="N92" i="13"/>
  <c r="M92" i="13"/>
  <c r="AC91" i="13"/>
  <c r="AB91" i="13"/>
  <c r="AA91" i="13"/>
  <c r="Z91" i="13"/>
  <c r="Z91" i="13" a="1"/>
  <c r="Y91" i="13"/>
  <c r="X91" i="13"/>
  <c r="W91" i="13"/>
  <c r="T91" i="13"/>
  <c r="Q91" i="13"/>
  <c r="P91" i="13"/>
  <c r="O91" i="13"/>
  <c r="N91" i="13"/>
  <c r="M91" i="13"/>
  <c r="AC90" i="13"/>
  <c r="AB90" i="13"/>
  <c r="AA90" i="13"/>
  <c r="Z90" i="13"/>
  <c r="Z90" i="13" a="1"/>
  <c r="Y90" i="13"/>
  <c r="X90" i="13"/>
  <c r="W90" i="13"/>
  <c r="T90" i="13"/>
  <c r="Q90" i="13"/>
  <c r="P90" i="13"/>
  <c r="O90" i="13"/>
  <c r="N90" i="13"/>
  <c r="M90" i="13"/>
  <c r="AC89" i="13"/>
  <c r="AB89" i="13"/>
  <c r="AA89" i="13"/>
  <c r="Z89" i="13"/>
  <c r="Z89" i="13" a="1"/>
  <c r="Y89" i="13"/>
  <c r="X89" i="13"/>
  <c r="W89" i="13"/>
  <c r="T89" i="13"/>
  <c r="Q89" i="13"/>
  <c r="P89" i="13"/>
  <c r="O89" i="13"/>
  <c r="N89" i="13"/>
  <c r="M89" i="13"/>
  <c r="AC88" i="13"/>
  <c r="AB88" i="13"/>
  <c r="AA88" i="13"/>
  <c r="Z88" i="13"/>
  <c r="Z88" i="13" a="1"/>
  <c r="Y88" i="13"/>
  <c r="X88" i="13"/>
  <c r="W88" i="13"/>
  <c r="T88" i="13"/>
  <c r="Q88" i="13"/>
  <c r="P88" i="13"/>
  <c r="O88" i="13"/>
  <c r="N88" i="13"/>
  <c r="M88" i="13"/>
  <c r="AC87" i="13"/>
  <c r="AB87" i="13"/>
  <c r="AA87" i="13"/>
  <c r="Z87" i="13"/>
  <c r="Z87" i="13" a="1"/>
  <c r="Y87" i="13"/>
  <c r="X87" i="13"/>
  <c r="W87" i="13"/>
  <c r="T87" i="13"/>
  <c r="Q87" i="13"/>
  <c r="P87" i="13"/>
  <c r="O87" i="13"/>
  <c r="N87" i="13"/>
  <c r="M87" i="13"/>
  <c r="AC86" i="13"/>
  <c r="AB86" i="13"/>
  <c r="AA86" i="13"/>
  <c r="Z86" i="13"/>
  <c r="Z86" i="13" a="1"/>
  <c r="Y86" i="13"/>
  <c r="X86" i="13"/>
  <c r="W86" i="13"/>
  <c r="T86" i="13"/>
  <c r="Q86" i="13"/>
  <c r="P86" i="13"/>
  <c r="O86" i="13"/>
  <c r="N86" i="13"/>
  <c r="M86" i="13"/>
  <c r="AC85" i="13"/>
  <c r="AB85" i="13"/>
  <c r="AA85" i="13"/>
  <c r="Z85" i="13"/>
  <c r="Z85" i="13" a="1"/>
  <c r="Y85" i="13"/>
  <c r="X85" i="13"/>
  <c r="W85" i="13"/>
  <c r="T85" i="13"/>
  <c r="Q85" i="13"/>
  <c r="P85" i="13"/>
  <c r="O85" i="13"/>
  <c r="N85" i="13"/>
  <c r="M85" i="13"/>
  <c r="AC84" i="13"/>
  <c r="AB84" i="13"/>
  <c r="AA84" i="13"/>
  <c r="Z84" i="13"/>
  <c r="Z84" i="13" a="1"/>
  <c r="Y84" i="13"/>
  <c r="X84" i="13"/>
  <c r="W84" i="13"/>
  <c r="T84" i="13"/>
  <c r="Q84" i="13"/>
  <c r="P84" i="13"/>
  <c r="O84" i="13"/>
  <c r="N84" i="13"/>
  <c r="M84" i="13"/>
  <c r="AC83" i="13"/>
  <c r="AB83" i="13"/>
  <c r="AA83" i="13"/>
  <c r="Z83" i="13"/>
  <c r="Z83" i="13" a="1"/>
  <c r="Y83" i="13"/>
  <c r="X83" i="13"/>
  <c r="W83" i="13"/>
  <c r="T83" i="13"/>
  <c r="Q83" i="13"/>
  <c r="P83" i="13"/>
  <c r="O83" i="13"/>
  <c r="N83" i="13"/>
  <c r="M83" i="13"/>
  <c r="AC82" i="13"/>
  <c r="AB82" i="13"/>
  <c r="AA82" i="13"/>
  <c r="Z82" i="13"/>
  <c r="Z82" i="13" a="1"/>
  <c r="Y82" i="13"/>
  <c r="X82" i="13"/>
  <c r="W82" i="13"/>
  <c r="T82" i="13"/>
  <c r="Q82" i="13"/>
  <c r="P82" i="13"/>
  <c r="O82" i="13"/>
  <c r="N82" i="13"/>
  <c r="M82" i="13"/>
  <c r="AC81" i="13"/>
  <c r="AB81" i="13"/>
  <c r="AA81" i="13"/>
  <c r="Z81" i="13"/>
  <c r="Z81" i="13" a="1"/>
  <c r="Y81" i="13"/>
  <c r="X81" i="13"/>
  <c r="W81" i="13"/>
  <c r="T81" i="13"/>
  <c r="Q81" i="13"/>
  <c r="P81" i="13"/>
  <c r="O81" i="13"/>
  <c r="N81" i="13"/>
  <c r="M81" i="13"/>
  <c r="AC80" i="13"/>
  <c r="AB80" i="13"/>
  <c r="AA80" i="13"/>
  <c r="Z80" i="13"/>
  <c r="Z80" i="13" a="1"/>
  <c r="Y80" i="13"/>
  <c r="X80" i="13"/>
  <c r="W80" i="13"/>
  <c r="T80" i="13"/>
  <c r="Q80" i="13"/>
  <c r="P80" i="13"/>
  <c r="O80" i="13"/>
  <c r="N80" i="13"/>
  <c r="M80" i="13"/>
  <c r="AC79" i="13"/>
  <c r="AB79" i="13"/>
  <c r="AA79" i="13"/>
  <c r="Z79" i="13"/>
  <c r="Z79" i="13" a="1"/>
  <c r="Y79" i="13"/>
  <c r="X79" i="13"/>
  <c r="W79" i="13"/>
  <c r="T79" i="13"/>
  <c r="Q79" i="13"/>
  <c r="P79" i="13"/>
  <c r="O79" i="13"/>
  <c r="N79" i="13"/>
  <c r="M79" i="13"/>
  <c r="AC78" i="13"/>
  <c r="AB78" i="13"/>
  <c r="AA78" i="13"/>
  <c r="Z78" i="13"/>
  <c r="Z78" i="13" a="1"/>
  <c r="Y78" i="13"/>
  <c r="X78" i="13"/>
  <c r="W78" i="13"/>
  <c r="T78" i="13"/>
  <c r="Q78" i="13"/>
  <c r="P78" i="13"/>
  <c r="O78" i="13"/>
  <c r="N78" i="13"/>
  <c r="M78" i="13"/>
  <c r="AC77" i="13"/>
  <c r="AB77" i="13"/>
  <c r="AA77" i="13"/>
  <c r="Z77" i="13"/>
  <c r="Z77" i="13" a="1"/>
  <c r="Y77" i="13"/>
  <c r="X77" i="13"/>
  <c r="W77" i="13"/>
  <c r="T77" i="13"/>
  <c r="Q77" i="13"/>
  <c r="P77" i="13"/>
  <c r="O77" i="13"/>
  <c r="N77" i="13"/>
  <c r="M77" i="13"/>
  <c r="AC76" i="13"/>
  <c r="AB76" i="13"/>
  <c r="AA76" i="13"/>
  <c r="Z76" i="13"/>
  <c r="Z76" i="13" a="1"/>
  <c r="Y76" i="13"/>
  <c r="X76" i="13"/>
  <c r="W76" i="13"/>
  <c r="T76" i="13"/>
  <c r="Q76" i="13"/>
  <c r="P76" i="13"/>
  <c r="O76" i="13"/>
  <c r="N76" i="13"/>
  <c r="M76" i="13"/>
  <c r="AC75" i="13"/>
  <c r="AB75" i="13"/>
  <c r="AA75" i="13"/>
  <c r="Z75" i="13"/>
  <c r="Z75" i="13" a="1"/>
  <c r="Y75" i="13"/>
  <c r="X75" i="13"/>
  <c r="W75" i="13"/>
  <c r="T75" i="13"/>
  <c r="Q75" i="13"/>
  <c r="P75" i="13"/>
  <c r="O75" i="13"/>
  <c r="N75" i="13"/>
  <c r="M75" i="13"/>
  <c r="AC74" i="13"/>
  <c r="AB74" i="13"/>
  <c r="AA74" i="13"/>
  <c r="Z74" i="13"/>
  <c r="Z74" i="13" a="1"/>
  <c r="Y74" i="13"/>
  <c r="X74" i="13"/>
  <c r="W74" i="13"/>
  <c r="T74" i="13"/>
  <c r="Q74" i="13"/>
  <c r="P74" i="13"/>
  <c r="O74" i="13"/>
  <c r="N74" i="13"/>
  <c r="M74" i="13"/>
  <c r="AC73" i="13"/>
  <c r="AB73" i="13"/>
  <c r="AA73" i="13"/>
  <c r="Z73" i="13"/>
  <c r="Z73" i="13" a="1"/>
  <c r="Y73" i="13"/>
  <c r="X73" i="13"/>
  <c r="W73" i="13"/>
  <c r="T73" i="13"/>
  <c r="Q73" i="13"/>
  <c r="P73" i="13"/>
  <c r="O73" i="13"/>
  <c r="N73" i="13"/>
  <c r="M73" i="13"/>
  <c r="AC72" i="13"/>
  <c r="AB72" i="13"/>
  <c r="AA72" i="13"/>
  <c r="Z72" i="13"/>
  <c r="Z72" i="13" a="1"/>
  <c r="Y72" i="13"/>
  <c r="X72" i="13"/>
  <c r="W72" i="13"/>
  <c r="T72" i="13"/>
  <c r="Q72" i="13"/>
  <c r="P72" i="13"/>
  <c r="O72" i="13"/>
  <c r="N72" i="13"/>
  <c r="M72" i="13"/>
  <c r="AC71" i="13"/>
  <c r="AB71" i="13"/>
  <c r="AA71" i="13"/>
  <c r="Z71" i="13"/>
  <c r="Z71" i="13" a="1"/>
  <c r="Y71" i="13"/>
  <c r="X71" i="13"/>
  <c r="W71" i="13"/>
  <c r="T71" i="13"/>
  <c r="Q71" i="13"/>
  <c r="P71" i="13"/>
  <c r="O71" i="13"/>
  <c r="N71" i="13"/>
  <c r="M71" i="13"/>
  <c r="AC70" i="13"/>
  <c r="AB70" i="13"/>
  <c r="AA70" i="13"/>
  <c r="Z70" i="13"/>
  <c r="Z70" i="13" a="1"/>
  <c r="Y70" i="13"/>
  <c r="X70" i="13"/>
  <c r="W70" i="13"/>
  <c r="T70" i="13"/>
  <c r="Q70" i="13"/>
  <c r="P70" i="13"/>
  <c r="O70" i="13"/>
  <c r="N70" i="13"/>
  <c r="M70" i="13"/>
  <c r="AC69" i="13"/>
  <c r="AB69" i="13"/>
  <c r="AA69" i="13"/>
  <c r="Z69" i="13"/>
  <c r="Z69" i="13" a="1"/>
  <c r="Y69" i="13"/>
  <c r="X69" i="13"/>
  <c r="W69" i="13"/>
  <c r="T69" i="13"/>
  <c r="Q69" i="13"/>
  <c r="P69" i="13"/>
  <c r="O69" i="13"/>
  <c r="N69" i="13"/>
  <c r="M69" i="13"/>
  <c r="AC68" i="13"/>
  <c r="AB68" i="13"/>
  <c r="AA68" i="13"/>
  <c r="Z68" i="13"/>
  <c r="Z68" i="13" a="1"/>
  <c r="Y68" i="13"/>
  <c r="X68" i="13"/>
  <c r="W68" i="13"/>
  <c r="T68" i="13"/>
  <c r="Q68" i="13"/>
  <c r="P68" i="13"/>
  <c r="O68" i="13"/>
  <c r="N68" i="13"/>
  <c r="M68" i="13"/>
  <c r="AC67" i="13"/>
  <c r="AB67" i="13"/>
  <c r="AA67" i="13"/>
  <c r="Z67" i="13"/>
  <c r="Z67" i="13" a="1"/>
  <c r="Y67" i="13"/>
  <c r="X67" i="13"/>
  <c r="W67" i="13"/>
  <c r="T67" i="13"/>
  <c r="Q67" i="13"/>
  <c r="P67" i="13"/>
  <c r="O67" i="13"/>
  <c r="N67" i="13"/>
  <c r="M67" i="13"/>
  <c r="AC66" i="13"/>
  <c r="AB66" i="13"/>
  <c r="AA66" i="13"/>
  <c r="Z66" i="13"/>
  <c r="Z66" i="13" a="1"/>
  <c r="Y66" i="13"/>
  <c r="X66" i="13"/>
  <c r="W66" i="13"/>
  <c r="T66" i="13"/>
  <c r="Q66" i="13"/>
  <c r="P66" i="13"/>
  <c r="O66" i="13"/>
  <c r="N66" i="13"/>
  <c r="M66" i="13"/>
  <c r="AC65" i="13"/>
  <c r="AB65" i="13"/>
  <c r="AA65" i="13"/>
  <c r="Z65" i="13"/>
  <c r="Z65" i="13" a="1"/>
  <c r="Y65" i="13"/>
  <c r="X65" i="13"/>
  <c r="W65" i="13"/>
  <c r="T65" i="13"/>
  <c r="Q65" i="13"/>
  <c r="P65" i="13"/>
  <c r="O65" i="13"/>
  <c r="N65" i="13"/>
  <c r="M65" i="13"/>
  <c r="AC64" i="13"/>
  <c r="AB64" i="13"/>
  <c r="AA64" i="13"/>
  <c r="Z64" i="13"/>
  <c r="Z64" i="13" a="1"/>
  <c r="Y64" i="13"/>
  <c r="X64" i="13"/>
  <c r="W64" i="13"/>
  <c r="T64" i="13"/>
  <c r="Q64" i="13"/>
  <c r="P64" i="13"/>
  <c r="O64" i="13"/>
  <c r="N64" i="13"/>
  <c r="M64" i="13"/>
  <c r="AC63" i="13"/>
  <c r="AB63" i="13"/>
  <c r="AA63" i="13"/>
  <c r="Z63" i="13"/>
  <c r="Z63" i="13" a="1"/>
  <c r="Y63" i="13"/>
  <c r="X63" i="13"/>
  <c r="W63" i="13"/>
  <c r="T63" i="13"/>
  <c r="Q63" i="13"/>
  <c r="P63" i="13"/>
  <c r="O63" i="13"/>
  <c r="N63" i="13"/>
  <c r="M63" i="13"/>
  <c r="AC62" i="13"/>
  <c r="AB62" i="13"/>
  <c r="AA62" i="13"/>
  <c r="Z62" i="13"/>
  <c r="Z62" i="13" a="1"/>
  <c r="Y62" i="13"/>
  <c r="X62" i="13"/>
  <c r="W62" i="13"/>
  <c r="T62" i="13"/>
  <c r="Q62" i="13"/>
  <c r="P62" i="13"/>
  <c r="O62" i="13"/>
  <c r="N62" i="13"/>
  <c r="M62" i="13"/>
  <c r="AC61" i="13"/>
  <c r="AB61" i="13"/>
  <c r="AA61" i="13"/>
  <c r="Z61" i="13"/>
  <c r="Z61" i="13" a="1"/>
  <c r="Y61" i="13"/>
  <c r="X61" i="13"/>
  <c r="W61" i="13"/>
  <c r="T61" i="13"/>
  <c r="Q61" i="13"/>
  <c r="P61" i="13"/>
  <c r="O61" i="13"/>
  <c r="N61" i="13"/>
  <c r="M61" i="13"/>
  <c r="AC60" i="13"/>
  <c r="AB60" i="13"/>
  <c r="AA60" i="13"/>
  <c r="Z60" i="13"/>
  <c r="Z60" i="13" a="1"/>
  <c r="Y60" i="13"/>
  <c r="X60" i="13"/>
  <c r="W60" i="13"/>
  <c r="T60" i="13"/>
  <c r="Q60" i="13"/>
  <c r="P60" i="13"/>
  <c r="O60" i="13"/>
  <c r="N60" i="13"/>
  <c r="M60" i="13"/>
  <c r="AC59" i="13"/>
  <c r="AB59" i="13"/>
  <c r="AA59" i="13"/>
  <c r="Z59" i="13"/>
  <c r="Z59" i="13" a="1"/>
  <c r="Y59" i="13"/>
  <c r="X59" i="13"/>
  <c r="W59" i="13"/>
  <c r="T59" i="13"/>
  <c r="Q59" i="13"/>
  <c r="P59" i="13"/>
  <c r="O59" i="13"/>
  <c r="N59" i="13"/>
  <c r="M59" i="13"/>
  <c r="AC58" i="13"/>
  <c r="AB58" i="13"/>
  <c r="AA58" i="13"/>
  <c r="Z58" i="13"/>
  <c r="Z58" i="13" a="1"/>
  <c r="Y58" i="13"/>
  <c r="X58" i="13"/>
  <c r="W58" i="13"/>
  <c r="T58" i="13"/>
  <c r="Q58" i="13"/>
  <c r="P58" i="13"/>
  <c r="O58" i="13"/>
  <c r="N58" i="13"/>
  <c r="M58" i="13"/>
  <c r="AC57" i="13"/>
  <c r="AB57" i="13"/>
  <c r="AA57" i="13"/>
  <c r="Z57" i="13"/>
  <c r="Z57" i="13" a="1"/>
  <c r="Y57" i="13"/>
  <c r="X57" i="13"/>
  <c r="W57" i="13"/>
  <c r="T57" i="13"/>
  <c r="Q57" i="13"/>
  <c r="P57" i="13"/>
  <c r="O57" i="13"/>
  <c r="N57" i="13"/>
  <c r="M57" i="13"/>
  <c r="AC56" i="13"/>
  <c r="AB56" i="13"/>
  <c r="AA56" i="13"/>
  <c r="Z56" i="13"/>
  <c r="Z56" i="13" a="1"/>
  <c r="Y56" i="13"/>
  <c r="X56" i="13"/>
  <c r="W56" i="13"/>
  <c r="T56" i="13"/>
  <c r="Q56" i="13"/>
  <c r="P56" i="13"/>
  <c r="O56" i="13"/>
  <c r="N56" i="13"/>
  <c r="M56" i="13"/>
  <c r="AC55" i="13"/>
  <c r="AB55" i="13"/>
  <c r="AA55" i="13"/>
  <c r="Z55" i="13"/>
  <c r="Z55" i="13" a="1"/>
  <c r="Y55" i="13"/>
  <c r="X55" i="13"/>
  <c r="W55" i="13"/>
  <c r="T55" i="13"/>
  <c r="Q55" i="13"/>
  <c r="P55" i="13"/>
  <c r="O55" i="13"/>
  <c r="N55" i="13"/>
  <c r="M55" i="13"/>
  <c r="AC54" i="13"/>
  <c r="AB54" i="13"/>
  <c r="AA54" i="13"/>
  <c r="Z54" i="13"/>
  <c r="Z54" i="13" a="1"/>
  <c r="Y54" i="13"/>
  <c r="X54" i="13"/>
  <c r="W54" i="13"/>
  <c r="T54" i="13"/>
  <c r="Q54" i="13"/>
  <c r="P54" i="13"/>
  <c r="O54" i="13"/>
  <c r="N54" i="13"/>
  <c r="M54" i="13"/>
  <c r="AC53" i="13"/>
  <c r="AB53" i="13"/>
  <c r="AA53" i="13"/>
  <c r="Z53" i="13"/>
  <c r="Z53" i="13" a="1"/>
  <c r="Y53" i="13"/>
  <c r="X53" i="13"/>
  <c r="W53" i="13"/>
  <c r="T53" i="13"/>
  <c r="Q53" i="13"/>
  <c r="P53" i="13"/>
  <c r="O53" i="13"/>
  <c r="N53" i="13"/>
  <c r="M53" i="13"/>
  <c r="AC52" i="13"/>
  <c r="AB52" i="13"/>
  <c r="AA52" i="13"/>
  <c r="Z52" i="13"/>
  <c r="Z52" i="13" a="1"/>
  <c r="Y52" i="13"/>
  <c r="X52" i="13"/>
  <c r="W52" i="13"/>
  <c r="T52" i="13"/>
  <c r="Q52" i="13"/>
  <c r="P52" i="13"/>
  <c r="O52" i="13"/>
  <c r="N52" i="13"/>
  <c r="M52" i="13"/>
  <c r="AC51" i="13"/>
  <c r="AB51" i="13"/>
  <c r="AA51" i="13"/>
  <c r="Z51" i="13"/>
  <c r="Z51" i="13" a="1"/>
  <c r="Y51" i="13"/>
  <c r="X51" i="13"/>
  <c r="W51" i="13"/>
  <c r="T51" i="13"/>
  <c r="Q51" i="13"/>
  <c r="P51" i="13"/>
  <c r="O51" i="13"/>
  <c r="N51" i="13"/>
  <c r="M51" i="13"/>
  <c r="AC50" i="13"/>
  <c r="AB50" i="13"/>
  <c r="AA50" i="13"/>
  <c r="Z50" i="13"/>
  <c r="Z50" i="13" a="1"/>
  <c r="Y50" i="13"/>
  <c r="X50" i="13"/>
  <c r="W50" i="13"/>
  <c r="T50" i="13"/>
  <c r="Q50" i="13"/>
  <c r="P50" i="13"/>
  <c r="O50" i="13"/>
  <c r="N50" i="13"/>
  <c r="M50" i="13"/>
  <c r="AC49" i="13"/>
  <c r="AB49" i="13"/>
  <c r="AA49" i="13"/>
  <c r="Z49" i="13"/>
  <c r="Z49" i="13" a="1"/>
  <c r="Y49" i="13"/>
  <c r="X49" i="13"/>
  <c r="W49" i="13"/>
  <c r="T49" i="13"/>
  <c r="Q49" i="13"/>
  <c r="P49" i="13"/>
  <c r="O49" i="13"/>
  <c r="N49" i="13"/>
  <c r="M49" i="13"/>
  <c r="AC48" i="13"/>
  <c r="AB48" i="13"/>
  <c r="AA48" i="13"/>
  <c r="Z48" i="13"/>
  <c r="Z48" i="13" a="1"/>
  <c r="Y48" i="13"/>
  <c r="X48" i="13"/>
  <c r="W48" i="13"/>
  <c r="T48" i="13"/>
  <c r="Q48" i="13"/>
  <c r="P48" i="13"/>
  <c r="O48" i="13"/>
  <c r="N48" i="13"/>
  <c r="M48" i="13"/>
  <c r="AC47" i="13"/>
  <c r="AB47" i="13"/>
  <c r="AA47" i="13"/>
  <c r="Z47" i="13"/>
  <c r="Z47" i="13" a="1"/>
  <c r="Y47" i="13"/>
  <c r="X47" i="13"/>
  <c r="W47" i="13"/>
  <c r="T47" i="13"/>
  <c r="Q47" i="13"/>
  <c r="P47" i="13"/>
  <c r="O47" i="13"/>
  <c r="N47" i="13"/>
  <c r="M47" i="13"/>
  <c r="AC46" i="13"/>
  <c r="AB46" i="13"/>
  <c r="AA46" i="13"/>
  <c r="Z46" i="13"/>
  <c r="Z46" i="13" a="1"/>
  <c r="Y46" i="13"/>
  <c r="X46" i="13"/>
  <c r="W46" i="13"/>
  <c r="T46" i="13"/>
  <c r="Q46" i="13"/>
  <c r="P46" i="13"/>
  <c r="O46" i="13"/>
  <c r="N46" i="13"/>
  <c r="M46" i="13"/>
  <c r="AC45" i="13"/>
  <c r="AB45" i="13"/>
  <c r="AA45" i="13"/>
  <c r="Z45" i="13"/>
  <c r="Z45" i="13" a="1"/>
  <c r="Y45" i="13"/>
  <c r="X45" i="13"/>
  <c r="W45" i="13"/>
  <c r="T45" i="13"/>
  <c r="Q45" i="13"/>
  <c r="P45" i="13"/>
  <c r="O45" i="13"/>
  <c r="N45" i="13"/>
  <c r="M45" i="13"/>
  <c r="AC44" i="13"/>
  <c r="AB44" i="13"/>
  <c r="AA44" i="13"/>
  <c r="Z44" i="13"/>
  <c r="Z44" i="13" a="1"/>
  <c r="Y44" i="13"/>
  <c r="X44" i="13"/>
  <c r="W44" i="13"/>
  <c r="T44" i="13"/>
  <c r="Q44" i="13"/>
  <c r="P44" i="13"/>
  <c r="O44" i="13"/>
  <c r="N44" i="13"/>
  <c r="M44" i="13"/>
  <c r="AC43" i="13"/>
  <c r="AB43" i="13"/>
  <c r="AA43" i="13"/>
  <c r="Z43" i="13"/>
  <c r="Z43" i="13" a="1"/>
  <c r="Y43" i="13"/>
  <c r="X43" i="13"/>
  <c r="W43" i="13"/>
  <c r="T43" i="13"/>
  <c r="Q43" i="13"/>
  <c r="P43" i="13"/>
  <c r="O43" i="13"/>
  <c r="N43" i="13"/>
  <c r="M43" i="13"/>
  <c r="AC42" i="13"/>
  <c r="AB42" i="13"/>
  <c r="AA42" i="13"/>
  <c r="Z42" i="13"/>
  <c r="Z42" i="13" a="1"/>
  <c r="Y42" i="13"/>
  <c r="X42" i="13"/>
  <c r="W42" i="13"/>
  <c r="T42" i="13"/>
  <c r="Q42" i="13"/>
  <c r="P42" i="13"/>
  <c r="O42" i="13"/>
  <c r="N42" i="13"/>
  <c r="M42" i="13"/>
  <c r="AC41" i="13"/>
  <c r="AB41" i="13"/>
  <c r="AA41" i="13"/>
  <c r="Z41" i="13"/>
  <c r="Z41" i="13" a="1"/>
  <c r="Y41" i="13"/>
  <c r="X41" i="13"/>
  <c r="W41" i="13"/>
  <c r="T41" i="13"/>
  <c r="Q41" i="13"/>
  <c r="P41" i="13"/>
  <c r="O41" i="13"/>
  <c r="N41" i="13"/>
  <c r="M41" i="13"/>
  <c r="AC40" i="13"/>
  <c r="AB40" i="13"/>
  <c r="AA40" i="13"/>
  <c r="Z40" i="13"/>
  <c r="Z40" i="13" a="1"/>
  <c r="Y40" i="13"/>
  <c r="X40" i="13"/>
  <c r="W40" i="13"/>
  <c r="T40" i="13"/>
  <c r="Q40" i="13"/>
  <c r="P40" i="13"/>
  <c r="O40" i="13"/>
  <c r="N40" i="13"/>
  <c r="M40" i="13"/>
  <c r="AC39" i="13"/>
  <c r="AB39" i="13"/>
  <c r="AA39" i="13"/>
  <c r="Z39" i="13"/>
  <c r="Z39" i="13" a="1"/>
  <c r="Y39" i="13"/>
  <c r="X39" i="13"/>
  <c r="W39" i="13"/>
  <c r="T39" i="13"/>
  <c r="Q39" i="13"/>
  <c r="P39" i="13"/>
  <c r="O39" i="13"/>
  <c r="N39" i="13"/>
  <c r="M39" i="13"/>
  <c r="AC38" i="13"/>
  <c r="AB38" i="13"/>
  <c r="AA38" i="13"/>
  <c r="Z38" i="13"/>
  <c r="Z38" i="13" a="1"/>
  <c r="Y38" i="13"/>
  <c r="X38" i="13"/>
  <c r="W38" i="13"/>
  <c r="T38" i="13"/>
  <c r="Q38" i="13"/>
  <c r="P38" i="13"/>
  <c r="O38" i="13"/>
  <c r="N38" i="13"/>
  <c r="M38" i="13"/>
  <c r="AC37" i="13"/>
  <c r="AB37" i="13"/>
  <c r="AA37" i="13"/>
  <c r="Z37" i="13"/>
  <c r="Z37" i="13" a="1"/>
  <c r="Y37" i="13"/>
  <c r="X37" i="13"/>
  <c r="W37" i="13"/>
  <c r="T37" i="13"/>
  <c r="Q37" i="13"/>
  <c r="P37" i="13"/>
  <c r="O37" i="13"/>
  <c r="N37" i="13"/>
  <c r="M37" i="13"/>
  <c r="AC36" i="13"/>
  <c r="AB36" i="13"/>
  <c r="AA36" i="13"/>
  <c r="Z36" i="13"/>
  <c r="Z36" i="13" a="1"/>
  <c r="Y36" i="13"/>
  <c r="X36" i="13"/>
  <c r="W36" i="13"/>
  <c r="T36" i="13"/>
  <c r="Q36" i="13"/>
  <c r="P36" i="13"/>
  <c r="O36" i="13"/>
  <c r="N36" i="13"/>
  <c r="M36" i="13"/>
  <c r="AC35" i="13"/>
  <c r="AB35" i="13"/>
  <c r="AA35" i="13"/>
  <c r="Z35" i="13"/>
  <c r="Z35" i="13" a="1"/>
  <c r="Y35" i="13"/>
  <c r="X35" i="13"/>
  <c r="W35" i="13"/>
  <c r="T35" i="13"/>
  <c r="Q35" i="13"/>
  <c r="P35" i="13"/>
  <c r="O35" i="13"/>
  <c r="N35" i="13"/>
  <c r="M35" i="13"/>
  <c r="AC34" i="13"/>
  <c r="AB34" i="13"/>
  <c r="AA34" i="13"/>
  <c r="Z34" i="13"/>
  <c r="Z34" i="13" a="1"/>
  <c r="Y34" i="13"/>
  <c r="X34" i="13"/>
  <c r="W34" i="13"/>
  <c r="T34" i="13"/>
  <c r="Q34" i="13"/>
  <c r="P34" i="13"/>
  <c r="O34" i="13"/>
  <c r="N34" i="13"/>
  <c r="M34" i="13"/>
  <c r="AC33" i="13"/>
  <c r="AB33" i="13"/>
  <c r="AA33" i="13"/>
  <c r="Z33" i="13"/>
  <c r="Z33" i="13" a="1"/>
  <c r="Y33" i="13"/>
  <c r="X33" i="13"/>
  <c r="W33" i="13"/>
  <c r="T33" i="13"/>
  <c r="Q33" i="13"/>
  <c r="P33" i="13"/>
  <c r="O33" i="13"/>
  <c r="N33" i="13"/>
  <c r="M33" i="13"/>
  <c r="AC32" i="13"/>
  <c r="AB32" i="13"/>
  <c r="AA32" i="13"/>
  <c r="Z32" i="13"/>
  <c r="Z32" i="13" a="1"/>
  <c r="Y32" i="13"/>
  <c r="X32" i="13"/>
  <c r="W32" i="13"/>
  <c r="T32" i="13"/>
  <c r="Q32" i="13"/>
  <c r="P32" i="13"/>
  <c r="O32" i="13"/>
  <c r="N32" i="13"/>
  <c r="M32" i="13"/>
  <c r="AC31" i="13"/>
  <c r="AB31" i="13"/>
  <c r="AA31" i="13"/>
  <c r="Z31" i="13"/>
  <c r="Z31" i="13" a="1"/>
  <c r="Y31" i="13"/>
  <c r="X31" i="13"/>
  <c r="W31" i="13"/>
  <c r="T31" i="13"/>
  <c r="Q31" i="13"/>
  <c r="P31" i="13"/>
  <c r="O31" i="13"/>
  <c r="N31" i="13"/>
  <c r="M31" i="13"/>
  <c r="AC30" i="13"/>
  <c r="AB30" i="13"/>
  <c r="AA30" i="13"/>
  <c r="Z30" i="13"/>
  <c r="Z30" i="13" a="1"/>
  <c r="Y30" i="13"/>
  <c r="X30" i="13"/>
  <c r="W30" i="13"/>
  <c r="T30" i="13"/>
  <c r="Q30" i="13"/>
  <c r="P30" i="13"/>
  <c r="O30" i="13"/>
  <c r="N30" i="13"/>
  <c r="M30" i="13"/>
  <c r="AC29" i="13"/>
  <c r="AB29" i="13"/>
  <c r="AA29" i="13"/>
  <c r="Z29" i="13"/>
  <c r="Z29" i="13" a="1"/>
  <c r="Y29" i="13"/>
  <c r="X29" i="13"/>
  <c r="W29" i="13"/>
  <c r="T29" i="13"/>
  <c r="Q29" i="13"/>
  <c r="P29" i="13"/>
  <c r="O29" i="13"/>
  <c r="N29" i="13"/>
  <c r="M29" i="13"/>
  <c r="AC28" i="13"/>
  <c r="AB28" i="13"/>
  <c r="AA28" i="13"/>
  <c r="Z28" i="13"/>
  <c r="Z28" i="13" a="1"/>
  <c r="Y28" i="13"/>
  <c r="X28" i="13"/>
  <c r="W28" i="13"/>
  <c r="T28" i="13"/>
  <c r="Q28" i="13"/>
  <c r="P28" i="13"/>
  <c r="O28" i="13"/>
  <c r="N28" i="13"/>
  <c r="M28" i="13"/>
  <c r="AC27" i="13"/>
  <c r="AB27" i="13"/>
  <c r="AA27" i="13"/>
  <c r="Z27" i="13"/>
  <c r="Z27" i="13" a="1"/>
  <c r="Y27" i="13"/>
  <c r="X27" i="13"/>
  <c r="W27" i="13"/>
  <c r="T27" i="13"/>
  <c r="Q27" i="13"/>
  <c r="P27" i="13"/>
  <c r="O27" i="13"/>
  <c r="N27" i="13"/>
  <c r="M27" i="13"/>
  <c r="AC26" i="13"/>
  <c r="AB26" i="13"/>
  <c r="AA26" i="13"/>
  <c r="Z26" i="13"/>
  <c r="Z26" i="13" a="1"/>
  <c r="Y26" i="13"/>
  <c r="X26" i="13"/>
  <c r="W26" i="13"/>
  <c r="T26" i="13"/>
  <c r="Q26" i="13"/>
  <c r="P26" i="13"/>
  <c r="O26" i="13"/>
  <c r="N26" i="13"/>
  <c r="M26" i="13"/>
  <c r="AC25" i="13"/>
  <c r="AB25" i="13"/>
  <c r="AA25" i="13"/>
  <c r="Z25" i="13"/>
  <c r="Z25" i="13" a="1"/>
  <c r="Y25" i="13"/>
  <c r="X25" i="13"/>
  <c r="W25" i="13"/>
  <c r="T25" i="13"/>
  <c r="Q25" i="13"/>
  <c r="P25" i="13"/>
  <c r="O25" i="13"/>
  <c r="N25" i="13"/>
  <c r="M25" i="13"/>
  <c r="AC24" i="13"/>
  <c r="AB24" i="13"/>
  <c r="AA24" i="13"/>
  <c r="Z24" i="13"/>
  <c r="Z24" i="13" a="1"/>
  <c r="Y24" i="13"/>
  <c r="X24" i="13"/>
  <c r="W24" i="13"/>
  <c r="T24" i="13"/>
  <c r="Q24" i="13"/>
  <c r="P24" i="13"/>
  <c r="O24" i="13"/>
  <c r="N24" i="13"/>
  <c r="M24" i="13"/>
  <c r="AC23" i="13"/>
  <c r="AB23" i="13"/>
  <c r="AA23" i="13"/>
  <c r="Z23" i="13"/>
  <c r="Z23" i="13" a="1"/>
  <c r="Y23" i="13"/>
  <c r="X23" i="13"/>
  <c r="W23" i="13"/>
  <c r="T23" i="13"/>
  <c r="Q23" i="13"/>
  <c r="P23" i="13"/>
  <c r="O23" i="13"/>
  <c r="N23" i="13"/>
  <c r="M23" i="13"/>
  <c r="AC22" i="13"/>
  <c r="AB22" i="13"/>
  <c r="AA22" i="13"/>
  <c r="Z22" i="13"/>
  <c r="Z22" i="13" a="1"/>
  <c r="Y22" i="13"/>
  <c r="X22" i="13"/>
  <c r="W22" i="13"/>
  <c r="T22" i="13"/>
  <c r="Q22" i="13"/>
  <c r="P22" i="13"/>
  <c r="O22" i="13"/>
  <c r="N22" i="13"/>
  <c r="M22" i="13"/>
  <c r="AC21" i="13"/>
  <c r="AB21" i="13"/>
  <c r="AA21" i="13"/>
  <c r="Z21" i="13"/>
  <c r="Z21" i="13" a="1"/>
  <c r="Y21" i="13"/>
  <c r="X21" i="13"/>
  <c r="W21" i="13"/>
  <c r="T21" i="13"/>
  <c r="Q21" i="13"/>
  <c r="P21" i="13"/>
  <c r="O21" i="13"/>
  <c r="N21" i="13"/>
  <c r="M21" i="13"/>
  <c r="AC20" i="13"/>
  <c r="AB20" i="13"/>
  <c r="AA20" i="13"/>
  <c r="Z20" i="13"/>
  <c r="Z20" i="13" a="1"/>
  <c r="Y20" i="13"/>
  <c r="X20" i="13"/>
  <c r="W20" i="13"/>
  <c r="T20" i="13"/>
  <c r="Q20" i="13"/>
  <c r="P20" i="13"/>
  <c r="O20" i="13"/>
  <c r="N20" i="13"/>
  <c r="M20" i="13"/>
  <c r="AC19" i="13"/>
  <c r="AB19" i="13"/>
  <c r="AA19" i="13"/>
  <c r="Z19" i="13"/>
  <c r="Z19" i="13" a="1"/>
  <c r="Y19" i="13"/>
  <c r="X19" i="13"/>
  <c r="W19" i="13"/>
  <c r="T19" i="13"/>
  <c r="Q19" i="13"/>
  <c r="P19" i="13"/>
  <c r="O19" i="13"/>
  <c r="N19" i="13"/>
  <c r="M19" i="13"/>
  <c r="AC18" i="13"/>
  <c r="AB18" i="13"/>
  <c r="AA18" i="13"/>
  <c r="Z18" i="13"/>
  <c r="Z18" i="13" a="1"/>
  <c r="Y18" i="13"/>
  <c r="X18" i="13"/>
  <c r="W18" i="13"/>
  <c r="T18" i="13"/>
  <c r="Q18" i="13"/>
  <c r="P18" i="13"/>
  <c r="O18" i="13"/>
  <c r="N18" i="13"/>
  <c r="M18" i="13"/>
  <c r="AC17" i="13"/>
  <c r="AB17" i="13"/>
  <c r="AA17" i="13"/>
  <c r="Z17" i="13"/>
  <c r="Z17" i="13" a="1"/>
  <c r="Y17" i="13"/>
  <c r="X17" i="13"/>
  <c r="W17" i="13"/>
  <c r="T17" i="13"/>
  <c r="Q17" i="13"/>
  <c r="P17" i="13"/>
  <c r="O17" i="13"/>
  <c r="N17" i="13"/>
  <c r="M17" i="13"/>
  <c r="AC16" i="13"/>
  <c r="AB16" i="13"/>
  <c r="AA16" i="13"/>
  <c r="Z16" i="13"/>
  <c r="Z16" i="13" a="1"/>
  <c r="Y16" i="13"/>
  <c r="X16" i="13"/>
  <c r="W16" i="13"/>
  <c r="T16" i="13"/>
  <c r="Q16" i="13"/>
  <c r="P16" i="13"/>
  <c r="O16" i="13"/>
  <c r="N16" i="13"/>
  <c r="M16" i="13"/>
  <c r="AC15" i="13"/>
  <c r="AB15" i="13"/>
  <c r="AA15" i="13"/>
  <c r="Z15" i="13"/>
  <c r="Z15" i="13" a="1"/>
  <c r="Y15" i="13"/>
  <c r="X15" i="13"/>
  <c r="W15" i="13"/>
  <c r="T15" i="13"/>
  <c r="Q15" i="13"/>
  <c r="P15" i="13"/>
  <c r="O15" i="13"/>
  <c r="N15" i="13"/>
  <c r="M15" i="13"/>
  <c r="AC14" i="13"/>
  <c r="AB14" i="13"/>
  <c r="AA14" i="13"/>
  <c r="Z14" i="13"/>
  <c r="Z14" i="13" a="1"/>
  <c r="Y14" i="13"/>
  <c r="X14" i="13"/>
  <c r="W14" i="13"/>
  <c r="T14" i="13"/>
  <c r="Q14" i="13"/>
  <c r="P14" i="13"/>
  <c r="O14" i="13"/>
  <c r="N14" i="13"/>
  <c r="M14" i="13"/>
  <c r="AC13" i="13"/>
  <c r="AB13" i="13"/>
  <c r="AA13" i="13"/>
  <c r="Z13" i="13"/>
  <c r="Z13" i="13" a="1"/>
  <c r="Y13" i="13"/>
  <c r="X13" i="13"/>
  <c r="W13" i="13"/>
  <c r="T13" i="13"/>
  <c r="Q13" i="13"/>
  <c r="P13" i="13"/>
  <c r="O13" i="13"/>
  <c r="N13" i="13"/>
  <c r="M13" i="13"/>
  <c r="AC12" i="13"/>
  <c r="AB12" i="13"/>
  <c r="AA12" i="13"/>
  <c r="Z12" i="13"/>
  <c r="Z12" i="13" a="1"/>
  <c r="Y12" i="13"/>
  <c r="X12" i="13"/>
  <c r="W12" i="13"/>
  <c r="T12" i="13"/>
  <c r="Q12" i="13"/>
  <c r="P12" i="13"/>
  <c r="O12" i="13"/>
  <c r="N12" i="13"/>
  <c r="M12" i="13"/>
  <c r="AC11" i="13"/>
  <c r="AB11" i="13"/>
  <c r="AA11" i="13"/>
  <c r="Z11" i="13"/>
  <c r="Z11" i="13" a="1"/>
  <c r="Y11" i="13"/>
  <c r="X11" i="13"/>
  <c r="W11" i="13"/>
  <c r="T11" i="13"/>
  <c r="Q11" i="13"/>
  <c r="P11" i="13"/>
  <c r="O11" i="13"/>
  <c r="N11" i="13"/>
  <c r="M11" i="13"/>
  <c r="AC10" i="13"/>
  <c r="AB10" i="13"/>
  <c r="AA10" i="13"/>
  <c r="Z10" i="13"/>
  <c r="Z10" i="13" a="1"/>
  <c r="Y10" i="13"/>
  <c r="X10" i="13"/>
  <c r="W10" i="13"/>
  <c r="T10" i="13"/>
  <c r="Q10" i="13"/>
  <c r="P10" i="13"/>
  <c r="O10" i="13"/>
  <c r="N10" i="13"/>
  <c r="M10" i="13"/>
  <c r="AC9" i="13"/>
  <c r="AB9" i="13"/>
  <c r="AA9" i="13"/>
  <c r="Z9" i="13"/>
  <c r="Z9" i="13" a="1"/>
  <c r="Y9" i="13"/>
  <c r="X9" i="13"/>
  <c r="W9" i="13"/>
  <c r="T9" i="13"/>
  <c r="Q9" i="13"/>
  <c r="P9" i="13"/>
  <c r="O9" i="13"/>
  <c r="N9" i="13"/>
  <c r="M9" i="13"/>
  <c r="AC8" i="13"/>
  <c r="AB8" i="13"/>
  <c r="AA8" i="13"/>
  <c r="Z8" i="13"/>
  <c r="Z8" i="13" a="1"/>
  <c r="Y8" i="13"/>
  <c r="X8" i="13"/>
  <c r="W8" i="13"/>
  <c r="T8" i="13"/>
  <c r="Q8" i="13"/>
  <c r="P8" i="13"/>
  <c r="O8" i="13"/>
  <c r="N8" i="13"/>
  <c r="M8" i="13"/>
  <c r="AC7" i="13"/>
  <c r="AB7" i="13"/>
  <c r="AA7" i="13"/>
  <c r="Z7" i="13"/>
  <c r="Z7" i="13" a="1"/>
  <c r="Y7" i="13"/>
  <c r="X7" i="13"/>
  <c r="W7" i="13"/>
  <c r="T7" i="13"/>
  <c r="Q7" i="13"/>
  <c r="P7" i="13"/>
  <c r="O7" i="13"/>
  <c r="N7" i="13"/>
  <c r="M7" i="13"/>
  <c r="AC6" i="13"/>
  <c r="AB6" i="13"/>
  <c r="AA6" i="13"/>
  <c r="Z6" i="13"/>
  <c r="Z6" i="13" a="1"/>
  <c r="Y6" i="13"/>
  <c r="X6" i="13"/>
  <c r="W6" i="13"/>
  <c r="T6" i="13"/>
  <c r="Q6" i="13"/>
  <c r="P6" i="13"/>
  <c r="O6" i="13"/>
  <c r="N6" i="13"/>
  <c r="M6" i="13"/>
  <c r="AC5" i="13"/>
  <c r="AB5" i="13"/>
  <c r="AA5" i="13"/>
  <c r="Z5" i="13"/>
  <c r="Z5" i="13" a="1"/>
  <c r="Y5" i="13"/>
  <c r="X5" i="13"/>
  <c r="W5" i="13"/>
  <c r="T5" i="13"/>
  <c r="Q5" i="13"/>
  <c r="P5" i="13"/>
  <c r="O5" i="13"/>
  <c r="N5" i="13"/>
  <c r="M5" i="13"/>
  <c r="AC4" i="13"/>
  <c r="AB4" i="13"/>
  <c r="AA4" i="13"/>
  <c r="Z4" i="13"/>
  <c r="Z4" i="13" a="1"/>
  <c r="Y4" i="13"/>
  <c r="X4" i="13"/>
  <c r="W4" i="13"/>
  <c r="T4" i="13"/>
  <c r="Q4" i="13"/>
  <c r="P4" i="13"/>
  <c r="O4" i="13"/>
  <c r="N4" i="13"/>
  <c r="M4" i="13"/>
  <c r="AC3" i="13"/>
  <c r="AB3" i="13"/>
  <c r="AA3" i="13"/>
  <c r="Z3" i="13"/>
  <c r="Z3" i="13" a="1"/>
  <c r="Y3" i="13"/>
  <c r="X3" i="13"/>
  <c r="W3" i="13"/>
  <c r="T3" i="13"/>
  <c r="Q3" i="13"/>
  <c r="P3" i="13"/>
  <c r="O3" i="13"/>
  <c r="N3" i="13"/>
  <c r="M3" i="13"/>
  <c r="AI2" i="13"/>
  <c r="AH2" i="13" a="1"/>
  <c r="AH2" i="13" s="1"/>
  <c r="AG2" i="13"/>
  <c r="AF2" i="13"/>
  <c r="AE2" i="13"/>
  <c r="AD2" i="13"/>
  <c r="AC2" i="13"/>
  <c r="AB2" i="13"/>
  <c r="AA2" i="13"/>
  <c r="Z2" i="13"/>
  <c r="Z2" i="13" a="1"/>
  <c r="Y2" i="13"/>
  <c r="X2" i="13"/>
  <c r="W2" i="13"/>
  <c r="T2" i="13"/>
  <c r="Q2" i="13"/>
  <c r="P2" i="13"/>
  <c r="O2" i="13"/>
  <c r="N2" i="13"/>
  <c r="M2" i="13"/>
  <c r="Q201" i="12"/>
  <c r="P201" i="12"/>
  <c r="O201" i="12"/>
  <c r="N201" i="12"/>
  <c r="M201" i="12"/>
  <c r="Q200" i="12"/>
  <c r="P200" i="12"/>
  <c r="O200" i="12"/>
  <c r="N200" i="12"/>
  <c r="M200" i="12"/>
  <c r="Q199" i="12"/>
  <c r="P199" i="12"/>
  <c r="O199" i="12"/>
  <c r="N199" i="12"/>
  <c r="M199" i="12"/>
  <c r="Q198" i="12"/>
  <c r="P198" i="12"/>
  <c r="O198" i="12"/>
  <c r="N198" i="12"/>
  <c r="M198" i="12"/>
  <c r="Q197" i="12"/>
  <c r="P197" i="12"/>
  <c r="O197" i="12"/>
  <c r="N197" i="12"/>
  <c r="M197" i="12"/>
  <c r="Q196" i="12"/>
  <c r="P196" i="12"/>
  <c r="O196" i="12"/>
  <c r="N196" i="12"/>
  <c r="M196" i="12"/>
  <c r="Q195" i="12"/>
  <c r="P195" i="12"/>
  <c r="O195" i="12"/>
  <c r="N195" i="12"/>
  <c r="M195" i="12"/>
  <c r="Q194" i="12"/>
  <c r="P194" i="12"/>
  <c r="O194" i="12"/>
  <c r="N194" i="12"/>
  <c r="M194" i="12"/>
  <c r="Q193" i="12"/>
  <c r="P193" i="12"/>
  <c r="O193" i="12"/>
  <c r="N193" i="12"/>
  <c r="M193" i="12"/>
  <c r="Q192" i="12"/>
  <c r="P192" i="12"/>
  <c r="O192" i="12"/>
  <c r="N192" i="12"/>
  <c r="M192" i="12"/>
  <c r="Q191" i="12"/>
  <c r="P191" i="12"/>
  <c r="O191" i="12"/>
  <c r="N191" i="12"/>
  <c r="M191" i="12"/>
  <c r="Q190" i="12"/>
  <c r="P190" i="12"/>
  <c r="O190" i="12"/>
  <c r="N190" i="12"/>
  <c r="M190" i="12"/>
  <c r="Q189" i="12"/>
  <c r="P189" i="12"/>
  <c r="O189" i="12"/>
  <c r="N189" i="12"/>
  <c r="M189" i="12"/>
  <c r="Q188" i="12"/>
  <c r="P188" i="12"/>
  <c r="O188" i="12"/>
  <c r="N188" i="12"/>
  <c r="M188" i="12"/>
  <c r="Q187" i="12"/>
  <c r="P187" i="12"/>
  <c r="O187" i="12"/>
  <c r="N187" i="12"/>
  <c r="M187" i="12"/>
  <c r="Q186" i="12"/>
  <c r="P186" i="12"/>
  <c r="O186" i="12"/>
  <c r="N186" i="12"/>
  <c r="M186" i="12"/>
  <c r="Q185" i="12"/>
  <c r="P185" i="12"/>
  <c r="O185" i="12"/>
  <c r="N185" i="12"/>
  <c r="M185" i="12"/>
  <c r="Q184" i="12"/>
  <c r="P184" i="12"/>
  <c r="O184" i="12"/>
  <c r="N184" i="12"/>
  <c r="M184" i="12"/>
  <c r="Q183" i="12"/>
  <c r="P183" i="12"/>
  <c r="O183" i="12"/>
  <c r="N183" i="12"/>
  <c r="M183" i="12"/>
  <c r="Q182" i="12"/>
  <c r="P182" i="12"/>
  <c r="O182" i="12"/>
  <c r="N182" i="12"/>
  <c r="M182" i="12"/>
  <c r="Q181" i="12"/>
  <c r="P181" i="12"/>
  <c r="O181" i="12"/>
  <c r="N181" i="12"/>
  <c r="M181" i="12"/>
  <c r="Q180" i="12"/>
  <c r="P180" i="12"/>
  <c r="O180" i="12"/>
  <c r="N180" i="12"/>
  <c r="M180" i="12"/>
  <c r="Q179" i="12"/>
  <c r="P179" i="12"/>
  <c r="O179" i="12"/>
  <c r="N179" i="12"/>
  <c r="M179" i="12"/>
  <c r="Q178" i="12"/>
  <c r="P178" i="12"/>
  <c r="O178" i="12"/>
  <c r="N178" i="12"/>
  <c r="M178" i="12"/>
  <c r="Q177" i="12"/>
  <c r="P177" i="12"/>
  <c r="O177" i="12"/>
  <c r="N177" i="12"/>
  <c r="M177" i="12"/>
  <c r="Q176" i="12"/>
  <c r="P176" i="12"/>
  <c r="O176" i="12"/>
  <c r="N176" i="12"/>
  <c r="M176" i="12"/>
  <c r="Q175" i="12"/>
  <c r="P175" i="12"/>
  <c r="O175" i="12"/>
  <c r="N175" i="12"/>
  <c r="M175" i="12"/>
  <c r="Q174" i="12"/>
  <c r="P174" i="12"/>
  <c r="O174" i="12"/>
  <c r="N174" i="12"/>
  <c r="M174" i="12"/>
  <c r="Q173" i="12"/>
  <c r="P173" i="12"/>
  <c r="O173" i="12"/>
  <c r="N173" i="12"/>
  <c r="M173" i="12"/>
  <c r="Q172" i="12"/>
  <c r="P172" i="12"/>
  <c r="O172" i="12"/>
  <c r="N172" i="12"/>
  <c r="M172" i="12"/>
  <c r="Q171" i="12"/>
  <c r="P171" i="12"/>
  <c r="O171" i="12"/>
  <c r="N171" i="12"/>
  <c r="M171" i="12"/>
  <c r="Q170" i="12"/>
  <c r="P170" i="12"/>
  <c r="O170" i="12"/>
  <c r="N170" i="12"/>
  <c r="M170" i="12"/>
  <c r="Q169" i="12"/>
  <c r="P169" i="12"/>
  <c r="O169" i="12"/>
  <c r="N169" i="12"/>
  <c r="M169" i="12"/>
  <c r="Q168" i="12"/>
  <c r="P168" i="12"/>
  <c r="O168" i="12"/>
  <c r="N168" i="12"/>
  <c r="M168" i="12"/>
  <c r="Q167" i="12"/>
  <c r="P167" i="12"/>
  <c r="O167" i="12"/>
  <c r="N167" i="12"/>
  <c r="M167" i="12"/>
  <c r="Q166" i="12"/>
  <c r="P166" i="12"/>
  <c r="O166" i="12"/>
  <c r="N166" i="12"/>
  <c r="M166" i="12"/>
  <c r="Q165" i="12"/>
  <c r="P165" i="12"/>
  <c r="O165" i="12"/>
  <c r="N165" i="12"/>
  <c r="M165" i="12"/>
  <c r="Q164" i="12"/>
  <c r="P164" i="12"/>
  <c r="O164" i="12"/>
  <c r="N164" i="12"/>
  <c r="M164" i="12"/>
  <c r="Q163" i="12"/>
  <c r="P163" i="12"/>
  <c r="O163" i="12"/>
  <c r="N163" i="12"/>
  <c r="M163" i="12"/>
  <c r="Q162" i="12"/>
  <c r="P162" i="12"/>
  <c r="O162" i="12"/>
  <c r="N162" i="12"/>
  <c r="M162" i="12"/>
  <c r="Q161" i="12"/>
  <c r="P161" i="12"/>
  <c r="O161" i="12"/>
  <c r="N161" i="12"/>
  <c r="M161" i="12"/>
  <c r="Q160" i="12"/>
  <c r="P160" i="12"/>
  <c r="O160" i="12"/>
  <c r="N160" i="12"/>
  <c r="M160" i="12"/>
  <c r="Q159" i="12"/>
  <c r="P159" i="12"/>
  <c r="O159" i="12"/>
  <c r="N159" i="12"/>
  <c r="M159" i="12"/>
  <c r="Q158" i="12"/>
  <c r="P158" i="12"/>
  <c r="O158" i="12"/>
  <c r="N158" i="12"/>
  <c r="M158" i="12"/>
  <c r="Q157" i="12"/>
  <c r="P157" i="12"/>
  <c r="O157" i="12"/>
  <c r="N157" i="12"/>
  <c r="M157" i="12"/>
  <c r="Q156" i="12"/>
  <c r="P156" i="12"/>
  <c r="O156" i="12"/>
  <c r="N156" i="12"/>
  <c r="M156" i="12"/>
  <c r="Q155" i="12"/>
  <c r="P155" i="12"/>
  <c r="O155" i="12"/>
  <c r="N155" i="12"/>
  <c r="M155" i="12"/>
  <c r="Q154" i="12"/>
  <c r="P154" i="12"/>
  <c r="O154" i="12"/>
  <c r="N154" i="12"/>
  <c r="M154" i="12"/>
  <c r="Q153" i="12"/>
  <c r="P153" i="12"/>
  <c r="O153" i="12"/>
  <c r="N153" i="12"/>
  <c r="M153" i="12"/>
  <c r="Q152" i="12"/>
  <c r="P152" i="12"/>
  <c r="O152" i="12"/>
  <c r="N152" i="12"/>
  <c r="M152" i="12"/>
  <c r="Q151" i="12"/>
  <c r="P151" i="12"/>
  <c r="O151" i="12"/>
  <c r="N151" i="12"/>
  <c r="M151" i="12"/>
  <c r="Q150" i="12"/>
  <c r="P150" i="12"/>
  <c r="O150" i="12"/>
  <c r="N150" i="12"/>
  <c r="M150" i="12"/>
  <c r="Q149" i="12"/>
  <c r="P149" i="12"/>
  <c r="O149" i="12"/>
  <c r="N149" i="12"/>
  <c r="M149" i="12"/>
  <c r="Q148" i="12"/>
  <c r="P148" i="12"/>
  <c r="O148" i="12"/>
  <c r="N148" i="12"/>
  <c r="M148" i="12"/>
  <c r="Q147" i="12"/>
  <c r="P147" i="12"/>
  <c r="O147" i="12"/>
  <c r="N147" i="12"/>
  <c r="M147" i="12"/>
  <c r="Q146" i="12"/>
  <c r="P146" i="12"/>
  <c r="O146" i="12"/>
  <c r="N146" i="12"/>
  <c r="M146" i="12"/>
  <c r="Q145" i="12"/>
  <c r="P145" i="12"/>
  <c r="O145" i="12"/>
  <c r="N145" i="12"/>
  <c r="M145" i="12"/>
  <c r="Q144" i="12"/>
  <c r="P144" i="12"/>
  <c r="O144" i="12"/>
  <c r="N144" i="12"/>
  <c r="M144" i="12"/>
  <c r="Q143" i="12"/>
  <c r="P143" i="12"/>
  <c r="O143" i="12"/>
  <c r="N143" i="12"/>
  <c r="M143" i="12"/>
  <c r="Q142" i="12"/>
  <c r="P142" i="12"/>
  <c r="O142" i="12"/>
  <c r="N142" i="12"/>
  <c r="M142" i="12"/>
  <c r="Q141" i="12"/>
  <c r="P141" i="12"/>
  <c r="O141" i="12"/>
  <c r="N141" i="12"/>
  <c r="M141" i="12"/>
  <c r="Q140" i="12"/>
  <c r="P140" i="12"/>
  <c r="O140" i="12"/>
  <c r="N140" i="12"/>
  <c r="M140" i="12"/>
  <c r="Q139" i="12"/>
  <c r="P139" i="12"/>
  <c r="O139" i="12"/>
  <c r="N139" i="12"/>
  <c r="M139" i="12"/>
  <c r="Q138" i="12"/>
  <c r="P138" i="12"/>
  <c r="O138" i="12"/>
  <c r="N138" i="12"/>
  <c r="M138" i="12"/>
  <c r="Q137" i="12"/>
  <c r="P137" i="12"/>
  <c r="O137" i="12"/>
  <c r="N137" i="12"/>
  <c r="M137" i="12"/>
  <c r="Q136" i="12"/>
  <c r="P136" i="12"/>
  <c r="O136" i="12"/>
  <c r="N136" i="12"/>
  <c r="M136" i="12"/>
  <c r="Q135" i="12"/>
  <c r="P135" i="12"/>
  <c r="O135" i="12"/>
  <c r="N135" i="12"/>
  <c r="M135" i="12"/>
  <c r="Q134" i="12"/>
  <c r="P134" i="12"/>
  <c r="O134" i="12"/>
  <c r="N134" i="12"/>
  <c r="M134" i="12"/>
  <c r="Q133" i="12"/>
  <c r="P133" i="12"/>
  <c r="O133" i="12"/>
  <c r="N133" i="12"/>
  <c r="M133" i="12"/>
  <c r="Q132" i="12"/>
  <c r="P132" i="12"/>
  <c r="O132" i="12"/>
  <c r="N132" i="12"/>
  <c r="M132" i="12"/>
  <c r="Q131" i="12"/>
  <c r="P131" i="12"/>
  <c r="O131" i="12"/>
  <c r="N131" i="12"/>
  <c r="M131" i="12"/>
  <c r="Q130" i="12"/>
  <c r="P130" i="12"/>
  <c r="O130" i="12"/>
  <c r="N130" i="12"/>
  <c r="M130" i="12"/>
  <c r="Q129" i="12"/>
  <c r="P129" i="12"/>
  <c r="O129" i="12"/>
  <c r="N129" i="12"/>
  <c r="M129" i="12"/>
  <c r="Q128" i="12"/>
  <c r="P128" i="12"/>
  <c r="O128" i="12"/>
  <c r="N128" i="12"/>
  <c r="M128" i="12"/>
  <c r="Q127" i="12"/>
  <c r="P127" i="12"/>
  <c r="O127" i="12"/>
  <c r="N127" i="12"/>
  <c r="M127" i="12"/>
  <c r="Q126" i="12"/>
  <c r="P126" i="12"/>
  <c r="O126" i="12"/>
  <c r="N126" i="12"/>
  <c r="M126" i="12"/>
  <c r="Q125" i="12"/>
  <c r="P125" i="12"/>
  <c r="O125" i="12"/>
  <c r="N125" i="12"/>
  <c r="M125" i="12"/>
  <c r="Q124" i="12"/>
  <c r="P124" i="12"/>
  <c r="O124" i="12"/>
  <c r="N124" i="12"/>
  <c r="M124" i="12"/>
  <c r="Q123" i="12"/>
  <c r="P123" i="12"/>
  <c r="O123" i="12"/>
  <c r="N123" i="12"/>
  <c r="M123" i="12"/>
  <c r="Q122" i="12"/>
  <c r="P122" i="12"/>
  <c r="O122" i="12"/>
  <c r="N122" i="12"/>
  <c r="M122" i="12"/>
  <c r="Q121" i="12"/>
  <c r="P121" i="12"/>
  <c r="O121" i="12"/>
  <c r="N121" i="12"/>
  <c r="M121" i="12"/>
  <c r="Q120" i="12"/>
  <c r="P120" i="12"/>
  <c r="O120" i="12"/>
  <c r="N120" i="12"/>
  <c r="M120" i="12"/>
  <c r="Q119" i="12"/>
  <c r="P119" i="12"/>
  <c r="O119" i="12"/>
  <c r="N119" i="12"/>
  <c r="M119" i="12"/>
  <c r="Q118" i="12"/>
  <c r="P118" i="12"/>
  <c r="O118" i="12"/>
  <c r="N118" i="12"/>
  <c r="M118" i="12"/>
  <c r="Q117" i="12"/>
  <c r="P117" i="12"/>
  <c r="O117" i="12"/>
  <c r="N117" i="12"/>
  <c r="M117" i="12"/>
  <c r="Q116" i="12"/>
  <c r="P116" i="12"/>
  <c r="O116" i="12"/>
  <c r="N116" i="12"/>
  <c r="M116" i="12"/>
  <c r="Q115" i="12"/>
  <c r="P115" i="12"/>
  <c r="O115" i="12"/>
  <c r="N115" i="12"/>
  <c r="M115" i="12"/>
  <c r="Q114" i="12"/>
  <c r="P114" i="12"/>
  <c r="O114" i="12"/>
  <c r="N114" i="12"/>
  <c r="M114" i="12"/>
  <c r="Q113" i="12"/>
  <c r="P113" i="12"/>
  <c r="O113" i="12"/>
  <c r="N113" i="12"/>
  <c r="M113" i="12"/>
  <c r="Q112" i="12"/>
  <c r="P112" i="12"/>
  <c r="O112" i="12"/>
  <c r="N112" i="12"/>
  <c r="M112" i="12"/>
  <c r="Q111" i="12"/>
  <c r="P111" i="12"/>
  <c r="O111" i="12"/>
  <c r="N111" i="12"/>
  <c r="M111" i="12"/>
  <c r="Q110" i="12"/>
  <c r="P110" i="12"/>
  <c r="O110" i="12"/>
  <c r="N110" i="12"/>
  <c r="M110" i="12"/>
  <c r="Q109" i="12"/>
  <c r="P109" i="12"/>
  <c r="O109" i="12"/>
  <c r="N109" i="12"/>
  <c r="M109" i="12"/>
  <c r="Q108" i="12"/>
  <c r="P108" i="12"/>
  <c r="O108" i="12"/>
  <c r="N108" i="12"/>
  <c r="M108" i="12"/>
  <c r="Q107" i="12"/>
  <c r="P107" i="12"/>
  <c r="O107" i="12"/>
  <c r="N107" i="12"/>
  <c r="M107" i="12"/>
  <c r="Q106" i="12"/>
  <c r="P106" i="12"/>
  <c r="O106" i="12"/>
  <c r="N106" i="12"/>
  <c r="M106" i="12"/>
  <c r="Q105" i="12"/>
  <c r="P105" i="12"/>
  <c r="O105" i="12"/>
  <c r="N105" i="12"/>
  <c r="M105" i="12"/>
  <c r="Q104" i="12"/>
  <c r="P104" i="12"/>
  <c r="O104" i="12"/>
  <c r="N104" i="12"/>
  <c r="M104" i="12"/>
  <c r="Q103" i="12"/>
  <c r="P103" i="12"/>
  <c r="O103" i="12"/>
  <c r="N103" i="12"/>
  <c r="M103" i="12"/>
  <c r="Q102" i="12"/>
  <c r="P102" i="12"/>
  <c r="O102" i="12"/>
  <c r="N102" i="12"/>
  <c r="M102" i="12"/>
  <c r="Q101" i="12"/>
  <c r="P101" i="12"/>
  <c r="O101" i="12"/>
  <c r="N101" i="12"/>
  <c r="M101" i="12"/>
  <c r="Q100" i="12"/>
  <c r="P100" i="12"/>
  <c r="O100" i="12"/>
  <c r="N100" i="12"/>
  <c r="M100" i="12"/>
  <c r="Q99" i="12"/>
  <c r="P99" i="12"/>
  <c r="O99" i="12"/>
  <c r="N99" i="12"/>
  <c r="M99" i="12"/>
  <c r="Q98" i="12"/>
  <c r="P98" i="12"/>
  <c r="O98" i="12"/>
  <c r="N98" i="12"/>
  <c r="M98" i="12"/>
  <c r="Q97" i="12"/>
  <c r="P97" i="12"/>
  <c r="O97" i="12"/>
  <c r="N97" i="12"/>
  <c r="M97" i="12"/>
  <c r="Q96" i="12"/>
  <c r="P96" i="12"/>
  <c r="O96" i="12"/>
  <c r="N96" i="12"/>
  <c r="M96" i="12"/>
  <c r="Q95" i="12"/>
  <c r="P95" i="12"/>
  <c r="O95" i="12"/>
  <c r="N95" i="12"/>
  <c r="M95" i="12"/>
  <c r="Q94" i="12"/>
  <c r="P94" i="12"/>
  <c r="O94" i="12"/>
  <c r="N94" i="12"/>
  <c r="M94" i="12"/>
  <c r="Q93" i="12"/>
  <c r="P93" i="12"/>
  <c r="O93" i="12"/>
  <c r="N93" i="12"/>
  <c r="M93" i="12"/>
  <c r="Q92" i="12"/>
  <c r="P92" i="12"/>
  <c r="O92" i="12"/>
  <c r="N92" i="12"/>
  <c r="M92" i="12"/>
  <c r="Q91" i="12"/>
  <c r="P91" i="12"/>
  <c r="O91" i="12"/>
  <c r="N91" i="12"/>
  <c r="M91" i="12"/>
  <c r="Q90" i="12"/>
  <c r="P90" i="12"/>
  <c r="O90" i="12"/>
  <c r="N90" i="12"/>
  <c r="M90" i="12"/>
  <c r="Q89" i="12"/>
  <c r="P89" i="12"/>
  <c r="O89" i="12"/>
  <c r="N89" i="12"/>
  <c r="M89" i="12"/>
  <c r="Q88" i="12"/>
  <c r="P88" i="12"/>
  <c r="O88" i="12"/>
  <c r="N88" i="12"/>
  <c r="M88" i="12"/>
  <c r="Q87" i="12"/>
  <c r="P87" i="12"/>
  <c r="O87" i="12"/>
  <c r="N87" i="12"/>
  <c r="M87" i="12"/>
  <c r="Q86" i="12"/>
  <c r="P86" i="12"/>
  <c r="O86" i="12"/>
  <c r="N86" i="12"/>
  <c r="M86" i="12"/>
  <c r="Q85" i="12"/>
  <c r="P85" i="12"/>
  <c r="O85" i="12"/>
  <c r="N85" i="12"/>
  <c r="M85" i="12"/>
  <c r="Q84" i="12"/>
  <c r="P84" i="12"/>
  <c r="O84" i="12"/>
  <c r="N84" i="12"/>
  <c r="M84" i="12"/>
  <c r="Q83" i="12"/>
  <c r="P83" i="12"/>
  <c r="O83" i="12"/>
  <c r="N83" i="12"/>
  <c r="M83" i="12"/>
  <c r="Q82" i="12"/>
  <c r="P82" i="12"/>
  <c r="O82" i="12"/>
  <c r="N82" i="12"/>
  <c r="M82" i="12"/>
  <c r="Q81" i="12"/>
  <c r="P81" i="12"/>
  <c r="O81" i="12"/>
  <c r="N81" i="12"/>
  <c r="M81" i="12"/>
  <c r="Q80" i="12"/>
  <c r="P80" i="12"/>
  <c r="O80" i="12"/>
  <c r="N80" i="12"/>
  <c r="M80" i="12"/>
  <c r="Q79" i="12"/>
  <c r="P79" i="12"/>
  <c r="O79" i="12"/>
  <c r="N79" i="12"/>
  <c r="M79" i="12"/>
  <c r="Q78" i="12"/>
  <c r="P78" i="12"/>
  <c r="O78" i="12"/>
  <c r="N78" i="12"/>
  <c r="M78" i="12"/>
  <c r="Q77" i="12"/>
  <c r="P77" i="12"/>
  <c r="O77" i="12"/>
  <c r="N77" i="12"/>
  <c r="M77" i="12"/>
  <c r="Q76" i="12"/>
  <c r="P76" i="12"/>
  <c r="O76" i="12"/>
  <c r="N76" i="12"/>
  <c r="M76" i="12"/>
  <c r="Q75" i="12"/>
  <c r="P75" i="12"/>
  <c r="O75" i="12"/>
  <c r="N75" i="12"/>
  <c r="M75" i="12"/>
  <c r="Q74" i="12"/>
  <c r="P74" i="12"/>
  <c r="O74" i="12"/>
  <c r="N74" i="12"/>
  <c r="M74" i="12"/>
  <c r="Q73" i="12"/>
  <c r="P73" i="12"/>
  <c r="O73" i="12"/>
  <c r="N73" i="12"/>
  <c r="M73" i="12"/>
  <c r="Q72" i="12"/>
  <c r="P72" i="12"/>
  <c r="O72" i="12"/>
  <c r="N72" i="12"/>
  <c r="M72" i="12"/>
  <c r="Q71" i="12"/>
  <c r="P71" i="12"/>
  <c r="O71" i="12"/>
  <c r="N71" i="12"/>
  <c r="M71" i="12"/>
  <c r="Q70" i="12"/>
  <c r="P70" i="12"/>
  <c r="O70" i="12"/>
  <c r="N70" i="12"/>
  <c r="M70" i="12"/>
  <c r="Q69" i="12"/>
  <c r="P69" i="12"/>
  <c r="O69" i="12"/>
  <c r="N69" i="12"/>
  <c r="M69" i="12"/>
  <c r="Q68" i="12"/>
  <c r="P68" i="12"/>
  <c r="O68" i="12"/>
  <c r="N68" i="12"/>
  <c r="M68" i="12"/>
  <c r="Q67" i="12"/>
  <c r="P67" i="12"/>
  <c r="O67" i="12"/>
  <c r="N67" i="12"/>
  <c r="M67" i="12"/>
  <c r="Q66" i="12"/>
  <c r="P66" i="12"/>
  <c r="O66" i="12"/>
  <c r="N66" i="12"/>
  <c r="M66" i="12"/>
  <c r="Q65" i="12"/>
  <c r="P65" i="12"/>
  <c r="O65" i="12"/>
  <c r="N65" i="12"/>
  <c r="M65" i="12"/>
  <c r="Q64" i="12"/>
  <c r="P64" i="12"/>
  <c r="O64" i="12"/>
  <c r="N64" i="12"/>
  <c r="M64" i="12"/>
  <c r="Q63" i="12"/>
  <c r="P63" i="12"/>
  <c r="O63" i="12"/>
  <c r="N63" i="12"/>
  <c r="M63" i="12"/>
  <c r="Q62" i="12"/>
  <c r="P62" i="12"/>
  <c r="O62" i="12"/>
  <c r="N62" i="12"/>
  <c r="M62" i="12"/>
  <c r="Q61" i="12"/>
  <c r="P61" i="12"/>
  <c r="O61" i="12"/>
  <c r="N61" i="12"/>
  <c r="M61" i="12"/>
  <c r="Q60" i="12"/>
  <c r="P60" i="12"/>
  <c r="O60" i="12"/>
  <c r="N60" i="12"/>
  <c r="M60" i="12"/>
  <c r="Q59" i="12"/>
  <c r="P59" i="12"/>
  <c r="O59" i="12"/>
  <c r="N59" i="12"/>
  <c r="M59" i="12"/>
  <c r="Q58" i="12"/>
  <c r="P58" i="12"/>
  <c r="O58" i="12"/>
  <c r="N58" i="12"/>
  <c r="M58" i="12"/>
  <c r="Q57" i="12"/>
  <c r="P57" i="12"/>
  <c r="O57" i="12"/>
  <c r="N57" i="12"/>
  <c r="M57" i="12"/>
  <c r="Q56" i="12"/>
  <c r="P56" i="12"/>
  <c r="O56" i="12"/>
  <c r="N56" i="12"/>
  <c r="M56" i="12"/>
  <c r="Q55" i="12"/>
  <c r="P55" i="12"/>
  <c r="O55" i="12"/>
  <c r="N55" i="12"/>
  <c r="M55" i="12"/>
  <c r="Q54" i="12"/>
  <c r="P54" i="12"/>
  <c r="O54" i="12"/>
  <c r="N54" i="12"/>
  <c r="M54" i="12"/>
  <c r="Q53" i="12"/>
  <c r="P53" i="12"/>
  <c r="O53" i="12"/>
  <c r="N53" i="12"/>
  <c r="M53" i="12"/>
  <c r="Q52" i="12"/>
  <c r="P52" i="12"/>
  <c r="O52" i="12"/>
  <c r="N52" i="12"/>
  <c r="M52" i="12"/>
  <c r="Q51" i="12"/>
  <c r="P51" i="12"/>
  <c r="O51" i="12"/>
  <c r="N51" i="12"/>
  <c r="M51" i="12"/>
  <c r="Q50" i="12"/>
  <c r="P50" i="12"/>
  <c r="O50" i="12"/>
  <c r="N50" i="12"/>
  <c r="M50" i="12"/>
  <c r="Q49" i="12"/>
  <c r="P49" i="12"/>
  <c r="O49" i="12"/>
  <c r="N49" i="12"/>
  <c r="M49" i="12"/>
  <c r="Q48" i="12"/>
  <c r="P48" i="12"/>
  <c r="O48" i="12"/>
  <c r="N48" i="12"/>
  <c r="M48" i="12"/>
  <c r="Q47" i="12"/>
  <c r="P47" i="12"/>
  <c r="O47" i="12"/>
  <c r="N47" i="12"/>
  <c r="M47" i="12"/>
  <c r="Q46" i="12"/>
  <c r="P46" i="12"/>
  <c r="O46" i="12"/>
  <c r="N46" i="12"/>
  <c r="M46" i="12"/>
  <c r="Q45" i="12"/>
  <c r="P45" i="12"/>
  <c r="O45" i="12"/>
  <c r="N45" i="12"/>
  <c r="M45" i="12"/>
  <c r="Q44" i="12"/>
  <c r="P44" i="12"/>
  <c r="O44" i="12"/>
  <c r="N44" i="12"/>
  <c r="M44" i="12"/>
  <c r="Q43" i="12"/>
  <c r="P43" i="12"/>
  <c r="O43" i="12"/>
  <c r="N43" i="12"/>
  <c r="M43" i="12"/>
  <c r="Q42" i="12"/>
  <c r="P42" i="12"/>
  <c r="O42" i="12"/>
  <c r="N42" i="12"/>
  <c r="M42" i="12"/>
  <c r="Q41" i="12"/>
  <c r="P41" i="12"/>
  <c r="O41" i="12"/>
  <c r="N41" i="12"/>
  <c r="M41" i="12"/>
  <c r="Q40" i="12"/>
  <c r="P40" i="12"/>
  <c r="O40" i="12"/>
  <c r="N40" i="12"/>
  <c r="M40" i="12"/>
  <c r="Q39" i="12"/>
  <c r="P39" i="12"/>
  <c r="O39" i="12"/>
  <c r="N39" i="12"/>
  <c r="M39" i="12"/>
  <c r="Q38" i="12"/>
  <c r="P38" i="12"/>
  <c r="O38" i="12"/>
  <c r="N38" i="12"/>
  <c r="M38" i="12"/>
  <c r="Q37" i="12"/>
  <c r="P37" i="12"/>
  <c r="O37" i="12"/>
  <c r="N37" i="12"/>
  <c r="M37" i="12"/>
  <c r="Q36" i="12"/>
  <c r="P36" i="12"/>
  <c r="O36" i="12"/>
  <c r="N36" i="12"/>
  <c r="M36" i="12"/>
  <c r="Q35" i="12"/>
  <c r="P35" i="12"/>
  <c r="O35" i="12"/>
  <c r="N35" i="12"/>
  <c r="M35" i="12"/>
  <c r="Q34" i="12"/>
  <c r="P34" i="12"/>
  <c r="O34" i="12"/>
  <c r="N34" i="12"/>
  <c r="M34" i="12"/>
  <c r="Q33" i="12"/>
  <c r="P33" i="12"/>
  <c r="O33" i="12"/>
  <c r="N33" i="12"/>
  <c r="M33" i="12"/>
  <c r="Q32" i="12"/>
  <c r="P32" i="12"/>
  <c r="O32" i="12"/>
  <c r="N32" i="12"/>
  <c r="M32" i="12"/>
  <c r="Q31" i="12"/>
  <c r="P31" i="12"/>
  <c r="O31" i="12"/>
  <c r="N31" i="12"/>
  <c r="M31" i="12"/>
  <c r="Q30" i="12"/>
  <c r="P30" i="12"/>
  <c r="O30" i="12"/>
  <c r="N30" i="12"/>
  <c r="M30" i="12"/>
  <c r="Q29" i="12"/>
  <c r="P29" i="12"/>
  <c r="O29" i="12"/>
  <c r="N29" i="12"/>
  <c r="M29" i="12"/>
  <c r="Q28" i="12"/>
  <c r="P28" i="12"/>
  <c r="O28" i="12"/>
  <c r="N28" i="12"/>
  <c r="M28" i="12"/>
  <c r="Q27" i="12"/>
  <c r="P27" i="12"/>
  <c r="O27" i="12"/>
  <c r="N27" i="12"/>
  <c r="M27" i="12"/>
  <c r="Q26" i="12"/>
  <c r="P26" i="12"/>
  <c r="O26" i="12"/>
  <c r="N26" i="12"/>
  <c r="M26" i="12"/>
  <c r="Q25" i="12"/>
  <c r="P25" i="12"/>
  <c r="O25" i="12"/>
  <c r="N25" i="12"/>
  <c r="M25" i="12"/>
  <c r="Q24" i="12"/>
  <c r="P24" i="12"/>
  <c r="O24" i="12"/>
  <c r="N24" i="12"/>
  <c r="M24" i="12"/>
  <c r="Q23" i="12"/>
  <c r="P23" i="12"/>
  <c r="O23" i="12"/>
  <c r="N23" i="12"/>
  <c r="M23" i="12"/>
  <c r="Q22" i="12"/>
  <c r="P22" i="12"/>
  <c r="O22" i="12"/>
  <c r="N22" i="12"/>
  <c r="M22" i="12"/>
  <c r="Q21" i="12"/>
  <c r="P21" i="12"/>
  <c r="O21" i="12"/>
  <c r="N21" i="12"/>
  <c r="M21" i="12"/>
  <c r="Q20" i="12"/>
  <c r="P20" i="12"/>
  <c r="O20" i="12"/>
  <c r="N20" i="12"/>
  <c r="M20" i="12"/>
  <c r="Q19" i="12"/>
  <c r="P19" i="12"/>
  <c r="O19" i="12"/>
  <c r="N19" i="12"/>
  <c r="M19" i="12"/>
  <c r="Q18" i="12"/>
  <c r="P18" i="12"/>
  <c r="O18" i="12"/>
  <c r="N18" i="12"/>
  <c r="M18" i="12"/>
  <c r="Q17" i="12"/>
  <c r="P17" i="12"/>
  <c r="O17" i="12"/>
  <c r="N17" i="12"/>
  <c r="M17" i="12"/>
  <c r="Q16" i="12"/>
  <c r="P16" i="12"/>
  <c r="O16" i="12"/>
  <c r="N16" i="12"/>
  <c r="M16" i="12"/>
  <c r="Q15" i="12"/>
  <c r="P15" i="12"/>
  <c r="O15" i="12"/>
  <c r="N15" i="12"/>
  <c r="M15" i="12"/>
  <c r="Q14" i="12"/>
  <c r="P14" i="12"/>
  <c r="O14" i="12"/>
  <c r="N14" i="12"/>
  <c r="M14" i="12"/>
  <c r="Q13" i="12"/>
  <c r="P13" i="12"/>
  <c r="O13" i="12"/>
  <c r="N13" i="12"/>
  <c r="M13" i="12"/>
  <c r="Q12" i="12"/>
  <c r="P12" i="12"/>
  <c r="O12" i="12"/>
  <c r="N12" i="12"/>
  <c r="M12" i="12"/>
  <c r="Q11" i="12"/>
  <c r="P11" i="12"/>
  <c r="O11" i="12"/>
  <c r="N11" i="12"/>
  <c r="M11" i="12"/>
  <c r="Q10" i="12"/>
  <c r="P10" i="12"/>
  <c r="O10" i="12"/>
  <c r="N10" i="12"/>
  <c r="M10" i="12"/>
  <c r="Q9" i="12"/>
  <c r="P9" i="12"/>
  <c r="O9" i="12"/>
  <c r="N9" i="12"/>
  <c r="M9" i="12"/>
  <c r="Q8" i="12"/>
  <c r="P8" i="12"/>
  <c r="O8" i="12"/>
  <c r="N8" i="12"/>
  <c r="M8" i="12"/>
  <c r="Q7" i="12"/>
  <c r="P7" i="12"/>
  <c r="O7" i="12"/>
  <c r="N7" i="12"/>
  <c r="M7" i="12"/>
  <c r="Q6" i="12"/>
  <c r="P6" i="12"/>
  <c r="O6" i="12"/>
  <c r="N6" i="12"/>
  <c r="M6" i="12"/>
  <c r="Q5" i="12"/>
  <c r="P5" i="12"/>
  <c r="O5" i="12"/>
  <c r="N5" i="12"/>
  <c r="M5" i="12"/>
  <c r="Q4" i="12"/>
  <c r="P4" i="12"/>
  <c r="O4" i="12"/>
  <c r="N4" i="12"/>
  <c r="M4" i="12"/>
  <c r="Q3" i="12"/>
  <c r="P3" i="12"/>
  <c r="O3" i="12"/>
  <c r="N3" i="12"/>
  <c r="M3" i="12"/>
  <c r="Q2" i="12"/>
  <c r="P2" i="12"/>
  <c r="O2" i="12"/>
  <c r="N2" i="12"/>
  <c r="M2" i="12"/>
  <c r="Q201" i="11"/>
  <c r="P201" i="11"/>
  <c r="O201" i="11"/>
  <c r="N201" i="11"/>
  <c r="M201" i="11"/>
  <c r="Q200" i="11"/>
  <c r="P200" i="11"/>
  <c r="O200" i="11"/>
  <c r="N200" i="11"/>
  <c r="M200" i="11"/>
  <c r="Q199" i="11"/>
  <c r="P199" i="11"/>
  <c r="O199" i="11"/>
  <c r="N199" i="11"/>
  <c r="M199" i="11"/>
  <c r="Q198" i="11"/>
  <c r="P198" i="11"/>
  <c r="O198" i="11"/>
  <c r="N198" i="11"/>
  <c r="M198" i="11"/>
  <c r="Q197" i="11"/>
  <c r="P197" i="11"/>
  <c r="O197" i="11"/>
  <c r="N197" i="11"/>
  <c r="M197" i="11"/>
  <c r="Q196" i="11"/>
  <c r="P196" i="11"/>
  <c r="O196" i="11"/>
  <c r="N196" i="11"/>
  <c r="M196" i="11"/>
  <c r="Q195" i="11"/>
  <c r="P195" i="11"/>
  <c r="O195" i="11"/>
  <c r="N195" i="11"/>
  <c r="M195" i="11"/>
  <c r="Q194" i="11"/>
  <c r="P194" i="11"/>
  <c r="O194" i="11"/>
  <c r="N194" i="11"/>
  <c r="M194" i="11"/>
  <c r="Q193" i="11"/>
  <c r="P193" i="11"/>
  <c r="O193" i="11"/>
  <c r="N193" i="11"/>
  <c r="M193" i="11"/>
  <c r="Q192" i="11"/>
  <c r="P192" i="11"/>
  <c r="O192" i="11"/>
  <c r="N192" i="11"/>
  <c r="M192" i="11"/>
  <c r="Q191" i="11"/>
  <c r="P191" i="11"/>
  <c r="O191" i="11"/>
  <c r="N191" i="11"/>
  <c r="M191" i="11"/>
  <c r="Q190" i="11"/>
  <c r="P190" i="11"/>
  <c r="O190" i="11"/>
  <c r="N190" i="11"/>
  <c r="M190" i="11"/>
  <c r="Q189" i="11"/>
  <c r="P189" i="11"/>
  <c r="O189" i="11"/>
  <c r="N189" i="11"/>
  <c r="M189" i="11"/>
  <c r="Q188" i="11"/>
  <c r="P188" i="11"/>
  <c r="O188" i="11"/>
  <c r="N188" i="11"/>
  <c r="M188" i="11"/>
  <c r="Q187" i="11"/>
  <c r="P187" i="11"/>
  <c r="O187" i="11"/>
  <c r="N187" i="11"/>
  <c r="M187" i="11"/>
  <c r="Q186" i="11"/>
  <c r="P186" i="11"/>
  <c r="O186" i="11"/>
  <c r="N186" i="11"/>
  <c r="M186" i="11"/>
  <c r="Q185" i="11"/>
  <c r="P185" i="11"/>
  <c r="O185" i="11"/>
  <c r="N185" i="11"/>
  <c r="M185" i="11"/>
  <c r="Q184" i="11"/>
  <c r="P184" i="11"/>
  <c r="O184" i="11"/>
  <c r="N184" i="11"/>
  <c r="M184" i="11"/>
  <c r="Q183" i="11"/>
  <c r="P183" i="11"/>
  <c r="O183" i="11"/>
  <c r="N183" i="11"/>
  <c r="M183" i="11"/>
  <c r="Q182" i="11"/>
  <c r="P182" i="11"/>
  <c r="O182" i="11"/>
  <c r="N182" i="11"/>
  <c r="M182" i="11"/>
  <c r="Q181" i="11"/>
  <c r="P181" i="11"/>
  <c r="O181" i="11"/>
  <c r="N181" i="11"/>
  <c r="M181" i="11"/>
  <c r="Q180" i="11"/>
  <c r="P180" i="11"/>
  <c r="O180" i="11"/>
  <c r="N180" i="11"/>
  <c r="M180" i="11"/>
  <c r="Q179" i="11"/>
  <c r="P179" i="11"/>
  <c r="O179" i="11"/>
  <c r="N179" i="11"/>
  <c r="M179" i="11"/>
  <c r="Q178" i="11"/>
  <c r="P178" i="11"/>
  <c r="O178" i="11"/>
  <c r="N178" i="11"/>
  <c r="M178" i="11"/>
  <c r="Q177" i="11"/>
  <c r="P177" i="11"/>
  <c r="O177" i="11"/>
  <c r="N177" i="11"/>
  <c r="M177" i="11"/>
  <c r="Q176" i="11"/>
  <c r="P176" i="11"/>
  <c r="O176" i="11"/>
  <c r="N176" i="11"/>
  <c r="M176" i="11"/>
  <c r="Q175" i="11"/>
  <c r="P175" i="11"/>
  <c r="O175" i="11"/>
  <c r="N175" i="11"/>
  <c r="M175" i="11"/>
  <c r="Q174" i="11"/>
  <c r="P174" i="11"/>
  <c r="O174" i="11"/>
  <c r="N174" i="11"/>
  <c r="M174" i="11"/>
  <c r="Q173" i="11"/>
  <c r="P173" i="11"/>
  <c r="O173" i="11"/>
  <c r="N173" i="11"/>
  <c r="M173" i="11"/>
  <c r="Q172" i="11"/>
  <c r="P172" i="11"/>
  <c r="O172" i="11"/>
  <c r="N172" i="11"/>
  <c r="M172" i="11"/>
  <c r="Q171" i="11"/>
  <c r="P171" i="11"/>
  <c r="O171" i="11"/>
  <c r="N171" i="11"/>
  <c r="M171" i="11"/>
  <c r="Q170" i="11"/>
  <c r="P170" i="11"/>
  <c r="O170" i="11"/>
  <c r="N170" i="11"/>
  <c r="M170" i="11"/>
  <c r="Q169" i="11"/>
  <c r="P169" i="11"/>
  <c r="O169" i="11"/>
  <c r="N169" i="11"/>
  <c r="M169" i="11"/>
  <c r="Q168" i="11"/>
  <c r="P168" i="11"/>
  <c r="O168" i="11"/>
  <c r="N168" i="11"/>
  <c r="M168" i="11"/>
  <c r="Q167" i="11"/>
  <c r="P167" i="11"/>
  <c r="O167" i="11"/>
  <c r="N167" i="11"/>
  <c r="M167" i="11"/>
  <c r="Q166" i="11"/>
  <c r="P166" i="11"/>
  <c r="O166" i="11"/>
  <c r="N166" i="11"/>
  <c r="M166" i="11"/>
  <c r="Q165" i="11"/>
  <c r="P165" i="11"/>
  <c r="O165" i="11"/>
  <c r="N165" i="11"/>
  <c r="M165" i="11"/>
  <c r="Q164" i="11"/>
  <c r="P164" i="11"/>
  <c r="O164" i="11"/>
  <c r="N164" i="11"/>
  <c r="M164" i="11"/>
  <c r="Q163" i="11"/>
  <c r="P163" i="11"/>
  <c r="O163" i="11"/>
  <c r="N163" i="11"/>
  <c r="M163" i="11"/>
  <c r="Q162" i="11"/>
  <c r="P162" i="11"/>
  <c r="O162" i="11"/>
  <c r="N162" i="11"/>
  <c r="M162" i="11"/>
  <c r="Q161" i="11"/>
  <c r="P161" i="11"/>
  <c r="O161" i="11"/>
  <c r="N161" i="11"/>
  <c r="M161" i="11"/>
  <c r="Q160" i="11"/>
  <c r="P160" i="11"/>
  <c r="O160" i="11"/>
  <c r="N160" i="11"/>
  <c r="M160" i="11"/>
  <c r="Q159" i="11"/>
  <c r="P159" i="11"/>
  <c r="O159" i="11"/>
  <c r="N159" i="11"/>
  <c r="M159" i="11"/>
  <c r="Q158" i="11"/>
  <c r="P158" i="11"/>
  <c r="O158" i="11"/>
  <c r="N158" i="11"/>
  <c r="M158" i="11"/>
  <c r="Q157" i="11"/>
  <c r="P157" i="11"/>
  <c r="O157" i="11"/>
  <c r="N157" i="11"/>
  <c r="M157" i="11"/>
  <c r="Q156" i="11"/>
  <c r="P156" i="11"/>
  <c r="O156" i="11"/>
  <c r="N156" i="11"/>
  <c r="M156" i="11"/>
  <c r="Q155" i="11"/>
  <c r="P155" i="11"/>
  <c r="O155" i="11"/>
  <c r="N155" i="11"/>
  <c r="M155" i="11"/>
  <c r="Q154" i="11"/>
  <c r="P154" i="11"/>
  <c r="O154" i="11"/>
  <c r="N154" i="11"/>
  <c r="M154" i="11"/>
  <c r="Q153" i="11"/>
  <c r="P153" i="11"/>
  <c r="O153" i="11"/>
  <c r="N153" i="11"/>
  <c r="M153" i="11"/>
  <c r="Q152" i="11"/>
  <c r="P152" i="11"/>
  <c r="O152" i="11"/>
  <c r="N152" i="11"/>
  <c r="M152" i="11"/>
  <c r="Q151" i="11"/>
  <c r="P151" i="11"/>
  <c r="O151" i="11"/>
  <c r="N151" i="11"/>
  <c r="M151" i="11"/>
  <c r="Q150" i="11"/>
  <c r="P150" i="11"/>
  <c r="O150" i="11"/>
  <c r="N150" i="11"/>
  <c r="M150" i="11"/>
  <c r="Q149" i="11"/>
  <c r="P149" i="11"/>
  <c r="O149" i="11"/>
  <c r="N149" i="11"/>
  <c r="M149" i="11"/>
  <c r="Q148" i="11"/>
  <c r="P148" i="11"/>
  <c r="O148" i="11"/>
  <c r="N148" i="11"/>
  <c r="M148" i="11"/>
  <c r="Q147" i="11"/>
  <c r="P147" i="11"/>
  <c r="O147" i="11"/>
  <c r="N147" i="11"/>
  <c r="M147" i="11"/>
  <c r="Q146" i="11"/>
  <c r="P146" i="11"/>
  <c r="O146" i="11"/>
  <c r="N146" i="11"/>
  <c r="M146" i="11"/>
  <c r="Q145" i="11"/>
  <c r="P145" i="11"/>
  <c r="O145" i="11"/>
  <c r="N145" i="11"/>
  <c r="M145" i="11"/>
  <c r="Q144" i="11"/>
  <c r="P144" i="11"/>
  <c r="O144" i="11"/>
  <c r="N144" i="11"/>
  <c r="M144" i="11"/>
  <c r="Q143" i="11"/>
  <c r="P143" i="11"/>
  <c r="O143" i="11"/>
  <c r="N143" i="11"/>
  <c r="M143" i="11"/>
  <c r="Q142" i="11"/>
  <c r="P142" i="11"/>
  <c r="O142" i="11"/>
  <c r="N142" i="11"/>
  <c r="M142" i="11"/>
  <c r="Q141" i="11"/>
  <c r="P141" i="11"/>
  <c r="O141" i="11"/>
  <c r="N141" i="11"/>
  <c r="M141" i="11"/>
  <c r="Q140" i="11"/>
  <c r="P140" i="11"/>
  <c r="O140" i="11"/>
  <c r="N140" i="11"/>
  <c r="M140" i="11"/>
  <c r="Q139" i="11"/>
  <c r="P139" i="11"/>
  <c r="O139" i="11"/>
  <c r="N139" i="11"/>
  <c r="M139" i="11"/>
  <c r="Q138" i="11"/>
  <c r="P138" i="11"/>
  <c r="O138" i="11"/>
  <c r="N138" i="11"/>
  <c r="M138" i="11"/>
  <c r="Q137" i="11"/>
  <c r="P137" i="11"/>
  <c r="O137" i="11"/>
  <c r="N137" i="11"/>
  <c r="M137" i="11"/>
  <c r="Q136" i="11"/>
  <c r="P136" i="11"/>
  <c r="O136" i="11"/>
  <c r="N136" i="11"/>
  <c r="M136" i="11"/>
  <c r="Q135" i="11"/>
  <c r="P135" i="11"/>
  <c r="O135" i="11"/>
  <c r="N135" i="11"/>
  <c r="M135" i="11"/>
  <c r="Q134" i="11"/>
  <c r="P134" i="11"/>
  <c r="O134" i="11"/>
  <c r="N134" i="11"/>
  <c r="M134" i="11"/>
  <c r="Q133" i="11"/>
  <c r="P133" i="11"/>
  <c r="O133" i="11"/>
  <c r="N133" i="11"/>
  <c r="M133" i="11"/>
  <c r="Q132" i="11"/>
  <c r="P132" i="11"/>
  <c r="O132" i="11"/>
  <c r="N132" i="11"/>
  <c r="M132" i="11"/>
  <c r="Q131" i="11"/>
  <c r="P131" i="11"/>
  <c r="O131" i="11"/>
  <c r="N131" i="11"/>
  <c r="M131" i="11"/>
  <c r="Q130" i="11"/>
  <c r="P130" i="11"/>
  <c r="O130" i="11"/>
  <c r="N130" i="11"/>
  <c r="M130" i="11"/>
  <c r="Q129" i="11"/>
  <c r="P129" i="11"/>
  <c r="O129" i="11"/>
  <c r="N129" i="11"/>
  <c r="M129" i="11"/>
  <c r="Q128" i="11"/>
  <c r="P128" i="11"/>
  <c r="O128" i="11"/>
  <c r="N128" i="11"/>
  <c r="M128" i="11"/>
  <c r="Q127" i="11"/>
  <c r="P127" i="11"/>
  <c r="O127" i="11"/>
  <c r="N127" i="11"/>
  <c r="M127" i="11"/>
  <c r="Q126" i="11"/>
  <c r="P126" i="11"/>
  <c r="O126" i="11"/>
  <c r="N126" i="11"/>
  <c r="M126" i="11"/>
  <c r="Q125" i="11"/>
  <c r="P125" i="11"/>
  <c r="O125" i="11"/>
  <c r="N125" i="11"/>
  <c r="M125" i="11"/>
  <c r="Q124" i="11"/>
  <c r="P124" i="11"/>
  <c r="O124" i="11"/>
  <c r="N124" i="11"/>
  <c r="M124" i="11"/>
  <c r="Q123" i="11"/>
  <c r="P123" i="11"/>
  <c r="O123" i="11"/>
  <c r="N123" i="11"/>
  <c r="M123" i="11"/>
  <c r="Q122" i="11"/>
  <c r="P122" i="11"/>
  <c r="O122" i="11"/>
  <c r="N122" i="11"/>
  <c r="M122" i="11"/>
  <c r="Q121" i="11"/>
  <c r="P121" i="11"/>
  <c r="O121" i="11"/>
  <c r="N121" i="11"/>
  <c r="M121" i="11"/>
  <c r="Q120" i="11"/>
  <c r="P120" i="11"/>
  <c r="O120" i="11"/>
  <c r="N120" i="11"/>
  <c r="M120" i="11"/>
  <c r="Q119" i="11"/>
  <c r="P119" i="11"/>
  <c r="O119" i="11"/>
  <c r="N119" i="11"/>
  <c r="M119" i="11"/>
  <c r="Q118" i="11"/>
  <c r="P118" i="11"/>
  <c r="O118" i="11"/>
  <c r="N118" i="11"/>
  <c r="M118" i="11"/>
  <c r="Q117" i="11"/>
  <c r="P117" i="11"/>
  <c r="O117" i="11"/>
  <c r="N117" i="11"/>
  <c r="M117" i="11"/>
  <c r="Q116" i="11"/>
  <c r="P116" i="11"/>
  <c r="O116" i="11"/>
  <c r="N116" i="11"/>
  <c r="M116" i="11"/>
  <c r="Q115" i="11"/>
  <c r="P115" i="11"/>
  <c r="O115" i="11"/>
  <c r="N115" i="11"/>
  <c r="M115" i="11"/>
  <c r="Q114" i="11"/>
  <c r="P114" i="11"/>
  <c r="O114" i="11"/>
  <c r="N114" i="11"/>
  <c r="M114" i="11"/>
  <c r="Q113" i="11"/>
  <c r="P113" i="11"/>
  <c r="O113" i="11"/>
  <c r="N113" i="11"/>
  <c r="M113" i="11"/>
  <c r="Q112" i="11"/>
  <c r="P112" i="11"/>
  <c r="O112" i="11"/>
  <c r="N112" i="11"/>
  <c r="M112" i="11"/>
  <c r="Q111" i="11"/>
  <c r="P111" i="11"/>
  <c r="O111" i="11"/>
  <c r="N111" i="11"/>
  <c r="M111" i="11"/>
  <c r="Q110" i="11"/>
  <c r="P110" i="11"/>
  <c r="O110" i="11"/>
  <c r="N110" i="11"/>
  <c r="M110" i="11"/>
  <c r="Q109" i="11"/>
  <c r="P109" i="11"/>
  <c r="O109" i="11"/>
  <c r="N109" i="11"/>
  <c r="M109" i="11"/>
  <c r="Q108" i="11"/>
  <c r="P108" i="11"/>
  <c r="O108" i="11"/>
  <c r="N108" i="11"/>
  <c r="M108" i="11"/>
  <c r="Q107" i="11"/>
  <c r="P107" i="11"/>
  <c r="O107" i="11"/>
  <c r="N107" i="11"/>
  <c r="M107" i="11"/>
  <c r="Q106" i="11"/>
  <c r="P106" i="11"/>
  <c r="O106" i="11"/>
  <c r="N106" i="11"/>
  <c r="M106" i="11"/>
  <c r="Q105" i="11"/>
  <c r="P105" i="11"/>
  <c r="O105" i="11"/>
  <c r="N105" i="11"/>
  <c r="M105" i="11"/>
  <c r="Q104" i="11"/>
  <c r="P104" i="11"/>
  <c r="O104" i="11"/>
  <c r="N104" i="11"/>
  <c r="M104" i="11"/>
  <c r="Q103" i="11"/>
  <c r="P103" i="11"/>
  <c r="O103" i="11"/>
  <c r="N103" i="11"/>
  <c r="M103" i="11"/>
  <c r="Q102" i="11"/>
  <c r="P102" i="11"/>
  <c r="O102" i="11"/>
  <c r="N102" i="11"/>
  <c r="M102" i="11"/>
  <c r="Q101" i="11"/>
  <c r="P101" i="11"/>
  <c r="O101" i="11"/>
  <c r="N101" i="11"/>
  <c r="M101" i="11"/>
  <c r="Q100" i="11"/>
  <c r="P100" i="11"/>
  <c r="O100" i="11"/>
  <c r="N100" i="11"/>
  <c r="M100" i="11"/>
  <c r="Q99" i="11"/>
  <c r="P99" i="11"/>
  <c r="O99" i="11"/>
  <c r="N99" i="11"/>
  <c r="M99" i="11"/>
  <c r="Q98" i="11"/>
  <c r="P98" i="11"/>
  <c r="O98" i="11"/>
  <c r="N98" i="11"/>
  <c r="M98" i="11"/>
  <c r="Q97" i="11"/>
  <c r="P97" i="11"/>
  <c r="O97" i="11"/>
  <c r="N97" i="11"/>
  <c r="M97" i="11"/>
  <c r="Q96" i="11"/>
  <c r="P96" i="11"/>
  <c r="O96" i="11"/>
  <c r="N96" i="11"/>
  <c r="M96" i="11"/>
  <c r="Q95" i="11"/>
  <c r="P95" i="11"/>
  <c r="O95" i="11"/>
  <c r="N95" i="11"/>
  <c r="M95" i="11"/>
  <c r="Q94" i="11"/>
  <c r="P94" i="11"/>
  <c r="O94" i="11"/>
  <c r="N94" i="11"/>
  <c r="M94" i="11"/>
  <c r="Q93" i="11"/>
  <c r="P93" i="11"/>
  <c r="O93" i="11"/>
  <c r="N93" i="11"/>
  <c r="M93" i="11"/>
  <c r="Q92" i="11"/>
  <c r="P92" i="11"/>
  <c r="O92" i="11"/>
  <c r="N92" i="11"/>
  <c r="M92" i="11"/>
  <c r="Q91" i="11"/>
  <c r="P91" i="11"/>
  <c r="O91" i="11"/>
  <c r="N91" i="11"/>
  <c r="M91" i="11"/>
  <c r="Q90" i="11"/>
  <c r="P90" i="11"/>
  <c r="O90" i="11"/>
  <c r="N90" i="11"/>
  <c r="M90" i="11"/>
  <c r="Q89" i="11"/>
  <c r="P89" i="11"/>
  <c r="O89" i="11"/>
  <c r="N89" i="11"/>
  <c r="M89" i="11"/>
  <c r="Q88" i="11"/>
  <c r="P88" i="11"/>
  <c r="O88" i="11"/>
  <c r="N88" i="11"/>
  <c r="M88" i="11"/>
  <c r="Q87" i="11"/>
  <c r="P87" i="11"/>
  <c r="O87" i="11"/>
  <c r="N87" i="11"/>
  <c r="M87" i="11"/>
  <c r="Q86" i="11"/>
  <c r="P86" i="11"/>
  <c r="O86" i="11"/>
  <c r="N86" i="11"/>
  <c r="M86" i="11"/>
  <c r="Q85" i="11"/>
  <c r="P85" i="11"/>
  <c r="O85" i="11"/>
  <c r="N85" i="11"/>
  <c r="M85" i="11"/>
  <c r="Q84" i="11"/>
  <c r="P84" i="11"/>
  <c r="O84" i="11"/>
  <c r="N84" i="11"/>
  <c r="M84" i="11"/>
  <c r="Q83" i="11"/>
  <c r="P83" i="11"/>
  <c r="O83" i="11"/>
  <c r="N83" i="11"/>
  <c r="M83" i="11"/>
  <c r="Q82" i="11"/>
  <c r="P82" i="11"/>
  <c r="O82" i="11"/>
  <c r="N82" i="11"/>
  <c r="M82" i="11"/>
  <c r="Q81" i="11"/>
  <c r="P81" i="11"/>
  <c r="O81" i="11"/>
  <c r="N81" i="11"/>
  <c r="M81" i="11"/>
  <c r="Q80" i="11"/>
  <c r="P80" i="11"/>
  <c r="O80" i="11"/>
  <c r="N80" i="11"/>
  <c r="M80" i="11"/>
  <c r="Q79" i="11"/>
  <c r="P79" i="11"/>
  <c r="O79" i="11"/>
  <c r="N79" i="11"/>
  <c r="M79" i="11"/>
  <c r="Q78" i="11"/>
  <c r="P78" i="11"/>
  <c r="O78" i="11"/>
  <c r="N78" i="11"/>
  <c r="M78" i="11"/>
  <c r="Q77" i="11"/>
  <c r="P77" i="11"/>
  <c r="O77" i="11"/>
  <c r="N77" i="11"/>
  <c r="M77" i="11"/>
  <c r="Q76" i="11"/>
  <c r="P76" i="11"/>
  <c r="O76" i="11"/>
  <c r="N76" i="11"/>
  <c r="M76" i="11"/>
  <c r="Q75" i="11"/>
  <c r="P75" i="11"/>
  <c r="O75" i="11"/>
  <c r="N75" i="11"/>
  <c r="M75" i="11"/>
  <c r="Q74" i="11"/>
  <c r="P74" i="11"/>
  <c r="O74" i="11"/>
  <c r="N74" i="11"/>
  <c r="M74" i="11"/>
  <c r="Q73" i="11"/>
  <c r="P73" i="11"/>
  <c r="O73" i="11"/>
  <c r="N73" i="11"/>
  <c r="M73" i="11"/>
  <c r="Q72" i="11"/>
  <c r="P72" i="11"/>
  <c r="O72" i="11"/>
  <c r="N72" i="11"/>
  <c r="M72" i="11"/>
  <c r="Q71" i="11"/>
  <c r="P71" i="11"/>
  <c r="O71" i="11"/>
  <c r="N71" i="11"/>
  <c r="M71" i="11"/>
  <c r="Q70" i="11"/>
  <c r="P70" i="11"/>
  <c r="O70" i="11"/>
  <c r="N70" i="11"/>
  <c r="M70" i="11"/>
  <c r="Q69" i="11"/>
  <c r="P69" i="11"/>
  <c r="O69" i="11"/>
  <c r="N69" i="11"/>
  <c r="M69" i="11"/>
  <c r="Q68" i="11"/>
  <c r="P68" i="11"/>
  <c r="O68" i="11"/>
  <c r="N68" i="11"/>
  <c r="M68" i="11"/>
  <c r="Q67" i="11"/>
  <c r="P67" i="11"/>
  <c r="O67" i="11"/>
  <c r="N67" i="11"/>
  <c r="M67" i="11"/>
  <c r="Q66" i="11"/>
  <c r="P66" i="11"/>
  <c r="O66" i="11"/>
  <c r="N66" i="11"/>
  <c r="M66" i="11"/>
  <c r="Q65" i="11"/>
  <c r="P65" i="11"/>
  <c r="O65" i="11"/>
  <c r="N65" i="11"/>
  <c r="M65" i="11"/>
  <c r="Q64" i="11"/>
  <c r="P64" i="11"/>
  <c r="O64" i="11"/>
  <c r="N64" i="11"/>
  <c r="M64" i="11"/>
  <c r="Q63" i="11"/>
  <c r="P63" i="11"/>
  <c r="O63" i="11"/>
  <c r="N63" i="11"/>
  <c r="M63" i="11"/>
  <c r="Q62" i="11"/>
  <c r="P62" i="11"/>
  <c r="O62" i="11"/>
  <c r="N62" i="11"/>
  <c r="M62" i="11"/>
  <c r="Q61" i="11"/>
  <c r="P61" i="11"/>
  <c r="O61" i="11"/>
  <c r="N61" i="11"/>
  <c r="M61" i="11"/>
  <c r="Q60" i="11"/>
  <c r="P60" i="11"/>
  <c r="O60" i="11"/>
  <c r="N60" i="11"/>
  <c r="M60" i="11"/>
  <c r="Q59" i="11"/>
  <c r="P59" i="11"/>
  <c r="O59" i="11"/>
  <c r="N59" i="11"/>
  <c r="M59" i="11"/>
  <c r="Q58" i="11"/>
  <c r="P58" i="11"/>
  <c r="O58" i="11"/>
  <c r="N58" i="11"/>
  <c r="M58" i="11"/>
  <c r="Q57" i="11"/>
  <c r="P57" i="11"/>
  <c r="O57" i="11"/>
  <c r="N57" i="11"/>
  <c r="M57" i="11"/>
  <c r="Q56" i="11"/>
  <c r="P56" i="11"/>
  <c r="O56" i="11"/>
  <c r="N56" i="11"/>
  <c r="M56" i="11"/>
  <c r="Q55" i="11"/>
  <c r="P55" i="11"/>
  <c r="O55" i="11"/>
  <c r="N55" i="11"/>
  <c r="M55" i="11"/>
  <c r="Q54" i="11"/>
  <c r="P54" i="11"/>
  <c r="O54" i="11"/>
  <c r="N54" i="11"/>
  <c r="M54" i="11"/>
  <c r="Q53" i="11"/>
  <c r="P53" i="11"/>
  <c r="O53" i="11"/>
  <c r="N53" i="11"/>
  <c r="M53" i="11"/>
  <c r="Q52" i="11"/>
  <c r="P52" i="11"/>
  <c r="O52" i="11"/>
  <c r="N52" i="11"/>
  <c r="M52" i="11"/>
  <c r="Q51" i="11"/>
  <c r="P51" i="11"/>
  <c r="O51" i="11"/>
  <c r="N51" i="11"/>
  <c r="M51" i="11"/>
  <c r="Q50" i="11"/>
  <c r="P50" i="11"/>
  <c r="O50" i="11"/>
  <c r="N50" i="11"/>
  <c r="M50" i="11"/>
  <c r="Q49" i="11"/>
  <c r="P49" i="11"/>
  <c r="O49" i="11"/>
  <c r="N49" i="11"/>
  <c r="M49" i="11"/>
  <c r="Q48" i="11"/>
  <c r="P48" i="11"/>
  <c r="O48" i="11"/>
  <c r="N48" i="11"/>
  <c r="M48" i="11"/>
  <c r="Q47" i="11"/>
  <c r="P47" i="11"/>
  <c r="O47" i="11"/>
  <c r="N47" i="11"/>
  <c r="M47" i="11"/>
  <c r="Q46" i="11"/>
  <c r="P46" i="11"/>
  <c r="O46" i="11"/>
  <c r="N46" i="11"/>
  <c r="M46" i="11"/>
  <c r="Q45" i="11"/>
  <c r="P45" i="11"/>
  <c r="O45" i="11"/>
  <c r="N45" i="11"/>
  <c r="M45" i="11"/>
  <c r="Q44" i="11"/>
  <c r="P44" i="11"/>
  <c r="O44" i="11"/>
  <c r="N44" i="11"/>
  <c r="M44" i="11"/>
  <c r="Q43" i="11"/>
  <c r="P43" i="11"/>
  <c r="O43" i="11"/>
  <c r="N43" i="11"/>
  <c r="M43" i="11"/>
  <c r="Q42" i="11"/>
  <c r="P42" i="11"/>
  <c r="O42" i="11"/>
  <c r="N42" i="11"/>
  <c r="M42" i="11"/>
  <c r="Q41" i="11"/>
  <c r="P41" i="11"/>
  <c r="O41" i="11"/>
  <c r="N41" i="11"/>
  <c r="M41" i="11"/>
  <c r="Q40" i="11"/>
  <c r="P40" i="11"/>
  <c r="O40" i="11"/>
  <c r="N40" i="11"/>
  <c r="M40" i="11"/>
  <c r="Q39" i="11"/>
  <c r="P39" i="11"/>
  <c r="O39" i="11"/>
  <c r="N39" i="11"/>
  <c r="M39" i="11"/>
  <c r="Q38" i="11"/>
  <c r="P38" i="11"/>
  <c r="O38" i="11"/>
  <c r="N38" i="11"/>
  <c r="M38" i="11"/>
  <c r="Q37" i="11"/>
  <c r="P37" i="11"/>
  <c r="O37" i="11"/>
  <c r="N37" i="11"/>
  <c r="M37" i="11"/>
  <c r="Q36" i="11"/>
  <c r="P36" i="11"/>
  <c r="O36" i="11"/>
  <c r="N36" i="11"/>
  <c r="M36" i="11"/>
  <c r="Q35" i="11"/>
  <c r="P35" i="11"/>
  <c r="O35" i="11"/>
  <c r="N35" i="11"/>
  <c r="M35" i="11"/>
  <c r="Q34" i="11"/>
  <c r="P34" i="11"/>
  <c r="O34" i="11"/>
  <c r="N34" i="11"/>
  <c r="M34" i="11"/>
  <c r="Q33" i="11"/>
  <c r="P33" i="11"/>
  <c r="O33" i="11"/>
  <c r="N33" i="11"/>
  <c r="M33" i="11"/>
  <c r="Q32" i="11"/>
  <c r="P32" i="11"/>
  <c r="O32" i="11"/>
  <c r="N32" i="11"/>
  <c r="M32" i="11"/>
  <c r="Q31" i="11"/>
  <c r="P31" i="11"/>
  <c r="O31" i="11"/>
  <c r="N31" i="11"/>
  <c r="M31" i="11"/>
  <c r="Q30" i="11"/>
  <c r="P30" i="11"/>
  <c r="O30" i="11"/>
  <c r="N30" i="11"/>
  <c r="M30" i="11"/>
  <c r="Q29" i="11"/>
  <c r="P29" i="11"/>
  <c r="O29" i="11"/>
  <c r="N29" i="11"/>
  <c r="M29" i="11"/>
  <c r="Q28" i="11"/>
  <c r="P28" i="11"/>
  <c r="O28" i="11"/>
  <c r="N28" i="11"/>
  <c r="M28" i="11"/>
  <c r="Q27" i="11"/>
  <c r="P27" i="11"/>
  <c r="O27" i="11"/>
  <c r="N27" i="11"/>
  <c r="M27" i="11"/>
  <c r="Q26" i="11"/>
  <c r="P26" i="11"/>
  <c r="O26" i="11"/>
  <c r="N26" i="11"/>
  <c r="M26" i="11"/>
  <c r="Q25" i="11"/>
  <c r="P25" i="11"/>
  <c r="O25" i="11"/>
  <c r="N25" i="11"/>
  <c r="M25" i="11"/>
  <c r="Q24" i="11"/>
  <c r="P24" i="11"/>
  <c r="O24" i="11"/>
  <c r="N24" i="11"/>
  <c r="M24" i="11"/>
  <c r="Q23" i="11"/>
  <c r="P23" i="11"/>
  <c r="O23" i="11"/>
  <c r="N23" i="11"/>
  <c r="M23" i="11"/>
  <c r="Q22" i="11"/>
  <c r="P22" i="11"/>
  <c r="O22" i="11"/>
  <c r="N22" i="11"/>
  <c r="M22" i="11"/>
  <c r="Q21" i="11"/>
  <c r="P21" i="11"/>
  <c r="O21" i="11"/>
  <c r="N21" i="11"/>
  <c r="M21" i="11"/>
  <c r="Q20" i="11"/>
  <c r="P20" i="11"/>
  <c r="O20" i="11"/>
  <c r="N20" i="11"/>
  <c r="M20" i="11"/>
  <c r="Q19" i="11"/>
  <c r="P19" i="11"/>
  <c r="O19" i="11"/>
  <c r="N19" i="11"/>
  <c r="M19" i="11"/>
  <c r="Q18" i="11"/>
  <c r="P18" i="11"/>
  <c r="O18" i="11"/>
  <c r="N18" i="11"/>
  <c r="M18" i="11"/>
  <c r="Q17" i="11"/>
  <c r="P17" i="11"/>
  <c r="O17" i="11"/>
  <c r="N17" i="11"/>
  <c r="M17" i="11"/>
  <c r="Q16" i="11"/>
  <c r="P16" i="11"/>
  <c r="O16" i="11"/>
  <c r="N16" i="11"/>
  <c r="M16" i="11"/>
  <c r="Q15" i="11"/>
  <c r="P15" i="11"/>
  <c r="O15" i="11"/>
  <c r="N15" i="11"/>
  <c r="M15" i="11"/>
  <c r="Q14" i="11"/>
  <c r="P14" i="11"/>
  <c r="O14" i="11"/>
  <c r="N14" i="11"/>
  <c r="M14" i="11"/>
  <c r="Q13" i="11"/>
  <c r="P13" i="11"/>
  <c r="O13" i="11"/>
  <c r="N13" i="11"/>
  <c r="M13" i="11"/>
  <c r="Q12" i="11"/>
  <c r="P12" i="11"/>
  <c r="O12" i="11"/>
  <c r="N12" i="11"/>
  <c r="M12" i="11"/>
  <c r="Q11" i="11"/>
  <c r="P11" i="11"/>
  <c r="O11" i="11"/>
  <c r="N11" i="11"/>
  <c r="M11" i="11"/>
  <c r="Q10" i="11"/>
  <c r="P10" i="11"/>
  <c r="O10" i="11"/>
  <c r="N10" i="11"/>
  <c r="M10" i="11"/>
  <c r="Q9" i="11"/>
  <c r="P9" i="11"/>
  <c r="O9" i="11"/>
  <c r="N9" i="11"/>
  <c r="M9" i="11"/>
  <c r="Q8" i="11"/>
  <c r="P8" i="11"/>
  <c r="O8" i="11"/>
  <c r="N8" i="11"/>
  <c r="M8" i="11"/>
  <c r="Q7" i="11"/>
  <c r="P7" i="11"/>
  <c r="O7" i="11"/>
  <c r="N7" i="11"/>
  <c r="M7" i="11"/>
  <c r="Q6" i="11"/>
  <c r="P6" i="11"/>
  <c r="O6" i="11"/>
  <c r="N6" i="11"/>
  <c r="M6" i="11"/>
  <c r="Q5" i="11"/>
  <c r="P5" i="11"/>
  <c r="O5" i="11"/>
  <c r="N5" i="11"/>
  <c r="M5" i="11"/>
  <c r="Q4" i="11"/>
  <c r="P4" i="11"/>
  <c r="O4" i="11"/>
  <c r="N4" i="11"/>
  <c r="M4" i="11"/>
  <c r="Q3" i="11"/>
  <c r="P3" i="11"/>
  <c r="O3" i="11"/>
  <c r="N3" i="11"/>
  <c r="M3" i="11"/>
  <c r="Q2" i="11"/>
  <c r="P2" i="11"/>
  <c r="O2" i="11"/>
  <c r="N2" i="11"/>
  <c r="M2" i="11"/>
  <c r="Q201" i="9"/>
  <c r="P201" i="9"/>
  <c r="O201" i="9"/>
  <c r="N201" i="9"/>
  <c r="M201" i="9"/>
  <c r="Q200" i="9"/>
  <c r="P200" i="9"/>
  <c r="O200" i="9"/>
  <c r="N200" i="9"/>
  <c r="M200" i="9"/>
  <c r="Q199" i="9"/>
  <c r="P199" i="9"/>
  <c r="O199" i="9"/>
  <c r="N199" i="9"/>
  <c r="M199" i="9"/>
  <c r="Q198" i="9"/>
  <c r="P198" i="9"/>
  <c r="O198" i="9"/>
  <c r="N198" i="9"/>
  <c r="M198" i="9"/>
  <c r="Q197" i="9"/>
  <c r="P197" i="9"/>
  <c r="O197" i="9"/>
  <c r="N197" i="9"/>
  <c r="M197" i="9"/>
  <c r="Q196" i="9"/>
  <c r="P196" i="9"/>
  <c r="O196" i="9"/>
  <c r="N196" i="9"/>
  <c r="M196" i="9"/>
  <c r="Q195" i="9"/>
  <c r="P195" i="9"/>
  <c r="O195" i="9"/>
  <c r="N195" i="9"/>
  <c r="M195" i="9"/>
  <c r="Q194" i="9"/>
  <c r="P194" i="9"/>
  <c r="O194" i="9"/>
  <c r="N194" i="9"/>
  <c r="M194" i="9"/>
  <c r="Q193" i="9"/>
  <c r="P193" i="9"/>
  <c r="O193" i="9"/>
  <c r="N193" i="9"/>
  <c r="M193" i="9"/>
  <c r="Q192" i="9"/>
  <c r="P192" i="9"/>
  <c r="O192" i="9"/>
  <c r="N192" i="9"/>
  <c r="M192" i="9"/>
  <c r="Q191" i="9"/>
  <c r="P191" i="9"/>
  <c r="O191" i="9"/>
  <c r="N191" i="9"/>
  <c r="M191" i="9"/>
  <c r="Q190" i="9"/>
  <c r="P190" i="9"/>
  <c r="O190" i="9"/>
  <c r="N190" i="9"/>
  <c r="M190" i="9"/>
  <c r="Q189" i="9"/>
  <c r="P189" i="9"/>
  <c r="O189" i="9"/>
  <c r="N189" i="9"/>
  <c r="M189" i="9"/>
  <c r="Q188" i="9"/>
  <c r="P188" i="9"/>
  <c r="O188" i="9"/>
  <c r="N188" i="9"/>
  <c r="M188" i="9"/>
  <c r="Q187" i="9"/>
  <c r="P187" i="9"/>
  <c r="O187" i="9"/>
  <c r="N187" i="9"/>
  <c r="M187" i="9"/>
  <c r="Q186" i="9"/>
  <c r="P186" i="9"/>
  <c r="O186" i="9"/>
  <c r="N186" i="9"/>
  <c r="M186" i="9"/>
  <c r="Q185" i="9"/>
  <c r="P185" i="9"/>
  <c r="O185" i="9"/>
  <c r="N185" i="9"/>
  <c r="M185" i="9"/>
  <c r="Q184" i="9"/>
  <c r="P184" i="9"/>
  <c r="O184" i="9"/>
  <c r="N184" i="9"/>
  <c r="M184" i="9"/>
  <c r="Q183" i="9"/>
  <c r="P183" i="9"/>
  <c r="O183" i="9"/>
  <c r="N183" i="9"/>
  <c r="M183" i="9"/>
  <c r="Q182" i="9"/>
  <c r="P182" i="9"/>
  <c r="O182" i="9"/>
  <c r="N182" i="9"/>
  <c r="M182" i="9"/>
  <c r="Q181" i="9"/>
  <c r="P181" i="9"/>
  <c r="O181" i="9"/>
  <c r="N181" i="9"/>
  <c r="M181" i="9"/>
  <c r="Q180" i="9"/>
  <c r="P180" i="9"/>
  <c r="O180" i="9"/>
  <c r="N180" i="9"/>
  <c r="M180" i="9"/>
  <c r="Q179" i="9"/>
  <c r="P179" i="9"/>
  <c r="O179" i="9"/>
  <c r="N179" i="9"/>
  <c r="M179" i="9"/>
  <c r="Q178" i="9"/>
  <c r="P178" i="9"/>
  <c r="O178" i="9"/>
  <c r="N178" i="9"/>
  <c r="M178" i="9"/>
  <c r="Q177" i="9"/>
  <c r="P177" i="9"/>
  <c r="O177" i="9"/>
  <c r="N177" i="9"/>
  <c r="M177" i="9"/>
  <c r="Q176" i="9"/>
  <c r="P176" i="9"/>
  <c r="O176" i="9"/>
  <c r="N176" i="9"/>
  <c r="M176" i="9"/>
  <c r="Q175" i="9"/>
  <c r="P175" i="9"/>
  <c r="O175" i="9"/>
  <c r="N175" i="9"/>
  <c r="M175" i="9"/>
  <c r="Q174" i="9"/>
  <c r="P174" i="9"/>
  <c r="O174" i="9"/>
  <c r="N174" i="9"/>
  <c r="M174" i="9"/>
  <c r="Q173" i="9"/>
  <c r="P173" i="9"/>
  <c r="O173" i="9"/>
  <c r="N173" i="9"/>
  <c r="M173" i="9"/>
  <c r="Q172" i="9"/>
  <c r="P172" i="9"/>
  <c r="O172" i="9"/>
  <c r="N172" i="9"/>
  <c r="M172" i="9"/>
  <c r="Q171" i="9"/>
  <c r="P171" i="9"/>
  <c r="O171" i="9"/>
  <c r="N171" i="9"/>
  <c r="M171" i="9"/>
  <c r="Q170" i="9"/>
  <c r="P170" i="9"/>
  <c r="O170" i="9"/>
  <c r="N170" i="9"/>
  <c r="M170" i="9"/>
  <c r="Q169" i="9"/>
  <c r="P169" i="9"/>
  <c r="O169" i="9"/>
  <c r="N169" i="9"/>
  <c r="M169" i="9"/>
  <c r="Q168" i="9"/>
  <c r="P168" i="9"/>
  <c r="O168" i="9"/>
  <c r="N168" i="9"/>
  <c r="M168" i="9"/>
  <c r="Q167" i="9"/>
  <c r="P167" i="9"/>
  <c r="O167" i="9"/>
  <c r="N167" i="9"/>
  <c r="M167" i="9"/>
  <c r="Q166" i="9"/>
  <c r="P166" i="9"/>
  <c r="O166" i="9"/>
  <c r="N166" i="9"/>
  <c r="M166" i="9"/>
  <c r="Q165" i="9"/>
  <c r="P165" i="9"/>
  <c r="O165" i="9"/>
  <c r="N165" i="9"/>
  <c r="M165" i="9"/>
  <c r="Q164" i="9"/>
  <c r="P164" i="9"/>
  <c r="O164" i="9"/>
  <c r="N164" i="9"/>
  <c r="M164" i="9"/>
  <c r="Q163" i="9"/>
  <c r="P163" i="9"/>
  <c r="O163" i="9"/>
  <c r="N163" i="9"/>
  <c r="M163" i="9"/>
  <c r="Q162" i="9"/>
  <c r="P162" i="9"/>
  <c r="O162" i="9"/>
  <c r="N162" i="9"/>
  <c r="M162" i="9"/>
  <c r="Q161" i="9"/>
  <c r="P161" i="9"/>
  <c r="O161" i="9"/>
  <c r="N161" i="9"/>
  <c r="M161" i="9"/>
  <c r="Q160" i="9"/>
  <c r="P160" i="9"/>
  <c r="O160" i="9"/>
  <c r="N160" i="9"/>
  <c r="M160" i="9"/>
  <c r="Q159" i="9"/>
  <c r="P159" i="9"/>
  <c r="O159" i="9"/>
  <c r="N159" i="9"/>
  <c r="M159" i="9"/>
  <c r="Q158" i="9"/>
  <c r="P158" i="9"/>
  <c r="O158" i="9"/>
  <c r="N158" i="9"/>
  <c r="M158" i="9"/>
  <c r="Q157" i="9"/>
  <c r="P157" i="9"/>
  <c r="O157" i="9"/>
  <c r="N157" i="9"/>
  <c r="M157" i="9"/>
  <c r="Q156" i="9"/>
  <c r="P156" i="9"/>
  <c r="O156" i="9"/>
  <c r="N156" i="9"/>
  <c r="M156" i="9"/>
  <c r="Q155" i="9"/>
  <c r="P155" i="9"/>
  <c r="O155" i="9"/>
  <c r="N155" i="9"/>
  <c r="M155" i="9"/>
  <c r="Q154" i="9"/>
  <c r="P154" i="9"/>
  <c r="O154" i="9"/>
  <c r="N154" i="9"/>
  <c r="M154" i="9"/>
  <c r="Q153" i="9"/>
  <c r="P153" i="9"/>
  <c r="O153" i="9"/>
  <c r="N153" i="9"/>
  <c r="M153" i="9"/>
  <c r="Q152" i="9"/>
  <c r="P152" i="9"/>
  <c r="O152" i="9"/>
  <c r="N152" i="9"/>
  <c r="M152" i="9"/>
  <c r="Q151" i="9"/>
  <c r="P151" i="9"/>
  <c r="O151" i="9"/>
  <c r="N151" i="9"/>
  <c r="M151" i="9"/>
  <c r="Q150" i="9"/>
  <c r="P150" i="9"/>
  <c r="O150" i="9"/>
  <c r="N150" i="9"/>
  <c r="M150" i="9"/>
  <c r="Q149" i="9"/>
  <c r="P149" i="9"/>
  <c r="O149" i="9"/>
  <c r="N149" i="9"/>
  <c r="M149" i="9"/>
  <c r="Q148" i="9"/>
  <c r="P148" i="9"/>
  <c r="O148" i="9"/>
  <c r="N148" i="9"/>
  <c r="M148" i="9"/>
  <c r="Q147" i="9"/>
  <c r="P147" i="9"/>
  <c r="O147" i="9"/>
  <c r="N147" i="9"/>
  <c r="M147" i="9"/>
  <c r="Q146" i="9"/>
  <c r="P146" i="9"/>
  <c r="O146" i="9"/>
  <c r="N146" i="9"/>
  <c r="M146" i="9"/>
  <c r="Q145" i="9"/>
  <c r="P145" i="9"/>
  <c r="O145" i="9"/>
  <c r="N145" i="9"/>
  <c r="M145" i="9"/>
  <c r="Q144" i="9"/>
  <c r="P144" i="9"/>
  <c r="O144" i="9"/>
  <c r="N144" i="9"/>
  <c r="M144" i="9"/>
  <c r="Q143" i="9"/>
  <c r="P143" i="9"/>
  <c r="O143" i="9"/>
  <c r="N143" i="9"/>
  <c r="M143" i="9"/>
  <c r="Q142" i="9"/>
  <c r="P142" i="9"/>
  <c r="O142" i="9"/>
  <c r="N142" i="9"/>
  <c r="M142" i="9"/>
  <c r="Q141" i="9"/>
  <c r="P141" i="9"/>
  <c r="O141" i="9"/>
  <c r="N141" i="9"/>
  <c r="M141" i="9"/>
  <c r="Q140" i="9"/>
  <c r="P140" i="9"/>
  <c r="O140" i="9"/>
  <c r="N140" i="9"/>
  <c r="M140" i="9"/>
  <c r="Q139" i="9"/>
  <c r="P139" i="9"/>
  <c r="O139" i="9"/>
  <c r="N139" i="9"/>
  <c r="M139" i="9"/>
  <c r="Q138" i="9"/>
  <c r="P138" i="9"/>
  <c r="O138" i="9"/>
  <c r="N138" i="9"/>
  <c r="M138" i="9"/>
  <c r="Q137" i="9"/>
  <c r="P137" i="9"/>
  <c r="O137" i="9"/>
  <c r="N137" i="9"/>
  <c r="M137" i="9"/>
  <c r="Q136" i="9"/>
  <c r="P136" i="9"/>
  <c r="O136" i="9"/>
  <c r="N136" i="9"/>
  <c r="M136" i="9"/>
  <c r="Q135" i="9"/>
  <c r="P135" i="9"/>
  <c r="O135" i="9"/>
  <c r="N135" i="9"/>
  <c r="M135" i="9"/>
  <c r="Q134" i="9"/>
  <c r="P134" i="9"/>
  <c r="O134" i="9"/>
  <c r="N134" i="9"/>
  <c r="M134" i="9"/>
  <c r="Q133" i="9"/>
  <c r="P133" i="9"/>
  <c r="O133" i="9"/>
  <c r="N133" i="9"/>
  <c r="M133" i="9"/>
  <c r="Q132" i="9"/>
  <c r="P132" i="9"/>
  <c r="O132" i="9"/>
  <c r="N132" i="9"/>
  <c r="M132" i="9"/>
  <c r="Q131" i="9"/>
  <c r="P131" i="9"/>
  <c r="O131" i="9"/>
  <c r="N131" i="9"/>
  <c r="M131" i="9"/>
  <c r="Q130" i="9"/>
  <c r="P130" i="9"/>
  <c r="O130" i="9"/>
  <c r="N130" i="9"/>
  <c r="M130" i="9"/>
  <c r="Q129" i="9"/>
  <c r="P129" i="9"/>
  <c r="O129" i="9"/>
  <c r="N129" i="9"/>
  <c r="M129" i="9"/>
  <c r="Q128" i="9"/>
  <c r="P128" i="9"/>
  <c r="O128" i="9"/>
  <c r="N128" i="9"/>
  <c r="M128" i="9"/>
  <c r="Q127" i="9"/>
  <c r="P127" i="9"/>
  <c r="O127" i="9"/>
  <c r="N127" i="9"/>
  <c r="M127" i="9"/>
  <c r="Q126" i="9"/>
  <c r="P126" i="9"/>
  <c r="O126" i="9"/>
  <c r="N126" i="9"/>
  <c r="M126" i="9"/>
  <c r="Q125" i="9"/>
  <c r="P125" i="9"/>
  <c r="O125" i="9"/>
  <c r="N125" i="9"/>
  <c r="M125" i="9"/>
  <c r="Q124" i="9"/>
  <c r="P124" i="9"/>
  <c r="O124" i="9"/>
  <c r="N124" i="9"/>
  <c r="M124" i="9"/>
  <c r="Q123" i="9"/>
  <c r="P123" i="9"/>
  <c r="O123" i="9"/>
  <c r="N123" i="9"/>
  <c r="M123" i="9"/>
  <c r="Q122" i="9"/>
  <c r="P122" i="9"/>
  <c r="O122" i="9"/>
  <c r="N122" i="9"/>
  <c r="M122" i="9"/>
  <c r="Q121" i="9"/>
  <c r="P121" i="9"/>
  <c r="O121" i="9"/>
  <c r="N121" i="9"/>
  <c r="M121" i="9"/>
  <c r="Q120" i="9"/>
  <c r="P120" i="9"/>
  <c r="O120" i="9"/>
  <c r="N120" i="9"/>
  <c r="M120" i="9"/>
  <c r="Q119" i="9"/>
  <c r="P119" i="9"/>
  <c r="O119" i="9"/>
  <c r="N119" i="9"/>
  <c r="M119" i="9"/>
  <c r="Q118" i="9"/>
  <c r="P118" i="9"/>
  <c r="O118" i="9"/>
  <c r="N118" i="9"/>
  <c r="M118" i="9"/>
  <c r="Q117" i="9"/>
  <c r="P117" i="9"/>
  <c r="O117" i="9"/>
  <c r="N117" i="9"/>
  <c r="M117" i="9"/>
  <c r="Q116" i="9"/>
  <c r="P116" i="9"/>
  <c r="O116" i="9"/>
  <c r="N116" i="9"/>
  <c r="M116" i="9"/>
  <c r="Q115" i="9"/>
  <c r="P115" i="9"/>
  <c r="O115" i="9"/>
  <c r="N115" i="9"/>
  <c r="M115" i="9"/>
  <c r="Q114" i="9"/>
  <c r="P114" i="9"/>
  <c r="O114" i="9"/>
  <c r="N114" i="9"/>
  <c r="M114" i="9"/>
  <c r="Q113" i="9"/>
  <c r="P113" i="9"/>
  <c r="O113" i="9"/>
  <c r="N113" i="9"/>
  <c r="M113" i="9"/>
  <c r="Q112" i="9"/>
  <c r="P112" i="9"/>
  <c r="O112" i="9"/>
  <c r="N112" i="9"/>
  <c r="M112" i="9"/>
  <c r="Q111" i="9"/>
  <c r="P111" i="9"/>
  <c r="O111" i="9"/>
  <c r="N111" i="9"/>
  <c r="M111" i="9"/>
  <c r="Q110" i="9"/>
  <c r="P110" i="9"/>
  <c r="O110" i="9"/>
  <c r="N110" i="9"/>
  <c r="M110" i="9"/>
  <c r="Q109" i="9"/>
  <c r="P109" i="9"/>
  <c r="O109" i="9"/>
  <c r="N109" i="9"/>
  <c r="M109" i="9"/>
  <c r="Q108" i="9"/>
  <c r="P108" i="9"/>
  <c r="O108" i="9"/>
  <c r="N108" i="9"/>
  <c r="M108" i="9"/>
  <c r="Q107" i="9"/>
  <c r="P107" i="9"/>
  <c r="O107" i="9"/>
  <c r="N107" i="9"/>
  <c r="M107" i="9"/>
  <c r="Q106" i="9"/>
  <c r="P106" i="9"/>
  <c r="O106" i="9"/>
  <c r="N106" i="9"/>
  <c r="M106" i="9"/>
  <c r="Q105" i="9"/>
  <c r="P105" i="9"/>
  <c r="O105" i="9"/>
  <c r="N105" i="9"/>
  <c r="M105" i="9"/>
  <c r="Q104" i="9"/>
  <c r="P104" i="9"/>
  <c r="O104" i="9"/>
  <c r="N104" i="9"/>
  <c r="M104" i="9"/>
  <c r="Q103" i="9"/>
  <c r="P103" i="9"/>
  <c r="O103" i="9"/>
  <c r="N103" i="9"/>
  <c r="M103" i="9"/>
  <c r="Q102" i="9"/>
  <c r="P102" i="9"/>
  <c r="O102" i="9"/>
  <c r="N102" i="9"/>
  <c r="M102" i="9"/>
  <c r="Q101" i="9"/>
  <c r="P101" i="9"/>
  <c r="O101" i="9"/>
  <c r="N101" i="9"/>
  <c r="M101" i="9"/>
  <c r="Q100" i="9"/>
  <c r="P100" i="9"/>
  <c r="O100" i="9"/>
  <c r="N100" i="9"/>
  <c r="M100" i="9"/>
  <c r="Q99" i="9"/>
  <c r="P99" i="9"/>
  <c r="O99" i="9"/>
  <c r="N99" i="9"/>
  <c r="M99" i="9"/>
  <c r="Q98" i="9"/>
  <c r="P98" i="9"/>
  <c r="O98" i="9"/>
  <c r="N98" i="9"/>
  <c r="M98" i="9"/>
  <c r="Q97" i="9"/>
  <c r="P97" i="9"/>
  <c r="O97" i="9"/>
  <c r="N97" i="9"/>
  <c r="M97" i="9"/>
  <c r="Q96" i="9"/>
  <c r="P96" i="9"/>
  <c r="O96" i="9"/>
  <c r="N96" i="9"/>
  <c r="M96" i="9"/>
  <c r="Q95" i="9"/>
  <c r="P95" i="9"/>
  <c r="O95" i="9"/>
  <c r="N95" i="9"/>
  <c r="M95" i="9"/>
  <c r="Q94" i="9"/>
  <c r="P94" i="9"/>
  <c r="O94" i="9"/>
  <c r="N94" i="9"/>
  <c r="M94" i="9"/>
  <c r="Q93" i="9"/>
  <c r="P93" i="9"/>
  <c r="O93" i="9"/>
  <c r="N93" i="9"/>
  <c r="M93" i="9"/>
  <c r="Q92" i="9"/>
  <c r="P92" i="9"/>
  <c r="O92" i="9"/>
  <c r="N92" i="9"/>
  <c r="M92" i="9"/>
  <c r="Q91" i="9"/>
  <c r="P91" i="9"/>
  <c r="O91" i="9"/>
  <c r="N91" i="9"/>
  <c r="M91" i="9"/>
  <c r="Q90" i="9"/>
  <c r="P90" i="9"/>
  <c r="O90" i="9"/>
  <c r="N90" i="9"/>
  <c r="M90" i="9"/>
  <c r="Q89" i="9"/>
  <c r="P89" i="9"/>
  <c r="O89" i="9"/>
  <c r="N89" i="9"/>
  <c r="M89" i="9"/>
  <c r="Q88" i="9"/>
  <c r="P88" i="9"/>
  <c r="O88" i="9"/>
  <c r="N88" i="9"/>
  <c r="M88" i="9"/>
  <c r="Q87" i="9"/>
  <c r="P87" i="9"/>
  <c r="O87" i="9"/>
  <c r="N87" i="9"/>
  <c r="M87" i="9"/>
  <c r="Q86" i="9"/>
  <c r="P86" i="9"/>
  <c r="O86" i="9"/>
  <c r="N86" i="9"/>
  <c r="M86" i="9"/>
  <c r="Q85" i="9"/>
  <c r="P85" i="9"/>
  <c r="O85" i="9"/>
  <c r="N85" i="9"/>
  <c r="M85" i="9"/>
  <c r="Q84" i="9"/>
  <c r="P84" i="9"/>
  <c r="O84" i="9"/>
  <c r="N84" i="9"/>
  <c r="M84" i="9"/>
  <c r="Q83" i="9"/>
  <c r="P83" i="9"/>
  <c r="O83" i="9"/>
  <c r="N83" i="9"/>
  <c r="M83" i="9"/>
  <c r="Q82" i="9"/>
  <c r="P82" i="9"/>
  <c r="O82" i="9"/>
  <c r="N82" i="9"/>
  <c r="M82" i="9"/>
  <c r="Q81" i="9"/>
  <c r="P81" i="9"/>
  <c r="O81" i="9"/>
  <c r="N81" i="9"/>
  <c r="M81" i="9"/>
  <c r="Q80" i="9"/>
  <c r="P80" i="9"/>
  <c r="O80" i="9"/>
  <c r="N80" i="9"/>
  <c r="M80" i="9"/>
  <c r="Q79" i="9"/>
  <c r="P79" i="9"/>
  <c r="O79" i="9"/>
  <c r="N79" i="9"/>
  <c r="M79" i="9"/>
  <c r="Q78" i="9"/>
  <c r="P78" i="9"/>
  <c r="O78" i="9"/>
  <c r="N78" i="9"/>
  <c r="M78" i="9"/>
  <c r="Q77" i="9"/>
  <c r="P77" i="9"/>
  <c r="O77" i="9"/>
  <c r="N77" i="9"/>
  <c r="M77" i="9"/>
  <c r="Q76" i="9"/>
  <c r="P76" i="9"/>
  <c r="O76" i="9"/>
  <c r="N76" i="9"/>
  <c r="M76" i="9"/>
  <c r="Q75" i="9"/>
  <c r="P75" i="9"/>
  <c r="O75" i="9"/>
  <c r="N75" i="9"/>
  <c r="M75" i="9"/>
  <c r="Q74" i="9"/>
  <c r="P74" i="9"/>
  <c r="O74" i="9"/>
  <c r="N74" i="9"/>
  <c r="M74" i="9"/>
  <c r="Q73" i="9"/>
  <c r="P73" i="9"/>
  <c r="O73" i="9"/>
  <c r="N73" i="9"/>
  <c r="M73" i="9"/>
  <c r="Q72" i="9"/>
  <c r="P72" i="9"/>
  <c r="O72" i="9"/>
  <c r="N72" i="9"/>
  <c r="M72" i="9"/>
  <c r="Q71" i="9"/>
  <c r="P71" i="9"/>
  <c r="O71" i="9"/>
  <c r="N71" i="9"/>
  <c r="M71" i="9"/>
  <c r="Q70" i="9"/>
  <c r="P70" i="9"/>
  <c r="O70" i="9"/>
  <c r="N70" i="9"/>
  <c r="M70" i="9"/>
  <c r="Q69" i="9"/>
  <c r="P69" i="9"/>
  <c r="O69" i="9"/>
  <c r="N69" i="9"/>
  <c r="M69" i="9"/>
  <c r="Q68" i="9"/>
  <c r="P68" i="9"/>
  <c r="O68" i="9"/>
  <c r="N68" i="9"/>
  <c r="M68" i="9"/>
  <c r="Q67" i="9"/>
  <c r="P67" i="9"/>
  <c r="O67" i="9"/>
  <c r="N67" i="9"/>
  <c r="M67" i="9"/>
  <c r="Q66" i="9"/>
  <c r="P66" i="9"/>
  <c r="O66" i="9"/>
  <c r="N66" i="9"/>
  <c r="M66" i="9"/>
  <c r="Q65" i="9"/>
  <c r="P65" i="9"/>
  <c r="O65" i="9"/>
  <c r="N65" i="9"/>
  <c r="M65" i="9"/>
  <c r="Q64" i="9"/>
  <c r="P64" i="9"/>
  <c r="O64" i="9"/>
  <c r="N64" i="9"/>
  <c r="M64" i="9"/>
  <c r="Q63" i="9"/>
  <c r="P63" i="9"/>
  <c r="O63" i="9"/>
  <c r="N63" i="9"/>
  <c r="M63" i="9"/>
  <c r="Q62" i="9"/>
  <c r="P62" i="9"/>
  <c r="O62" i="9"/>
  <c r="N62" i="9"/>
  <c r="M62" i="9"/>
  <c r="Q61" i="9"/>
  <c r="P61" i="9"/>
  <c r="O61" i="9"/>
  <c r="N61" i="9"/>
  <c r="M61" i="9"/>
  <c r="Q60" i="9"/>
  <c r="P60" i="9"/>
  <c r="O60" i="9"/>
  <c r="N60" i="9"/>
  <c r="M60" i="9"/>
  <c r="Q59" i="9"/>
  <c r="P59" i="9"/>
  <c r="O59" i="9"/>
  <c r="N59" i="9"/>
  <c r="M59" i="9"/>
  <c r="Q58" i="9"/>
  <c r="P58" i="9"/>
  <c r="O58" i="9"/>
  <c r="N58" i="9"/>
  <c r="M58" i="9"/>
  <c r="Q57" i="9"/>
  <c r="P57" i="9"/>
  <c r="O57" i="9"/>
  <c r="N57" i="9"/>
  <c r="M57" i="9"/>
  <c r="Q56" i="9"/>
  <c r="P56" i="9"/>
  <c r="O56" i="9"/>
  <c r="N56" i="9"/>
  <c r="M56" i="9"/>
  <c r="Q55" i="9"/>
  <c r="P55" i="9"/>
  <c r="O55" i="9"/>
  <c r="N55" i="9"/>
  <c r="M55" i="9"/>
  <c r="Q54" i="9"/>
  <c r="P54" i="9"/>
  <c r="O54" i="9"/>
  <c r="N54" i="9"/>
  <c r="M54" i="9"/>
  <c r="Q53" i="9"/>
  <c r="P53" i="9"/>
  <c r="O53" i="9"/>
  <c r="N53" i="9"/>
  <c r="M53" i="9"/>
  <c r="Q52" i="9"/>
  <c r="P52" i="9"/>
  <c r="O52" i="9"/>
  <c r="N52" i="9"/>
  <c r="M52" i="9"/>
  <c r="Q51" i="9"/>
  <c r="P51" i="9"/>
  <c r="O51" i="9"/>
  <c r="N51" i="9"/>
  <c r="M51" i="9"/>
  <c r="Q50" i="9"/>
  <c r="P50" i="9"/>
  <c r="O50" i="9"/>
  <c r="N50" i="9"/>
  <c r="M50" i="9"/>
  <c r="Q49" i="9"/>
  <c r="P49" i="9"/>
  <c r="O49" i="9"/>
  <c r="N49" i="9"/>
  <c r="M49" i="9"/>
  <c r="Q48" i="9"/>
  <c r="P48" i="9"/>
  <c r="O48" i="9"/>
  <c r="N48" i="9"/>
  <c r="M48" i="9"/>
  <c r="Q47" i="9"/>
  <c r="P47" i="9"/>
  <c r="O47" i="9"/>
  <c r="N47" i="9"/>
  <c r="M47" i="9"/>
  <c r="Q46" i="9"/>
  <c r="P46" i="9"/>
  <c r="O46" i="9"/>
  <c r="N46" i="9"/>
  <c r="M46" i="9"/>
  <c r="Q45" i="9"/>
  <c r="P45" i="9"/>
  <c r="O45" i="9"/>
  <c r="N45" i="9"/>
  <c r="M45" i="9"/>
  <c r="Q44" i="9"/>
  <c r="P44" i="9"/>
  <c r="O44" i="9"/>
  <c r="N44" i="9"/>
  <c r="M44" i="9"/>
  <c r="Q43" i="9"/>
  <c r="P43" i="9"/>
  <c r="O43" i="9"/>
  <c r="N43" i="9"/>
  <c r="M43" i="9"/>
  <c r="Q42" i="9"/>
  <c r="P42" i="9"/>
  <c r="O42" i="9"/>
  <c r="N42" i="9"/>
  <c r="M42" i="9"/>
  <c r="Q41" i="9"/>
  <c r="P41" i="9"/>
  <c r="O41" i="9"/>
  <c r="N41" i="9"/>
  <c r="M41" i="9"/>
  <c r="Q40" i="9"/>
  <c r="P40" i="9"/>
  <c r="O40" i="9"/>
  <c r="N40" i="9"/>
  <c r="M40" i="9"/>
  <c r="Q39" i="9"/>
  <c r="P39" i="9"/>
  <c r="O39" i="9"/>
  <c r="N39" i="9"/>
  <c r="M39" i="9"/>
  <c r="Q38" i="9"/>
  <c r="P38" i="9"/>
  <c r="O38" i="9"/>
  <c r="N38" i="9"/>
  <c r="M38" i="9"/>
  <c r="Q37" i="9"/>
  <c r="P37" i="9"/>
  <c r="O37" i="9"/>
  <c r="N37" i="9"/>
  <c r="M37" i="9"/>
  <c r="Q36" i="9"/>
  <c r="P36" i="9"/>
  <c r="O36" i="9"/>
  <c r="N36" i="9"/>
  <c r="M36" i="9"/>
  <c r="Q35" i="9"/>
  <c r="P35" i="9"/>
  <c r="O35" i="9"/>
  <c r="N35" i="9"/>
  <c r="M35" i="9"/>
  <c r="Q34" i="9"/>
  <c r="P34" i="9"/>
  <c r="O34" i="9"/>
  <c r="N34" i="9"/>
  <c r="M34" i="9"/>
  <c r="Q33" i="9"/>
  <c r="P33" i="9"/>
  <c r="O33" i="9"/>
  <c r="N33" i="9"/>
  <c r="M33" i="9"/>
  <c r="Q32" i="9"/>
  <c r="P32" i="9"/>
  <c r="O32" i="9"/>
  <c r="N32" i="9"/>
  <c r="M32" i="9"/>
  <c r="Q31" i="9"/>
  <c r="P31" i="9"/>
  <c r="O31" i="9"/>
  <c r="N31" i="9"/>
  <c r="M31" i="9"/>
  <c r="Q30" i="9"/>
  <c r="P30" i="9"/>
  <c r="O30" i="9"/>
  <c r="N30" i="9"/>
  <c r="M30" i="9"/>
  <c r="Q29" i="9"/>
  <c r="P29" i="9"/>
  <c r="O29" i="9"/>
  <c r="N29" i="9"/>
  <c r="M29" i="9"/>
  <c r="Q28" i="9"/>
  <c r="P28" i="9"/>
  <c r="O28" i="9"/>
  <c r="N28" i="9"/>
  <c r="M28" i="9"/>
  <c r="Q27" i="9"/>
  <c r="P27" i="9"/>
  <c r="O27" i="9"/>
  <c r="N27" i="9"/>
  <c r="M27" i="9"/>
  <c r="Q26" i="9"/>
  <c r="P26" i="9"/>
  <c r="O26" i="9"/>
  <c r="N26" i="9"/>
  <c r="M26" i="9"/>
  <c r="Q25" i="9"/>
  <c r="P25" i="9"/>
  <c r="O25" i="9"/>
  <c r="N25" i="9"/>
  <c r="M25" i="9"/>
  <c r="Q24" i="9"/>
  <c r="P24" i="9"/>
  <c r="O24" i="9"/>
  <c r="N24" i="9"/>
  <c r="M24" i="9"/>
  <c r="Q23" i="9"/>
  <c r="P23" i="9"/>
  <c r="O23" i="9"/>
  <c r="N23" i="9"/>
  <c r="M23" i="9"/>
  <c r="Q22" i="9"/>
  <c r="P22" i="9"/>
  <c r="O22" i="9"/>
  <c r="N22" i="9"/>
  <c r="M22" i="9"/>
  <c r="Q21" i="9"/>
  <c r="P21" i="9"/>
  <c r="O21" i="9"/>
  <c r="N21" i="9"/>
  <c r="M21" i="9"/>
  <c r="Q20" i="9"/>
  <c r="P20" i="9"/>
  <c r="O20" i="9"/>
  <c r="N20" i="9"/>
  <c r="M20" i="9"/>
  <c r="Q19" i="9"/>
  <c r="P19" i="9"/>
  <c r="O19" i="9"/>
  <c r="N19" i="9"/>
  <c r="M19" i="9"/>
  <c r="Q18" i="9"/>
  <c r="P18" i="9"/>
  <c r="O18" i="9"/>
  <c r="N18" i="9"/>
  <c r="M18" i="9"/>
  <c r="Q17" i="9"/>
  <c r="P17" i="9"/>
  <c r="O17" i="9"/>
  <c r="N17" i="9"/>
  <c r="M17" i="9"/>
  <c r="Q16" i="9"/>
  <c r="P16" i="9"/>
  <c r="O16" i="9"/>
  <c r="N16" i="9"/>
  <c r="M16" i="9"/>
  <c r="Q15" i="9"/>
  <c r="P15" i="9"/>
  <c r="O15" i="9"/>
  <c r="N15" i="9"/>
  <c r="M15" i="9"/>
  <c r="Q14" i="9"/>
  <c r="P14" i="9"/>
  <c r="O14" i="9"/>
  <c r="N14" i="9"/>
  <c r="M14" i="9"/>
  <c r="Q13" i="9"/>
  <c r="P13" i="9"/>
  <c r="O13" i="9"/>
  <c r="N13" i="9"/>
  <c r="M13" i="9"/>
  <c r="Q12" i="9"/>
  <c r="P12" i="9"/>
  <c r="O12" i="9"/>
  <c r="N12" i="9"/>
  <c r="M12" i="9"/>
  <c r="Q11" i="9"/>
  <c r="P11" i="9"/>
  <c r="O11" i="9"/>
  <c r="N11" i="9"/>
  <c r="M11" i="9"/>
  <c r="Q10" i="9"/>
  <c r="P10" i="9"/>
  <c r="O10" i="9"/>
  <c r="N10" i="9"/>
  <c r="M10" i="9"/>
  <c r="Q9" i="9"/>
  <c r="P9" i="9"/>
  <c r="O9" i="9"/>
  <c r="N9" i="9"/>
  <c r="M9" i="9"/>
  <c r="Q8" i="9"/>
  <c r="P8" i="9"/>
  <c r="O8" i="9"/>
  <c r="N8" i="9"/>
  <c r="M8" i="9"/>
  <c r="Q7" i="9"/>
  <c r="P7" i="9"/>
  <c r="O7" i="9"/>
  <c r="N7" i="9"/>
  <c r="M7" i="9"/>
  <c r="Q6" i="9"/>
  <c r="P6" i="9"/>
  <c r="O6" i="9"/>
  <c r="N6" i="9"/>
  <c r="M6" i="9"/>
  <c r="Q5" i="9"/>
  <c r="P5" i="9"/>
  <c r="O5" i="9"/>
  <c r="N5" i="9"/>
  <c r="M5" i="9"/>
  <c r="Q4" i="9"/>
  <c r="P4" i="9"/>
  <c r="O4" i="9"/>
  <c r="N4" i="9"/>
  <c r="M4" i="9"/>
  <c r="Q3" i="9"/>
  <c r="P3" i="9"/>
  <c r="O3" i="9"/>
  <c r="N3" i="9"/>
  <c r="M3" i="9"/>
  <c r="Q2" i="9"/>
  <c r="P2" i="9"/>
  <c r="O2" i="9"/>
  <c r="N2" i="9"/>
  <c r="M2" i="9"/>
  <c r="F25" i="7"/>
  <c r="F24" i="7"/>
  <c r="K23" i="7"/>
  <c r="F23" i="7"/>
  <c r="F22" i="7"/>
  <c r="F21" i="7"/>
  <c r="F20" i="7"/>
  <c r="F19" i="7"/>
  <c r="F18" i="7"/>
  <c r="F17" i="7"/>
  <c r="F16" i="7"/>
  <c r="F15" i="7"/>
  <c r="D12" i="7"/>
  <c r="I8" i="7"/>
  <c r="D7" i="7"/>
  <c r="G91" i="5"/>
  <c r="F91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I81" i="4"/>
  <c r="H81" i="4"/>
  <c r="G81" i="4"/>
  <c r="I80" i="4"/>
  <c r="H80" i="4"/>
  <c r="G80" i="4"/>
  <c r="I79" i="4"/>
  <c r="H79" i="4"/>
  <c r="G79" i="4"/>
  <c r="I78" i="4"/>
  <c r="H78" i="4"/>
  <c r="G78" i="4"/>
  <c r="I77" i="4"/>
  <c r="H77" i="4"/>
  <c r="G77" i="4"/>
  <c r="I76" i="4"/>
  <c r="H76" i="4"/>
  <c r="G76" i="4"/>
  <c r="I75" i="4"/>
  <c r="H75" i="4"/>
  <c r="G75" i="4"/>
  <c r="I74" i="4"/>
  <c r="H74" i="4"/>
  <c r="G74" i="4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H4" i="4"/>
  <c r="G4" i="4"/>
  <c r="I3" i="4"/>
  <c r="H3" i="4"/>
  <c r="G3" i="4"/>
  <c r="I2" i="4"/>
  <c r="H2" i="4"/>
  <c r="G2" i="4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<sst xmlns="http://schemas.openxmlformats.org/spreadsheetml/2006/main" count="28795" uniqueCount="3175">
  <si>
    <t>Abra</t>
  </si>
  <si>
    <t>Kadabra</t>
  </si>
  <si>
    <t>Machop</t>
  </si>
  <si>
    <t>Machoke</t>
  </si>
  <si>
    <t>Victreebel</t>
  </si>
  <si>
    <t>Tentacruel</t>
  </si>
  <si>
    <t>Geodude</t>
  </si>
  <si>
    <t>Graveler</t>
  </si>
  <si>
    <t>Golem</t>
  </si>
  <si>
    <t>Ponyta</t>
  </si>
  <si>
    <t>Alakazam</t>
  </si>
  <si>
    <t>Bellsprout</t>
  </si>
  <si>
    <t>Weepinbell</t>
  </si>
  <si>
    <t>Psychic</t>
  </si>
  <si>
    <t>Fighting</t>
  </si>
  <si>
    <t>Grass</t>
  </si>
  <si>
    <t>Water</t>
  </si>
  <si>
    <t>Machamp</t>
  </si>
  <si>
    <t>Rock</t>
  </si>
  <si>
    <t>Fire</t>
  </si>
  <si>
    <t>Poison</t>
  </si>
  <si>
    <t>Ground</t>
  </si>
  <si>
    <t>Name</t>
  </si>
  <si>
    <t>Type 2</t>
  </si>
  <si>
    <t>HP</t>
  </si>
  <si>
    <t>Attack</t>
  </si>
  <si>
    <t>Defense</t>
  </si>
  <si>
    <t>Type 3</t>
  </si>
  <si>
    <t xml:space="preserve">Name </t>
  </si>
  <si>
    <t>First Name</t>
  </si>
  <si>
    <t>Middle Name</t>
  </si>
  <si>
    <t>Last Name</t>
  </si>
  <si>
    <t xml:space="preserve">Mary Elizabeth Smith </t>
  </si>
  <si>
    <t>Mary</t>
  </si>
  <si>
    <t>Elizabeth</t>
  </si>
  <si>
    <t>Smith</t>
  </si>
  <si>
    <t>Ross James Geller</t>
  </si>
  <si>
    <t>Natasha Yvone Romanoff</t>
  </si>
  <si>
    <t>William Jackson Harper</t>
  </si>
  <si>
    <t>Marco van Basten</t>
  </si>
  <si>
    <t>Diego Gracia Lopez</t>
  </si>
  <si>
    <t>Natsha</t>
  </si>
  <si>
    <t>Diego</t>
  </si>
  <si>
    <t>Marco</t>
  </si>
  <si>
    <t>William</t>
  </si>
  <si>
    <t>Ross</t>
  </si>
  <si>
    <t>James</t>
  </si>
  <si>
    <t>Yvone</t>
  </si>
  <si>
    <t>Jackson</t>
  </si>
  <si>
    <t>van</t>
  </si>
  <si>
    <t>Gracia</t>
  </si>
  <si>
    <t>Geller</t>
  </si>
  <si>
    <t>Romanoff</t>
  </si>
  <si>
    <t>Harper</t>
  </si>
  <si>
    <t>Basten</t>
  </si>
  <si>
    <t>Lopez</t>
  </si>
  <si>
    <t>Problem 01: Separate First, Middle, and Last Name</t>
  </si>
  <si>
    <t>Problem 02: Generate Random Number from Range</t>
  </si>
  <si>
    <t>Subject Marks</t>
  </si>
  <si>
    <t>Advanced Excel Exercises with Solutions</t>
  </si>
  <si>
    <t>Chemistry</t>
  </si>
  <si>
    <t>Physics</t>
  </si>
  <si>
    <t>English</t>
  </si>
  <si>
    <t>Accountancy</t>
  </si>
  <si>
    <t>Maths</t>
  </si>
  <si>
    <t>Economics</t>
  </si>
  <si>
    <t>Business Studies</t>
  </si>
  <si>
    <t>Total</t>
  </si>
  <si>
    <t>Average</t>
  </si>
  <si>
    <t>Grade</t>
  </si>
  <si>
    <t>Akhilesh</t>
  </si>
  <si>
    <t>Ruchi</t>
  </si>
  <si>
    <t>Bhawna</t>
  </si>
  <si>
    <t>Chetan</t>
  </si>
  <si>
    <t>Neeti</t>
  </si>
  <si>
    <t>Chanchai</t>
  </si>
  <si>
    <t>Preeti</t>
  </si>
  <si>
    <t>Richa</t>
  </si>
  <si>
    <t>Manish</t>
  </si>
  <si>
    <t>Karun</t>
  </si>
  <si>
    <t>Madhur</t>
  </si>
  <si>
    <t>Nitesh</t>
  </si>
  <si>
    <t>Isha</t>
  </si>
  <si>
    <t>B</t>
  </si>
  <si>
    <t>B+</t>
  </si>
  <si>
    <t>F</t>
  </si>
  <si>
    <t>Xilth Standard</t>
  </si>
  <si>
    <t>Tentacool</t>
  </si>
  <si>
    <t>Adebayo</t>
  </si>
  <si>
    <t>Chinedu</t>
  </si>
  <si>
    <t>Amina</t>
  </si>
  <si>
    <t>Sadiq</t>
  </si>
  <si>
    <t>Funke</t>
  </si>
  <si>
    <t>Ibrahim</t>
  </si>
  <si>
    <t>Ngozi</t>
  </si>
  <si>
    <t>Musa</t>
  </si>
  <si>
    <t>Blessing</t>
  </si>
  <si>
    <t>Tunde</t>
  </si>
  <si>
    <t>Halima</t>
  </si>
  <si>
    <t>Sola</t>
  </si>
  <si>
    <t>Kemi</t>
  </si>
  <si>
    <t>Yusuf</t>
  </si>
  <si>
    <t>Zainab</t>
  </si>
  <si>
    <t>Segun</t>
  </si>
  <si>
    <t>Bisi</t>
  </si>
  <si>
    <t>Emeka</t>
  </si>
  <si>
    <t>Aisha</t>
  </si>
  <si>
    <t>Kunle</t>
  </si>
  <si>
    <t>Biology</t>
  </si>
  <si>
    <t>Chinedu Okafor</t>
  </si>
  <si>
    <t>Aisha Bello</t>
  </si>
  <si>
    <t>Samuel Adeyemi</t>
  </si>
  <si>
    <t>Blessing Eze</t>
  </si>
  <si>
    <t>Ibrahim Sadiq</t>
  </si>
  <si>
    <t>Funke Ogunleye</t>
  </si>
  <si>
    <t>Daniel Uche</t>
  </si>
  <si>
    <t>Zainab Musa</t>
  </si>
  <si>
    <t>Emmanuel Ojo</t>
  </si>
  <si>
    <t>Peace Nwankwo</t>
  </si>
  <si>
    <t>Tunde Akinwale</t>
  </si>
  <si>
    <t>Hadiza Lawal</t>
  </si>
  <si>
    <t>Michael Johnson</t>
  </si>
  <si>
    <t>Sola Ajayi</t>
  </si>
  <si>
    <t>Ruth Danjuma</t>
  </si>
  <si>
    <t>Musa Abdullahi</t>
  </si>
  <si>
    <t>Esther Okorie</t>
  </si>
  <si>
    <t>Kelvin Peters</t>
  </si>
  <si>
    <t>Fatima Shehu</t>
  </si>
  <si>
    <t>David Alabi</t>
  </si>
  <si>
    <t>Nkiru Onyekachi</t>
  </si>
  <si>
    <t>Sadiq Mohammed</t>
  </si>
  <si>
    <t>Joy Williams</t>
  </si>
  <si>
    <t>Abiodun Olatunji</t>
  </si>
  <si>
    <t>Amina Yusuf</t>
  </si>
  <si>
    <t>Paul Okafor</t>
  </si>
  <si>
    <t>Zarah Ali</t>
  </si>
  <si>
    <t>Joshua Martins</t>
  </si>
  <si>
    <t>Mercy Abah</t>
  </si>
  <si>
    <t>Ibrahim Tanko</t>
  </si>
  <si>
    <t>Omotola Benson</t>
  </si>
  <si>
    <t>Victor Udom</t>
  </si>
  <si>
    <t>Halima Garba</t>
  </si>
  <si>
    <t>Nelson Brown</t>
  </si>
  <si>
    <t>Rofiat Adebayo</t>
  </si>
  <si>
    <t>Francis Obi</t>
  </si>
  <si>
    <t>Sikiru Balogun</t>
  </si>
  <si>
    <t>Hannah Okon</t>
  </si>
  <si>
    <t>Mohammed Kabir</t>
  </si>
  <si>
    <t>Linda Afolayan</t>
  </si>
  <si>
    <t>Segun Popoola</t>
  </si>
  <si>
    <t>Patience Ekanem</t>
  </si>
  <si>
    <t>Bashir Sule</t>
  </si>
  <si>
    <t>Deborah Okeke</t>
  </si>
  <si>
    <t>Yemi Falade</t>
  </si>
  <si>
    <t>Solomon Adebola</t>
  </si>
  <si>
    <t>Aisha Umar</t>
  </si>
  <si>
    <t>Emmanuel Friday</t>
  </si>
  <si>
    <t>Sadiya Musa</t>
  </si>
  <si>
    <t>John Omoniyi</t>
  </si>
  <si>
    <t>Grace Nnamdi</t>
  </si>
  <si>
    <t>Abdul Rahman</t>
  </si>
  <si>
    <t>Peace Olawale</t>
  </si>
  <si>
    <t>Collins Emeh</t>
  </si>
  <si>
    <t>Zainab Danladi</t>
  </si>
  <si>
    <t>Peter Okoro</t>
  </si>
  <si>
    <t>Rukayat Sadiq</t>
  </si>
  <si>
    <t>Godwin Ekpo</t>
  </si>
  <si>
    <t>Maryam Hassan</t>
  </si>
  <si>
    <t>Timothy Osei</t>
  </si>
  <si>
    <t>Nafisat Bello</t>
  </si>
  <si>
    <t>Stephen Ayo</t>
  </si>
  <si>
    <t>Favour Chukwu</t>
  </si>
  <si>
    <t>Ismaila Lawan</t>
  </si>
  <si>
    <t>Oluwaseun George</t>
  </si>
  <si>
    <t>Janet Edet</t>
  </si>
  <si>
    <t>Hassan Liman</t>
  </si>
  <si>
    <t>Vivian Opara</t>
  </si>
  <si>
    <t>Lawal Jimoh</t>
  </si>
  <si>
    <t>Sarah Thompson</t>
  </si>
  <si>
    <t>Kabiru Adamu</t>
  </si>
  <si>
    <t>Juliet Nwoye</t>
  </si>
  <si>
    <t>Raymond Efe</t>
  </si>
  <si>
    <t>Maimuna Idris</t>
  </si>
  <si>
    <t>Oluchi Anene</t>
  </si>
  <si>
    <t>Sadiq Lawan</t>
  </si>
  <si>
    <t>Deborah Akinyi</t>
  </si>
  <si>
    <t>Chukwudi Ibeh</t>
  </si>
  <si>
    <t>Fatima Yakubu</t>
  </si>
  <si>
    <t>Emmanuel Akpan</t>
  </si>
  <si>
    <t>Tax Invoice</t>
  </si>
  <si>
    <t>Date</t>
  </si>
  <si>
    <t>Phone</t>
  </si>
  <si>
    <t>Invoice No</t>
  </si>
  <si>
    <t>Email</t>
  </si>
  <si>
    <t>Website</t>
  </si>
  <si>
    <t>Due Date</t>
  </si>
  <si>
    <t>Bill To</t>
  </si>
  <si>
    <t>Company</t>
  </si>
  <si>
    <t>Address</t>
  </si>
  <si>
    <t>Description</t>
  </si>
  <si>
    <t>Quantity</t>
  </si>
  <si>
    <t>Unit Price</t>
  </si>
  <si>
    <t>Subtotal</t>
  </si>
  <si>
    <t>Tax Rate</t>
  </si>
  <si>
    <t>Total Tax</t>
  </si>
  <si>
    <t>Subtotal with Discount</t>
  </si>
  <si>
    <t>Shipping Fee</t>
  </si>
  <si>
    <t>If You Have Any Querry, Please Contact</t>
  </si>
  <si>
    <t>Signature of the Customer</t>
  </si>
  <si>
    <t>No</t>
  </si>
  <si>
    <t>Item</t>
  </si>
  <si>
    <t>Unit Price (₦)</t>
  </si>
  <si>
    <t xml:space="preserve">Amount </t>
  </si>
  <si>
    <t>VAT Amount</t>
  </si>
  <si>
    <t>Rice</t>
  </si>
  <si>
    <t>Beans</t>
  </si>
  <si>
    <t>Bread</t>
  </si>
  <si>
    <t>Milk</t>
  </si>
  <si>
    <t>Sugar</t>
  </si>
  <si>
    <t>Garri</t>
  </si>
  <si>
    <t>Yam</t>
  </si>
  <si>
    <t>Indomie Noodles</t>
  </si>
  <si>
    <t>Eggs</t>
  </si>
  <si>
    <t>Palm Oil</t>
  </si>
  <si>
    <t>Vegetable Oil</t>
  </si>
  <si>
    <t>Butter</t>
  </si>
  <si>
    <t>Cheese</t>
  </si>
  <si>
    <t>Tomatoes</t>
  </si>
  <si>
    <t>Onions</t>
  </si>
  <si>
    <t>Pepper</t>
  </si>
  <si>
    <t>Salt</t>
  </si>
  <si>
    <t>Seasoning Cubes</t>
  </si>
  <si>
    <t>Spaghetti</t>
  </si>
  <si>
    <t>Macaroni</t>
  </si>
  <si>
    <t>Flour</t>
  </si>
  <si>
    <t>Semolina</t>
  </si>
  <si>
    <t>Custard</t>
  </si>
  <si>
    <t>Oats</t>
  </si>
  <si>
    <t>Cornflakes</t>
  </si>
  <si>
    <t>Honey</t>
  </si>
  <si>
    <t>Peanut Butter</t>
  </si>
  <si>
    <t>Groundnut</t>
  </si>
  <si>
    <t>Cashew Nuts</t>
  </si>
  <si>
    <t>Almonds</t>
  </si>
  <si>
    <t>Walnuts</t>
  </si>
  <si>
    <t>Banana</t>
  </si>
  <si>
    <t>Apple</t>
  </si>
  <si>
    <t>Orange</t>
  </si>
  <si>
    <t>Pineapple</t>
  </si>
  <si>
    <t>Watermelon</t>
  </si>
  <si>
    <t>Mango</t>
  </si>
  <si>
    <t>Pawpaw</t>
  </si>
  <si>
    <t>Avocado</t>
  </si>
  <si>
    <t>Cucumber</t>
  </si>
  <si>
    <t>Carrot</t>
  </si>
  <si>
    <t>Cabbage</t>
  </si>
  <si>
    <t>Lettuce</t>
  </si>
  <si>
    <t>Spinach</t>
  </si>
  <si>
    <t>Okra</t>
  </si>
  <si>
    <t>Pumpkin Leaves</t>
  </si>
  <si>
    <t>Bitter Leaf</t>
  </si>
  <si>
    <t>Egusi</t>
  </si>
  <si>
    <t>Ogbono</t>
  </si>
  <si>
    <t>Crayfish</t>
  </si>
  <si>
    <t>Stockfish</t>
  </si>
  <si>
    <t>Dry Fish</t>
  </si>
  <si>
    <t>Chicken</t>
  </si>
  <si>
    <t>Turkey</t>
  </si>
  <si>
    <t>Beef</t>
  </si>
  <si>
    <t>Goat Meat</t>
  </si>
  <si>
    <t>Snail</t>
  </si>
  <si>
    <t>Sausage</t>
  </si>
  <si>
    <t>Hotdog</t>
  </si>
  <si>
    <t>Fish Fillet</t>
  </si>
  <si>
    <t>Catfish</t>
  </si>
  <si>
    <t>Tilapia</t>
  </si>
  <si>
    <t>Sardines</t>
  </si>
  <si>
    <t>Tuna</t>
  </si>
  <si>
    <t>Corn</t>
  </si>
  <si>
    <t>Popcorn</t>
  </si>
  <si>
    <t>Baking Powder</t>
  </si>
  <si>
    <t>Yeast</t>
  </si>
  <si>
    <t>Cocoa Powder</t>
  </si>
  <si>
    <t>Chocolate Drink</t>
  </si>
  <si>
    <t>Tea Bags</t>
  </si>
  <si>
    <t>Coffee</t>
  </si>
  <si>
    <t>Fruit Juice</t>
  </si>
  <si>
    <t>Soft Drink</t>
  </si>
  <si>
    <t>Bottled Water</t>
  </si>
  <si>
    <t>Energy Drink</t>
  </si>
  <si>
    <t>Ice Cream</t>
  </si>
  <si>
    <t>Yoghurt</t>
  </si>
  <si>
    <t>Mayonnaise</t>
  </si>
  <si>
    <t>Ketchup</t>
  </si>
  <si>
    <t>Salad Cream</t>
  </si>
  <si>
    <t>Vinegar</t>
  </si>
  <si>
    <t>Soy Sauce</t>
  </si>
  <si>
    <t>Coconut Oil</t>
  </si>
  <si>
    <t>Coconut Milk</t>
  </si>
  <si>
    <t>Coconut Flakes</t>
  </si>
  <si>
    <t>Brown Sugar</t>
  </si>
  <si>
    <t>White Sugar</t>
  </si>
  <si>
    <t>VAT Rate</t>
  </si>
  <si>
    <t xml:space="preserve">Company  Name </t>
  </si>
  <si>
    <t xml:space="preserve">Phone </t>
  </si>
  <si>
    <t>Customer Id</t>
  </si>
  <si>
    <t>Remark</t>
  </si>
  <si>
    <t>Thank You</t>
  </si>
  <si>
    <t xml:space="preserve">Company Name                                                                                                </t>
  </si>
  <si>
    <t xml:space="preserve">1. Total Due in 30 days                                                                       </t>
  </si>
  <si>
    <t xml:space="preserve">Discount </t>
  </si>
  <si>
    <t>Signature Of the Supplier</t>
  </si>
  <si>
    <t>2. Please incluse yourInvoice No. in Cheque</t>
  </si>
  <si>
    <t>Projected Income</t>
  </si>
  <si>
    <t>Income 1</t>
  </si>
  <si>
    <t>Extra Income</t>
  </si>
  <si>
    <t>Total monthly Income</t>
  </si>
  <si>
    <t>(Actual minus expenses)</t>
  </si>
  <si>
    <t>Actual Balance</t>
  </si>
  <si>
    <t>(Actual Income Minus expenses)</t>
  </si>
  <si>
    <t xml:space="preserve">Projected Balance </t>
  </si>
  <si>
    <t>(Projected income minus expenses)</t>
  </si>
  <si>
    <t>Actual Monthly income</t>
  </si>
  <si>
    <t>Projected Cost</t>
  </si>
  <si>
    <t>Actual Cost</t>
  </si>
  <si>
    <t>Difference</t>
  </si>
  <si>
    <t>Actual cost</t>
  </si>
  <si>
    <t>Mortage or rent</t>
  </si>
  <si>
    <t>Electricity</t>
  </si>
  <si>
    <t>Gas</t>
  </si>
  <si>
    <t>water and sewr</t>
  </si>
  <si>
    <t>cable</t>
  </si>
  <si>
    <t>waste removal</t>
  </si>
  <si>
    <t>Maintenance or repairs</t>
  </si>
  <si>
    <t>Supplies</t>
  </si>
  <si>
    <t>Others</t>
  </si>
  <si>
    <t>Transportation</t>
  </si>
  <si>
    <t>Vehicle Payment</t>
  </si>
  <si>
    <t>Bus/Taxi fare</t>
  </si>
  <si>
    <t>Insurance</t>
  </si>
  <si>
    <t>ENTERTAINMENT</t>
  </si>
  <si>
    <t>Video/DVD</t>
  </si>
  <si>
    <t>CDs</t>
  </si>
  <si>
    <t>Movies</t>
  </si>
  <si>
    <t>Concerts</t>
  </si>
  <si>
    <t>Sporting events</t>
  </si>
  <si>
    <t>Live Theater</t>
  </si>
  <si>
    <t>Othder</t>
  </si>
  <si>
    <t>Other</t>
  </si>
  <si>
    <t>LOANS</t>
  </si>
  <si>
    <t>Personal</t>
  </si>
  <si>
    <t>Student</t>
  </si>
  <si>
    <t>Credit card</t>
  </si>
  <si>
    <t>HOUSING</t>
  </si>
  <si>
    <t>Personal Monthly Budget</t>
  </si>
  <si>
    <t xml:space="preserve"> </t>
  </si>
  <si>
    <t>Sale ID</t>
  </si>
  <si>
    <t>Category</t>
  </si>
  <si>
    <t>Quantity Sold</t>
  </si>
  <si>
    <t>Returns</t>
  </si>
  <si>
    <t>Discount Rate</t>
  </si>
  <si>
    <t>Payment Method</t>
  </si>
  <si>
    <t>Sales Rep</t>
  </si>
  <si>
    <t>Store Branch</t>
  </si>
  <si>
    <t>Total Sales (₦)</t>
  </si>
  <si>
    <t>VAT Amount (₦)</t>
  </si>
  <si>
    <t>Discount Amount (₦)</t>
  </si>
  <si>
    <t>Profit (₦)</t>
  </si>
  <si>
    <t>S001</t>
  </si>
  <si>
    <t>Jul 26</t>
  </si>
  <si>
    <t>Snacks</t>
  </si>
  <si>
    <t>Chocolate</t>
  </si>
  <si>
    <t>Cash</t>
  </si>
  <si>
    <t>Fatima</t>
  </si>
  <si>
    <t>Lekki</t>
  </si>
  <si>
    <t>S002</t>
  </si>
  <si>
    <t>Jul 10</t>
  </si>
  <si>
    <t>Grains</t>
  </si>
  <si>
    <t>Maize</t>
  </si>
  <si>
    <t>John</t>
  </si>
  <si>
    <t>Ikeja</t>
  </si>
  <si>
    <t>S003</t>
  </si>
  <si>
    <t>Jul 24</t>
  </si>
  <si>
    <t>Wheat</t>
  </si>
  <si>
    <t>POS</t>
  </si>
  <si>
    <t>Yaba</t>
  </si>
  <si>
    <t>S004</t>
  </si>
  <si>
    <t>Jul 15</t>
  </si>
  <si>
    <t>S005</t>
  </si>
  <si>
    <t>Jul 9</t>
  </si>
  <si>
    <t>S006</t>
  </si>
  <si>
    <t>Jul 20</t>
  </si>
  <si>
    <t>Transfer</t>
  </si>
  <si>
    <t>Surulere</t>
  </si>
  <si>
    <t>S007</t>
  </si>
  <si>
    <t>Jul 14</t>
  </si>
  <si>
    <t>Biscuits</t>
  </si>
  <si>
    <t>Samuel</t>
  </si>
  <si>
    <t>S008</t>
  </si>
  <si>
    <t>Jul 13</t>
  </si>
  <si>
    <t>Meat &amp; Fish</t>
  </si>
  <si>
    <t>S009</t>
  </si>
  <si>
    <t>Jul 17</t>
  </si>
  <si>
    <t>Vegetables</t>
  </si>
  <si>
    <t>S010</t>
  </si>
  <si>
    <t>Jul 2</t>
  </si>
  <si>
    <t>Dairy</t>
  </si>
  <si>
    <t>S011</t>
  </si>
  <si>
    <t>Beverages</t>
  </si>
  <si>
    <t>S012</t>
  </si>
  <si>
    <t>Jul 18</t>
  </si>
  <si>
    <t>S013</t>
  </si>
  <si>
    <t>S014</t>
  </si>
  <si>
    <t>Jul 1</t>
  </si>
  <si>
    <t>S015</t>
  </si>
  <si>
    <t>Jul 28</t>
  </si>
  <si>
    <t>Fruits</t>
  </si>
  <si>
    <t>S016</t>
  </si>
  <si>
    <t>S017</t>
  </si>
  <si>
    <t>S018</t>
  </si>
  <si>
    <t>David</t>
  </si>
  <si>
    <t>S019</t>
  </si>
  <si>
    <t>Jul 23</t>
  </si>
  <si>
    <t>S020</t>
  </si>
  <si>
    <t>Jul 27</t>
  </si>
  <si>
    <t>S021</t>
  </si>
  <si>
    <t>Jul 30</t>
  </si>
  <si>
    <t>S022</t>
  </si>
  <si>
    <t>S023</t>
  </si>
  <si>
    <t>S024</t>
  </si>
  <si>
    <t>Jul 19</t>
  </si>
  <si>
    <t>S025</t>
  </si>
  <si>
    <t>Jul 21</t>
  </si>
  <si>
    <t>S026</t>
  </si>
  <si>
    <t>Jul 3</t>
  </si>
  <si>
    <t>S027</t>
  </si>
  <si>
    <t>S028</t>
  </si>
  <si>
    <t>Jul 7</t>
  </si>
  <si>
    <t>S029</t>
  </si>
  <si>
    <t>Jul 6</t>
  </si>
  <si>
    <t>S030</t>
  </si>
  <si>
    <t>S031</t>
  </si>
  <si>
    <t>S032</t>
  </si>
  <si>
    <t>S033</t>
  </si>
  <si>
    <t>Jul 16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</si>
  <si>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</si>
  <si>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</si>
  <si>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</si>
  <si>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</si>
  <si>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</si>
  <si>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</si>
  <si>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</si>
  <si>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</si>
  <si>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</si>
  <si>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Jul 31</t>
  </si>
  <si>
    <t>S043</t>
  </si>
  <si>
    <t>S044</t>
  </si>
  <si>
    <t>S045</t>
  </si>
  <si>
    <t>Jul 8</t>
  </si>
  <si>
    <t>S046</t>
  </si>
  <si>
    <t>S047</t>
  </si>
  <si>
    <t>S048</t>
  </si>
  <si>
    <t>S049</t>
  </si>
  <si>
    <t>Jul 12</t>
  </si>
  <si>
    <t>S050</t>
  </si>
  <si>
    <t>Jul 5</t>
  </si>
  <si>
    <t>S051</t>
  </si>
  <si>
    <t>S052</t>
  </si>
  <si>
    <t>Jul 22</t>
  </si>
  <si>
    <t>S053</t>
  </si>
  <si>
    <t>S054</t>
  </si>
  <si>
    <t>Jul 29</t>
  </si>
  <si>
    <t>S055</t>
  </si>
  <si>
    <t>Jul 25</t>
  </si>
  <si>
    <t>S056</t>
  </si>
  <si>
    <t>S057</t>
  </si>
  <si>
    <t>S058</t>
  </si>
  <si>
    <t>Jul 4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</si>
  <si>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</si>
  <si>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</si>
  <si>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</si>
  <si>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</si>
  <si>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</si>
  <si>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</si>
  <si>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</si>
  <si>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</si>
  <si>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</si>
  <si>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</si>
  <si>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</si>
  <si>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</si>
  <si>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</si>
  <si>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</si>
  <si>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</si>
  <si>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</si>
  <si>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</si>
  <si>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</si>
  <si>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</si>
  <si>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Jul 11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</si>
  <si>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</si>
  <si>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</si>
  <si>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</si>
  <si>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</si>
  <si>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</si>
  <si>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</si>
  <si>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</si>
  <si>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</si>
  <si>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</si>
  <si>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</si>
  <si>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</si>
  <si>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</si>
  <si>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</si>
  <si>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</si>
  <si>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</si>
  <si>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</si>
  <si>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</si>
  <si>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</si>
  <si>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</si>
  <si>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</si>
  <si>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</si>
  <si>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</si>
  <si>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</si>
  <si>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</si>
  <si>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</si>
  <si>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</si>
  <si>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</si>
  <si>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</si>
  <si>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</si>
  <si>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</si>
  <si>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Millet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</si>
  <si>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</si>
  <si>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</si>
  <si>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</si>
  <si>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</si>
  <si>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</si>
  <si>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</si>
  <si>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</si>
  <si>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</si>
  <si>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</si>
  <si>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</si>
  <si>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</si>
  <si>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</si>
  <si>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</si>
  <si>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</si>
  <si>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</si>
  <si>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</si>
  <si>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</si>
  <si>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</si>
  <si>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</si>
  <si>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</si>
  <si>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</si>
  <si>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</si>
  <si>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</si>
  <si>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</si>
  <si>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</si>
  <si>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</si>
  <si>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</si>
  <si>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</si>
  <si>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</si>
  <si>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</si>
  <si>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</si>
  <si>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</si>
  <si>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</si>
  <si>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</si>
  <si>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</si>
  <si>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</si>
  <si>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</si>
  <si>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</si>
  <si>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</si>
  <si>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</si>
  <si>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Chin Chin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</si>
  <si>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</si>
  <si>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</si>
  <si>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</si>
  <si>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</si>
  <si>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</si>
  <si>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</si>
  <si>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</si>
  <si>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</si>
  <si>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</si>
  <si>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</si>
  <si>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</si>
  <si>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</si>
  <si>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</si>
  <si>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</si>
  <si>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</si>
  <si>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</si>
  <si>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</si>
  <si>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</si>
  <si>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</si>
  <si>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</si>
  <si>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</si>
  <si>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</si>
  <si>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</si>
  <si>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</si>
  <si>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</si>
  <si>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</si>
  <si>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</si>
  <si>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</si>
  <si>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</si>
  <si>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</si>
  <si>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</si>
  <si>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</si>
  <si>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</si>
  <si>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</si>
  <si>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</si>
  <si>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</si>
  <si>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</si>
  <si>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</si>
  <si>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</si>
  <si>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</si>
  <si>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</si>
  <si>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</si>
  <si>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</si>
  <si>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</si>
  <si>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</si>
  <si>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</si>
  <si>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</si>
  <si>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</si>
  <si>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</si>
  <si>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</si>
  <si>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</si>
  <si>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</si>
  <si>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</si>
  <si>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Net Quantity Sold</t>
  </si>
  <si>
    <t>Invoice_No</t>
  </si>
  <si>
    <t>Customer_Name</t>
  </si>
  <si>
    <t>Unit_Price</t>
  </si>
  <si>
    <t>Discount_%</t>
  </si>
  <si>
    <t>VAT_%</t>
  </si>
  <si>
    <t>Sales_Rep</t>
  </si>
  <si>
    <t>Payment_Method</t>
  </si>
  <si>
    <t>Region</t>
  </si>
  <si>
    <t>2025-07-25</t>
  </si>
  <si>
    <t>INV00001</t>
  </si>
  <si>
    <t>Beans 2kg</t>
  </si>
  <si>
    <t>Rep A</t>
  </si>
  <si>
    <t>South</t>
  </si>
  <si>
    <t>2025-07-10</t>
  </si>
  <si>
    <t>INV00002</t>
  </si>
  <si>
    <t>Grace</t>
  </si>
  <si>
    <t>Beef 1kg</t>
  </si>
  <si>
    <t>Meat</t>
  </si>
  <si>
    <t>Rep C</t>
  </si>
  <si>
    <t>North</t>
  </si>
  <si>
    <t>2025-07-23</t>
  </si>
  <si>
    <t>INV00003</t>
  </si>
  <si>
    <t>Lucky</t>
  </si>
  <si>
    <t>Bakery</t>
  </si>
  <si>
    <t>Rep B</t>
  </si>
  <si>
    <t>West</t>
  </si>
  <si>
    <t>2025-07-26</t>
  </si>
  <si>
    <t>INV00004</t>
  </si>
  <si>
    <t>Cooking Oil 1L</t>
  </si>
  <si>
    <t>Oil</t>
  </si>
  <si>
    <t>2025-07-24</t>
  </si>
  <si>
    <t>INV00005</t>
  </si>
  <si>
    <t>Rep D</t>
  </si>
  <si>
    <t>INV00006</t>
  </si>
  <si>
    <t>2025-07-05</t>
  </si>
  <si>
    <t>INV00007</t>
  </si>
  <si>
    <t>Milk 1L</t>
  </si>
  <si>
    <t>INV00008</t>
  </si>
  <si>
    <t>Ade</t>
  </si>
  <si>
    <t>Indomie Pack</t>
  </si>
  <si>
    <t>Noodles</t>
  </si>
  <si>
    <t>East</t>
  </si>
  <si>
    <t>2025-07-01</t>
  </si>
  <si>
    <t>INV00009</t>
  </si>
  <si>
    <t>INV00010</t>
  </si>
  <si>
    <t>2025-07-02</t>
  </si>
  <si>
    <t>INV00011</t>
  </si>
  <si>
    <t>Bola</t>
  </si>
  <si>
    <t>Flour 2kg</t>
  </si>
  <si>
    <t>Baking</t>
  </si>
  <si>
    <t>INV00012</t>
  </si>
  <si>
    <t>Onions Basket</t>
  </si>
  <si>
    <t>2025-07-06</t>
  </si>
  <si>
    <t>INV00013</t>
  </si>
  <si>
    <t>INV00014</t>
  </si>
  <si>
    <t>2025-07-03</t>
  </si>
  <si>
    <t>INV00015</t>
  </si>
  <si>
    <t>Sugar 1kg</t>
  </si>
  <si>
    <t>2025-07-16</t>
  </si>
  <si>
    <t>INV00016</t>
  </si>
  <si>
    <t>INV00017</t>
  </si>
  <si>
    <t>Eggs Crate</t>
  </si>
  <si>
    <t>INV00018</t>
  </si>
  <si>
    <t>2025-07-31</t>
  </si>
  <si>
    <t>INV00019</t>
  </si>
  <si>
    <t>INV00020</t>
  </si>
  <si>
    <t>Soft Drink 50cl</t>
  </si>
  <si>
    <t>2025-07-08</t>
  </si>
  <si>
    <t>INV00021</t>
  </si>
  <si>
    <t>2025-07-18</t>
  </si>
  <si>
    <t>INV00022</t>
  </si>
  <si>
    <t>INV00023</t>
  </si>
  <si>
    <t>2025-07-19</t>
  </si>
  <si>
    <t>INV00024</t>
  </si>
  <si>
    <t>Rice 5kg</t>
  </si>
  <si>
    <t>2025-07-11</t>
  </si>
  <si>
    <t>INV00025</t>
  </si>
  <si>
    <t>2025-07-09</t>
  </si>
  <si>
    <t>INV00026</t>
  </si>
  <si>
    <t>INV00027</t>
  </si>
  <si>
    <t>INV00028</t>
  </si>
  <si>
    <t>2025-07-17</t>
  </si>
  <si>
    <t>INV00029</t>
  </si>
  <si>
    <t>INV00030</t>
  </si>
  <si>
    <t>2025-07-28</t>
  </si>
  <si>
    <t>INV00031</t>
  </si>
  <si>
    <t>Chicken (Frozen)</t>
  </si>
  <si>
    <t>INV00032</t>
  </si>
  <si>
    <t>2025-07-29</t>
  </si>
  <si>
    <t>INV00033</t>
  </si>
  <si>
    <t>Hassan</t>
  </si>
  <si>
    <t>INV00034</t>
  </si>
  <si>
    <t>INV00035</t>
  </si>
  <si>
    <t>INV00036</t>
  </si>
  <si>
    <t>Tomatoes Basket</t>
  </si>
  <si>
    <t>INV00037</t>
  </si>
  <si>
    <t>INV00038</t>
  </si>
  <si>
    <t>2025-07-22</t>
  </si>
  <si>
    <t>INV00039</t>
  </si>
  <si>
    <t>INV00040</t>
  </si>
  <si>
    <t>2025-07-14</t>
  </si>
  <si>
    <t>INV00041</t>
  </si>
  <si>
    <t>INV00042</t>
  </si>
  <si>
    <t>2025-07-27</t>
  </si>
  <si>
    <t>INV00043</t>
  </si>
  <si>
    <t>INV00044</t>
  </si>
  <si>
    <t>INV00045</t>
  </si>
  <si>
    <t>INV00046</t>
  </si>
  <si>
    <t>INV00047</t>
  </si>
  <si>
    <t>2025-07-04</t>
  </si>
  <si>
    <t>INV00048</t>
  </si>
  <si>
    <t>INV00049</t>
  </si>
  <si>
    <t>INV00050</t>
  </si>
  <si>
    <t>INV00051</t>
  </si>
  <si>
    <t>INV00052</t>
  </si>
  <si>
    <t>INV00053</t>
  </si>
  <si>
    <t>Water 75cl</t>
  </si>
  <si>
    <t>INV00054</t>
  </si>
  <si>
    <t>INV00055</t>
  </si>
  <si>
    <t>2025-07-12</t>
  </si>
  <si>
    <t>INV00056</t>
  </si>
  <si>
    <t>INV00057</t>
  </si>
  <si>
    <t>INV00058</t>
  </si>
  <si>
    <t>2025-07-20</t>
  </si>
  <si>
    <t>INV00059</t>
  </si>
  <si>
    <t>INV00060</t>
  </si>
  <si>
    <t>2025-07-30</t>
  </si>
  <si>
    <t>INV00061</t>
  </si>
  <si>
    <t>2025-07-21</t>
  </si>
  <si>
    <t>INV00062</t>
  </si>
  <si>
    <t>INV00063</t>
  </si>
  <si>
    <t>INV00064</t>
  </si>
  <si>
    <t>INV00065</t>
  </si>
  <si>
    <t>INV00066</t>
  </si>
  <si>
    <t>INV00067</t>
  </si>
  <si>
    <t>INV00068</t>
  </si>
  <si>
    <t>2025-07-13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</si>
  <si>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</si>
  <si>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</si>
  <si>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</si>
  <si>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</si>
  <si>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</si>
  <si>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</si>
  <si>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</si>
  <si>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</si>
  <si>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</si>
  <si>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</si>
  <si>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</si>
  <si>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</si>
  <si>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</si>
  <si>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</si>
  <si>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</si>
  <si>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</si>
  <si>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</si>
  <si>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</si>
  <si>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</si>
  <si>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</si>
  <si>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</si>
  <si>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</si>
  <si>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</si>
  <si>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Fish (Frozen)</t>
  </si>
  <si>
    <t>Seafood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</si>
  <si>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</si>
  <si>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</si>
  <si>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</si>
  <si>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</si>
  <si>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</si>
  <si>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</si>
  <si>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</si>
  <si>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</si>
  <si>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</si>
  <si>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</si>
  <si>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</si>
  <si>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</si>
  <si>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</si>
  <si>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</si>
  <si>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</si>
  <si>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</si>
  <si>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</si>
  <si>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</si>
  <si>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</si>
  <si>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</si>
  <si>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</si>
  <si>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</si>
  <si>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</si>
  <si>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</si>
  <si>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</si>
  <si>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</si>
  <si>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2025-07-15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</si>
  <si>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</si>
  <si>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</si>
  <si>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</si>
  <si>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</si>
  <si>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</si>
  <si>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</si>
  <si>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</si>
  <si>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</si>
  <si>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</si>
  <si>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</si>
  <si>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</si>
  <si>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2025-07-07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</si>
  <si>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</si>
  <si>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</si>
  <si>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</si>
  <si>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</si>
  <si>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</si>
  <si>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</si>
  <si>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</si>
  <si>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</si>
  <si>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</si>
  <si>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</si>
  <si>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</si>
  <si>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</si>
  <si>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</si>
  <si>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</si>
  <si>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</si>
  <si>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</si>
  <si>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</si>
  <si>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</si>
  <si>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</si>
  <si>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</si>
  <si>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</si>
  <si>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</si>
  <si>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</si>
  <si>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</si>
  <si>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</si>
  <si>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</si>
  <si>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</si>
  <si>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</si>
  <si>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</si>
  <si>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</si>
  <si>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</si>
  <si>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</si>
  <si>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</si>
  <si>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</si>
  <si>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</si>
  <si>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</si>
  <si>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</si>
  <si>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</si>
  <si>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</si>
  <si>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</si>
  <si>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</si>
  <si>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</si>
  <si>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</si>
  <si>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</si>
  <si>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</si>
  <si>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</si>
  <si>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</si>
  <si>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</si>
  <si>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</si>
  <si>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</si>
  <si>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</si>
  <si>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</si>
  <si>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</si>
  <si>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</si>
  <si>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</si>
  <si>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</si>
  <si>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</si>
  <si>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</si>
  <si>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</si>
  <si>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</si>
  <si>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</si>
  <si>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</si>
  <si>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</si>
  <si>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</si>
  <si>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</si>
  <si>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</si>
  <si>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</si>
  <si>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</si>
  <si>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</si>
  <si>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</si>
  <si>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</si>
  <si>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</si>
  <si>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</si>
  <si>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</si>
  <si>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</si>
  <si>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</si>
  <si>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</si>
  <si>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</si>
  <si>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</si>
  <si>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</si>
  <si>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</si>
  <si>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</si>
  <si>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</si>
  <si>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</si>
  <si>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</si>
  <si>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</si>
  <si>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</si>
  <si>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</si>
  <si>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</si>
  <si>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</si>
  <si>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</si>
  <si>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</si>
  <si>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</si>
  <si>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</si>
  <si>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</si>
  <si>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</si>
  <si>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</si>
  <si>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</si>
  <si>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</si>
  <si>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</si>
  <si>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</si>
  <si>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</si>
  <si>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</si>
  <si>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</si>
  <si>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</si>
  <si>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</si>
  <si>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</si>
  <si>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</si>
  <si>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</si>
  <si>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</si>
  <si>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</si>
  <si>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</si>
  <si>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</si>
  <si>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</si>
  <si>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</si>
  <si>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</si>
  <si>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</si>
  <si>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</si>
  <si>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</si>
  <si>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</si>
  <si>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</si>
  <si>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</si>
  <si>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</si>
  <si>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</si>
  <si>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</si>
  <si>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</si>
  <si>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</si>
  <si>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</si>
  <si>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</si>
  <si>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</si>
  <si>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</si>
  <si>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</si>
  <si>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</si>
  <si>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</si>
  <si>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</si>
  <si>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</si>
  <si>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</si>
  <si>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</si>
  <si>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</si>
  <si>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</si>
  <si>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</si>
  <si>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</si>
  <si>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</si>
  <si>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</si>
  <si>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</si>
  <si>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</si>
  <si>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</si>
  <si>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</si>
  <si>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</si>
  <si>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</si>
  <si>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</si>
  <si>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</si>
  <si>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</si>
  <si>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</si>
  <si>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</si>
  <si>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</si>
  <si>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</si>
  <si>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</si>
  <si>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</si>
  <si>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</si>
  <si>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</si>
  <si>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</si>
  <si>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</si>
  <si>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</si>
  <si>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</si>
  <si>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</si>
  <si>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</si>
  <si>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</si>
  <si>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</si>
  <si>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</si>
  <si>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</si>
  <si>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</si>
  <si>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</si>
  <si>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</si>
  <si>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</si>
  <si>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</si>
  <si>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</si>
  <si>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</si>
  <si>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</si>
  <si>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</si>
  <si>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</si>
  <si>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</si>
  <si>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</si>
  <si>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</si>
  <si>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</si>
  <si>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</si>
  <si>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</si>
  <si>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</si>
  <si>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</si>
  <si>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</si>
  <si>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</si>
  <si>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</si>
  <si>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</si>
  <si>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</si>
  <si>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</si>
  <si>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</si>
  <si>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</si>
  <si>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</si>
  <si>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</si>
  <si>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</si>
  <si>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</si>
  <si>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</si>
  <si>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</si>
  <si>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</si>
  <si>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</si>
  <si>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</si>
  <si>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</si>
  <si>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</si>
  <si>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</si>
  <si>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</si>
  <si>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</si>
  <si>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</si>
  <si>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</si>
  <si>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</si>
  <si>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</si>
  <si>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</si>
  <si>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</si>
  <si>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</si>
  <si>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</si>
  <si>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</si>
  <si>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</si>
  <si>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</si>
  <si>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</si>
  <si>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</si>
  <si>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</si>
  <si>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</si>
  <si>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</si>
  <si>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</si>
  <si>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</si>
  <si>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</si>
  <si>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</si>
  <si>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</si>
  <si>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</si>
  <si>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</si>
  <si>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</si>
  <si>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</si>
  <si>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</si>
  <si>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</si>
  <si>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</si>
  <si>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</si>
  <si>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</si>
  <si>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</si>
  <si>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</si>
  <si>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</si>
  <si>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</si>
  <si>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</si>
  <si>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</si>
  <si>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</si>
  <si>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</si>
  <si>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</si>
  <si>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</si>
  <si>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</si>
  <si>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</si>
  <si>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</si>
  <si>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</si>
  <si>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</si>
  <si>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</si>
  <si>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</si>
  <si>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</si>
  <si>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</si>
  <si>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</si>
  <si>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</si>
  <si>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</si>
  <si>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</si>
  <si>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</si>
  <si>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</si>
  <si>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</si>
  <si>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</si>
  <si>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</si>
  <si>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</si>
  <si>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</si>
  <si>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</si>
  <si>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</si>
  <si>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</si>
  <si>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</si>
  <si>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</si>
  <si>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</si>
  <si>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</si>
  <si>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</si>
  <si>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</si>
  <si>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</si>
  <si>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</si>
  <si>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</si>
  <si>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</si>
  <si>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</si>
  <si>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</si>
  <si>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</si>
  <si>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</si>
  <si>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</si>
  <si>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</si>
  <si>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</si>
  <si>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</si>
  <si>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</si>
  <si>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</si>
  <si>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</si>
  <si>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</si>
  <si>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</si>
  <si>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</si>
  <si>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</si>
  <si>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</si>
  <si>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</si>
  <si>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</si>
  <si>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</si>
  <si>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</si>
  <si>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</si>
  <si>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</si>
  <si>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</si>
  <si>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</si>
  <si>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</si>
  <si>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</si>
  <si>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</si>
  <si>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</si>
  <si>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</si>
  <si>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</si>
  <si>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</si>
  <si>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</si>
  <si>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</si>
  <si>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</si>
  <si>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</si>
  <si>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</si>
  <si>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</si>
  <si>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</si>
  <si>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</si>
  <si>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</si>
  <si>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</si>
  <si>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</si>
  <si>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</si>
  <si>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</si>
  <si>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</si>
  <si>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</si>
  <si>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</si>
  <si>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</si>
  <si>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</si>
  <si>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</si>
  <si>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</si>
  <si>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</si>
  <si>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</si>
  <si>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</si>
  <si>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</si>
  <si>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</si>
  <si>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</si>
  <si>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</si>
  <si>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</si>
  <si>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</si>
  <si>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</si>
  <si>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</si>
  <si>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</si>
  <si>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</si>
  <si>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</si>
  <si>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</si>
  <si>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</si>
  <si>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</si>
  <si>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</si>
  <si>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</si>
  <si>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</si>
  <si>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</si>
  <si>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</si>
  <si>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</si>
  <si>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</si>
  <si>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</si>
  <si>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</si>
  <si>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</si>
  <si>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</si>
  <si>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</si>
  <si>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</si>
  <si>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</si>
  <si>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</si>
  <si>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</si>
  <si>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</si>
  <si>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</si>
  <si>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</si>
  <si>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</si>
  <si>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</si>
  <si>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</si>
  <si>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</si>
  <si>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</si>
  <si>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</si>
  <si>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</si>
  <si>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</si>
  <si>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</si>
  <si>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</si>
  <si>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</si>
  <si>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</si>
  <si>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</si>
  <si>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</si>
  <si>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</si>
  <si>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</si>
  <si>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</si>
  <si>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</si>
  <si>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</si>
  <si>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</si>
  <si>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</si>
  <si>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</si>
  <si>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</si>
  <si>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</si>
  <si>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</si>
  <si>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</si>
  <si>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</si>
  <si>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</si>
  <si>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</si>
  <si>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</si>
  <si>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</si>
  <si>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</si>
  <si>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</si>
  <si>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</si>
  <si>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</si>
  <si>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</si>
  <si>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</si>
  <si>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</si>
  <si>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</si>
  <si>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</si>
  <si>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</si>
  <si>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</si>
  <si>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</si>
  <si>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</si>
  <si>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</si>
  <si>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</si>
  <si>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</si>
  <si>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</si>
  <si>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</si>
  <si>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</si>
  <si>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</si>
  <si>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</si>
  <si>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</si>
  <si>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</si>
  <si>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</si>
  <si>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</si>
  <si>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</si>
  <si>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</si>
  <si>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</si>
  <si>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</si>
  <si>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</si>
  <si>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</si>
  <si>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</si>
  <si>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</si>
  <si>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</si>
  <si>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</si>
  <si>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</si>
  <si>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</si>
  <si>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</si>
  <si>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</si>
  <si>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</si>
  <si>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</si>
  <si>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</si>
  <si>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</si>
  <si>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</si>
  <si>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</si>
  <si>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</si>
  <si>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</si>
  <si>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</si>
  <si>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</si>
  <si>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</si>
  <si>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</si>
  <si>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</si>
  <si>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</si>
  <si>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</si>
  <si>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</si>
  <si>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</si>
  <si>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</si>
  <si>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</si>
  <si>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</si>
  <si>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</si>
  <si>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</si>
  <si>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</si>
  <si>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</si>
  <si>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</si>
  <si>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</si>
  <si>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</si>
  <si>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</si>
  <si>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</si>
  <si>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</si>
  <si>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</si>
  <si>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</si>
  <si>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</si>
  <si>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</si>
  <si>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</si>
  <si>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</si>
  <si>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</si>
  <si>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</si>
  <si>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</si>
  <si>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</si>
  <si>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</si>
  <si>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</si>
  <si>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</si>
  <si>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</si>
  <si>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</si>
  <si>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</si>
  <si>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</si>
  <si>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</si>
  <si>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</si>
  <si>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</si>
  <si>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</si>
  <si>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</si>
  <si>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</si>
  <si>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</si>
  <si>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</si>
  <si>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</si>
  <si>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</si>
  <si>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</si>
  <si>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</si>
  <si>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</si>
  <si>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</si>
  <si>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</si>
  <si>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</si>
  <si>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</si>
  <si>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</si>
  <si>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</si>
  <si>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</si>
  <si>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</si>
  <si>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</si>
  <si>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</si>
  <si>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</si>
  <si>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</si>
  <si>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</si>
  <si>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</si>
  <si>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</si>
  <si>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</si>
  <si>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</si>
  <si>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</si>
  <si>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</si>
  <si>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</si>
  <si>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</si>
  <si>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</si>
  <si>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</si>
  <si>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</si>
  <si>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</si>
  <si>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</si>
  <si>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</si>
  <si>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</si>
  <si>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</si>
  <si>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</si>
  <si>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</si>
  <si>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</si>
  <si>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</si>
  <si>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</si>
  <si>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</si>
  <si>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</si>
  <si>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</si>
  <si>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</si>
  <si>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</si>
  <si>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</si>
  <si>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</si>
  <si>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</si>
  <si>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</si>
  <si>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</si>
  <si>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</si>
  <si>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</si>
  <si>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</si>
  <si>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</si>
  <si>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</si>
  <si>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</si>
  <si>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</si>
  <si>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</si>
  <si>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</si>
  <si>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</si>
  <si>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</si>
  <si>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</si>
  <si>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</si>
  <si>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</si>
  <si>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</si>
  <si>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</si>
  <si>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</si>
  <si>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</si>
  <si>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</si>
  <si>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</si>
  <si>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</si>
  <si>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</si>
  <si>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</si>
  <si>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</si>
  <si>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</si>
  <si>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</si>
  <si>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</si>
  <si>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</si>
  <si>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</si>
  <si>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</si>
  <si>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</si>
  <si>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</si>
  <si>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</si>
  <si>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</si>
  <si>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</si>
  <si>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</si>
  <si>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</si>
  <si>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</si>
  <si>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</si>
  <si>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</si>
  <si>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</si>
  <si>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</si>
  <si>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</si>
  <si>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</si>
  <si>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</si>
  <si>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</si>
  <si>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</si>
  <si>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</si>
  <si>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</si>
  <si>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</si>
  <si>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</si>
  <si>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</si>
  <si>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</si>
  <si>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</si>
  <si>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</si>
  <si>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</si>
  <si>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</si>
  <si>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</si>
  <si>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</si>
  <si>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</si>
  <si>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</si>
  <si>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</si>
  <si>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</si>
  <si>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</si>
  <si>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</si>
  <si>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</si>
  <si>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</si>
  <si>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</si>
  <si>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</si>
  <si>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</si>
  <si>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</si>
  <si>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</si>
  <si>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</si>
  <si>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</si>
  <si>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</si>
  <si>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</si>
  <si>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</si>
  <si>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</si>
  <si>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</si>
  <si>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</si>
  <si>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</si>
  <si>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</si>
  <si>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</si>
  <si>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</si>
  <si>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</si>
  <si>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</si>
  <si>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</si>
  <si>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</si>
  <si>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</si>
  <si>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</si>
  <si>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</si>
  <si>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</si>
  <si>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</si>
  <si>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</si>
  <si>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</si>
  <si>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</si>
  <si>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</si>
  <si>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</si>
  <si>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</si>
  <si>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</si>
  <si>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</si>
  <si>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</si>
  <si>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</si>
  <si>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</si>
  <si>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</si>
  <si>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</si>
  <si>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</si>
  <si>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</si>
  <si>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</si>
  <si>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</si>
  <si>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</si>
  <si>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</si>
  <si>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</si>
  <si>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</si>
  <si>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</si>
  <si>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</si>
  <si>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</si>
  <si>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</si>
  <si>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</si>
  <si>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</si>
  <si>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</si>
  <si>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</si>
  <si>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</si>
  <si>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</si>
  <si>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</si>
  <si>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</si>
  <si>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</si>
  <si>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</si>
  <si>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</si>
  <si>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</si>
  <si>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</si>
  <si>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</si>
  <si>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</si>
  <si>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</si>
  <si>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</si>
  <si>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</si>
  <si>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</si>
  <si>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</si>
  <si>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</si>
  <si>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</si>
  <si>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</si>
  <si>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</si>
  <si>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</si>
  <si>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</si>
  <si>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</si>
  <si>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</si>
  <si>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</si>
  <si>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</si>
  <si>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</si>
  <si>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</si>
  <si>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</si>
  <si>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</si>
  <si>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</si>
  <si>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</si>
  <si>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</si>
  <si>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</si>
  <si>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</si>
  <si>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</si>
  <si>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</si>
  <si>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</si>
  <si>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</si>
  <si>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</si>
  <si>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</si>
  <si>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</si>
  <si>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</si>
  <si>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</si>
  <si>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</si>
  <si>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</si>
  <si>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</si>
  <si>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</si>
  <si>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</si>
  <si>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</si>
  <si>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</si>
  <si>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</si>
  <si>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</si>
  <si>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</si>
  <si>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</si>
  <si>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</si>
  <si>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</si>
  <si>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</si>
  <si>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</si>
  <si>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</si>
  <si>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</si>
  <si>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</si>
  <si>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</si>
  <si>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</si>
  <si>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</si>
  <si>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</si>
  <si>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</si>
  <si>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</si>
  <si>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</si>
  <si>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</si>
  <si>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</si>
  <si>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</si>
  <si>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</si>
  <si>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</si>
  <si>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</si>
  <si>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</si>
  <si>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</si>
  <si>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</si>
  <si>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</si>
  <si>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</si>
  <si>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</si>
  <si>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</si>
  <si>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</si>
  <si>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</si>
  <si>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</si>
  <si>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</si>
  <si>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</si>
  <si>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</si>
  <si>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</si>
  <si>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</si>
  <si>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</si>
  <si>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</si>
  <si>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</si>
  <si>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</si>
  <si>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</si>
  <si>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</si>
  <si>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</si>
  <si>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</si>
  <si>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</si>
  <si>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</si>
  <si>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</si>
  <si>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</si>
  <si>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</si>
  <si>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</si>
  <si>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</si>
  <si>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</si>
  <si>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</si>
  <si>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</si>
  <si>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</si>
  <si>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</si>
  <si>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</si>
  <si>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</si>
  <si>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</si>
  <si>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</si>
  <si>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</si>
  <si>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</si>
  <si>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</si>
  <si>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</si>
  <si>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</si>
  <si>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</si>
  <si>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</si>
  <si>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</si>
  <si>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</si>
  <si>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</si>
  <si>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</si>
  <si>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</si>
  <si>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</si>
  <si>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</si>
  <si>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</si>
  <si>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</si>
  <si>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</si>
  <si>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</si>
  <si>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</si>
  <si>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</si>
  <si>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</si>
  <si>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</si>
  <si>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</si>
  <si>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</si>
  <si>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</si>
  <si>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</si>
  <si>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</si>
  <si>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</si>
  <si>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</si>
  <si>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</si>
  <si>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</si>
  <si>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</si>
  <si>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</si>
  <si>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</si>
  <si>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</si>
  <si>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</si>
  <si>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</si>
  <si>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</si>
  <si>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</si>
  <si>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</si>
  <si>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</si>
  <si>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</si>
  <si>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</si>
  <si>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</si>
  <si>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</si>
  <si>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</si>
  <si>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</si>
  <si>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</si>
  <si>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</si>
  <si>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</si>
  <si>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</si>
  <si>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</si>
  <si>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</si>
  <si>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</si>
  <si>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</si>
  <si>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</si>
  <si>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</si>
  <si>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</si>
  <si>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</si>
  <si>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</si>
  <si>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</si>
  <si>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</si>
  <si>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</si>
  <si>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</si>
  <si>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</si>
  <si>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</si>
  <si>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</si>
  <si>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</si>
  <si>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</si>
  <si>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</si>
  <si>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</si>
  <si>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</si>
  <si>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</si>
  <si>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</si>
  <si>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</si>
  <si>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</si>
  <si>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</si>
  <si>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</si>
  <si>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</si>
  <si>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</si>
  <si>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</si>
  <si>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</si>
  <si>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</si>
  <si>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</si>
  <si>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</si>
  <si>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</si>
  <si>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</si>
  <si>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</si>
  <si>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</si>
  <si>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</si>
  <si>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</si>
  <si>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</si>
  <si>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</si>
  <si>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</si>
  <si>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</si>
  <si>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</si>
  <si>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</si>
  <si>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</si>
  <si>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</si>
  <si>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</si>
  <si>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</si>
  <si>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</si>
  <si>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</si>
  <si>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</si>
  <si>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</si>
  <si>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</si>
  <si>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</si>
  <si>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</si>
  <si>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</si>
  <si>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</si>
  <si>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</si>
  <si>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</si>
  <si>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</si>
  <si>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</si>
  <si>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</si>
  <si>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</si>
  <si>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</si>
  <si>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</si>
  <si>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</si>
  <si>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</si>
  <si>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</si>
  <si>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</si>
  <si>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</si>
  <si>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</si>
  <si>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</si>
  <si>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</si>
  <si>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</si>
  <si>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</si>
  <si>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</si>
  <si>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</si>
  <si>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</si>
  <si>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</si>
  <si>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</si>
  <si>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</si>
  <si>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</si>
  <si>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</si>
  <si>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</si>
  <si>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</si>
  <si>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</si>
  <si>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</si>
  <si>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</si>
  <si>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</si>
  <si>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</si>
  <si>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</si>
  <si>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</si>
  <si>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</si>
  <si>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</si>
  <si>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</si>
  <si>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</si>
  <si>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</si>
  <si>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</si>
  <si>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</si>
  <si>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</si>
  <si>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</si>
  <si>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</si>
  <si>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</si>
  <si>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</si>
  <si>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</si>
  <si>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</si>
  <si>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</si>
  <si>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</si>
  <si>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</si>
  <si>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</si>
  <si>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</si>
  <si>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</si>
  <si>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</si>
  <si>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</si>
  <si>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</si>
  <si>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</si>
  <si>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</si>
  <si>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</si>
  <si>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</si>
  <si>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</si>
  <si>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</si>
  <si>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</si>
  <si>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</si>
  <si>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</si>
  <si>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</si>
  <si>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</si>
  <si>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</si>
  <si>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</si>
  <si>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</si>
  <si>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</si>
  <si>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</si>
  <si>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</si>
  <si>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</si>
  <si>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</si>
  <si>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</si>
  <si>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</si>
  <si>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</si>
  <si>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</si>
  <si>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Total sale</t>
  </si>
  <si>
    <t>Discount Amount</t>
  </si>
  <si>
    <t>Net Sale</t>
  </si>
  <si>
    <t>VAT amount</t>
  </si>
  <si>
    <t>Final Payable amount</t>
  </si>
  <si>
    <t>VAT RATE</t>
  </si>
  <si>
    <t>VAT</t>
  </si>
  <si>
    <t>VAT Amount(Absolute)</t>
  </si>
  <si>
    <t xml:space="preserve">Flat Transport </t>
  </si>
  <si>
    <t>Sale Label</t>
  </si>
  <si>
    <t>Apply 5% Discount</t>
  </si>
  <si>
    <t>Sale Class</t>
  </si>
  <si>
    <t>CONCAT</t>
  </si>
  <si>
    <t>Concat</t>
  </si>
  <si>
    <t xml:space="preserve">Total July Revennue </t>
  </si>
  <si>
    <t>Total VAT collected</t>
  </si>
  <si>
    <t>Best Selling Item by Quantity</t>
  </si>
  <si>
    <t>Total Pos sales</t>
  </si>
  <si>
    <t>Column1</t>
  </si>
  <si>
    <t>Column2</t>
  </si>
  <si>
    <t>Column3</t>
  </si>
  <si>
    <t>Column4</t>
  </si>
  <si>
    <t>Column5</t>
  </si>
  <si>
    <t>Row Labels</t>
  </si>
  <si>
    <t>Grand Total</t>
  </si>
  <si>
    <t>Sum of Final Payable amount</t>
  </si>
  <si>
    <t>Gender</t>
  </si>
  <si>
    <t>Age</t>
  </si>
  <si>
    <t>Department</t>
  </si>
  <si>
    <t>Diagnosis</t>
  </si>
  <si>
    <t>Treatment</t>
  </si>
  <si>
    <t>Doctor</t>
  </si>
  <si>
    <t>PT00001</t>
  </si>
  <si>
    <t>Joy</t>
  </si>
  <si>
    <t>Female</t>
  </si>
  <si>
    <t>Radiology</t>
  </si>
  <si>
    <t>X-Ray</t>
  </si>
  <si>
    <t>Imaging</t>
  </si>
  <si>
    <t>Dr. Bello</t>
  </si>
  <si>
    <t>New</t>
  </si>
  <si>
    <t>None</t>
  </si>
  <si>
    <t>PT00002</t>
  </si>
  <si>
    <t>Bello</t>
  </si>
  <si>
    <t>Outpatient</t>
  </si>
  <si>
    <t>Typhoid</t>
  </si>
  <si>
    <t>Antibiotics</t>
  </si>
  <si>
    <t>Dr. Okafor</t>
  </si>
  <si>
    <t>NHIS</t>
  </si>
  <si>
    <t>PT00003</t>
  </si>
  <si>
    <t>Hauwa</t>
  </si>
  <si>
    <t>Male</t>
  </si>
  <si>
    <t>Emergency</t>
  </si>
  <si>
    <t>Accident</t>
  </si>
  <si>
    <t>Emergency Care</t>
  </si>
  <si>
    <t>Dr. Smith</t>
  </si>
  <si>
    <t>Private</t>
  </si>
  <si>
    <t>PT00004</t>
  </si>
  <si>
    <t>PT00005</t>
  </si>
  <si>
    <t>Laboratory</t>
  </si>
  <si>
    <t>Urine Test</t>
  </si>
  <si>
    <t>Lab Test</t>
  </si>
  <si>
    <t>Follow-up</t>
  </si>
  <si>
    <t>PT00006</t>
  </si>
  <si>
    <t>Ultrasound</t>
  </si>
  <si>
    <t>Dr. Musa</t>
  </si>
  <si>
    <t>PT00007</t>
  </si>
  <si>
    <t>Esther</t>
  </si>
  <si>
    <t>Pharmacy</t>
  </si>
  <si>
    <t>Infection</t>
  </si>
  <si>
    <t>Dr. Ade</t>
  </si>
  <si>
    <t>PT00008</t>
  </si>
  <si>
    <t>Pain Relief</t>
  </si>
  <si>
    <t>Analgesics</t>
  </si>
  <si>
    <t>PT00009</t>
  </si>
  <si>
    <t>Farouk</t>
  </si>
  <si>
    <t>Maternity</t>
  </si>
  <si>
    <t>Delivery</t>
  </si>
  <si>
    <t>Childbirth</t>
  </si>
  <si>
    <t>PT00010</t>
  </si>
  <si>
    <t>PT00011</t>
  </si>
  <si>
    <t>Chiamaka</t>
  </si>
  <si>
    <t>Blood Test</t>
  </si>
  <si>
    <t>PT00012</t>
  </si>
  <si>
    <t>Daniel</t>
  </si>
  <si>
    <t>PT00013</t>
  </si>
  <si>
    <t>Ifeanyi</t>
  </si>
  <si>
    <t>PT00014</t>
  </si>
  <si>
    <t>Kabir</t>
  </si>
  <si>
    <t>PT00015</t>
  </si>
  <si>
    <t>Antenatal</t>
  </si>
  <si>
    <t>Consultation</t>
  </si>
  <si>
    <t>PT00016</t>
  </si>
  <si>
    <t>PT00017</t>
  </si>
  <si>
    <t>Malaria</t>
  </si>
  <si>
    <t>Antimalarial</t>
  </si>
  <si>
    <t>PT00018</t>
  </si>
  <si>
    <t>PT00019</t>
  </si>
  <si>
    <t>PT00020</t>
  </si>
  <si>
    <t>PT00021</t>
  </si>
  <si>
    <t>PT00022</t>
  </si>
  <si>
    <t>PT00023</t>
  </si>
  <si>
    <t>PT00024</t>
  </si>
  <si>
    <t>PT00025</t>
  </si>
  <si>
    <t>PT00026</t>
  </si>
  <si>
    <t>PT00027</t>
  </si>
  <si>
    <t>PT00028</t>
  </si>
  <si>
    <t>PT00029</t>
  </si>
  <si>
    <t>PT00030</t>
  </si>
  <si>
    <t>PT00031</t>
  </si>
  <si>
    <t>PT00032</t>
  </si>
  <si>
    <t>PT00033</t>
  </si>
  <si>
    <t>PT00034</t>
  </si>
  <si>
    <t>PT00035</t>
  </si>
  <si>
    <t>PT00036</t>
  </si>
  <si>
    <t>PT00037</t>
  </si>
  <si>
    <t>PT00038</t>
  </si>
  <si>
    <t>PT00039</t>
  </si>
  <si>
    <t>PT00040</t>
  </si>
  <si>
    <t>PT00041</t>
  </si>
  <si>
    <t>PT00042</t>
  </si>
  <si>
    <t>PT00043</t>
  </si>
  <si>
    <t>PT00044</t>
  </si>
  <si>
    <t>PT00045</t>
  </si>
  <si>
    <t>PT00046</t>
  </si>
  <si>
    <t>PT00047</t>
  </si>
  <si>
    <t>PT00048</t>
  </si>
  <si>
    <t>PT00049</t>
  </si>
  <si>
    <t>PT00050</t>
  </si>
  <si>
    <t>PT00051</t>
  </si>
  <si>
    <t>PT00052</t>
  </si>
  <si>
    <t>PT00053</t>
  </si>
  <si>
    <t>PT00054</t>
  </si>
  <si>
    <t>PT00055</t>
  </si>
  <si>
    <t>PT00056</t>
  </si>
  <si>
    <t>PT00057</t>
  </si>
  <si>
    <t>PT00058</t>
  </si>
  <si>
    <t>PT00059</t>
  </si>
  <si>
    <t>PT00060</t>
  </si>
  <si>
    <t>PT00061</t>
  </si>
  <si>
    <t>PT00062</t>
  </si>
  <si>
    <t>PT00063</t>
  </si>
  <si>
    <t>PT00064</t>
  </si>
  <si>
    <t>PT00065</t>
  </si>
  <si>
    <t>PT00066</t>
  </si>
  <si>
    <t>PT00067</t>
  </si>
  <si>
    <t>PT00068</t>
  </si>
  <si>
    <t>PT00069</t>
  </si>
  <si>
    <t>PT00070</t>
  </si>
  <si>
    <t>PT00071</t>
  </si>
  <si>
    <t>PT00072</t>
  </si>
  <si>
    <t>PT00073</t>
  </si>
  <si>
    <t>PT00074</t>
  </si>
  <si>
    <t>PT00075</t>
  </si>
  <si>
    <t>PT00076</t>
  </si>
  <si>
    <t>PT00077</t>
  </si>
  <si>
    <t>PT00078</t>
  </si>
  <si>
    <t>PT00079</t>
  </si>
  <si>
    <t>PT00080</t>
  </si>
  <si>
    <t>PT00081</t>
  </si>
  <si>
    <t>PT00082</t>
  </si>
  <si>
    <t>PT00083</t>
  </si>
  <si>
    <t>PT00084</t>
  </si>
  <si>
    <t>PT00085</t>
  </si>
  <si>
    <t>PT00086</t>
  </si>
  <si>
    <t>PT00087</t>
  </si>
  <si>
    <t>PT00088</t>
  </si>
  <si>
    <t>PT00089</t>
  </si>
  <si>
    <t>PT00090</t>
  </si>
  <si>
    <t>PT00091</t>
  </si>
  <si>
    <t>PT00092</t>
  </si>
  <si>
    <t>PT00093</t>
  </si>
  <si>
    <t>PT00094</t>
  </si>
  <si>
    <t>PT00095</t>
  </si>
  <si>
    <t>PT00096</t>
  </si>
  <si>
    <t>PT00097</t>
  </si>
  <si>
    <t>PT00098</t>
  </si>
  <si>
    <t>PT00099</t>
  </si>
  <si>
    <t>PT00100</t>
  </si>
  <si>
    <t>PT00101</t>
  </si>
  <si>
    <t>PT00102</t>
  </si>
  <si>
    <t>PT00103</t>
  </si>
  <si>
    <t>PT00104</t>
  </si>
  <si>
    <t>PT00105</t>
  </si>
  <si>
    <t>PT00106</t>
  </si>
  <si>
    <t>PT00107</t>
  </si>
  <si>
    <t>PT00108</t>
  </si>
  <si>
    <t>PT00109</t>
  </si>
  <si>
    <t>PT00110</t>
  </si>
  <si>
    <t>PT00111</t>
  </si>
  <si>
    <t>PT00112</t>
  </si>
  <si>
    <t>PT00113</t>
  </si>
  <si>
    <t>PT00114</t>
  </si>
  <si>
    <t>PT00115</t>
  </si>
  <si>
    <t>PT00116</t>
  </si>
  <si>
    <t>PT00117</t>
  </si>
  <si>
    <t>PT00118</t>
  </si>
  <si>
    <t>PT00119</t>
  </si>
  <si>
    <t>PT00120</t>
  </si>
  <si>
    <t>PT00121</t>
  </si>
  <si>
    <t>PT00122</t>
  </si>
  <si>
    <t>PT00123</t>
  </si>
  <si>
    <t>PT00124</t>
  </si>
  <si>
    <t>PT00125</t>
  </si>
  <si>
    <t>PT00126</t>
  </si>
  <si>
    <t>PT00127</t>
  </si>
  <si>
    <t>PT00128</t>
  </si>
  <si>
    <t>PT00129</t>
  </si>
  <si>
    <t>PT00130</t>
  </si>
  <si>
    <t>PT00131</t>
  </si>
  <si>
    <t>PT00132</t>
  </si>
  <si>
    <t>PT00133</t>
  </si>
  <si>
    <t>PT00134</t>
  </si>
  <si>
    <t>PT00135</t>
  </si>
  <si>
    <t>PT00136</t>
  </si>
  <si>
    <t>PT00137</t>
  </si>
  <si>
    <t>PT00138</t>
  </si>
  <si>
    <t>PT00139</t>
  </si>
  <si>
    <t>PT00140</t>
  </si>
  <si>
    <t>PT00141</t>
  </si>
  <si>
    <t>PT00142</t>
  </si>
  <si>
    <t>PT00143</t>
  </si>
  <si>
    <t>PT00144</t>
  </si>
  <si>
    <t>PT00145</t>
  </si>
  <si>
    <t>PT00146</t>
  </si>
  <si>
    <t>PT00147</t>
  </si>
  <si>
    <t>PT00148</t>
  </si>
  <si>
    <t>PT00149</t>
  </si>
  <si>
    <t>PT00150</t>
  </si>
  <si>
    <t>PT00151</t>
  </si>
  <si>
    <t>PT00152</t>
  </si>
  <si>
    <t>PT00153</t>
  </si>
  <si>
    <t>PT00154</t>
  </si>
  <si>
    <t>PT00155</t>
  </si>
  <si>
    <t>PT00156</t>
  </si>
  <si>
    <t>PT00157</t>
  </si>
  <si>
    <t>PT00158</t>
  </si>
  <si>
    <t>PT00159</t>
  </si>
  <si>
    <t>PT00160</t>
  </si>
  <si>
    <t>PT00161</t>
  </si>
  <si>
    <t>PT00162</t>
  </si>
  <si>
    <t>PT00163</t>
  </si>
  <si>
    <t>PT00164</t>
  </si>
  <si>
    <t>PT00165</t>
  </si>
  <si>
    <t>PT00166</t>
  </si>
  <si>
    <t>PT00167</t>
  </si>
  <si>
    <t>PT00168</t>
  </si>
  <si>
    <t>PT00169</t>
  </si>
  <si>
    <t>PT00170</t>
  </si>
  <si>
    <t>PT00171</t>
  </si>
  <si>
    <t>PT00172</t>
  </si>
  <si>
    <t>PT00173</t>
  </si>
  <si>
    <t>PT00174</t>
  </si>
  <si>
    <t>PT00175</t>
  </si>
  <si>
    <t>PT00176</t>
  </si>
  <si>
    <t>PT00177</t>
  </si>
  <si>
    <t>PT00178</t>
  </si>
  <si>
    <t>PT00179</t>
  </si>
  <si>
    <t>PT00180</t>
  </si>
  <si>
    <t>PT00181</t>
  </si>
  <si>
    <t>PT00182</t>
  </si>
  <si>
    <t>PT00183</t>
  </si>
  <si>
    <t>PT00184</t>
  </si>
  <si>
    <t>PT00185</t>
  </si>
  <si>
    <t>PT00186</t>
  </si>
  <si>
    <t>PT00187</t>
  </si>
  <si>
    <t>PT00188</t>
  </si>
  <si>
    <t>PT00189</t>
  </si>
  <si>
    <t>PT00190</t>
  </si>
  <si>
    <t>PT00191</t>
  </si>
  <si>
    <t>PT00192</t>
  </si>
  <si>
    <t>PT00193</t>
  </si>
  <si>
    <t>PT00194</t>
  </si>
  <si>
    <t>PT00195</t>
  </si>
  <si>
    <t>PT00196</t>
  </si>
  <si>
    <t>PT00197</t>
  </si>
  <si>
    <t>PT00198</t>
  </si>
  <si>
    <t>PT00199</t>
  </si>
  <si>
    <t>PT00200</t>
  </si>
  <si>
    <t>PT00201</t>
  </si>
  <si>
    <t>PT00202</t>
  </si>
  <si>
    <t>PT00203</t>
  </si>
  <si>
    <t>PT00204</t>
  </si>
  <si>
    <t>PT00205</t>
  </si>
  <si>
    <t>PT00206</t>
  </si>
  <si>
    <t>PT00207</t>
  </si>
  <si>
    <t>PT00208</t>
  </si>
  <si>
    <t>PT00209</t>
  </si>
  <si>
    <t>PT00210</t>
  </si>
  <si>
    <t>PT00211</t>
  </si>
  <si>
    <t>PT00212</t>
  </si>
  <si>
    <t>PT00213</t>
  </si>
  <si>
    <t>PT00214</t>
  </si>
  <si>
    <t>PT00215</t>
  </si>
  <si>
    <t>PT00216</t>
  </si>
  <si>
    <t>PT00217</t>
  </si>
  <si>
    <t>PT00218</t>
  </si>
  <si>
    <t>PT00219</t>
  </si>
  <si>
    <t>PT00220</t>
  </si>
  <si>
    <t>PT00221</t>
  </si>
  <si>
    <t>PT00222</t>
  </si>
  <si>
    <t>PT00223</t>
  </si>
  <si>
    <t>PT00224</t>
  </si>
  <si>
    <t>PT00225</t>
  </si>
  <si>
    <t>PT00226</t>
  </si>
  <si>
    <t>PT00227</t>
  </si>
  <si>
    <t>PT00228</t>
  </si>
  <si>
    <t>PT00229</t>
  </si>
  <si>
    <t>PT00230</t>
  </si>
  <si>
    <t>PT00231</t>
  </si>
  <si>
    <t>PT00232</t>
  </si>
  <si>
    <t>PT00233</t>
  </si>
  <si>
    <t>PT00234</t>
  </si>
  <si>
    <t>PT00235</t>
  </si>
  <si>
    <t>PT00236</t>
  </si>
  <si>
    <t>PT00237</t>
  </si>
  <si>
    <t>PT00238</t>
  </si>
  <si>
    <t>PT00239</t>
  </si>
  <si>
    <t>PT00240</t>
  </si>
  <si>
    <t>PT00241</t>
  </si>
  <si>
    <t>PT00242</t>
  </si>
  <si>
    <t>PT00243</t>
  </si>
  <si>
    <t>PT00244</t>
  </si>
  <si>
    <t>PT00245</t>
  </si>
  <si>
    <t>PT00246</t>
  </si>
  <si>
    <t>PT00247</t>
  </si>
  <si>
    <t>PT00248</t>
  </si>
  <si>
    <t>PT00249</t>
  </si>
  <si>
    <t>PT00250</t>
  </si>
  <si>
    <t>PT00251</t>
  </si>
  <si>
    <t>PT00252</t>
  </si>
  <si>
    <t>PT00253</t>
  </si>
  <si>
    <t>PT00254</t>
  </si>
  <si>
    <t>PT00255</t>
  </si>
  <si>
    <t>PT00256</t>
  </si>
  <si>
    <t>PT00257</t>
  </si>
  <si>
    <t>PT00258</t>
  </si>
  <si>
    <t>PT00259</t>
  </si>
  <si>
    <t>PT00260</t>
  </si>
  <si>
    <t>PT00261</t>
  </si>
  <si>
    <t>PT00262</t>
  </si>
  <si>
    <t>PT00263</t>
  </si>
  <si>
    <t>PT00264</t>
  </si>
  <si>
    <t>PT00265</t>
  </si>
  <si>
    <t>PT00266</t>
  </si>
  <si>
    <t>PT00267</t>
  </si>
  <si>
    <t>PT00268</t>
  </si>
  <si>
    <t>PT00269</t>
  </si>
  <si>
    <t>PT00270</t>
  </si>
  <si>
    <t>PT00271</t>
  </si>
  <si>
    <t>PT00272</t>
  </si>
  <si>
    <t>PT00273</t>
  </si>
  <si>
    <t>PT00274</t>
  </si>
  <si>
    <t>PT00275</t>
  </si>
  <si>
    <t>PT00276</t>
  </si>
  <si>
    <t>PT00277</t>
  </si>
  <si>
    <t>PT00278</t>
  </si>
  <si>
    <t>PT00279</t>
  </si>
  <si>
    <t>PT00280</t>
  </si>
  <si>
    <t>PT00281</t>
  </si>
  <si>
    <t>PT00282</t>
  </si>
  <si>
    <t>PT00283</t>
  </si>
  <si>
    <t>PT00284</t>
  </si>
  <si>
    <t>PT00285</t>
  </si>
  <si>
    <t>PT00286</t>
  </si>
  <si>
    <t>PT00287</t>
  </si>
  <si>
    <t>PT00288</t>
  </si>
  <si>
    <t>PT00289</t>
  </si>
  <si>
    <t>PT00290</t>
  </si>
  <si>
    <t>PT00291</t>
  </si>
  <si>
    <t>PT00292</t>
  </si>
  <si>
    <t>PT00293</t>
  </si>
  <si>
    <t>PT00294</t>
  </si>
  <si>
    <t>PT00295</t>
  </si>
  <si>
    <t>PT00296</t>
  </si>
  <si>
    <t>PT00297</t>
  </si>
  <si>
    <t>PT00298</t>
  </si>
  <si>
    <t>PT00299</t>
  </si>
  <si>
    <t>PT00300</t>
  </si>
  <si>
    <t>PT00301</t>
  </si>
  <si>
    <t>PT00302</t>
  </si>
  <si>
    <t>PT00303</t>
  </si>
  <si>
    <t>PT00304</t>
  </si>
  <si>
    <t>PT00305</t>
  </si>
  <si>
    <t>PT00306</t>
  </si>
  <si>
    <t>PT00307</t>
  </si>
  <si>
    <t>PT00308</t>
  </si>
  <si>
    <t>PT00309</t>
  </si>
  <si>
    <t>PT00310</t>
  </si>
  <si>
    <t>PT00311</t>
  </si>
  <si>
    <t>PT00312</t>
  </si>
  <si>
    <t>PT00313</t>
  </si>
  <si>
    <t>PT00314</t>
  </si>
  <si>
    <t>PT00315</t>
  </si>
  <si>
    <t>PT00316</t>
  </si>
  <si>
    <t>PT00317</t>
  </si>
  <si>
    <t>PT00318</t>
  </si>
  <si>
    <t>PT00319</t>
  </si>
  <si>
    <t>PT00320</t>
  </si>
  <si>
    <t>PT00321</t>
  </si>
  <si>
    <t>PT00322</t>
  </si>
  <si>
    <t>PT00323</t>
  </si>
  <si>
    <t>PT00324</t>
  </si>
  <si>
    <t>PT00325</t>
  </si>
  <si>
    <t>PT00326</t>
  </si>
  <si>
    <t>PT00327</t>
  </si>
  <si>
    <t>PT00328</t>
  </si>
  <si>
    <t>PT00329</t>
  </si>
  <si>
    <t>PT00330</t>
  </si>
  <si>
    <t>PT00331</t>
  </si>
  <si>
    <t>PT00332</t>
  </si>
  <si>
    <t>PT00333</t>
  </si>
  <si>
    <t>PT00334</t>
  </si>
  <si>
    <t>PT00335</t>
  </si>
  <si>
    <t>PT00336</t>
  </si>
  <si>
    <t>PT00337</t>
  </si>
  <si>
    <t>PT00338</t>
  </si>
  <si>
    <t>PT00339</t>
  </si>
  <si>
    <t>PT00340</t>
  </si>
  <si>
    <t>PT00341</t>
  </si>
  <si>
    <t>PT00342</t>
  </si>
  <si>
    <t>PT00343</t>
  </si>
  <si>
    <t>PT00344</t>
  </si>
  <si>
    <t>PT00345</t>
  </si>
  <si>
    <t>PT00346</t>
  </si>
  <si>
    <t>PT00347</t>
  </si>
  <si>
    <t>PT00348</t>
  </si>
  <si>
    <t>PT00349</t>
  </si>
  <si>
    <t>PT00350</t>
  </si>
  <si>
    <t>PT00351</t>
  </si>
  <si>
    <t>PT00352</t>
  </si>
  <si>
    <t>PT00353</t>
  </si>
  <si>
    <t>PT00354</t>
  </si>
  <si>
    <t>PT00355</t>
  </si>
  <si>
    <t>PT00356</t>
  </si>
  <si>
    <t>PT00357</t>
  </si>
  <si>
    <t>PT00358</t>
  </si>
  <si>
    <t>PT00359</t>
  </si>
  <si>
    <t>PT00360</t>
  </si>
  <si>
    <t>PT00361</t>
  </si>
  <si>
    <t>PT00362</t>
  </si>
  <si>
    <t>PT00363</t>
  </si>
  <si>
    <t>PT00364</t>
  </si>
  <si>
    <t>PT00365</t>
  </si>
  <si>
    <t>PT00366</t>
  </si>
  <si>
    <t>PT00367</t>
  </si>
  <si>
    <t>PT00368</t>
  </si>
  <si>
    <t>PT00369</t>
  </si>
  <si>
    <t>PT00370</t>
  </si>
  <si>
    <t>PT00371</t>
  </si>
  <si>
    <t>PT00372</t>
  </si>
  <si>
    <t>PT00373</t>
  </si>
  <si>
    <t>PT00374</t>
  </si>
  <si>
    <t>PT00375</t>
  </si>
  <si>
    <t>PT00376</t>
  </si>
  <si>
    <t>PT00377</t>
  </si>
  <si>
    <t>PT00378</t>
  </si>
  <si>
    <t>PT00379</t>
  </si>
  <si>
    <t>PT00380</t>
  </si>
  <si>
    <t>PT00381</t>
  </si>
  <si>
    <t>PT00382</t>
  </si>
  <si>
    <t>PT00383</t>
  </si>
  <si>
    <t>PT00384</t>
  </si>
  <si>
    <t>PT00385</t>
  </si>
  <si>
    <t>PT00386</t>
  </si>
  <si>
    <t>PT00387</t>
  </si>
  <si>
    <t>PT00388</t>
  </si>
  <si>
    <t>PT00389</t>
  </si>
  <si>
    <t>PT00390</t>
  </si>
  <si>
    <t>PT00391</t>
  </si>
  <si>
    <t>PT00392</t>
  </si>
  <si>
    <t>PT00393</t>
  </si>
  <si>
    <t>PT00394</t>
  </si>
  <si>
    <t>PT00395</t>
  </si>
  <si>
    <t>PT00396</t>
  </si>
  <si>
    <t>PT00397</t>
  </si>
  <si>
    <t>PT00398</t>
  </si>
  <si>
    <t>PT00399</t>
  </si>
  <si>
    <t>PT00400</t>
  </si>
  <si>
    <t>PT00401</t>
  </si>
  <si>
    <t>PT00402</t>
  </si>
  <si>
    <t>PT00403</t>
  </si>
  <si>
    <t>PT00404</t>
  </si>
  <si>
    <t>PT00405</t>
  </si>
  <si>
    <t>PT00406</t>
  </si>
  <si>
    <t>PT00407</t>
  </si>
  <si>
    <t>PT00408</t>
  </si>
  <si>
    <t>PT00409</t>
  </si>
  <si>
    <t>PT00410</t>
  </si>
  <si>
    <t>PT00411</t>
  </si>
  <si>
    <t>PT00412</t>
  </si>
  <si>
    <t>PT00413</t>
  </si>
  <si>
    <t>PT00414</t>
  </si>
  <si>
    <t>PT00415</t>
  </si>
  <si>
    <t>PT00416</t>
  </si>
  <si>
    <t>PT00417</t>
  </si>
  <si>
    <t>PT00418</t>
  </si>
  <si>
    <t>PT00419</t>
  </si>
  <si>
    <t>PT00420</t>
  </si>
  <si>
    <t>PT00421</t>
  </si>
  <si>
    <t>PT00422</t>
  </si>
  <si>
    <t>PT00423</t>
  </si>
  <si>
    <t>PT00424</t>
  </si>
  <si>
    <t>PT00425</t>
  </si>
  <si>
    <t>PT00426</t>
  </si>
  <si>
    <t>PT00427</t>
  </si>
  <si>
    <t>PT00428</t>
  </si>
  <si>
    <t>PT00429</t>
  </si>
  <si>
    <t>PT00430</t>
  </si>
  <si>
    <t>PT00431</t>
  </si>
  <si>
    <t>PT00432</t>
  </si>
  <si>
    <t>PT00433</t>
  </si>
  <si>
    <t>PT00434</t>
  </si>
  <si>
    <t>PT00435</t>
  </si>
  <si>
    <t>PT00436</t>
  </si>
  <si>
    <t>PT00437</t>
  </si>
  <si>
    <t>PT00438</t>
  </si>
  <si>
    <t>PT00439</t>
  </si>
  <si>
    <t>PT00440</t>
  </si>
  <si>
    <t>PT00441</t>
  </si>
  <si>
    <t>PT00442</t>
  </si>
  <si>
    <t>PT00443</t>
  </si>
  <si>
    <t>PT00444</t>
  </si>
  <si>
    <t>PT00445</t>
  </si>
  <si>
    <t>PT00446</t>
  </si>
  <si>
    <t>PT00447</t>
  </si>
  <si>
    <t>PT00448</t>
  </si>
  <si>
    <t>PT00449</t>
  </si>
  <si>
    <t>PT00450</t>
  </si>
  <si>
    <t>PT00451</t>
  </si>
  <si>
    <t>PT00452</t>
  </si>
  <si>
    <t>PT00453</t>
  </si>
  <si>
    <t>PT00454</t>
  </si>
  <si>
    <t>PT00455</t>
  </si>
  <si>
    <t>PT00456</t>
  </si>
  <si>
    <t>PT00457</t>
  </si>
  <si>
    <t>PT00458</t>
  </si>
  <si>
    <t>PT00459</t>
  </si>
  <si>
    <t>PT00460</t>
  </si>
  <si>
    <t>PT00461</t>
  </si>
  <si>
    <t>PT00462</t>
  </si>
  <si>
    <t>PT00463</t>
  </si>
  <si>
    <t>PT00464</t>
  </si>
  <si>
    <t>PT00465</t>
  </si>
  <si>
    <t>PT00466</t>
  </si>
  <si>
    <t>PT00467</t>
  </si>
  <si>
    <t>PT00468</t>
  </si>
  <si>
    <t>PT00469</t>
  </si>
  <si>
    <t>PT00470</t>
  </si>
  <si>
    <t>PT00471</t>
  </si>
  <si>
    <t>PT00472</t>
  </si>
  <si>
    <t>PT00473</t>
  </si>
  <si>
    <t>PT00474</t>
  </si>
  <si>
    <t>PT00475</t>
  </si>
  <si>
    <t>PT00476</t>
  </si>
  <si>
    <t>PT00477</t>
  </si>
  <si>
    <t>PT00478</t>
  </si>
  <si>
    <t>PT00479</t>
  </si>
  <si>
    <t>PT00480</t>
  </si>
  <si>
    <t>PT00481</t>
  </si>
  <si>
    <t>PT00482</t>
  </si>
  <si>
    <t>PT00483</t>
  </si>
  <si>
    <t>PT00484</t>
  </si>
  <si>
    <t>PT00485</t>
  </si>
  <si>
    <t>PT00486</t>
  </si>
  <si>
    <t>PT00487</t>
  </si>
  <si>
    <t>PT00488</t>
  </si>
  <si>
    <t>PT00489</t>
  </si>
  <si>
    <t>PT00490</t>
  </si>
  <si>
    <t>PT00491</t>
  </si>
  <si>
    <t>PT00492</t>
  </si>
  <si>
    <t>PT00493</t>
  </si>
  <si>
    <t>PT00494</t>
  </si>
  <si>
    <t>PT00495</t>
  </si>
  <si>
    <t>PT00496</t>
  </si>
  <si>
    <t>PT00497</t>
  </si>
  <si>
    <t>PT00498</t>
  </si>
  <si>
    <t>PT00499</t>
  </si>
  <si>
    <t>PT00500</t>
  </si>
  <si>
    <t>PT00501</t>
  </si>
  <si>
    <t>PT00502</t>
  </si>
  <si>
    <t>PT00503</t>
  </si>
  <si>
    <t>PT00504</t>
  </si>
  <si>
    <t>PT00505</t>
  </si>
  <si>
    <t>PT00506</t>
  </si>
  <si>
    <t>PT00507</t>
  </si>
  <si>
    <t>PT00508</t>
  </si>
  <si>
    <t>PT00509</t>
  </si>
  <si>
    <t>PT00510</t>
  </si>
  <si>
    <t>PT00511</t>
  </si>
  <si>
    <t>PT00512</t>
  </si>
  <si>
    <t>PT00513</t>
  </si>
  <si>
    <t>PT00514</t>
  </si>
  <si>
    <t>PT00515</t>
  </si>
  <si>
    <t>PT00516</t>
  </si>
  <si>
    <t>PT00517</t>
  </si>
  <si>
    <t>PT00518</t>
  </si>
  <si>
    <t>PT00519</t>
  </si>
  <si>
    <t>PT00520</t>
  </si>
  <si>
    <t>PT00521</t>
  </si>
  <si>
    <t>PT00522</t>
  </si>
  <si>
    <t>PT00523</t>
  </si>
  <si>
    <t>PT00524</t>
  </si>
  <si>
    <t>PT00525</t>
  </si>
  <si>
    <t>PT00526</t>
  </si>
  <si>
    <t>PT00527</t>
  </si>
  <si>
    <t>PT00528</t>
  </si>
  <si>
    <t>PT00529</t>
  </si>
  <si>
    <t>PT00530</t>
  </si>
  <si>
    <t>PT00531</t>
  </si>
  <si>
    <t>PT00532</t>
  </si>
  <si>
    <t>PT00533</t>
  </si>
  <si>
    <t>PT00534</t>
  </si>
  <si>
    <t>PT00535</t>
  </si>
  <si>
    <t>PT00536</t>
  </si>
  <si>
    <t>PT00537</t>
  </si>
  <si>
    <t>PT00538</t>
  </si>
  <si>
    <t>PT00539</t>
  </si>
  <si>
    <t>PT00540</t>
  </si>
  <si>
    <t>PT00541</t>
  </si>
  <si>
    <t>PT00542</t>
  </si>
  <si>
    <t>PT00543</t>
  </si>
  <si>
    <t>PT00544</t>
  </si>
  <si>
    <t>PT00545</t>
  </si>
  <si>
    <t>PT00546</t>
  </si>
  <si>
    <t>PT00547</t>
  </si>
  <si>
    <t>PT00548</t>
  </si>
  <si>
    <t>PT00549</t>
  </si>
  <si>
    <t>PT00550</t>
  </si>
  <si>
    <t>PT00551</t>
  </si>
  <si>
    <t>PT00552</t>
  </si>
  <si>
    <t>PT00553</t>
  </si>
  <si>
    <t>PT00554</t>
  </si>
  <si>
    <t>PT00555</t>
  </si>
  <si>
    <t>PT00556</t>
  </si>
  <si>
    <t>PT00557</t>
  </si>
  <si>
    <t>PT00558</t>
  </si>
  <si>
    <t>PT00559</t>
  </si>
  <si>
    <t>PT00560</t>
  </si>
  <si>
    <t>PT00561</t>
  </si>
  <si>
    <t>PT00562</t>
  </si>
  <si>
    <t>PT00563</t>
  </si>
  <si>
    <t>PT00564</t>
  </si>
  <si>
    <t>PT00565</t>
  </si>
  <si>
    <t>PT00566</t>
  </si>
  <si>
    <t>PT00567</t>
  </si>
  <si>
    <t>PT00568</t>
  </si>
  <si>
    <t>PT00569</t>
  </si>
  <si>
    <t>PT00570</t>
  </si>
  <si>
    <t>PT00571</t>
  </si>
  <si>
    <t>PT00572</t>
  </si>
  <si>
    <t>PT00573</t>
  </si>
  <si>
    <t>PT00574</t>
  </si>
  <si>
    <t>PT00575</t>
  </si>
  <si>
    <t>PT00576</t>
  </si>
  <si>
    <t>PT00577</t>
  </si>
  <si>
    <t>PT00578</t>
  </si>
  <si>
    <t>PT00579</t>
  </si>
  <si>
    <t>PT00580</t>
  </si>
  <si>
    <t>PT00581</t>
  </si>
  <si>
    <t>PT00582</t>
  </si>
  <si>
    <t>PT00583</t>
  </si>
  <si>
    <t>PT00584</t>
  </si>
  <si>
    <t>PT00585</t>
  </si>
  <si>
    <t>PT00586</t>
  </si>
  <si>
    <t>PT00587</t>
  </si>
  <si>
    <t>PT00588</t>
  </si>
  <si>
    <t>PT00589</t>
  </si>
  <si>
    <t>PT00590</t>
  </si>
  <si>
    <t>PT00591</t>
  </si>
  <si>
    <t>PT00592</t>
  </si>
  <si>
    <t>PT00593</t>
  </si>
  <si>
    <t>PT00594</t>
  </si>
  <si>
    <t>PT00595</t>
  </si>
  <si>
    <t>PT00596</t>
  </si>
  <si>
    <t>PT00597</t>
  </si>
  <si>
    <t>PT00598</t>
  </si>
  <si>
    <t>PT00599</t>
  </si>
  <si>
    <t>PT00600</t>
  </si>
  <si>
    <t>PT00601</t>
  </si>
  <si>
    <t>PT00602</t>
  </si>
  <si>
    <t>PT00603</t>
  </si>
  <si>
    <t>PT00604</t>
  </si>
  <si>
    <t>PT00605</t>
  </si>
  <si>
    <t>PT00606</t>
  </si>
  <si>
    <t>PT00607</t>
  </si>
  <si>
    <t>PT00608</t>
  </si>
  <si>
    <t>PT00609</t>
  </si>
  <si>
    <t>PT00610</t>
  </si>
  <si>
    <t>PT00611</t>
  </si>
  <si>
    <t>PT00612</t>
  </si>
  <si>
    <t>PT00613</t>
  </si>
  <si>
    <t>PT00614</t>
  </si>
  <si>
    <t>PT00615</t>
  </si>
  <si>
    <t>PT00616</t>
  </si>
  <si>
    <t>PT00617</t>
  </si>
  <si>
    <t>PT00618</t>
  </si>
  <si>
    <t>PT00619</t>
  </si>
  <si>
    <t>PT00620</t>
  </si>
  <si>
    <t>PT00621</t>
  </si>
  <si>
    <t>PT00622</t>
  </si>
  <si>
    <t>PT00623</t>
  </si>
  <si>
    <t>PT00624</t>
  </si>
  <si>
    <t>PT00625</t>
  </si>
  <si>
    <t>PT00626</t>
  </si>
  <si>
    <t>PT00627</t>
  </si>
  <si>
    <t>PT00628</t>
  </si>
  <si>
    <t>PT00629</t>
  </si>
  <si>
    <t>PT00630</t>
  </si>
  <si>
    <t>PT00631</t>
  </si>
  <si>
    <t>PT00632</t>
  </si>
  <si>
    <t>PT00633</t>
  </si>
  <si>
    <t>PT00634</t>
  </si>
  <si>
    <t>PT00635</t>
  </si>
  <si>
    <t>PT00636</t>
  </si>
  <si>
    <t>PT00637</t>
  </si>
  <si>
    <t>PT00638</t>
  </si>
  <si>
    <t>PT00639</t>
  </si>
  <si>
    <t>PT00640</t>
  </si>
  <si>
    <t>PT00641</t>
  </si>
  <si>
    <t>PT00642</t>
  </si>
  <si>
    <t>PT00643</t>
  </si>
  <si>
    <t>PT00644</t>
  </si>
  <si>
    <t>PT00645</t>
  </si>
  <si>
    <t>PT00646</t>
  </si>
  <si>
    <t>PT00647</t>
  </si>
  <si>
    <t>PT00648</t>
  </si>
  <si>
    <t>PT00649</t>
  </si>
  <si>
    <t>PT00650</t>
  </si>
  <si>
    <t>PT00651</t>
  </si>
  <si>
    <t>PT00652</t>
  </si>
  <si>
    <t>PT00653</t>
  </si>
  <si>
    <t>PT00654</t>
  </si>
  <si>
    <t>PT00655</t>
  </si>
  <si>
    <t>PT00656</t>
  </si>
  <si>
    <t>PT00657</t>
  </si>
  <si>
    <t>PT00658</t>
  </si>
  <si>
    <t>PT00659</t>
  </si>
  <si>
    <t>PT00660</t>
  </si>
  <si>
    <t>PT00661</t>
  </si>
  <si>
    <t>PT00662</t>
  </si>
  <si>
    <t>PT00663</t>
  </si>
  <si>
    <t>PT00664</t>
  </si>
  <si>
    <t>PT00665</t>
  </si>
  <si>
    <t>PT00666</t>
  </si>
  <si>
    <t>PT00667</t>
  </si>
  <si>
    <t>PT00668</t>
  </si>
  <si>
    <t>PT00669</t>
  </si>
  <si>
    <t>PT00670</t>
  </si>
  <si>
    <t>PT00671</t>
  </si>
  <si>
    <t>PT00672</t>
  </si>
  <si>
    <t>PT00673</t>
  </si>
  <si>
    <t>PT00674</t>
  </si>
  <si>
    <t>PT00675</t>
  </si>
  <si>
    <t>PT00676</t>
  </si>
  <si>
    <t>PT00677</t>
  </si>
  <si>
    <t>PT00678</t>
  </si>
  <si>
    <t>PT00679</t>
  </si>
  <si>
    <t>PT00680</t>
  </si>
  <si>
    <t>PT00681</t>
  </si>
  <si>
    <t>PT00682</t>
  </si>
  <si>
    <t>PT00683</t>
  </si>
  <si>
    <t>PT00684</t>
  </si>
  <si>
    <t>PT00685</t>
  </si>
  <si>
    <t>PT00686</t>
  </si>
  <si>
    <t>PT00687</t>
  </si>
  <si>
    <t>PT00688</t>
  </si>
  <si>
    <t>PT00689</t>
  </si>
  <si>
    <t>PT00690</t>
  </si>
  <si>
    <t>PT00691</t>
  </si>
  <si>
    <t>PT00692</t>
  </si>
  <si>
    <t>PT00693</t>
  </si>
  <si>
    <t>PT00694</t>
  </si>
  <si>
    <t>PT00695</t>
  </si>
  <si>
    <t>PT00696</t>
  </si>
  <si>
    <t>PT00697</t>
  </si>
  <si>
    <t>PT00698</t>
  </si>
  <si>
    <t>PT00699</t>
  </si>
  <si>
    <t>PT00700</t>
  </si>
  <si>
    <t>PT00701</t>
  </si>
  <si>
    <t>PT00702</t>
  </si>
  <si>
    <t>PT00703</t>
  </si>
  <si>
    <t>PT00704</t>
  </si>
  <si>
    <t>PT00705</t>
  </si>
  <si>
    <t>PT00706</t>
  </si>
  <si>
    <t>PT00707</t>
  </si>
  <si>
    <t>PT00708</t>
  </si>
  <si>
    <t>PT00709</t>
  </si>
  <si>
    <t>PT00710</t>
  </si>
  <si>
    <t>PT00711</t>
  </si>
  <si>
    <t>PT00712</t>
  </si>
  <si>
    <t>PT00713</t>
  </si>
  <si>
    <t>PT00714</t>
  </si>
  <si>
    <t>PT00715</t>
  </si>
  <si>
    <t>PT00716</t>
  </si>
  <si>
    <t>PT00717</t>
  </si>
  <si>
    <t>PT00718</t>
  </si>
  <si>
    <t>PT00719</t>
  </si>
  <si>
    <t>PT00720</t>
  </si>
  <si>
    <t>PT00721</t>
  </si>
  <si>
    <t>PT00722</t>
  </si>
  <si>
    <t>PT00723</t>
  </si>
  <si>
    <t>PT00724</t>
  </si>
  <si>
    <t>PT00725</t>
  </si>
  <si>
    <t>PT00726</t>
  </si>
  <si>
    <t>PT00727</t>
  </si>
  <si>
    <t>PT00728</t>
  </si>
  <si>
    <t>PT00729</t>
  </si>
  <si>
    <t>PT00730</t>
  </si>
  <si>
    <t>PT00731</t>
  </si>
  <si>
    <t>PT00732</t>
  </si>
  <si>
    <t>PT00733</t>
  </si>
  <si>
    <t>PT00734</t>
  </si>
  <si>
    <t>PT00735</t>
  </si>
  <si>
    <t>PT00736</t>
  </si>
  <si>
    <t>PT00737</t>
  </si>
  <si>
    <t>PT00738</t>
  </si>
  <si>
    <t>PT00739</t>
  </si>
  <si>
    <t>PT00740</t>
  </si>
  <si>
    <t>PT00741</t>
  </si>
  <si>
    <t>PT00742</t>
  </si>
  <si>
    <t>PT00743</t>
  </si>
  <si>
    <t>PT00744</t>
  </si>
  <si>
    <t>PT00745</t>
  </si>
  <si>
    <t>PT00746</t>
  </si>
  <si>
    <t>PT00747</t>
  </si>
  <si>
    <t>PT00748</t>
  </si>
  <si>
    <t>PT00749</t>
  </si>
  <si>
    <t>PT00750</t>
  </si>
  <si>
    <t>PT00751</t>
  </si>
  <si>
    <t>PT00752</t>
  </si>
  <si>
    <t>PT00753</t>
  </si>
  <si>
    <t>PT00754</t>
  </si>
  <si>
    <t>PT00755</t>
  </si>
  <si>
    <t>PT00756</t>
  </si>
  <si>
    <t>PT00757</t>
  </si>
  <si>
    <t>PT00758</t>
  </si>
  <si>
    <t>PT00759</t>
  </si>
  <si>
    <t>PT00760</t>
  </si>
  <si>
    <t>PT00761</t>
  </si>
  <si>
    <t>PT00762</t>
  </si>
  <si>
    <t>PT00763</t>
  </si>
  <si>
    <t>PT00764</t>
  </si>
  <si>
    <t>PT00765</t>
  </si>
  <si>
    <t>PT00766</t>
  </si>
  <si>
    <t>PT00767</t>
  </si>
  <si>
    <t>PT00768</t>
  </si>
  <si>
    <t>PT00769</t>
  </si>
  <si>
    <t>PT00770</t>
  </si>
  <si>
    <t>PT00771</t>
  </si>
  <si>
    <t>PT00772</t>
  </si>
  <si>
    <t>PT00773</t>
  </si>
  <si>
    <t>PT00774</t>
  </si>
  <si>
    <t>PT00775</t>
  </si>
  <si>
    <t>PT00776</t>
  </si>
  <si>
    <t>PT00777</t>
  </si>
  <si>
    <t>PT00778</t>
  </si>
  <si>
    <t>PT00779</t>
  </si>
  <si>
    <t>PT00780</t>
  </si>
  <si>
    <t>PT00781</t>
  </si>
  <si>
    <t>PT00782</t>
  </si>
  <si>
    <t>PT00783</t>
  </si>
  <si>
    <t>PT00784</t>
  </si>
  <si>
    <t>PT00785</t>
  </si>
  <si>
    <t>PT00786</t>
  </si>
  <si>
    <t>PT00787</t>
  </si>
  <si>
    <t>PT00788</t>
  </si>
  <si>
    <t>PT00789</t>
  </si>
  <si>
    <t>PT00790</t>
  </si>
  <si>
    <t>PT00791</t>
  </si>
  <si>
    <t>PT00792</t>
  </si>
  <si>
    <t>PT00793</t>
  </si>
  <si>
    <t>PT00794</t>
  </si>
  <si>
    <t>PT00795</t>
  </si>
  <si>
    <t>PT00796</t>
  </si>
  <si>
    <t>PT00797</t>
  </si>
  <si>
    <t>PT00798</t>
  </si>
  <si>
    <t>PT00799</t>
  </si>
  <si>
    <t>PT00800</t>
  </si>
  <si>
    <t>PT00801</t>
  </si>
  <si>
    <t>PT00802</t>
  </si>
  <si>
    <t>PT00803</t>
  </si>
  <si>
    <t>PT00804</t>
  </si>
  <si>
    <t>PT00805</t>
  </si>
  <si>
    <t>PT00806</t>
  </si>
  <si>
    <t>PT00807</t>
  </si>
  <si>
    <t>PT00808</t>
  </si>
  <si>
    <t>PT00809</t>
  </si>
  <si>
    <t>PT00810</t>
  </si>
  <si>
    <t>PT00811</t>
  </si>
  <si>
    <t>PT00812</t>
  </si>
  <si>
    <t>PT00813</t>
  </si>
  <si>
    <t>PT00814</t>
  </si>
  <si>
    <t>PT00815</t>
  </si>
  <si>
    <t>PT00816</t>
  </si>
  <si>
    <t>PT00817</t>
  </si>
  <si>
    <t>PT00818</t>
  </si>
  <si>
    <t>PT00819</t>
  </si>
  <si>
    <t>PT00820</t>
  </si>
  <si>
    <t>PT00821</t>
  </si>
  <si>
    <t>PT00822</t>
  </si>
  <si>
    <t>PT00823</t>
  </si>
  <si>
    <t>PT00824</t>
  </si>
  <si>
    <t>PT00825</t>
  </si>
  <si>
    <t>PT00826</t>
  </si>
  <si>
    <t>PT00827</t>
  </si>
  <si>
    <t>PT00828</t>
  </si>
  <si>
    <t>PT00829</t>
  </si>
  <si>
    <t>PT00830</t>
  </si>
  <si>
    <t>PT00831</t>
  </si>
  <si>
    <t>PT00832</t>
  </si>
  <si>
    <t>PT00833</t>
  </si>
  <si>
    <t>PT00834</t>
  </si>
  <si>
    <t>PT00835</t>
  </si>
  <si>
    <t>PT00836</t>
  </si>
  <si>
    <t>PT00837</t>
  </si>
  <si>
    <t>PT00838</t>
  </si>
  <si>
    <t>PT00839</t>
  </si>
  <si>
    <t>PT00840</t>
  </si>
  <si>
    <t>PT00841</t>
  </si>
  <si>
    <t>PT00842</t>
  </si>
  <si>
    <t>PT00843</t>
  </si>
  <si>
    <t>PT00844</t>
  </si>
  <si>
    <t>PT00845</t>
  </si>
  <si>
    <t>PT00846</t>
  </si>
  <si>
    <t>PT00847</t>
  </si>
  <si>
    <t>PT00848</t>
  </si>
  <si>
    <t>PT00849</t>
  </si>
  <si>
    <t>PT00850</t>
  </si>
  <si>
    <t>PT00851</t>
  </si>
  <si>
    <t>PT00852</t>
  </si>
  <si>
    <t>PT00853</t>
  </si>
  <si>
    <t>PT00854</t>
  </si>
  <si>
    <t>PT00855</t>
  </si>
  <si>
    <t>PT00856</t>
  </si>
  <si>
    <t>PT00857</t>
  </si>
  <si>
    <t>PT00858</t>
  </si>
  <si>
    <t>PT00859</t>
  </si>
  <si>
    <t>PT00860</t>
  </si>
  <si>
    <t>PT00861</t>
  </si>
  <si>
    <t>PT00862</t>
  </si>
  <si>
    <t>PT00863</t>
  </si>
  <si>
    <t>PT00864</t>
  </si>
  <si>
    <t>PT00865</t>
  </si>
  <si>
    <t>PT00866</t>
  </si>
  <si>
    <t>PT00867</t>
  </si>
  <si>
    <t>PT00868</t>
  </si>
  <si>
    <t>PT00869</t>
  </si>
  <si>
    <t>PT00870</t>
  </si>
  <si>
    <t>PT00871</t>
  </si>
  <si>
    <t>PT00872</t>
  </si>
  <si>
    <t>PT00873</t>
  </si>
  <si>
    <t>PT00874</t>
  </si>
  <si>
    <t>PT00875</t>
  </si>
  <si>
    <t>PT00876</t>
  </si>
  <si>
    <t>PT00877</t>
  </si>
  <si>
    <t>PT00878</t>
  </si>
  <si>
    <t>PT00879</t>
  </si>
  <si>
    <t>PT00880</t>
  </si>
  <si>
    <t>PT00881</t>
  </si>
  <si>
    <t>PT00882</t>
  </si>
  <si>
    <t>PT00883</t>
  </si>
  <si>
    <t>PT00884</t>
  </si>
  <si>
    <t>PT00885</t>
  </si>
  <si>
    <t>PT00886</t>
  </si>
  <si>
    <t>PT00887</t>
  </si>
  <si>
    <t>PT00888</t>
  </si>
  <si>
    <t>PT00889</t>
  </si>
  <si>
    <t>PT00890</t>
  </si>
  <si>
    <t>PT00891</t>
  </si>
  <si>
    <t>PT00892</t>
  </si>
  <si>
    <t>PT00893</t>
  </si>
  <si>
    <t>PT00894</t>
  </si>
  <si>
    <t>PT00895</t>
  </si>
  <si>
    <t>PT00896</t>
  </si>
  <si>
    <t>PT00897</t>
  </si>
  <si>
    <t>PT00898</t>
  </si>
  <si>
    <t>PT00899</t>
  </si>
  <si>
    <t>PT00900</t>
  </si>
  <si>
    <t>PT00901</t>
  </si>
  <si>
    <t>PT00902</t>
  </si>
  <si>
    <t>PT00903</t>
  </si>
  <si>
    <t>PT00904</t>
  </si>
  <si>
    <t>PT00905</t>
  </si>
  <si>
    <t>PT00906</t>
  </si>
  <si>
    <t>PT00907</t>
  </si>
  <si>
    <t>PT00908</t>
  </si>
  <si>
    <t>PT00909</t>
  </si>
  <si>
    <t>PT00910</t>
  </si>
  <si>
    <t>PT00911</t>
  </si>
  <si>
    <t>PT00912</t>
  </si>
  <si>
    <t>PT00913</t>
  </si>
  <si>
    <t>PT00914</t>
  </si>
  <si>
    <t>PT00915</t>
  </si>
  <si>
    <t>PT00916</t>
  </si>
  <si>
    <t>PT00917</t>
  </si>
  <si>
    <t>PT00918</t>
  </si>
  <si>
    <t>PT00919</t>
  </si>
  <si>
    <t>PT00920</t>
  </si>
  <si>
    <t>PT00921</t>
  </si>
  <si>
    <t>PT00922</t>
  </si>
  <si>
    <t>PT00923</t>
  </si>
  <si>
    <t>PT00924</t>
  </si>
  <si>
    <t>PT00925</t>
  </si>
  <si>
    <t>PT00926</t>
  </si>
  <si>
    <t>PT00927</t>
  </si>
  <si>
    <t>PT00928</t>
  </si>
  <si>
    <t>PT00929</t>
  </si>
  <si>
    <t>PT00930</t>
  </si>
  <si>
    <t>PT00931</t>
  </si>
  <si>
    <t>PT00932</t>
  </si>
  <si>
    <t>PT00933</t>
  </si>
  <si>
    <t>PT00934</t>
  </si>
  <si>
    <t>PT00935</t>
  </si>
  <si>
    <t>PT00936</t>
  </si>
  <si>
    <t>PT00937</t>
  </si>
  <si>
    <t>PT00938</t>
  </si>
  <si>
    <t>PT00939</t>
  </si>
  <si>
    <t>PT00940</t>
  </si>
  <si>
    <t>PT00941</t>
  </si>
  <si>
    <t>PT00942</t>
  </si>
  <si>
    <t>PT00943</t>
  </si>
  <si>
    <t>PT00944</t>
  </si>
  <si>
    <t>PT00945</t>
  </si>
  <si>
    <t>PT00946</t>
  </si>
  <si>
    <t>PT00947</t>
  </si>
  <si>
    <t>PT00948</t>
  </si>
  <si>
    <t>PT00949</t>
  </si>
  <si>
    <t>PT00950</t>
  </si>
  <si>
    <t>PT00951</t>
  </si>
  <si>
    <t>PT00952</t>
  </si>
  <si>
    <t>PT00953</t>
  </si>
  <si>
    <t>PT00954</t>
  </si>
  <si>
    <t>PT00955</t>
  </si>
  <si>
    <t>PT00956</t>
  </si>
  <si>
    <t>PT00957</t>
  </si>
  <si>
    <t>PT00958</t>
  </si>
  <si>
    <t>PT00959</t>
  </si>
  <si>
    <t>PT00960</t>
  </si>
  <si>
    <t>PT00961</t>
  </si>
  <si>
    <t>PT00962</t>
  </si>
  <si>
    <t>PT00963</t>
  </si>
  <si>
    <t>PT00964</t>
  </si>
  <si>
    <t>PT00965</t>
  </si>
  <si>
    <t>PT00966</t>
  </si>
  <si>
    <t>PT00967</t>
  </si>
  <si>
    <t>PT00968</t>
  </si>
  <si>
    <t>PT00969</t>
  </si>
  <si>
    <t>PT00970</t>
  </si>
  <si>
    <t>PT00971</t>
  </si>
  <si>
    <t>PT00972</t>
  </si>
  <si>
    <t>PT00973</t>
  </si>
  <si>
    <t>PT00974</t>
  </si>
  <si>
    <t>PT00975</t>
  </si>
  <si>
    <t>PT00976</t>
  </si>
  <si>
    <t>PT00977</t>
  </si>
  <si>
    <t>PT00978</t>
  </si>
  <si>
    <t>PT00979</t>
  </si>
  <si>
    <t>PT00980</t>
  </si>
  <si>
    <t>PT00981</t>
  </si>
  <si>
    <t>PT00982</t>
  </si>
  <si>
    <t>PT00983</t>
  </si>
  <si>
    <t>PT00984</t>
  </si>
  <si>
    <t>PT00985</t>
  </si>
  <si>
    <t>PT00986</t>
  </si>
  <si>
    <t>PT00987</t>
  </si>
  <si>
    <t>PT00988</t>
  </si>
  <si>
    <t>PT00989</t>
  </si>
  <si>
    <t>PT00990</t>
  </si>
  <si>
    <t>PT00991</t>
  </si>
  <si>
    <t>PT00992</t>
  </si>
  <si>
    <t>PT00993</t>
  </si>
  <si>
    <t>PT00994</t>
  </si>
  <si>
    <t>PT00995</t>
  </si>
  <si>
    <t>PT00996</t>
  </si>
  <si>
    <t>PT00997</t>
  </si>
  <si>
    <t>PT00998</t>
  </si>
  <si>
    <t>PT00999</t>
  </si>
  <si>
    <t>PT01000</t>
  </si>
  <si>
    <t>PT01001</t>
  </si>
  <si>
    <t>PT01002</t>
  </si>
  <si>
    <t>PT01003</t>
  </si>
  <si>
    <t>PT01004</t>
  </si>
  <si>
    <t>PT01005</t>
  </si>
  <si>
    <t>PT01006</t>
  </si>
  <si>
    <t>PT01007</t>
  </si>
  <si>
    <t>PT01008</t>
  </si>
  <si>
    <t>PT01009</t>
  </si>
  <si>
    <t>PT01010</t>
  </si>
  <si>
    <t>PT01011</t>
  </si>
  <si>
    <t>PT01012</t>
  </si>
  <si>
    <t>PT01013</t>
  </si>
  <si>
    <t>PT01014</t>
  </si>
  <si>
    <t>PT01015</t>
  </si>
  <si>
    <t>PT01016</t>
  </si>
  <si>
    <t>PT01017</t>
  </si>
  <si>
    <t>PT01018</t>
  </si>
  <si>
    <t>PT01019</t>
  </si>
  <si>
    <t>PT01020</t>
  </si>
  <si>
    <t>PT01021</t>
  </si>
  <si>
    <t>PT01022</t>
  </si>
  <si>
    <t>PT01023</t>
  </si>
  <si>
    <t>PT01024</t>
  </si>
  <si>
    <t>PT01025</t>
  </si>
  <si>
    <t>PT01026</t>
  </si>
  <si>
    <t>PT01027</t>
  </si>
  <si>
    <t>PT01028</t>
  </si>
  <si>
    <t>PT01029</t>
  </si>
  <si>
    <t>PT01030</t>
  </si>
  <si>
    <t>PT01031</t>
  </si>
  <si>
    <t>PT01032</t>
  </si>
  <si>
    <t>PT01033</t>
  </si>
  <si>
    <t>PT01034</t>
  </si>
  <si>
    <t>PT01035</t>
  </si>
  <si>
    <t>PT01036</t>
  </si>
  <si>
    <t>PT01037</t>
  </si>
  <si>
    <t>PT01038</t>
  </si>
  <si>
    <t>PT01039</t>
  </si>
  <si>
    <t>PT01040</t>
  </si>
  <si>
    <t>PT01041</t>
  </si>
  <si>
    <t>PT01042</t>
  </si>
  <si>
    <t>PT01043</t>
  </si>
  <si>
    <t>PT01044</t>
  </si>
  <si>
    <t>PT01045</t>
  </si>
  <si>
    <t>PT01046</t>
  </si>
  <si>
    <t>PT01047</t>
  </si>
  <si>
    <t>PT01048</t>
  </si>
  <si>
    <t>PT01049</t>
  </si>
  <si>
    <t>PT01050</t>
  </si>
  <si>
    <t>PT01051</t>
  </si>
  <si>
    <t>PT01052</t>
  </si>
  <si>
    <t>PT01053</t>
  </si>
  <si>
    <t>PT01054</t>
  </si>
  <si>
    <t>PT01055</t>
  </si>
  <si>
    <t>PT01056</t>
  </si>
  <si>
    <t>PT01057</t>
  </si>
  <si>
    <t>PT01058</t>
  </si>
  <si>
    <t>PT01059</t>
  </si>
  <si>
    <t>PT01060</t>
  </si>
  <si>
    <t>PT01061</t>
  </si>
  <si>
    <t>PT01062</t>
  </si>
  <si>
    <t>PT01063</t>
  </si>
  <si>
    <t>PT01064</t>
  </si>
  <si>
    <t>PT01065</t>
  </si>
  <si>
    <t>PT01066</t>
  </si>
  <si>
    <t>PT01067</t>
  </si>
  <si>
    <t>PT01068</t>
  </si>
  <si>
    <t>PT01069</t>
  </si>
  <si>
    <t>PT01070</t>
  </si>
  <si>
    <t>PT01071</t>
  </si>
  <si>
    <t>PT01072</t>
  </si>
  <si>
    <t>PT01073</t>
  </si>
  <si>
    <t>PT01074</t>
  </si>
  <si>
    <t>PT01075</t>
  </si>
  <si>
    <t>PT01076</t>
  </si>
  <si>
    <t>PT01077</t>
  </si>
  <si>
    <t>PT01078</t>
  </si>
  <si>
    <t>PT01079</t>
  </si>
  <si>
    <t>PT01080</t>
  </si>
  <si>
    <t>PT01081</t>
  </si>
  <si>
    <t>PT01082</t>
  </si>
  <si>
    <t>PT01083</t>
  </si>
  <si>
    <t>PT01084</t>
  </si>
  <si>
    <t>PT01085</t>
  </si>
  <si>
    <t>PT01086</t>
  </si>
  <si>
    <t>PT01087</t>
  </si>
  <si>
    <t>PT01088</t>
  </si>
  <si>
    <t>PT01089</t>
  </si>
  <si>
    <t>PT01090</t>
  </si>
  <si>
    <t>PT01091</t>
  </si>
  <si>
    <t>PT01092</t>
  </si>
  <si>
    <t>PT01093</t>
  </si>
  <si>
    <t>PT01094</t>
  </si>
  <si>
    <t>PT01095</t>
  </si>
  <si>
    <t>PT01096</t>
  </si>
  <si>
    <t>PT01097</t>
  </si>
  <si>
    <t>PT01098</t>
  </si>
  <si>
    <t>PT01099</t>
  </si>
  <si>
    <t>PT01100</t>
  </si>
  <si>
    <t>PT01101</t>
  </si>
  <si>
    <t>PT01102</t>
  </si>
  <si>
    <t>PT01103</t>
  </si>
  <si>
    <t>PT01104</t>
  </si>
  <si>
    <t>PT01105</t>
  </si>
  <si>
    <t>PT01106</t>
  </si>
  <si>
    <t>PT01107</t>
  </si>
  <si>
    <t>PT01108</t>
  </si>
  <si>
    <t>PT01109</t>
  </si>
  <si>
    <t>PT01110</t>
  </si>
  <si>
    <t>PT01111</t>
  </si>
  <si>
    <t>PT01112</t>
  </si>
  <si>
    <t>PT01113</t>
  </si>
  <si>
    <t>PT01114</t>
  </si>
  <si>
    <t>PT01115</t>
  </si>
  <si>
    <t>PT01116</t>
  </si>
  <si>
    <t>PT01117</t>
  </si>
  <si>
    <t>PT01118</t>
  </si>
  <si>
    <t>PT01119</t>
  </si>
  <si>
    <t>PT01120</t>
  </si>
  <si>
    <t>PT01121</t>
  </si>
  <si>
    <t>PT01122</t>
  </si>
  <si>
    <t>PT01123</t>
  </si>
  <si>
    <t>PT01124</t>
  </si>
  <si>
    <t>PT01125</t>
  </si>
  <si>
    <t>PT01126</t>
  </si>
  <si>
    <t>PT01127</t>
  </si>
  <si>
    <t>PT01128</t>
  </si>
  <si>
    <t>PT01129</t>
  </si>
  <si>
    <t>PT01130</t>
  </si>
  <si>
    <t>PT01131</t>
  </si>
  <si>
    <t>PT01132</t>
  </si>
  <si>
    <t>PT01133</t>
  </si>
  <si>
    <t>PT01134</t>
  </si>
  <si>
    <t>PT01135</t>
  </si>
  <si>
    <t>PT01136</t>
  </si>
  <si>
    <t>PT01137</t>
  </si>
  <si>
    <t>PT01138</t>
  </si>
  <si>
    <t>PT01139</t>
  </si>
  <si>
    <t>PT01140</t>
  </si>
  <si>
    <t>PT01141</t>
  </si>
  <si>
    <t>PT01142</t>
  </si>
  <si>
    <t>PT01143</t>
  </si>
  <si>
    <t>PT01144</t>
  </si>
  <si>
    <t>PT01145</t>
  </si>
  <si>
    <t>PT01146</t>
  </si>
  <si>
    <t>PT01147</t>
  </si>
  <si>
    <t>PT01148</t>
  </si>
  <si>
    <t>PT01149</t>
  </si>
  <si>
    <t>PT01150</t>
  </si>
  <si>
    <t>PT01151</t>
  </si>
  <si>
    <t>PT01152</t>
  </si>
  <si>
    <t>PT01153</t>
  </si>
  <si>
    <t>PT01154</t>
  </si>
  <si>
    <t>PT01155</t>
  </si>
  <si>
    <t>PT01156</t>
  </si>
  <si>
    <t>PT01157</t>
  </si>
  <si>
    <t>PT01158</t>
  </si>
  <si>
    <t>PT01159</t>
  </si>
  <si>
    <t>PT01160</t>
  </si>
  <si>
    <t>PT01161</t>
  </si>
  <si>
    <t>PT01162</t>
  </si>
  <si>
    <t>PT01163</t>
  </si>
  <si>
    <t>PT01164</t>
  </si>
  <si>
    <t>PT01165</t>
  </si>
  <si>
    <t>PT01166</t>
  </si>
  <si>
    <t>PT01167</t>
  </si>
  <si>
    <t>PT01168</t>
  </si>
  <si>
    <t>PT01169</t>
  </si>
  <si>
    <t>PT01170</t>
  </si>
  <si>
    <t>PT01171</t>
  </si>
  <si>
    <t>PT01172</t>
  </si>
  <si>
    <t>PT01173</t>
  </si>
  <si>
    <t>PT01174</t>
  </si>
  <si>
    <t>PT01175</t>
  </si>
  <si>
    <t>PT01176</t>
  </si>
  <si>
    <t>PT01177</t>
  </si>
  <si>
    <t>PT01178</t>
  </si>
  <si>
    <t>PT01179</t>
  </si>
  <si>
    <t>PT01180</t>
  </si>
  <si>
    <t>PT01181</t>
  </si>
  <si>
    <t>PT01182</t>
  </si>
  <si>
    <t>PT01183</t>
  </si>
  <si>
    <t>PT01184</t>
  </si>
  <si>
    <t>PT01185</t>
  </si>
  <si>
    <t>PT01186</t>
  </si>
  <si>
    <t>PT01187</t>
  </si>
  <si>
    <t>PT01188</t>
  </si>
  <si>
    <t>PT01189</t>
  </si>
  <si>
    <t>PT01190</t>
  </si>
  <si>
    <t>PT01191</t>
  </si>
  <si>
    <t>PT01192</t>
  </si>
  <si>
    <t>PT01193</t>
  </si>
  <si>
    <t>PT01194</t>
  </si>
  <si>
    <t>PT01195</t>
  </si>
  <si>
    <t>PT01196</t>
  </si>
  <si>
    <t>PT01197</t>
  </si>
  <si>
    <t>PT01198</t>
  </si>
  <si>
    <t>PT01199</t>
  </si>
  <si>
    <t>PT01200</t>
  </si>
  <si>
    <t>Total Treatment cost</t>
  </si>
  <si>
    <t xml:space="preserve">Net Cost </t>
  </si>
  <si>
    <t>Final bill amount payable</t>
  </si>
  <si>
    <t>Absolute VAT</t>
  </si>
  <si>
    <t>Bill Class</t>
  </si>
  <si>
    <t>NHIS Discount</t>
  </si>
  <si>
    <t>Patient classification</t>
  </si>
  <si>
    <t>ID</t>
  </si>
  <si>
    <t>Net Cost after NHIS</t>
  </si>
  <si>
    <t>Month</t>
  </si>
  <si>
    <t>Transport charge</t>
  </si>
  <si>
    <t>Sum of Net Sale</t>
  </si>
  <si>
    <t>Count of Invoice_No</t>
  </si>
  <si>
    <t xml:space="preserve">Sum of Total July Revennue </t>
  </si>
  <si>
    <t>Sum of VAT amount</t>
  </si>
  <si>
    <t>Average of Unit_Price</t>
  </si>
  <si>
    <t>Items</t>
  </si>
  <si>
    <t>High sale</t>
  </si>
  <si>
    <t>Low Sale</t>
  </si>
  <si>
    <t>Sales label</t>
  </si>
  <si>
    <t>Category percentage</t>
  </si>
  <si>
    <t>Top performing sales Rep</t>
  </si>
  <si>
    <t xml:space="preserve">Total Sales by category </t>
  </si>
  <si>
    <t>Percentage of Final Payable amount</t>
  </si>
  <si>
    <t>Payment method</t>
  </si>
  <si>
    <t>Sum of Quantity</t>
  </si>
  <si>
    <t>customer</t>
  </si>
  <si>
    <t>Sum of Discount Amount</t>
  </si>
  <si>
    <t xml:space="preserve">Payment method </t>
  </si>
  <si>
    <t>Patient ID</t>
  </si>
  <si>
    <t>Absolute bill</t>
  </si>
  <si>
    <t>Final Bill</t>
  </si>
  <si>
    <t>(All)</t>
  </si>
  <si>
    <t>Customer Name</t>
  </si>
  <si>
    <t>Compare total sales between High Sales and Low Sales</t>
  </si>
  <si>
    <t>Show total sales by Category and Region</t>
  </si>
  <si>
    <t>Identify the top-performing Sales Rep by Net Sales</t>
  </si>
  <si>
    <t>Display monthly sales trends by Category</t>
  </si>
  <si>
    <t>Show percentage contribution of each Category to total sales</t>
  </si>
  <si>
    <t>Compare Payment Methods by total revenue</t>
  </si>
  <si>
    <t>Identify customers with the highest total purchases</t>
  </si>
  <si>
    <t>Average of Final Payable amount</t>
  </si>
  <si>
    <t>Show average sales value per transaction by Region</t>
  </si>
  <si>
    <t>Analyze Sales Rep performance across Regions</t>
  </si>
  <si>
    <t>Show total Discount Amount and VAT Amount per Category</t>
  </si>
  <si>
    <t>Filter the Pivot Table to show only Cash payments and display sales by Category</t>
  </si>
  <si>
    <t>Show only items with total Quantity sold greater than 100</t>
  </si>
  <si>
    <t>items</t>
  </si>
  <si>
    <t>Count of Quantity</t>
  </si>
  <si>
    <t>Display total sales per Month as a percentage of yearly sales</t>
  </si>
  <si>
    <t>date</t>
  </si>
  <si>
    <t>Create a Pivot Chart showing total sales by Region</t>
  </si>
  <si>
    <t>Determine which Category generates the highest revenue after discounts</t>
  </si>
  <si>
    <t>How much total sales were made using POS payments only</t>
  </si>
  <si>
    <t>Total Sales by Region</t>
  </si>
  <si>
    <t>Total Sales by Category</t>
  </si>
  <si>
    <t>Sort ascend the Customer name, Item, and Category by</t>
  </si>
  <si>
    <t>Visit Type</t>
  </si>
  <si>
    <t>Visit Date</t>
  </si>
  <si>
    <t>Unit Cost</t>
  </si>
  <si>
    <t>Discount%</t>
  </si>
  <si>
    <t>VAT%</t>
  </si>
  <si>
    <t>Patient Name</t>
  </si>
  <si>
    <t>(blank)</t>
  </si>
  <si>
    <t>Count of Patient ID</t>
  </si>
  <si>
    <t>June</t>
  </si>
  <si>
    <t>July</t>
  </si>
  <si>
    <t>Count of Visit Type</t>
  </si>
  <si>
    <t>Sum of Final Bill</t>
  </si>
  <si>
    <t>Count of Final Bill</t>
  </si>
  <si>
    <t>1. How many patients visited the hospital per department</t>
  </si>
  <si>
    <t>2. What is the monthly trend of patient visits</t>
  </si>
  <si>
    <t>3. What is the distribution of visit types (New, Follow-up, Emergency)</t>
  </si>
  <si>
    <t>4. Which department handles the highest number of emergency visits</t>
  </si>
  <si>
    <t>5. What is the gender distribution of patients by department</t>
  </si>
  <si>
    <t>Adult</t>
  </si>
  <si>
    <t>Child</t>
  </si>
  <si>
    <t xml:space="preserve">Senior </t>
  </si>
  <si>
    <t>Normal Cost</t>
  </si>
  <si>
    <t>High Cost</t>
  </si>
  <si>
    <t>6. Which age group (Child, Adult, Senior) visits the hospital the most?</t>
  </si>
  <si>
    <t>7. Which region contributes the highest number of patient visits?</t>
  </si>
  <si>
    <t>Patient Classification</t>
  </si>
  <si>
    <t>8. How much total revenue does each department generate</t>
  </si>
  <si>
    <t>9. Which department has high patient visits but low revenue efficiency?</t>
  </si>
  <si>
    <t>10. What is the total revenue generated per month</t>
  </si>
  <si>
    <t>11. Which age group generates the highest revenue</t>
  </si>
  <si>
    <t>Average of Final Bill</t>
  </si>
  <si>
    <t>Sum of Absolute VAT</t>
  </si>
  <si>
    <t>12. What is the average amount payable per patient</t>
  </si>
  <si>
    <t>13. How much VAT is generated per department</t>
  </si>
  <si>
    <t>14. What percentage of total revenue comes from insured vs non-insured patients</t>
  </si>
  <si>
    <t>15. What is the distribution of bill classifications (Low Cost vs High Cost)</t>
  </si>
  <si>
    <t>16. Which departments receive the highest total discounts</t>
  </si>
  <si>
    <t>18. Which payment method is used most frequently by patients?</t>
  </si>
  <si>
    <t>19. How much revenue does each doctor generate</t>
  </si>
  <si>
    <t>20. Which doctor handles the highest number of patients?</t>
  </si>
  <si>
    <t>Revenue Efficiency</t>
  </si>
  <si>
    <t>Sum of Revenue Efficiency</t>
  </si>
  <si>
    <t>17. What is the average consultation fee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</si>
</sst>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"/>
    <numFmt numFmtId="165" formatCode="&quot;$&quot;#,##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Aptos Display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indexed="64"/>
      </right>
      <top/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rgb="FF008080"/>
      </top>
      <bottom style="medium">
        <color rgb="FF008080"/>
      </bottom>
      <diagonal/>
    </border>
    <border>
      <left style="medium">
        <color theme="0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rgb="FFABABAB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75">
    <xf numFmtId="0" fontId="0" fillId="0" borderId="0" xfId="0"/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9" fontId="0" fillId="0" borderId="0" xfId="1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8" borderId="3" xfId="0" applyFill="1" applyBorder="1"/>
    <xf numFmtId="8" fontId="0" fillId="0" borderId="0" xfId="0" applyNumberFormat="1"/>
    <xf numFmtId="8" fontId="0" fillId="11" borderId="0" xfId="0" applyNumberFormat="1" applyFill="1"/>
    <xf numFmtId="0" fontId="0" fillId="11" borderId="5" xfId="0" applyFill="1" applyBorder="1"/>
    <xf numFmtId="0" fontId="0" fillId="11" borderId="0" xfId="0" applyFill="1"/>
    <xf numFmtId="8" fontId="0" fillId="13" borderId="20" xfId="0" applyNumberFormat="1" applyFill="1" applyBorder="1"/>
    <xf numFmtId="8" fontId="0" fillId="12" borderId="20" xfId="0" applyNumberFormat="1" applyFill="1" applyBorder="1"/>
    <xf numFmtId="8" fontId="0" fillId="13" borderId="25" xfId="0" applyNumberFormat="1" applyFill="1" applyBorder="1"/>
    <xf numFmtId="0" fontId="13" fillId="2" borderId="0" xfId="0" applyFont="1" applyFill="1"/>
    <xf numFmtId="0" fontId="0" fillId="2" borderId="0" xfId="0" applyFill="1"/>
    <xf numFmtId="8" fontId="0" fillId="13" borderId="36" xfId="0" applyNumberFormat="1" applyFill="1" applyBorder="1"/>
    <xf numFmtId="0" fontId="0" fillId="10" borderId="36" xfId="0" applyFill="1" applyBorder="1"/>
    <xf numFmtId="0" fontId="0" fillId="10" borderId="37" xfId="0" applyFill="1" applyBorder="1"/>
    <xf numFmtId="0" fontId="0" fillId="10" borderId="20" xfId="0" applyFill="1" applyBorder="1"/>
    <xf numFmtId="0" fontId="9" fillId="10" borderId="37" xfId="0" applyFont="1" applyFill="1" applyBorder="1"/>
    <xf numFmtId="0" fontId="9" fillId="10" borderId="20" xfId="0" applyFont="1" applyFill="1" applyBorder="1"/>
    <xf numFmtId="0" fontId="0" fillId="11" borderId="41" xfId="0" applyFill="1" applyBorder="1"/>
    <xf numFmtId="8" fontId="0" fillId="11" borderId="41" xfId="0" applyNumberFormat="1" applyFill="1" applyBorder="1"/>
    <xf numFmtId="0" fontId="9" fillId="10" borderId="38" xfId="0" applyFont="1" applyFill="1" applyBorder="1"/>
    <xf numFmtId="0" fontId="9" fillId="10" borderId="39" xfId="0" applyFont="1" applyFill="1" applyBorder="1"/>
    <xf numFmtId="0" fontId="9" fillId="10" borderId="40" xfId="0" applyFont="1" applyFill="1" applyBorder="1"/>
    <xf numFmtId="0" fontId="0" fillId="11" borderId="42" xfId="0" applyFill="1" applyBorder="1"/>
    <xf numFmtId="8" fontId="0" fillId="11" borderId="28" xfId="0" applyNumberFormat="1" applyFill="1" applyBorder="1"/>
    <xf numFmtId="0" fontId="0" fillId="0" borderId="35" xfId="0" applyBorder="1"/>
    <xf numFmtId="8" fontId="0" fillId="0" borderId="23" xfId="0" applyNumberFormat="1" applyBorder="1"/>
    <xf numFmtId="0" fontId="0" fillId="11" borderId="35" xfId="0" applyFill="1" applyBorder="1"/>
    <xf numFmtId="8" fontId="0" fillId="11" borderId="23" xfId="0" applyNumberFormat="1" applyFill="1" applyBorder="1"/>
    <xf numFmtId="0" fontId="0" fillId="0" borderId="34" xfId="0" applyBorder="1"/>
    <xf numFmtId="0" fontId="0" fillId="0" borderId="24" xfId="0" applyBorder="1"/>
    <xf numFmtId="8" fontId="0" fillId="0" borderId="25" xfId="0" applyNumberFormat="1" applyBorder="1"/>
    <xf numFmtId="0" fontId="0" fillId="11" borderId="24" xfId="0" applyFill="1" applyBorder="1"/>
    <xf numFmtId="8" fontId="0" fillId="11" borderId="25" xfId="0" applyNumberFormat="1" applyFill="1" applyBorder="1"/>
    <xf numFmtId="0" fontId="13" fillId="2" borderId="36" xfId="0" applyFont="1" applyFill="1" applyBorder="1" applyAlignment="1">
      <alignment horizontal="center"/>
    </xf>
    <xf numFmtId="0" fontId="3" fillId="16" borderId="0" xfId="0" applyFont="1" applyFill="1"/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/>
    <xf numFmtId="0" fontId="0" fillId="0" borderId="0" xfId="0" pivotButton="1"/>
    <xf numFmtId="0" fontId="0" fillId="15" borderId="0" xfId="0" applyFill="1"/>
    <xf numFmtId="0" fontId="0" fillId="0" borderId="45" xfId="0" applyBorder="1"/>
    <xf numFmtId="0" fontId="0" fillId="0" borderId="44" xfId="0" applyBorder="1"/>
    <xf numFmtId="0" fontId="0" fillId="0" borderId="46" xfId="0" applyBorder="1"/>
    <xf numFmtId="0" fontId="9" fillId="15" borderId="47" xfId="0" applyFont="1" applyFill="1" applyBorder="1"/>
    <xf numFmtId="0" fontId="9" fillId="15" borderId="43" xfId="0" applyFont="1" applyFill="1" applyBorder="1"/>
    <xf numFmtId="0" fontId="17" fillId="15" borderId="43" xfId="0" applyFont="1" applyFill="1" applyBorder="1"/>
    <xf numFmtId="0" fontId="9" fillId="15" borderId="48" xfId="0" applyFont="1" applyFill="1" applyBorder="1"/>
    <xf numFmtId="14" fontId="0" fillId="17" borderId="47" xfId="0" applyNumberFormat="1" applyFill="1" applyBorder="1"/>
    <xf numFmtId="0" fontId="0" fillId="17" borderId="43" xfId="0" applyFill="1" applyBorder="1"/>
    <xf numFmtId="0" fontId="16" fillId="17" borderId="43" xfId="0" applyFont="1" applyFill="1" applyBorder="1"/>
    <xf numFmtId="0" fontId="0" fillId="17" borderId="48" xfId="0" applyFill="1" applyBorder="1"/>
    <xf numFmtId="0" fontId="0" fillId="0" borderId="47" xfId="0" applyBorder="1"/>
    <xf numFmtId="0" fontId="0" fillId="0" borderId="43" xfId="0" applyBorder="1"/>
    <xf numFmtId="0" fontId="16" fillId="0" borderId="43" xfId="0" applyFont="1" applyBorder="1"/>
    <xf numFmtId="0" fontId="0" fillId="0" borderId="48" xfId="0" applyBorder="1"/>
    <xf numFmtId="0" fontId="0" fillId="17" borderId="47" xfId="0" applyFill="1" applyBorder="1"/>
    <xf numFmtId="10" fontId="0" fillId="17" borderId="43" xfId="0" applyNumberFormat="1" applyFill="1" applyBorder="1"/>
    <xf numFmtId="0" fontId="16" fillId="0" borderId="45" xfId="0" applyFont="1" applyBorder="1"/>
    <xf numFmtId="14" fontId="0" fillId="0" borderId="0" xfId="0" applyNumberFormat="1" applyAlignment="1">
      <alignment horizontal="left"/>
    </xf>
    <xf numFmtId="0" fontId="18" fillId="0" borderId="0" xfId="0" applyFont="1"/>
    <xf numFmtId="10" fontId="18" fillId="0" borderId="0" xfId="0" applyNumberFormat="1" applyFont="1"/>
    <xf numFmtId="0" fontId="19" fillId="0" borderId="0" xfId="0" applyFont="1"/>
    <xf numFmtId="14" fontId="18" fillId="0" borderId="0" xfId="0" applyNumberFormat="1" applyFont="1"/>
    <xf numFmtId="165" fontId="18" fillId="0" borderId="0" xfId="2" applyNumberFormat="1" applyFont="1"/>
    <xf numFmtId="165" fontId="18" fillId="0" borderId="0" xfId="0" applyNumberFormat="1" applyFont="1"/>
    <xf numFmtId="42" fontId="0" fillId="0" borderId="0" xfId="0" applyNumberFormat="1"/>
    <xf numFmtId="165" fontId="0" fillId="0" borderId="0" xfId="0" applyNumberFormat="1"/>
    <xf numFmtId="5" fontId="0" fillId="0" borderId="0" xfId="0" applyNumberFormat="1"/>
    <xf numFmtId="0" fontId="1" fillId="5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left" vertical="top" wrapText="1" indent="8"/>
    </xf>
    <xf numFmtId="0" fontId="0" fillId="0" borderId="0" xfId="0" applyAlignment="1">
      <alignment horizontal="left" vertical="top" wrapText="1" indent="8"/>
    </xf>
    <xf numFmtId="0" fontId="0" fillId="0" borderId="18" xfId="0" applyBorder="1" applyAlignment="1">
      <alignment horizontal="left" vertical="top" wrapText="1" indent="8"/>
    </xf>
    <xf numFmtId="0" fontId="0" fillId="0" borderId="15" xfId="0" applyBorder="1" applyAlignment="1">
      <alignment horizontal="left" vertical="top" wrapText="1" indent="8"/>
    </xf>
    <xf numFmtId="0" fontId="0" fillId="0" borderId="4" xfId="0" applyBorder="1" applyAlignment="1">
      <alignment horizontal="left" vertical="top" wrapText="1" indent="8"/>
    </xf>
    <xf numFmtId="0" fontId="0" fillId="0" borderId="16" xfId="0" applyBorder="1" applyAlignment="1">
      <alignment horizontal="left" vertical="top" wrapText="1" indent="8"/>
    </xf>
    <xf numFmtId="0" fontId="0" fillId="0" borderId="1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/>
    <xf numFmtId="0" fontId="10" fillId="0" borderId="0" xfId="0" applyFont="1" applyAlignment="1">
      <alignment horizontal="center" vertical="center"/>
    </xf>
    <xf numFmtId="0" fontId="0" fillId="0" borderId="11" xfId="0" applyBorder="1"/>
    <xf numFmtId="0" fontId="0" fillId="0" borderId="4" xfId="0" applyBorder="1"/>
    <xf numFmtId="0" fontId="12" fillId="9" borderId="10" xfId="0" applyFont="1" applyFill="1" applyBorder="1" applyAlignment="1">
      <alignment horizontal="center"/>
    </xf>
    <xf numFmtId="0" fontId="12" fillId="9" borderId="12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6" fillId="0" borderId="0" xfId="0" applyFont="1" applyAlignment="1">
      <alignment vertical="top"/>
    </xf>
    <xf numFmtId="0" fontId="0" fillId="8" borderId="10" xfId="0" applyFill="1" applyBorder="1" applyAlignment="1">
      <alignment horizontal="left"/>
    </xf>
    <xf numFmtId="0" fontId="0" fillId="8" borderId="11" xfId="0" applyFill="1" applyBorder="1" applyAlignment="1">
      <alignment horizontal="left"/>
    </xf>
    <xf numFmtId="0" fontId="0" fillId="8" borderId="12" xfId="0" applyFill="1" applyBorder="1" applyAlignment="1">
      <alignment horizontal="left"/>
    </xf>
    <xf numFmtId="0" fontId="0" fillId="0" borderId="35" xfId="0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34" xfId="0" applyFill="1" applyBorder="1" applyAlignment="1">
      <alignment horizontal="left"/>
    </xf>
    <xf numFmtId="0" fontId="0" fillId="11" borderId="24" xfId="0" applyFill="1" applyBorder="1" applyAlignment="1">
      <alignment horizontal="left"/>
    </xf>
    <xf numFmtId="0" fontId="0" fillId="11" borderId="41" xfId="0" applyFill="1" applyBorder="1" applyAlignment="1">
      <alignment horizontal="left"/>
    </xf>
    <xf numFmtId="0" fontId="9" fillId="10" borderId="38" xfId="0" applyFont="1" applyFill="1" applyBorder="1" applyAlignment="1">
      <alignment horizontal="center"/>
    </xf>
    <xf numFmtId="0" fontId="9" fillId="10" borderId="39" xfId="0" applyFont="1" applyFill="1" applyBorder="1" applyAlignment="1">
      <alignment horizontal="center"/>
    </xf>
    <xf numFmtId="0" fontId="0" fillId="11" borderId="35" xfId="0" applyFill="1" applyBorder="1" applyAlignment="1">
      <alignment horizontal="left"/>
    </xf>
    <xf numFmtId="8" fontId="0" fillId="7" borderId="26" xfId="0" applyNumberForma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9" fillId="10" borderId="36" xfId="0" applyFont="1" applyFill="1" applyBorder="1" applyAlignment="1">
      <alignment horizontal="left"/>
    </xf>
    <xf numFmtId="0" fontId="9" fillId="10" borderId="37" xfId="0" applyFont="1" applyFill="1" applyBorder="1" applyAlignment="1">
      <alignment horizontal="left"/>
    </xf>
    <xf numFmtId="0" fontId="13" fillId="15" borderId="17" xfId="0" applyFont="1" applyFill="1" applyBorder="1" applyAlignment="1">
      <alignment horizontal="center"/>
    </xf>
    <xf numFmtId="0" fontId="14" fillId="15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9" fillId="10" borderId="36" xfId="0" applyFont="1" applyFill="1" applyBorder="1"/>
    <xf numFmtId="0" fontId="9" fillId="10" borderId="37" xfId="0" applyFont="1" applyFill="1" applyBorder="1"/>
    <xf numFmtId="0" fontId="9" fillId="10" borderId="20" xfId="0" applyFont="1" applyFill="1" applyBorder="1" applyAlignment="1">
      <alignment horizontal="left"/>
    </xf>
    <xf numFmtId="0" fontId="0" fillId="13" borderId="31" xfId="0" applyFill="1" applyBorder="1" applyAlignment="1">
      <alignment horizontal="left"/>
    </xf>
    <xf numFmtId="0" fontId="0" fillId="13" borderId="29" xfId="0" applyFill="1" applyBorder="1" applyAlignment="1">
      <alignment horizontal="left"/>
    </xf>
    <xf numFmtId="0" fontId="0" fillId="13" borderId="30" xfId="0" applyFill="1" applyBorder="1" applyAlignment="1">
      <alignment horizontal="left"/>
    </xf>
    <xf numFmtId="0" fontId="0" fillId="13" borderId="32" xfId="0" applyFill="1" applyBorder="1" applyAlignment="1">
      <alignment horizontal="left"/>
    </xf>
    <xf numFmtId="0" fontId="0" fillId="13" borderId="19" xfId="0" applyFill="1" applyBorder="1" applyAlignment="1">
      <alignment horizontal="left"/>
    </xf>
    <xf numFmtId="0" fontId="0" fillId="13" borderId="21" xfId="0" applyFill="1" applyBorder="1" applyAlignment="1">
      <alignment horizontal="left"/>
    </xf>
    <xf numFmtId="0" fontId="0" fillId="14" borderId="35" xfId="0" applyFill="1" applyBorder="1" applyAlignment="1">
      <alignment horizontal="left" indent="1"/>
    </xf>
    <xf numFmtId="0" fontId="0" fillId="14" borderId="0" xfId="0" applyFill="1" applyAlignment="1">
      <alignment horizontal="left" indent="1"/>
    </xf>
    <xf numFmtId="0" fontId="0" fillId="14" borderId="34" xfId="0" applyFill="1" applyBorder="1" applyAlignment="1">
      <alignment horizontal="left" indent="1"/>
    </xf>
    <xf numFmtId="0" fontId="0" fillId="14" borderId="24" xfId="0" applyFill="1" applyBorder="1" applyAlignment="1">
      <alignment horizontal="left" indent="1"/>
    </xf>
    <xf numFmtId="0" fontId="0" fillId="14" borderId="33" xfId="0" applyFill="1" applyBorder="1" applyAlignment="1">
      <alignment horizontal="left" indent="1"/>
    </xf>
    <xf numFmtId="0" fontId="0" fillId="14" borderId="22" xfId="0" applyFill="1" applyBorder="1" applyAlignment="1">
      <alignment horizontal="left" indent="1"/>
    </xf>
    <xf numFmtId="0" fontId="0" fillId="13" borderId="36" xfId="0" applyFill="1" applyBorder="1" applyAlignment="1">
      <alignment horizontal="left"/>
    </xf>
    <xf numFmtId="0" fontId="0" fillId="13" borderId="37" xfId="0" applyFill="1" applyBorder="1" applyAlignment="1">
      <alignment horizontal="left"/>
    </xf>
    <xf numFmtId="0" fontId="0" fillId="0" borderId="49" xfId="0" applyBorder="1" applyAlignment="1">
      <alignment horizontal="center"/>
    </xf>
    <xf numFmtId="0" fontId="19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55"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32" formatCode="_(&quot;$&quot;* #,##0_);_(&quot;$&quot;* \(#,##0\);_(&quot;$&quot;* &quot;-&quot;_);_(@_)"/>
    </dxf>
    <dxf>
      <numFmt numFmtId="9" formatCode="&quot;$&quot;#,##0_);\(&quot;$&quot;#,##0\)"/>
    </dxf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2" formatCode="&quot;$&quot;#,##0.00_);[Red]\(&quot;$&quot;#,##0.00\)"/>
    </dxf>
    <dxf>
      <border outline="0">
        <top style="thin">
          <color indexed="64"/>
        </top>
        <bottom style="thin">
          <color indexed="64"/>
        </bottom>
      </border>
    </dxf>
    <dxf>
      <border>
        <bottom style="medium">
          <color theme="0"/>
        </bottom>
      </border>
    </dxf>
    <dxf>
      <fill>
        <patternFill patternType="solid">
          <fgColor indexed="64"/>
          <bgColor rgb="FF00808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colors>
    <mruColors>
      <color rgb="FF33CCCC"/>
      <color rgb="FF66FFFF"/>
      <color rgb="FF008080"/>
      <color rgb="FFFFFFCC"/>
      <color rgb="FF66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set!PivotTable18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data set'!$AV$150:$AV$151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set'!$AV$152:$AV$184</c:f>
              <c:numCache>
                <c:formatCode>General</c:formatCode>
                <c:ptCount val="32"/>
                <c:pt idx="0">
                  <c:v>724837.13249999995</c:v>
                </c:pt>
                <c:pt idx="2">
                  <c:v>183911.215</c:v>
                </c:pt>
                <c:pt idx="3">
                  <c:v>746094.45124999993</c:v>
                </c:pt>
                <c:pt idx="4">
                  <c:v>721498.88124999998</c:v>
                </c:pt>
                <c:pt idx="5">
                  <c:v>715359.66375000007</c:v>
                </c:pt>
                <c:pt idx="6">
                  <c:v>76464.75</c:v>
                </c:pt>
                <c:pt idx="7">
                  <c:v>565863.23</c:v>
                </c:pt>
                <c:pt idx="8">
                  <c:v>151234.76250000001</c:v>
                </c:pt>
                <c:pt idx="9">
                  <c:v>416540.62375000003</c:v>
                </c:pt>
                <c:pt idx="10">
                  <c:v>1011772.585</c:v>
                </c:pt>
                <c:pt idx="11">
                  <c:v>12187.5975</c:v>
                </c:pt>
                <c:pt idx="12">
                  <c:v>506964.89374999999</c:v>
                </c:pt>
                <c:pt idx="13">
                  <c:v>475576.82874999999</c:v>
                </c:pt>
                <c:pt idx="15">
                  <c:v>1528657.4712499999</c:v>
                </c:pt>
                <c:pt idx="16">
                  <c:v>5973.3450000000003</c:v>
                </c:pt>
                <c:pt idx="17">
                  <c:v>5993.125</c:v>
                </c:pt>
                <c:pt idx="18">
                  <c:v>17968.84</c:v>
                </c:pt>
                <c:pt idx="19">
                  <c:v>418933.94999999995</c:v>
                </c:pt>
                <c:pt idx="22">
                  <c:v>304403.23499999999</c:v>
                </c:pt>
                <c:pt idx="23">
                  <c:v>663713.11625000008</c:v>
                </c:pt>
                <c:pt idx="24">
                  <c:v>803769.86750000005</c:v>
                </c:pt>
                <c:pt idx="25">
                  <c:v>680958.80374999996</c:v>
                </c:pt>
                <c:pt idx="26">
                  <c:v>514064.67749999999</c:v>
                </c:pt>
                <c:pt idx="29">
                  <c:v>217504.42749999999</c:v>
                </c:pt>
                <c:pt idx="30">
                  <c:v>455581.02249999996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4-4A58-81D3-5F4CB28C8D89}"/>
            </c:ext>
          </c:extLst>
        </c:ser>
        <c:ser>
          <c:idx val="1"/>
          <c:order val="1"/>
          <c:tx>
            <c:strRef>
              <c:f>'Sales data set'!$AW$150:$AW$151</c:f>
              <c:strCache>
                <c:ptCount val="1"/>
                <c:pt idx="0">
                  <c:v>Baking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set'!$AW$152:$AW$184</c:f>
              <c:numCache>
                <c:formatCode>General</c:formatCode>
                <c:ptCount val="32"/>
                <c:pt idx="0">
                  <c:v>375178.01</c:v>
                </c:pt>
                <c:pt idx="1">
                  <c:v>779623.32499999995</c:v>
                </c:pt>
                <c:pt idx="2">
                  <c:v>1610957.5362500001</c:v>
                </c:pt>
                <c:pt idx="3">
                  <c:v>959248.19249999989</c:v>
                </c:pt>
                <c:pt idx="4">
                  <c:v>489981.88249999995</c:v>
                </c:pt>
                <c:pt idx="5">
                  <c:v>1225729.9424999999</c:v>
                </c:pt>
                <c:pt idx="7">
                  <c:v>1735830.3962500002</c:v>
                </c:pt>
                <c:pt idx="8">
                  <c:v>484054.81625000003</c:v>
                </c:pt>
                <c:pt idx="9">
                  <c:v>737796.6875</c:v>
                </c:pt>
                <c:pt idx="10">
                  <c:v>680385.99</c:v>
                </c:pt>
                <c:pt idx="11">
                  <c:v>300075.93</c:v>
                </c:pt>
                <c:pt idx="12">
                  <c:v>301738.74</c:v>
                </c:pt>
                <c:pt idx="13">
                  <c:v>1527673.0399999998</c:v>
                </c:pt>
                <c:pt idx="14">
                  <c:v>1161639.0337499999</c:v>
                </c:pt>
                <c:pt idx="15">
                  <c:v>680571.21250000002</c:v>
                </c:pt>
                <c:pt idx="16">
                  <c:v>1026104.9150000002</c:v>
                </c:pt>
                <c:pt idx="17">
                  <c:v>519810.44500000007</c:v>
                </c:pt>
                <c:pt idx="18">
                  <c:v>100533.19375000001</c:v>
                </c:pt>
                <c:pt idx="19">
                  <c:v>877727.93249999988</c:v>
                </c:pt>
                <c:pt idx="20">
                  <c:v>584161.23499999999</c:v>
                </c:pt>
                <c:pt idx="21">
                  <c:v>618815.84875</c:v>
                </c:pt>
                <c:pt idx="22">
                  <c:v>438583.1225</c:v>
                </c:pt>
                <c:pt idx="23">
                  <c:v>500042.53874999995</c:v>
                </c:pt>
                <c:pt idx="24">
                  <c:v>1399526.8587500001</c:v>
                </c:pt>
                <c:pt idx="25">
                  <c:v>226581.45874999999</c:v>
                </c:pt>
                <c:pt idx="26">
                  <c:v>1124294.50125</c:v>
                </c:pt>
                <c:pt idx="27">
                  <c:v>506942.37250000006</c:v>
                </c:pt>
                <c:pt idx="28">
                  <c:v>1240546.0762499999</c:v>
                </c:pt>
                <c:pt idx="29">
                  <c:v>266066.37</c:v>
                </c:pt>
                <c:pt idx="30">
                  <c:v>336503.91749999998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64-4A58-81D3-5F4CB28C8D89}"/>
            </c:ext>
          </c:extLst>
        </c:ser>
        <c:ser>
          <c:idx val="2"/>
          <c:order val="2"/>
          <c:tx>
            <c:strRef>
              <c:f>'Sales data set'!$AX$150:$AX$151</c:f>
              <c:strCache>
                <c:ptCount val="1"/>
                <c:pt idx="0">
                  <c:v>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set'!$AX$152:$AX$184</c:f>
              <c:numCache>
                <c:formatCode>General</c:formatCode>
                <c:ptCount val="32"/>
                <c:pt idx="0">
                  <c:v>1068712.325</c:v>
                </c:pt>
                <c:pt idx="1">
                  <c:v>1542031.8149999999</c:v>
                </c:pt>
                <c:pt idx="2">
                  <c:v>191333.44500000001</c:v>
                </c:pt>
                <c:pt idx="3">
                  <c:v>41441.894999999997</c:v>
                </c:pt>
                <c:pt idx="4">
                  <c:v>1548433.2249999999</c:v>
                </c:pt>
                <c:pt idx="5">
                  <c:v>735297.20500000007</c:v>
                </c:pt>
                <c:pt idx="6">
                  <c:v>81420.553749999992</c:v>
                </c:pt>
                <c:pt idx="7">
                  <c:v>706084.67125000001</c:v>
                </c:pt>
                <c:pt idx="8">
                  <c:v>243473.20250000001</c:v>
                </c:pt>
                <c:pt idx="9">
                  <c:v>198306.32500000001</c:v>
                </c:pt>
                <c:pt idx="10">
                  <c:v>1511336.8025000002</c:v>
                </c:pt>
                <c:pt idx="11">
                  <c:v>701706.57250000001</c:v>
                </c:pt>
                <c:pt idx="12">
                  <c:v>565234.83875</c:v>
                </c:pt>
                <c:pt idx="13">
                  <c:v>776307.00375000003</c:v>
                </c:pt>
                <c:pt idx="15">
                  <c:v>334138.81</c:v>
                </c:pt>
                <c:pt idx="16">
                  <c:v>645686.60250000004</c:v>
                </c:pt>
                <c:pt idx="17">
                  <c:v>75041.45</c:v>
                </c:pt>
                <c:pt idx="18">
                  <c:v>771822.48</c:v>
                </c:pt>
                <c:pt idx="19">
                  <c:v>900712.72250000003</c:v>
                </c:pt>
                <c:pt idx="20">
                  <c:v>227616.2</c:v>
                </c:pt>
                <c:pt idx="21">
                  <c:v>25946.415000000001</c:v>
                </c:pt>
                <c:pt idx="22">
                  <c:v>230150.78125</c:v>
                </c:pt>
                <c:pt idx="23">
                  <c:v>859740.92500000005</c:v>
                </c:pt>
                <c:pt idx="24">
                  <c:v>853915.5</c:v>
                </c:pt>
                <c:pt idx="25">
                  <c:v>833433.4175000001</c:v>
                </c:pt>
                <c:pt idx="26">
                  <c:v>188604.45</c:v>
                </c:pt>
                <c:pt idx="27">
                  <c:v>1009782.5449999999</c:v>
                </c:pt>
                <c:pt idx="28">
                  <c:v>397727.10250000004</c:v>
                </c:pt>
                <c:pt idx="29">
                  <c:v>1372919.8025000002</c:v>
                </c:pt>
                <c:pt idx="30">
                  <c:v>936762.79375000007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64-4A58-81D3-5F4CB28C8D89}"/>
            </c:ext>
          </c:extLst>
        </c:ser>
        <c:ser>
          <c:idx val="3"/>
          <c:order val="3"/>
          <c:tx>
            <c:strRef>
              <c:f>'Sales data set'!$AY$150:$AY$151</c:f>
              <c:strCache>
                <c:ptCount val="1"/>
                <c:pt idx="0">
                  <c:v>Dairy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set'!$AY$152:$AY$184</c:f>
              <c:numCache>
                <c:formatCode>General</c:formatCode>
                <c:ptCount val="32"/>
                <c:pt idx="0">
                  <c:v>1053286.1825000001</c:v>
                </c:pt>
                <c:pt idx="1">
                  <c:v>425188.99875000003</c:v>
                </c:pt>
                <c:pt idx="2">
                  <c:v>680760.46624999994</c:v>
                </c:pt>
                <c:pt idx="3">
                  <c:v>1365969.9275</c:v>
                </c:pt>
                <c:pt idx="4">
                  <c:v>1337714.0362500001</c:v>
                </c:pt>
                <c:pt idx="5">
                  <c:v>1375487.38625</c:v>
                </c:pt>
                <c:pt idx="6">
                  <c:v>208901.79375000001</c:v>
                </c:pt>
                <c:pt idx="7">
                  <c:v>1316965.085</c:v>
                </c:pt>
                <c:pt idx="8">
                  <c:v>914643.97</c:v>
                </c:pt>
                <c:pt idx="9">
                  <c:v>646978.32250000001</c:v>
                </c:pt>
                <c:pt idx="10">
                  <c:v>1472728.4462500003</c:v>
                </c:pt>
                <c:pt idx="11">
                  <c:v>514648.08000000007</c:v>
                </c:pt>
                <c:pt idx="12">
                  <c:v>642600.38500000001</c:v>
                </c:pt>
                <c:pt idx="13">
                  <c:v>257148.92250000002</c:v>
                </c:pt>
                <c:pt idx="14">
                  <c:v>837671.87375000003</c:v>
                </c:pt>
                <c:pt idx="15">
                  <c:v>606337.41</c:v>
                </c:pt>
                <c:pt idx="16">
                  <c:v>527081.42249999999</c:v>
                </c:pt>
                <c:pt idx="17">
                  <c:v>1231665.9312499999</c:v>
                </c:pt>
                <c:pt idx="18">
                  <c:v>1223965.0612499998</c:v>
                </c:pt>
                <c:pt idx="19">
                  <c:v>1117919.75125</c:v>
                </c:pt>
                <c:pt idx="20">
                  <c:v>250650.49374999999</c:v>
                </c:pt>
                <c:pt idx="21">
                  <c:v>237009.76500000001</c:v>
                </c:pt>
                <c:pt idx="22">
                  <c:v>1377954.6725000001</c:v>
                </c:pt>
                <c:pt idx="23">
                  <c:v>136438.40875</c:v>
                </c:pt>
                <c:pt idx="25">
                  <c:v>264152.65500000003</c:v>
                </c:pt>
                <c:pt idx="26">
                  <c:v>454588.25999999995</c:v>
                </c:pt>
                <c:pt idx="27">
                  <c:v>743384.96750000003</c:v>
                </c:pt>
                <c:pt idx="28">
                  <c:v>553394.19750000001</c:v>
                </c:pt>
                <c:pt idx="29">
                  <c:v>725363.02249999996</c:v>
                </c:pt>
                <c:pt idx="30">
                  <c:v>2666262.4075000002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64-4A58-81D3-5F4CB28C8D89}"/>
            </c:ext>
          </c:extLst>
        </c:ser>
        <c:ser>
          <c:idx val="4"/>
          <c:order val="4"/>
          <c:tx>
            <c:strRef>
              <c:f>'Sales data set'!$AZ$150:$AZ$151</c:f>
              <c:strCache>
                <c:ptCount val="1"/>
                <c:pt idx="0">
                  <c:v>Fruits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set'!$AZ$152:$AZ$184</c:f>
              <c:numCache>
                <c:formatCode>General</c:formatCode>
                <c:ptCount val="32"/>
                <c:pt idx="0">
                  <c:v>931321.73499999999</c:v>
                </c:pt>
                <c:pt idx="1">
                  <c:v>652581.65249999997</c:v>
                </c:pt>
                <c:pt idx="2">
                  <c:v>246229.77124999999</c:v>
                </c:pt>
                <c:pt idx="3">
                  <c:v>1276249.2449999999</c:v>
                </c:pt>
                <c:pt idx="4">
                  <c:v>950808.47499999986</c:v>
                </c:pt>
                <c:pt idx="5">
                  <c:v>1201922.67</c:v>
                </c:pt>
                <c:pt idx="6">
                  <c:v>629071.24124999996</c:v>
                </c:pt>
                <c:pt idx="7">
                  <c:v>452327.26624999999</c:v>
                </c:pt>
                <c:pt idx="8">
                  <c:v>615589.29</c:v>
                </c:pt>
                <c:pt idx="9">
                  <c:v>1682500.1837500001</c:v>
                </c:pt>
                <c:pt idx="10">
                  <c:v>1502464.8812499999</c:v>
                </c:pt>
                <c:pt idx="11">
                  <c:v>1485157.9725000001</c:v>
                </c:pt>
                <c:pt idx="12">
                  <c:v>1526815.2975000001</c:v>
                </c:pt>
                <c:pt idx="13">
                  <c:v>283797.84999999998</c:v>
                </c:pt>
                <c:pt idx="14">
                  <c:v>443523.17749999999</c:v>
                </c:pt>
                <c:pt idx="15">
                  <c:v>689400.94</c:v>
                </c:pt>
                <c:pt idx="16">
                  <c:v>734288.10250000004</c:v>
                </c:pt>
                <c:pt idx="17">
                  <c:v>670587.2037500001</c:v>
                </c:pt>
                <c:pt idx="18">
                  <c:v>716816.82625000004</c:v>
                </c:pt>
                <c:pt idx="19">
                  <c:v>1123983.5037500001</c:v>
                </c:pt>
                <c:pt idx="20">
                  <c:v>935341.26750000007</c:v>
                </c:pt>
                <c:pt idx="21">
                  <c:v>365053.66000000003</c:v>
                </c:pt>
                <c:pt idx="22">
                  <c:v>356841.25124999997</c:v>
                </c:pt>
                <c:pt idx="23">
                  <c:v>238280.89875000002</c:v>
                </c:pt>
                <c:pt idx="24">
                  <c:v>1514955.0912500001</c:v>
                </c:pt>
                <c:pt idx="25">
                  <c:v>51772</c:v>
                </c:pt>
                <c:pt idx="26">
                  <c:v>1428550.6225000001</c:v>
                </c:pt>
                <c:pt idx="27">
                  <c:v>740357.98250000004</c:v>
                </c:pt>
                <c:pt idx="28">
                  <c:v>673898.36499999999</c:v>
                </c:pt>
                <c:pt idx="29">
                  <c:v>124490.32125000001</c:v>
                </c:pt>
                <c:pt idx="30">
                  <c:v>1066577.32125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64-4A58-81D3-5F4CB28C8D89}"/>
            </c:ext>
          </c:extLst>
        </c:ser>
        <c:ser>
          <c:idx val="5"/>
          <c:order val="5"/>
          <c:tx>
            <c:strRef>
              <c:f>'Sales data set'!$BA$150:$BA$151</c:f>
              <c:strCache>
                <c:ptCount val="1"/>
                <c:pt idx="0">
                  <c:v>Grains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set'!$BA$152:$BA$184</c:f>
              <c:numCache>
                <c:formatCode>General</c:formatCode>
                <c:ptCount val="32"/>
                <c:pt idx="0">
                  <c:v>480973.27500000002</c:v>
                </c:pt>
                <c:pt idx="1">
                  <c:v>200964.20874999999</c:v>
                </c:pt>
                <c:pt idx="2">
                  <c:v>2095227.1375</c:v>
                </c:pt>
                <c:pt idx="3">
                  <c:v>663841.47124999994</c:v>
                </c:pt>
                <c:pt idx="4">
                  <c:v>1088939.2025000001</c:v>
                </c:pt>
                <c:pt idx="5">
                  <c:v>751078.41999999993</c:v>
                </c:pt>
                <c:pt idx="6">
                  <c:v>1016993.5912499999</c:v>
                </c:pt>
                <c:pt idx="7">
                  <c:v>431304.51250000001</c:v>
                </c:pt>
                <c:pt idx="8">
                  <c:v>951633.42999999993</c:v>
                </c:pt>
                <c:pt idx="9">
                  <c:v>989481.76124999998</c:v>
                </c:pt>
                <c:pt idx="10">
                  <c:v>724779.24375000002</c:v>
                </c:pt>
                <c:pt idx="11">
                  <c:v>1607005.03</c:v>
                </c:pt>
                <c:pt idx="12">
                  <c:v>892126.8587499999</c:v>
                </c:pt>
                <c:pt idx="13">
                  <c:v>28751.143749999999</c:v>
                </c:pt>
                <c:pt idx="14">
                  <c:v>644882.17999999993</c:v>
                </c:pt>
                <c:pt idx="15">
                  <c:v>616673.53499999992</c:v>
                </c:pt>
                <c:pt idx="16">
                  <c:v>673380.42999999993</c:v>
                </c:pt>
                <c:pt idx="17">
                  <c:v>140891.11249999999</c:v>
                </c:pt>
                <c:pt idx="18">
                  <c:v>400494.90500000003</c:v>
                </c:pt>
                <c:pt idx="19">
                  <c:v>1224178.395</c:v>
                </c:pt>
                <c:pt idx="20">
                  <c:v>1050725.6400000001</c:v>
                </c:pt>
                <c:pt idx="21">
                  <c:v>866240.375</c:v>
                </c:pt>
                <c:pt idx="22">
                  <c:v>478348.44750000001</c:v>
                </c:pt>
                <c:pt idx="23">
                  <c:v>445419.37</c:v>
                </c:pt>
                <c:pt idx="24">
                  <c:v>1207211.4550000001</c:v>
                </c:pt>
                <c:pt idx="25">
                  <c:v>1355475.4549999998</c:v>
                </c:pt>
                <c:pt idx="26">
                  <c:v>1189242.3999999999</c:v>
                </c:pt>
                <c:pt idx="27">
                  <c:v>438271.58750000002</c:v>
                </c:pt>
                <c:pt idx="28">
                  <c:v>553925.03249999997</c:v>
                </c:pt>
                <c:pt idx="29">
                  <c:v>795893.2350000001</c:v>
                </c:pt>
                <c:pt idx="30">
                  <c:v>431462</c:v>
                </c:pt>
                <c:pt idx="31">
                  <c:v>72691.5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64-4A58-81D3-5F4CB28C8D89}"/>
            </c:ext>
          </c:extLst>
        </c:ser>
        <c:ser>
          <c:idx val="6"/>
          <c:order val="6"/>
          <c:tx>
            <c:strRef>
              <c:f>'Sales data set'!$BB$150:$BB$151</c:f>
              <c:strCache>
                <c:ptCount val="1"/>
                <c:pt idx="0">
                  <c:v>Meat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set'!$BB$152:$BB$184</c:f>
              <c:numCache>
                <c:formatCode>General</c:formatCode>
                <c:ptCount val="32"/>
                <c:pt idx="0">
                  <c:v>1088708.23875</c:v>
                </c:pt>
                <c:pt idx="1">
                  <c:v>519243.70499999996</c:v>
                </c:pt>
                <c:pt idx="2">
                  <c:v>766107.02749999997</c:v>
                </c:pt>
                <c:pt idx="3">
                  <c:v>243944.375</c:v>
                </c:pt>
                <c:pt idx="4">
                  <c:v>278748.14500000002</c:v>
                </c:pt>
                <c:pt idx="5">
                  <c:v>821840.67125000013</c:v>
                </c:pt>
                <c:pt idx="6">
                  <c:v>226904.12</c:v>
                </c:pt>
                <c:pt idx="7">
                  <c:v>188971.45500000002</c:v>
                </c:pt>
                <c:pt idx="8">
                  <c:v>607635.52625</c:v>
                </c:pt>
                <c:pt idx="9">
                  <c:v>1590646.97</c:v>
                </c:pt>
                <c:pt idx="10">
                  <c:v>138452.31375</c:v>
                </c:pt>
                <c:pt idx="11">
                  <c:v>834387.58750000002</c:v>
                </c:pt>
                <c:pt idx="12">
                  <c:v>365775.73750000005</c:v>
                </c:pt>
                <c:pt idx="13">
                  <c:v>1205792.8849999998</c:v>
                </c:pt>
                <c:pt idx="14">
                  <c:v>1164537.7174999998</c:v>
                </c:pt>
                <c:pt idx="15">
                  <c:v>1355273.94625</c:v>
                </c:pt>
                <c:pt idx="16">
                  <c:v>665831.78</c:v>
                </c:pt>
                <c:pt idx="17">
                  <c:v>533581.625</c:v>
                </c:pt>
                <c:pt idx="18">
                  <c:v>1243828.105</c:v>
                </c:pt>
                <c:pt idx="19">
                  <c:v>502605.39249999996</c:v>
                </c:pt>
                <c:pt idx="20">
                  <c:v>158584.05374999999</c:v>
                </c:pt>
                <c:pt idx="21">
                  <c:v>458619.29499999998</c:v>
                </c:pt>
                <c:pt idx="22">
                  <c:v>720340.3</c:v>
                </c:pt>
                <c:pt idx="23">
                  <c:v>861639.16</c:v>
                </c:pt>
                <c:pt idx="24">
                  <c:v>1125231.79375</c:v>
                </c:pt>
                <c:pt idx="25">
                  <c:v>506522.20874999999</c:v>
                </c:pt>
                <c:pt idx="26">
                  <c:v>313508.27</c:v>
                </c:pt>
                <c:pt idx="27">
                  <c:v>70695.977499999994</c:v>
                </c:pt>
                <c:pt idx="28">
                  <c:v>309783.82500000001</c:v>
                </c:pt>
                <c:pt idx="29">
                  <c:v>381221.76750000002</c:v>
                </c:pt>
                <c:pt idx="30">
                  <c:v>1614710.7375000003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64-4A58-81D3-5F4CB28C8D89}"/>
            </c:ext>
          </c:extLst>
        </c:ser>
        <c:ser>
          <c:idx val="7"/>
          <c:order val="7"/>
          <c:tx>
            <c:strRef>
              <c:f>'Sales data set'!$BC$150:$BC$151</c:f>
              <c:strCache>
                <c:ptCount val="1"/>
                <c:pt idx="0">
                  <c:v>Noodles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set'!$BC$152:$BC$184</c:f>
              <c:numCache>
                <c:formatCode>General</c:formatCode>
                <c:ptCount val="32"/>
                <c:pt idx="0">
                  <c:v>202656.42</c:v>
                </c:pt>
                <c:pt idx="1">
                  <c:v>590006.65500000003</c:v>
                </c:pt>
                <c:pt idx="2">
                  <c:v>110458.4</c:v>
                </c:pt>
                <c:pt idx="3">
                  <c:v>360886.20749999996</c:v>
                </c:pt>
                <c:pt idx="4">
                  <c:v>1308114.6099999999</c:v>
                </c:pt>
                <c:pt idx="5">
                  <c:v>994426.70750000002</c:v>
                </c:pt>
                <c:pt idx="6">
                  <c:v>652530.375</c:v>
                </c:pt>
                <c:pt idx="7">
                  <c:v>694813.67249999999</c:v>
                </c:pt>
                <c:pt idx="8">
                  <c:v>124652.70000000001</c:v>
                </c:pt>
                <c:pt idx="9">
                  <c:v>171825.74249999999</c:v>
                </c:pt>
                <c:pt idx="10">
                  <c:v>768697.34750000003</c:v>
                </c:pt>
                <c:pt idx="11">
                  <c:v>476751.75</c:v>
                </c:pt>
                <c:pt idx="12">
                  <c:v>558063.67500000005</c:v>
                </c:pt>
                <c:pt idx="13">
                  <c:v>153039.15</c:v>
                </c:pt>
                <c:pt idx="14">
                  <c:v>141503.32500000001</c:v>
                </c:pt>
                <c:pt idx="15">
                  <c:v>1045611.65</c:v>
                </c:pt>
                <c:pt idx="17">
                  <c:v>332993.34375</c:v>
                </c:pt>
                <c:pt idx="18">
                  <c:v>1297913.9350000001</c:v>
                </c:pt>
                <c:pt idx="19">
                  <c:v>92024.73</c:v>
                </c:pt>
                <c:pt idx="21">
                  <c:v>97306.635000000009</c:v>
                </c:pt>
                <c:pt idx="22">
                  <c:v>138405.71249999999</c:v>
                </c:pt>
                <c:pt idx="23">
                  <c:v>508892.96</c:v>
                </c:pt>
                <c:pt idx="24">
                  <c:v>1022267.4875</c:v>
                </c:pt>
                <c:pt idx="25">
                  <c:v>587973.07750000001</c:v>
                </c:pt>
                <c:pt idx="26">
                  <c:v>707362.20124999993</c:v>
                </c:pt>
                <c:pt idx="27">
                  <c:v>94582.8</c:v>
                </c:pt>
                <c:pt idx="28">
                  <c:v>584253.63124999998</c:v>
                </c:pt>
                <c:pt idx="29">
                  <c:v>718339.24124999996</c:v>
                </c:pt>
                <c:pt idx="30">
                  <c:v>844076.34750000003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64-4A58-81D3-5F4CB28C8D89}"/>
            </c:ext>
          </c:extLst>
        </c:ser>
        <c:ser>
          <c:idx val="8"/>
          <c:order val="8"/>
          <c:tx>
            <c:strRef>
              <c:f>'Sales data set'!$BD$150:$BD$151</c:f>
              <c:strCache>
                <c:ptCount val="1"/>
                <c:pt idx="0">
                  <c:v>Oil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set'!$BD$152:$BD$184</c:f>
              <c:numCache>
                <c:formatCode>General</c:formatCode>
                <c:ptCount val="32"/>
                <c:pt idx="0">
                  <c:v>1074202.2962500001</c:v>
                </c:pt>
                <c:pt idx="2">
                  <c:v>12088.9125</c:v>
                </c:pt>
                <c:pt idx="3">
                  <c:v>1021205.71</c:v>
                </c:pt>
                <c:pt idx="4">
                  <c:v>429123.1225</c:v>
                </c:pt>
                <c:pt idx="5">
                  <c:v>495812.79000000004</c:v>
                </c:pt>
                <c:pt idx="6">
                  <c:v>1019860.40125</c:v>
                </c:pt>
                <c:pt idx="7">
                  <c:v>1100953.9937499999</c:v>
                </c:pt>
                <c:pt idx="8">
                  <c:v>784283.50374999992</c:v>
                </c:pt>
                <c:pt idx="9">
                  <c:v>216046.51250000001</c:v>
                </c:pt>
                <c:pt idx="10">
                  <c:v>537256.56625000003</c:v>
                </c:pt>
                <c:pt idx="11">
                  <c:v>845323.99249999993</c:v>
                </c:pt>
                <c:pt idx="12">
                  <c:v>23934.014999999999</c:v>
                </c:pt>
                <c:pt idx="13">
                  <c:v>583101.82250000001</c:v>
                </c:pt>
                <c:pt idx="14">
                  <c:v>293697.52500000002</c:v>
                </c:pt>
                <c:pt idx="15">
                  <c:v>826025.96875000012</c:v>
                </c:pt>
                <c:pt idx="16">
                  <c:v>661398.91</c:v>
                </c:pt>
                <c:pt idx="17">
                  <c:v>475521.73499999999</c:v>
                </c:pt>
                <c:pt idx="18">
                  <c:v>877838.55</c:v>
                </c:pt>
                <c:pt idx="19">
                  <c:v>120816.02499999999</c:v>
                </c:pt>
                <c:pt idx="21">
                  <c:v>537102.25</c:v>
                </c:pt>
                <c:pt idx="22">
                  <c:v>16797.95</c:v>
                </c:pt>
                <c:pt idx="23">
                  <c:v>11723.4125</c:v>
                </c:pt>
                <c:pt idx="25">
                  <c:v>764776.17749999999</c:v>
                </c:pt>
                <c:pt idx="26">
                  <c:v>304797.75999999995</c:v>
                </c:pt>
                <c:pt idx="27">
                  <c:v>641203.1</c:v>
                </c:pt>
                <c:pt idx="28">
                  <c:v>378228.43</c:v>
                </c:pt>
                <c:pt idx="30">
                  <c:v>406338.39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64-4A58-81D3-5F4CB28C8D89}"/>
            </c:ext>
          </c:extLst>
        </c:ser>
        <c:ser>
          <c:idx val="9"/>
          <c:order val="9"/>
          <c:tx>
            <c:strRef>
              <c:f>'Sales data set'!$BE$150:$BE$151</c:f>
              <c:strCache>
                <c:ptCount val="1"/>
                <c:pt idx="0">
                  <c:v>Seafood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set'!$BE$152:$BE$184</c:f>
              <c:numCache>
                <c:formatCode>General</c:formatCode>
                <c:ptCount val="32"/>
                <c:pt idx="0">
                  <c:v>145360.64000000001</c:v>
                </c:pt>
                <c:pt idx="1">
                  <c:v>956356.81875000009</c:v>
                </c:pt>
                <c:pt idx="2">
                  <c:v>420165.255</c:v>
                </c:pt>
                <c:pt idx="3">
                  <c:v>697429.79249999998</c:v>
                </c:pt>
                <c:pt idx="5">
                  <c:v>65662.289999999994</c:v>
                </c:pt>
                <c:pt idx="7">
                  <c:v>527674.5</c:v>
                </c:pt>
                <c:pt idx="9">
                  <c:v>377588.16</c:v>
                </c:pt>
                <c:pt idx="10">
                  <c:v>1064548.8500000001</c:v>
                </c:pt>
                <c:pt idx="11">
                  <c:v>260561.72500000001</c:v>
                </c:pt>
                <c:pt idx="12">
                  <c:v>604848.58875</c:v>
                </c:pt>
                <c:pt idx="13">
                  <c:v>625930.36</c:v>
                </c:pt>
                <c:pt idx="14">
                  <c:v>853561.55625000002</c:v>
                </c:pt>
                <c:pt idx="15">
                  <c:v>710796.02</c:v>
                </c:pt>
                <c:pt idx="16">
                  <c:v>497573.10250000004</c:v>
                </c:pt>
                <c:pt idx="17">
                  <c:v>325270.27500000002</c:v>
                </c:pt>
                <c:pt idx="19">
                  <c:v>1140998.8187500001</c:v>
                </c:pt>
                <c:pt idx="20">
                  <c:v>720735.57750000001</c:v>
                </c:pt>
                <c:pt idx="21">
                  <c:v>19172.625</c:v>
                </c:pt>
                <c:pt idx="22">
                  <c:v>311664</c:v>
                </c:pt>
                <c:pt idx="24">
                  <c:v>19155.64</c:v>
                </c:pt>
                <c:pt idx="25">
                  <c:v>130853.4075</c:v>
                </c:pt>
                <c:pt idx="26">
                  <c:v>30302.1</c:v>
                </c:pt>
                <c:pt idx="27">
                  <c:v>85682.875</c:v>
                </c:pt>
                <c:pt idx="28">
                  <c:v>565383.13500000001</c:v>
                </c:pt>
                <c:pt idx="29">
                  <c:v>493562.0625</c:v>
                </c:pt>
                <c:pt idx="30">
                  <c:v>237726.36000000002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64-4A58-81D3-5F4CB28C8D89}"/>
            </c:ext>
          </c:extLst>
        </c:ser>
        <c:ser>
          <c:idx val="10"/>
          <c:order val="10"/>
          <c:tx>
            <c:strRef>
              <c:f>'Sales data set'!$BF$150:$BF$151</c:f>
              <c:strCache>
                <c:ptCount val="1"/>
                <c:pt idx="0">
                  <c:v>Vegetables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set'!$BF$152:$BF$184</c:f>
              <c:numCache>
                <c:formatCode>General</c:formatCode>
                <c:ptCount val="32"/>
                <c:pt idx="0">
                  <c:v>796082.22</c:v>
                </c:pt>
                <c:pt idx="1">
                  <c:v>337222.98499999999</c:v>
                </c:pt>
                <c:pt idx="2">
                  <c:v>45314.69</c:v>
                </c:pt>
                <c:pt idx="3">
                  <c:v>195361.47</c:v>
                </c:pt>
                <c:pt idx="4">
                  <c:v>231050.82499999998</c:v>
                </c:pt>
                <c:pt idx="5">
                  <c:v>826627.91500000004</c:v>
                </c:pt>
                <c:pt idx="6">
                  <c:v>182909.1</c:v>
                </c:pt>
                <c:pt idx="7">
                  <c:v>484906.16249999998</c:v>
                </c:pt>
                <c:pt idx="8">
                  <c:v>897223.32624999993</c:v>
                </c:pt>
                <c:pt idx="10">
                  <c:v>747382.89250000007</c:v>
                </c:pt>
                <c:pt idx="11">
                  <c:v>621289.26249999995</c:v>
                </c:pt>
                <c:pt idx="12">
                  <c:v>1540540.79</c:v>
                </c:pt>
                <c:pt idx="13">
                  <c:v>709945.85624999995</c:v>
                </c:pt>
                <c:pt idx="14">
                  <c:v>10810.2</c:v>
                </c:pt>
                <c:pt idx="15">
                  <c:v>1137151.9849999999</c:v>
                </c:pt>
                <c:pt idx="16">
                  <c:v>853711.94874999998</c:v>
                </c:pt>
                <c:pt idx="17">
                  <c:v>907621.74750000006</c:v>
                </c:pt>
                <c:pt idx="18">
                  <c:v>1357322.09</c:v>
                </c:pt>
                <c:pt idx="19">
                  <c:v>768200.375</c:v>
                </c:pt>
                <c:pt idx="20">
                  <c:v>1107848.0225</c:v>
                </c:pt>
                <c:pt idx="21">
                  <c:v>317869.06125000003</c:v>
                </c:pt>
                <c:pt idx="22">
                  <c:v>737826.57250000001</c:v>
                </c:pt>
                <c:pt idx="23">
                  <c:v>78984.55</c:v>
                </c:pt>
                <c:pt idx="24">
                  <c:v>658945.76</c:v>
                </c:pt>
                <c:pt idx="25">
                  <c:v>1197177.2437499999</c:v>
                </c:pt>
                <c:pt idx="26">
                  <c:v>929037.89750000008</c:v>
                </c:pt>
                <c:pt idx="27">
                  <c:v>1719642.5625</c:v>
                </c:pt>
                <c:pt idx="28">
                  <c:v>532603.375</c:v>
                </c:pt>
                <c:pt idx="29">
                  <c:v>2227122.9724999997</c:v>
                </c:pt>
                <c:pt idx="30">
                  <c:v>848240.52124999987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64-4A58-81D3-5F4CB28C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83904"/>
        <c:axId val="1209088224"/>
      </c:lineChart>
      <c:catAx>
        <c:axId val="120908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8224"/>
        <c:crosses val="autoZero"/>
        <c:auto val="1"/>
        <c:lblAlgn val="ctr"/>
        <c:lblOffset val="100"/>
        <c:noMultiLvlLbl val="0"/>
      </c:catAx>
      <c:valAx>
        <c:axId val="12090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203849518809"/>
          <c:y val="0.27717373869932921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data set'!$AO$337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 set'!$AN$338:$AN$342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data set'!$AO$338:$AO$342</c:f>
              <c:numCache>
                <c:formatCode>General</c:formatCode>
                <c:ptCount val="4"/>
                <c:pt idx="0">
                  <c:v>58280950.20500005</c:v>
                </c:pt>
                <c:pt idx="1">
                  <c:v>48948775.498750001</c:v>
                </c:pt>
                <c:pt idx="2">
                  <c:v>53858216.379999995</c:v>
                </c:pt>
                <c:pt idx="3">
                  <c:v>53814762.461250007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9-4379-9BBB-DDAC6DB19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592864"/>
        <c:axId val="1763587104"/>
      </c:barChart>
      <c:catAx>
        <c:axId val="176359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87104"/>
        <c:crosses val="autoZero"/>
        <c:auto val="1"/>
        <c:lblAlgn val="ctr"/>
        <c:lblOffset val="100"/>
        <c:noMultiLvlLbl val="0"/>
      </c:catAx>
      <c:valAx>
        <c:axId val="17635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9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set!PivotTable18</c:name>
    <c:fmtId val="5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data set'!$AV$150:$AV$151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set'!$AV$152:$AV$184</c:f>
              <c:numCache>
                <c:formatCode>General</c:formatCode>
                <c:ptCount val="32"/>
                <c:pt idx="0">
                  <c:v>724837.13249999995</c:v>
                </c:pt>
                <c:pt idx="2">
                  <c:v>183911.215</c:v>
                </c:pt>
                <c:pt idx="3">
                  <c:v>746094.45124999993</c:v>
                </c:pt>
                <c:pt idx="4">
                  <c:v>721498.88124999998</c:v>
                </c:pt>
                <c:pt idx="5">
                  <c:v>715359.66375000007</c:v>
                </c:pt>
                <c:pt idx="6">
                  <c:v>76464.75</c:v>
                </c:pt>
                <c:pt idx="7">
                  <c:v>565863.23</c:v>
                </c:pt>
                <c:pt idx="8">
                  <c:v>151234.76250000001</c:v>
                </c:pt>
                <c:pt idx="9">
                  <c:v>416540.62375000003</c:v>
                </c:pt>
                <c:pt idx="10">
                  <c:v>1011772.585</c:v>
                </c:pt>
                <c:pt idx="11">
                  <c:v>12187.5975</c:v>
                </c:pt>
                <c:pt idx="12">
                  <c:v>506964.89374999999</c:v>
                </c:pt>
                <c:pt idx="13">
                  <c:v>475576.82874999999</c:v>
                </c:pt>
                <c:pt idx="15">
                  <c:v>1528657.4712499999</c:v>
                </c:pt>
                <c:pt idx="16">
                  <c:v>5973.3450000000003</c:v>
                </c:pt>
                <c:pt idx="17">
                  <c:v>5993.125</c:v>
                </c:pt>
                <c:pt idx="18">
                  <c:v>17968.84</c:v>
                </c:pt>
                <c:pt idx="19">
                  <c:v>418933.94999999995</c:v>
                </c:pt>
                <c:pt idx="22">
                  <c:v>304403.23499999999</c:v>
                </c:pt>
                <c:pt idx="23">
                  <c:v>663713.11625000008</c:v>
                </c:pt>
                <c:pt idx="24">
                  <c:v>803769.86750000005</c:v>
                </c:pt>
                <c:pt idx="25">
                  <c:v>680958.80374999996</c:v>
                </c:pt>
                <c:pt idx="26">
                  <c:v>514064.67749999999</c:v>
                </c:pt>
                <c:pt idx="29">
                  <c:v>217504.42749999999</c:v>
                </c:pt>
                <c:pt idx="30">
                  <c:v>455581.02249999996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6-440A-8406-120F93346AC9}"/>
            </c:ext>
          </c:extLst>
        </c:ser>
        <c:ser>
          <c:idx val="1"/>
          <c:order val="1"/>
          <c:tx>
            <c:strRef>
              <c:f>'Sales data set'!$AW$150:$AW$151</c:f>
              <c:strCache>
                <c:ptCount val="1"/>
                <c:pt idx="0">
                  <c:v>Baking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set'!$AW$152:$AW$184</c:f>
              <c:numCache>
                <c:formatCode>General</c:formatCode>
                <c:ptCount val="32"/>
                <c:pt idx="0">
                  <c:v>375178.01</c:v>
                </c:pt>
                <c:pt idx="1">
                  <c:v>779623.32499999995</c:v>
                </c:pt>
                <c:pt idx="2">
                  <c:v>1610957.5362500001</c:v>
                </c:pt>
                <c:pt idx="3">
                  <c:v>959248.19249999989</c:v>
                </c:pt>
                <c:pt idx="4">
                  <c:v>489981.88249999995</c:v>
                </c:pt>
                <c:pt idx="5">
                  <c:v>1225729.9424999999</c:v>
                </c:pt>
                <c:pt idx="7">
                  <c:v>1735830.3962500002</c:v>
                </c:pt>
                <c:pt idx="8">
                  <c:v>484054.81625000003</c:v>
                </c:pt>
                <c:pt idx="9">
                  <c:v>737796.6875</c:v>
                </c:pt>
                <c:pt idx="10">
                  <c:v>680385.99</c:v>
                </c:pt>
                <c:pt idx="11">
                  <c:v>300075.93</c:v>
                </c:pt>
                <c:pt idx="12">
                  <c:v>301738.74</c:v>
                </c:pt>
                <c:pt idx="13">
                  <c:v>1527673.0399999998</c:v>
                </c:pt>
                <c:pt idx="14">
                  <c:v>1161639.0337499999</c:v>
                </c:pt>
                <c:pt idx="15">
                  <c:v>680571.21250000002</c:v>
                </c:pt>
                <c:pt idx="16">
                  <c:v>1026104.9150000002</c:v>
                </c:pt>
                <c:pt idx="17">
                  <c:v>519810.44500000007</c:v>
                </c:pt>
                <c:pt idx="18">
                  <c:v>100533.19375000001</c:v>
                </c:pt>
                <c:pt idx="19">
                  <c:v>877727.93249999988</c:v>
                </c:pt>
                <c:pt idx="20">
                  <c:v>584161.23499999999</c:v>
                </c:pt>
                <c:pt idx="21">
                  <c:v>618815.84875</c:v>
                </c:pt>
                <c:pt idx="22">
                  <c:v>438583.1225</c:v>
                </c:pt>
                <c:pt idx="23">
                  <c:v>500042.53874999995</c:v>
                </c:pt>
                <c:pt idx="24">
                  <c:v>1399526.8587500001</c:v>
                </c:pt>
                <c:pt idx="25">
                  <c:v>226581.45874999999</c:v>
                </c:pt>
                <c:pt idx="26">
                  <c:v>1124294.50125</c:v>
                </c:pt>
                <c:pt idx="27">
                  <c:v>506942.37250000006</c:v>
                </c:pt>
                <c:pt idx="28">
                  <c:v>1240546.0762499999</c:v>
                </c:pt>
                <c:pt idx="29">
                  <c:v>266066.37</c:v>
                </c:pt>
                <c:pt idx="30">
                  <c:v>336503.91749999998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6-440A-8406-120F93346AC9}"/>
            </c:ext>
          </c:extLst>
        </c:ser>
        <c:ser>
          <c:idx val="2"/>
          <c:order val="2"/>
          <c:tx>
            <c:strRef>
              <c:f>'Sales data set'!$AX$150:$AX$151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set'!$AX$152:$AX$184</c:f>
              <c:numCache>
                <c:formatCode>General</c:formatCode>
                <c:ptCount val="32"/>
                <c:pt idx="0">
                  <c:v>1068712.325</c:v>
                </c:pt>
                <c:pt idx="1">
                  <c:v>1542031.8149999999</c:v>
                </c:pt>
                <c:pt idx="2">
                  <c:v>191333.44500000001</c:v>
                </c:pt>
                <c:pt idx="3">
                  <c:v>41441.894999999997</c:v>
                </c:pt>
                <c:pt idx="4">
                  <c:v>1548433.2249999999</c:v>
                </c:pt>
                <c:pt idx="5">
                  <c:v>735297.20500000007</c:v>
                </c:pt>
                <c:pt idx="6">
                  <c:v>81420.553749999992</c:v>
                </c:pt>
                <c:pt idx="7">
                  <c:v>706084.67125000001</c:v>
                </c:pt>
                <c:pt idx="8">
                  <c:v>243473.20250000001</c:v>
                </c:pt>
                <c:pt idx="9">
                  <c:v>198306.32500000001</c:v>
                </c:pt>
                <c:pt idx="10">
                  <c:v>1511336.8025000002</c:v>
                </c:pt>
                <c:pt idx="11">
                  <c:v>701706.57250000001</c:v>
                </c:pt>
                <c:pt idx="12">
                  <c:v>565234.83875</c:v>
                </c:pt>
                <c:pt idx="13">
                  <c:v>776307.00375000003</c:v>
                </c:pt>
                <c:pt idx="15">
                  <c:v>334138.81</c:v>
                </c:pt>
                <c:pt idx="16">
                  <c:v>645686.60250000004</c:v>
                </c:pt>
                <c:pt idx="17">
                  <c:v>75041.45</c:v>
                </c:pt>
                <c:pt idx="18">
                  <c:v>771822.48</c:v>
                </c:pt>
                <c:pt idx="19">
                  <c:v>900712.72250000003</c:v>
                </c:pt>
                <c:pt idx="20">
                  <c:v>227616.2</c:v>
                </c:pt>
                <c:pt idx="21">
                  <c:v>25946.415000000001</c:v>
                </c:pt>
                <c:pt idx="22">
                  <c:v>230150.78125</c:v>
                </c:pt>
                <c:pt idx="23">
                  <c:v>859740.92500000005</c:v>
                </c:pt>
                <c:pt idx="24">
                  <c:v>853915.5</c:v>
                </c:pt>
                <c:pt idx="25">
                  <c:v>833433.4175000001</c:v>
                </c:pt>
                <c:pt idx="26">
                  <c:v>188604.45</c:v>
                </c:pt>
                <c:pt idx="27">
                  <c:v>1009782.5449999999</c:v>
                </c:pt>
                <c:pt idx="28">
                  <c:v>397727.10250000004</c:v>
                </c:pt>
                <c:pt idx="29">
                  <c:v>1372919.8025000002</c:v>
                </c:pt>
                <c:pt idx="30">
                  <c:v>936762.79375000007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6-440A-8406-120F93346AC9}"/>
            </c:ext>
          </c:extLst>
        </c:ser>
        <c:ser>
          <c:idx val="3"/>
          <c:order val="3"/>
          <c:tx>
            <c:strRef>
              <c:f>'Sales data set'!$AY$150:$AY$151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set'!$AY$152:$AY$184</c:f>
              <c:numCache>
                <c:formatCode>General</c:formatCode>
                <c:ptCount val="32"/>
                <c:pt idx="0">
                  <c:v>1053286.1825000001</c:v>
                </c:pt>
                <c:pt idx="1">
                  <c:v>425188.99875000003</c:v>
                </c:pt>
                <c:pt idx="2">
                  <c:v>680760.46624999994</c:v>
                </c:pt>
                <c:pt idx="3">
                  <c:v>1365969.9275</c:v>
                </c:pt>
                <c:pt idx="4">
                  <c:v>1337714.0362500001</c:v>
                </c:pt>
                <c:pt idx="5">
                  <c:v>1375487.38625</c:v>
                </c:pt>
                <c:pt idx="6">
                  <c:v>208901.79375000001</c:v>
                </c:pt>
                <c:pt idx="7">
                  <c:v>1316965.085</c:v>
                </c:pt>
                <c:pt idx="8">
                  <c:v>914643.97</c:v>
                </c:pt>
                <c:pt idx="9">
                  <c:v>646978.32250000001</c:v>
                </c:pt>
                <c:pt idx="10">
                  <c:v>1472728.4462500003</c:v>
                </c:pt>
                <c:pt idx="11">
                  <c:v>514648.08000000007</c:v>
                </c:pt>
                <c:pt idx="12">
                  <c:v>642600.38500000001</c:v>
                </c:pt>
                <c:pt idx="13">
                  <c:v>257148.92250000002</c:v>
                </c:pt>
                <c:pt idx="14">
                  <c:v>837671.87375000003</c:v>
                </c:pt>
                <c:pt idx="15">
                  <c:v>606337.41</c:v>
                </c:pt>
                <c:pt idx="16">
                  <c:v>527081.42249999999</c:v>
                </c:pt>
                <c:pt idx="17">
                  <c:v>1231665.9312499999</c:v>
                </c:pt>
                <c:pt idx="18">
                  <c:v>1223965.0612499998</c:v>
                </c:pt>
                <c:pt idx="19">
                  <c:v>1117919.75125</c:v>
                </c:pt>
                <c:pt idx="20">
                  <c:v>250650.49374999999</c:v>
                </c:pt>
                <c:pt idx="21">
                  <c:v>237009.76500000001</c:v>
                </c:pt>
                <c:pt idx="22">
                  <c:v>1377954.6725000001</c:v>
                </c:pt>
                <c:pt idx="23">
                  <c:v>136438.40875</c:v>
                </c:pt>
                <c:pt idx="25">
                  <c:v>264152.65500000003</c:v>
                </c:pt>
                <c:pt idx="26">
                  <c:v>454588.25999999995</c:v>
                </c:pt>
                <c:pt idx="27">
                  <c:v>743384.96750000003</c:v>
                </c:pt>
                <c:pt idx="28">
                  <c:v>553394.19750000001</c:v>
                </c:pt>
                <c:pt idx="29">
                  <c:v>725363.02249999996</c:v>
                </c:pt>
                <c:pt idx="30">
                  <c:v>2666262.4075000002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6-440A-8406-120F93346AC9}"/>
            </c:ext>
          </c:extLst>
        </c:ser>
        <c:ser>
          <c:idx val="4"/>
          <c:order val="4"/>
          <c:tx>
            <c:strRef>
              <c:f>'Sales data set'!$AZ$150:$AZ$151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set'!$AZ$152:$AZ$184</c:f>
              <c:numCache>
                <c:formatCode>General</c:formatCode>
                <c:ptCount val="32"/>
                <c:pt idx="0">
                  <c:v>931321.73499999999</c:v>
                </c:pt>
                <c:pt idx="1">
                  <c:v>652581.65249999997</c:v>
                </c:pt>
                <c:pt idx="2">
                  <c:v>246229.77124999999</c:v>
                </c:pt>
                <c:pt idx="3">
                  <c:v>1276249.2449999999</c:v>
                </c:pt>
                <c:pt idx="4">
                  <c:v>950808.47499999986</c:v>
                </c:pt>
                <c:pt idx="5">
                  <c:v>1201922.67</c:v>
                </c:pt>
                <c:pt idx="6">
                  <c:v>629071.24124999996</c:v>
                </c:pt>
                <c:pt idx="7">
                  <c:v>452327.26624999999</c:v>
                </c:pt>
                <c:pt idx="8">
                  <c:v>615589.29</c:v>
                </c:pt>
                <c:pt idx="9">
                  <c:v>1682500.1837500001</c:v>
                </c:pt>
                <c:pt idx="10">
                  <c:v>1502464.8812499999</c:v>
                </c:pt>
                <c:pt idx="11">
                  <c:v>1485157.9725000001</c:v>
                </c:pt>
                <c:pt idx="12">
                  <c:v>1526815.2975000001</c:v>
                </c:pt>
                <c:pt idx="13">
                  <c:v>283797.84999999998</c:v>
                </c:pt>
                <c:pt idx="14">
                  <c:v>443523.17749999999</c:v>
                </c:pt>
                <c:pt idx="15">
                  <c:v>689400.94</c:v>
                </c:pt>
                <c:pt idx="16">
                  <c:v>734288.10250000004</c:v>
                </c:pt>
                <c:pt idx="17">
                  <c:v>670587.2037500001</c:v>
                </c:pt>
                <c:pt idx="18">
                  <c:v>716816.82625000004</c:v>
                </c:pt>
                <c:pt idx="19">
                  <c:v>1123983.5037500001</c:v>
                </c:pt>
                <c:pt idx="20">
                  <c:v>935341.26750000007</c:v>
                </c:pt>
                <c:pt idx="21">
                  <c:v>365053.66000000003</c:v>
                </c:pt>
                <c:pt idx="22">
                  <c:v>356841.25124999997</c:v>
                </c:pt>
                <c:pt idx="23">
                  <c:v>238280.89875000002</c:v>
                </c:pt>
                <c:pt idx="24">
                  <c:v>1514955.0912500001</c:v>
                </c:pt>
                <c:pt idx="25">
                  <c:v>51772</c:v>
                </c:pt>
                <c:pt idx="26">
                  <c:v>1428550.6225000001</c:v>
                </c:pt>
                <c:pt idx="27">
                  <c:v>740357.98250000004</c:v>
                </c:pt>
                <c:pt idx="28">
                  <c:v>673898.36499999999</c:v>
                </c:pt>
                <c:pt idx="29">
                  <c:v>124490.32125000001</c:v>
                </c:pt>
                <c:pt idx="30">
                  <c:v>1066577.32125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6-440A-8406-120F93346AC9}"/>
            </c:ext>
          </c:extLst>
        </c:ser>
        <c:ser>
          <c:idx val="5"/>
          <c:order val="5"/>
          <c:tx>
            <c:strRef>
              <c:f>'Sales data set'!$BA$150:$BA$151</c:f>
              <c:strCache>
                <c:ptCount val="1"/>
                <c:pt idx="0">
                  <c:v>Grains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set'!$BA$152:$BA$184</c:f>
              <c:numCache>
                <c:formatCode>General</c:formatCode>
                <c:ptCount val="32"/>
                <c:pt idx="0">
                  <c:v>480973.27500000002</c:v>
                </c:pt>
                <c:pt idx="1">
                  <c:v>200964.20874999999</c:v>
                </c:pt>
                <c:pt idx="2">
                  <c:v>2095227.1375</c:v>
                </c:pt>
                <c:pt idx="3">
                  <c:v>663841.47124999994</c:v>
                </c:pt>
                <c:pt idx="4">
                  <c:v>1088939.2025000001</c:v>
                </c:pt>
                <c:pt idx="5">
                  <c:v>751078.41999999993</c:v>
                </c:pt>
                <c:pt idx="6">
                  <c:v>1016993.5912499999</c:v>
                </c:pt>
                <c:pt idx="7">
                  <c:v>431304.51250000001</c:v>
                </c:pt>
                <c:pt idx="8">
                  <c:v>951633.42999999993</c:v>
                </c:pt>
                <c:pt idx="9">
                  <c:v>989481.76124999998</c:v>
                </c:pt>
                <c:pt idx="10">
                  <c:v>724779.24375000002</c:v>
                </c:pt>
                <c:pt idx="11">
                  <c:v>1607005.03</c:v>
                </c:pt>
                <c:pt idx="12">
                  <c:v>892126.8587499999</c:v>
                </c:pt>
                <c:pt idx="13">
                  <c:v>28751.143749999999</c:v>
                </c:pt>
                <c:pt idx="14">
                  <c:v>644882.17999999993</c:v>
                </c:pt>
                <c:pt idx="15">
                  <c:v>616673.53499999992</c:v>
                </c:pt>
                <c:pt idx="16">
                  <c:v>673380.42999999993</c:v>
                </c:pt>
                <c:pt idx="17">
                  <c:v>140891.11249999999</c:v>
                </c:pt>
                <c:pt idx="18">
                  <c:v>400494.90500000003</c:v>
                </c:pt>
                <c:pt idx="19">
                  <c:v>1224178.395</c:v>
                </c:pt>
                <c:pt idx="20">
                  <c:v>1050725.6400000001</c:v>
                </c:pt>
                <c:pt idx="21">
                  <c:v>866240.375</c:v>
                </c:pt>
                <c:pt idx="22">
                  <c:v>478348.44750000001</c:v>
                </c:pt>
                <c:pt idx="23">
                  <c:v>445419.37</c:v>
                </c:pt>
                <c:pt idx="24">
                  <c:v>1207211.4550000001</c:v>
                </c:pt>
                <c:pt idx="25">
                  <c:v>1355475.4549999998</c:v>
                </c:pt>
                <c:pt idx="26">
                  <c:v>1189242.3999999999</c:v>
                </c:pt>
                <c:pt idx="27">
                  <c:v>438271.58750000002</c:v>
                </c:pt>
                <c:pt idx="28">
                  <c:v>553925.03249999997</c:v>
                </c:pt>
                <c:pt idx="29">
                  <c:v>795893.2350000001</c:v>
                </c:pt>
                <c:pt idx="30">
                  <c:v>431462</c:v>
                </c:pt>
                <c:pt idx="31">
                  <c:v>72691.5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06-440A-8406-120F93346AC9}"/>
            </c:ext>
          </c:extLst>
        </c:ser>
        <c:ser>
          <c:idx val="6"/>
          <c:order val="6"/>
          <c:tx>
            <c:strRef>
              <c:f>'Sales data set'!$BB$150:$BB$151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set'!$BB$152:$BB$184</c:f>
              <c:numCache>
                <c:formatCode>General</c:formatCode>
                <c:ptCount val="32"/>
                <c:pt idx="0">
                  <c:v>1088708.23875</c:v>
                </c:pt>
                <c:pt idx="1">
                  <c:v>519243.70499999996</c:v>
                </c:pt>
                <c:pt idx="2">
                  <c:v>766107.02749999997</c:v>
                </c:pt>
                <c:pt idx="3">
                  <c:v>243944.375</c:v>
                </c:pt>
                <c:pt idx="4">
                  <c:v>278748.14500000002</c:v>
                </c:pt>
                <c:pt idx="5">
                  <c:v>821840.67125000013</c:v>
                </c:pt>
                <c:pt idx="6">
                  <c:v>226904.12</c:v>
                </c:pt>
                <c:pt idx="7">
                  <c:v>188971.45500000002</c:v>
                </c:pt>
                <c:pt idx="8">
                  <c:v>607635.52625</c:v>
                </c:pt>
                <c:pt idx="9">
                  <c:v>1590646.97</c:v>
                </c:pt>
                <c:pt idx="10">
                  <c:v>138452.31375</c:v>
                </c:pt>
                <c:pt idx="11">
                  <c:v>834387.58750000002</c:v>
                </c:pt>
                <c:pt idx="12">
                  <c:v>365775.73750000005</c:v>
                </c:pt>
                <c:pt idx="13">
                  <c:v>1205792.8849999998</c:v>
                </c:pt>
                <c:pt idx="14">
                  <c:v>1164537.7174999998</c:v>
                </c:pt>
                <c:pt idx="15">
                  <c:v>1355273.94625</c:v>
                </c:pt>
                <c:pt idx="16">
                  <c:v>665831.78</c:v>
                </c:pt>
                <c:pt idx="17">
                  <c:v>533581.625</c:v>
                </c:pt>
                <c:pt idx="18">
                  <c:v>1243828.105</c:v>
                </c:pt>
                <c:pt idx="19">
                  <c:v>502605.39249999996</c:v>
                </c:pt>
                <c:pt idx="20">
                  <c:v>158584.05374999999</c:v>
                </c:pt>
                <c:pt idx="21">
                  <c:v>458619.29499999998</c:v>
                </c:pt>
                <c:pt idx="22">
                  <c:v>720340.3</c:v>
                </c:pt>
                <c:pt idx="23">
                  <c:v>861639.16</c:v>
                </c:pt>
                <c:pt idx="24">
                  <c:v>1125231.79375</c:v>
                </c:pt>
                <c:pt idx="25">
                  <c:v>506522.20874999999</c:v>
                </c:pt>
                <c:pt idx="26">
                  <c:v>313508.27</c:v>
                </c:pt>
                <c:pt idx="27">
                  <c:v>70695.977499999994</c:v>
                </c:pt>
                <c:pt idx="28">
                  <c:v>309783.82500000001</c:v>
                </c:pt>
                <c:pt idx="29">
                  <c:v>381221.76750000002</c:v>
                </c:pt>
                <c:pt idx="30">
                  <c:v>1614710.7375000003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06-440A-8406-120F93346AC9}"/>
            </c:ext>
          </c:extLst>
        </c:ser>
        <c:ser>
          <c:idx val="7"/>
          <c:order val="7"/>
          <c:tx>
            <c:strRef>
              <c:f>'Sales data set'!$BC$150:$BC$151</c:f>
              <c:strCache>
                <c:ptCount val="1"/>
                <c:pt idx="0">
                  <c:v>Noodles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set'!$BC$152:$BC$184</c:f>
              <c:numCache>
                <c:formatCode>General</c:formatCode>
                <c:ptCount val="32"/>
                <c:pt idx="0">
                  <c:v>202656.42</c:v>
                </c:pt>
                <c:pt idx="1">
                  <c:v>590006.65500000003</c:v>
                </c:pt>
                <c:pt idx="2">
                  <c:v>110458.4</c:v>
                </c:pt>
                <c:pt idx="3">
                  <c:v>360886.20749999996</c:v>
                </c:pt>
                <c:pt idx="4">
                  <c:v>1308114.6099999999</c:v>
                </c:pt>
                <c:pt idx="5">
                  <c:v>994426.70750000002</c:v>
                </c:pt>
                <c:pt idx="6">
                  <c:v>652530.375</c:v>
                </c:pt>
                <c:pt idx="7">
                  <c:v>694813.67249999999</c:v>
                </c:pt>
                <c:pt idx="8">
                  <c:v>124652.70000000001</c:v>
                </c:pt>
                <c:pt idx="9">
                  <c:v>171825.74249999999</c:v>
                </c:pt>
                <c:pt idx="10">
                  <c:v>768697.34750000003</c:v>
                </c:pt>
                <c:pt idx="11">
                  <c:v>476751.75</c:v>
                </c:pt>
                <c:pt idx="12">
                  <c:v>558063.67500000005</c:v>
                </c:pt>
                <c:pt idx="13">
                  <c:v>153039.15</c:v>
                </c:pt>
                <c:pt idx="14">
                  <c:v>141503.32500000001</c:v>
                </c:pt>
                <c:pt idx="15">
                  <c:v>1045611.65</c:v>
                </c:pt>
                <c:pt idx="17">
                  <c:v>332993.34375</c:v>
                </c:pt>
                <c:pt idx="18">
                  <c:v>1297913.9350000001</c:v>
                </c:pt>
                <c:pt idx="19">
                  <c:v>92024.73</c:v>
                </c:pt>
                <c:pt idx="21">
                  <c:v>97306.635000000009</c:v>
                </c:pt>
                <c:pt idx="22">
                  <c:v>138405.71249999999</c:v>
                </c:pt>
                <c:pt idx="23">
                  <c:v>508892.96</c:v>
                </c:pt>
                <c:pt idx="24">
                  <c:v>1022267.4875</c:v>
                </c:pt>
                <c:pt idx="25">
                  <c:v>587973.07750000001</c:v>
                </c:pt>
                <c:pt idx="26">
                  <c:v>707362.20124999993</c:v>
                </c:pt>
                <c:pt idx="27">
                  <c:v>94582.8</c:v>
                </c:pt>
                <c:pt idx="28">
                  <c:v>584253.63124999998</c:v>
                </c:pt>
                <c:pt idx="29">
                  <c:v>718339.24124999996</c:v>
                </c:pt>
                <c:pt idx="30">
                  <c:v>844076.34750000003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06-440A-8406-120F93346AC9}"/>
            </c:ext>
          </c:extLst>
        </c:ser>
        <c:ser>
          <c:idx val="8"/>
          <c:order val="8"/>
          <c:tx>
            <c:strRef>
              <c:f>'Sales data set'!$BD$150:$BD$151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set'!$BD$152:$BD$184</c:f>
              <c:numCache>
                <c:formatCode>General</c:formatCode>
                <c:ptCount val="32"/>
                <c:pt idx="0">
                  <c:v>1074202.2962500001</c:v>
                </c:pt>
                <c:pt idx="2">
                  <c:v>12088.9125</c:v>
                </c:pt>
                <c:pt idx="3">
                  <c:v>1021205.71</c:v>
                </c:pt>
                <c:pt idx="4">
                  <c:v>429123.1225</c:v>
                </c:pt>
                <c:pt idx="5">
                  <c:v>495812.79000000004</c:v>
                </c:pt>
                <c:pt idx="6">
                  <c:v>1019860.40125</c:v>
                </c:pt>
                <c:pt idx="7">
                  <c:v>1100953.9937499999</c:v>
                </c:pt>
                <c:pt idx="8">
                  <c:v>784283.50374999992</c:v>
                </c:pt>
                <c:pt idx="9">
                  <c:v>216046.51250000001</c:v>
                </c:pt>
                <c:pt idx="10">
                  <c:v>537256.56625000003</c:v>
                </c:pt>
                <c:pt idx="11">
                  <c:v>845323.99249999993</c:v>
                </c:pt>
                <c:pt idx="12">
                  <c:v>23934.014999999999</c:v>
                </c:pt>
                <c:pt idx="13">
                  <c:v>583101.82250000001</c:v>
                </c:pt>
                <c:pt idx="14">
                  <c:v>293697.52500000002</c:v>
                </c:pt>
                <c:pt idx="15">
                  <c:v>826025.96875000012</c:v>
                </c:pt>
                <c:pt idx="16">
                  <c:v>661398.91</c:v>
                </c:pt>
                <c:pt idx="17">
                  <c:v>475521.73499999999</c:v>
                </c:pt>
                <c:pt idx="18">
                  <c:v>877838.55</c:v>
                </c:pt>
                <c:pt idx="19">
                  <c:v>120816.02499999999</c:v>
                </c:pt>
                <c:pt idx="21">
                  <c:v>537102.25</c:v>
                </c:pt>
                <c:pt idx="22">
                  <c:v>16797.95</c:v>
                </c:pt>
                <c:pt idx="23">
                  <c:v>11723.4125</c:v>
                </c:pt>
                <c:pt idx="25">
                  <c:v>764776.17749999999</c:v>
                </c:pt>
                <c:pt idx="26">
                  <c:v>304797.75999999995</c:v>
                </c:pt>
                <c:pt idx="27">
                  <c:v>641203.1</c:v>
                </c:pt>
                <c:pt idx="28">
                  <c:v>378228.43</c:v>
                </c:pt>
                <c:pt idx="30">
                  <c:v>406338.39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06-440A-8406-120F93346AC9}"/>
            </c:ext>
          </c:extLst>
        </c:ser>
        <c:ser>
          <c:idx val="9"/>
          <c:order val="9"/>
          <c:tx>
            <c:strRef>
              <c:f>'Sales data set'!$BE$150:$BE$151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set'!$BE$152:$BE$184</c:f>
              <c:numCache>
                <c:formatCode>General</c:formatCode>
                <c:ptCount val="32"/>
                <c:pt idx="0">
                  <c:v>145360.64000000001</c:v>
                </c:pt>
                <c:pt idx="1">
                  <c:v>956356.81875000009</c:v>
                </c:pt>
                <c:pt idx="2">
                  <c:v>420165.255</c:v>
                </c:pt>
                <c:pt idx="3">
                  <c:v>697429.79249999998</c:v>
                </c:pt>
                <c:pt idx="5">
                  <c:v>65662.289999999994</c:v>
                </c:pt>
                <c:pt idx="7">
                  <c:v>527674.5</c:v>
                </c:pt>
                <c:pt idx="9">
                  <c:v>377588.16</c:v>
                </c:pt>
                <c:pt idx="10">
                  <c:v>1064548.8500000001</c:v>
                </c:pt>
                <c:pt idx="11">
                  <c:v>260561.72500000001</c:v>
                </c:pt>
                <c:pt idx="12">
                  <c:v>604848.58875</c:v>
                </c:pt>
                <c:pt idx="13">
                  <c:v>625930.36</c:v>
                </c:pt>
                <c:pt idx="14">
                  <c:v>853561.55625000002</c:v>
                </c:pt>
                <c:pt idx="15">
                  <c:v>710796.02</c:v>
                </c:pt>
                <c:pt idx="16">
                  <c:v>497573.10250000004</c:v>
                </c:pt>
                <c:pt idx="17">
                  <c:v>325270.27500000002</c:v>
                </c:pt>
                <c:pt idx="19">
                  <c:v>1140998.8187500001</c:v>
                </c:pt>
                <c:pt idx="20">
                  <c:v>720735.57750000001</c:v>
                </c:pt>
                <c:pt idx="21">
                  <c:v>19172.625</c:v>
                </c:pt>
                <c:pt idx="22">
                  <c:v>311664</c:v>
                </c:pt>
                <c:pt idx="24">
                  <c:v>19155.64</c:v>
                </c:pt>
                <c:pt idx="25">
                  <c:v>130853.4075</c:v>
                </c:pt>
                <c:pt idx="26">
                  <c:v>30302.1</c:v>
                </c:pt>
                <c:pt idx="27">
                  <c:v>85682.875</c:v>
                </c:pt>
                <c:pt idx="28">
                  <c:v>565383.13500000001</c:v>
                </c:pt>
                <c:pt idx="29">
                  <c:v>493562.0625</c:v>
                </c:pt>
                <c:pt idx="30">
                  <c:v>237726.36000000002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06-440A-8406-120F93346AC9}"/>
            </c:ext>
          </c:extLst>
        </c:ser>
        <c:ser>
          <c:idx val="10"/>
          <c:order val="10"/>
          <c:tx>
            <c:strRef>
              <c:f>'Sales data set'!$BF$150:$BF$151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set'!$BF$152:$BF$184</c:f>
              <c:numCache>
                <c:formatCode>General</c:formatCode>
                <c:ptCount val="32"/>
                <c:pt idx="0">
                  <c:v>796082.22</c:v>
                </c:pt>
                <c:pt idx="1">
                  <c:v>337222.98499999999</c:v>
                </c:pt>
                <c:pt idx="2">
                  <c:v>45314.69</c:v>
                </c:pt>
                <c:pt idx="3">
                  <c:v>195361.47</c:v>
                </c:pt>
                <c:pt idx="4">
                  <c:v>231050.82499999998</c:v>
                </c:pt>
                <c:pt idx="5">
                  <c:v>826627.91500000004</c:v>
                </c:pt>
                <c:pt idx="6">
                  <c:v>182909.1</c:v>
                </c:pt>
                <c:pt idx="7">
                  <c:v>484906.16249999998</c:v>
                </c:pt>
                <c:pt idx="8">
                  <c:v>897223.32624999993</c:v>
                </c:pt>
                <c:pt idx="10">
                  <c:v>747382.89250000007</c:v>
                </c:pt>
                <c:pt idx="11">
                  <c:v>621289.26249999995</c:v>
                </c:pt>
                <c:pt idx="12">
                  <c:v>1540540.79</c:v>
                </c:pt>
                <c:pt idx="13">
                  <c:v>709945.85624999995</c:v>
                </c:pt>
                <c:pt idx="14">
                  <c:v>10810.2</c:v>
                </c:pt>
                <c:pt idx="15">
                  <c:v>1137151.9849999999</c:v>
                </c:pt>
                <c:pt idx="16">
                  <c:v>853711.94874999998</c:v>
                </c:pt>
                <c:pt idx="17">
                  <c:v>907621.74750000006</c:v>
                </c:pt>
                <c:pt idx="18">
                  <c:v>1357322.09</c:v>
                </c:pt>
                <c:pt idx="19">
                  <c:v>768200.375</c:v>
                </c:pt>
                <c:pt idx="20">
                  <c:v>1107848.0225</c:v>
                </c:pt>
                <c:pt idx="21">
                  <c:v>317869.06125000003</c:v>
                </c:pt>
                <c:pt idx="22">
                  <c:v>737826.57250000001</c:v>
                </c:pt>
                <c:pt idx="23">
                  <c:v>78984.55</c:v>
                </c:pt>
                <c:pt idx="24">
                  <c:v>658945.76</c:v>
                </c:pt>
                <c:pt idx="25">
                  <c:v>1197177.2437499999</c:v>
                </c:pt>
                <c:pt idx="26">
                  <c:v>929037.89750000008</c:v>
                </c:pt>
                <c:pt idx="27">
                  <c:v>1719642.5625</c:v>
                </c:pt>
                <c:pt idx="28">
                  <c:v>532603.375</c:v>
                </c:pt>
                <c:pt idx="29">
                  <c:v>2227122.9724999997</c:v>
                </c:pt>
                <c:pt idx="30">
                  <c:v>848240.52124999987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06-440A-8406-120F93346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18448"/>
        <c:axId val="161628528"/>
      </c:barChart>
      <c:catAx>
        <c:axId val="1616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8528"/>
        <c:crosses val="autoZero"/>
        <c:auto val="1"/>
        <c:lblAlgn val="ctr"/>
        <c:lblOffset val="100"/>
        <c:noMultiLvlLbl val="0"/>
      </c:catAx>
      <c:valAx>
        <c:axId val="16162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set!PivotTable18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data set'!$AV$150:$AV$151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set'!$AV$152:$AV$184</c:f>
              <c:numCache>
                <c:formatCode>General</c:formatCode>
                <c:ptCount val="32"/>
                <c:pt idx="0">
                  <c:v>724837.13249999995</c:v>
                </c:pt>
                <c:pt idx="2">
                  <c:v>183911.215</c:v>
                </c:pt>
                <c:pt idx="3">
                  <c:v>746094.45124999993</c:v>
                </c:pt>
                <c:pt idx="4">
                  <c:v>721498.88124999998</c:v>
                </c:pt>
                <c:pt idx="5">
                  <c:v>715359.66375000007</c:v>
                </c:pt>
                <c:pt idx="6">
                  <c:v>76464.75</c:v>
                </c:pt>
                <c:pt idx="7">
                  <c:v>565863.23</c:v>
                </c:pt>
                <c:pt idx="8">
                  <c:v>151234.76250000001</c:v>
                </c:pt>
                <c:pt idx="9">
                  <c:v>416540.62375000003</c:v>
                </c:pt>
                <c:pt idx="10">
                  <c:v>1011772.585</c:v>
                </c:pt>
                <c:pt idx="11">
                  <c:v>12187.5975</c:v>
                </c:pt>
                <c:pt idx="12">
                  <c:v>506964.89374999999</c:v>
                </c:pt>
                <c:pt idx="13">
                  <c:v>475576.82874999999</c:v>
                </c:pt>
                <c:pt idx="15">
                  <c:v>1528657.4712499999</c:v>
                </c:pt>
                <c:pt idx="16">
                  <c:v>5973.3450000000003</c:v>
                </c:pt>
                <c:pt idx="17">
                  <c:v>5993.125</c:v>
                </c:pt>
                <c:pt idx="18">
                  <c:v>17968.84</c:v>
                </c:pt>
                <c:pt idx="19">
                  <c:v>418933.94999999995</c:v>
                </c:pt>
                <c:pt idx="22">
                  <c:v>304403.23499999999</c:v>
                </c:pt>
                <c:pt idx="23">
                  <c:v>663713.11625000008</c:v>
                </c:pt>
                <c:pt idx="24">
                  <c:v>803769.86750000005</c:v>
                </c:pt>
                <c:pt idx="25">
                  <c:v>680958.80374999996</c:v>
                </c:pt>
                <c:pt idx="26">
                  <c:v>514064.67749999999</c:v>
                </c:pt>
                <c:pt idx="29">
                  <c:v>217504.42749999999</c:v>
                </c:pt>
                <c:pt idx="30">
                  <c:v>455581.02249999996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6-4631-9185-D63927C18A8C}"/>
            </c:ext>
          </c:extLst>
        </c:ser>
        <c:ser>
          <c:idx val="1"/>
          <c:order val="1"/>
          <c:tx>
            <c:strRef>
              <c:f>'Sales data set'!$AW$150:$AW$151</c:f>
              <c:strCache>
                <c:ptCount val="1"/>
                <c:pt idx="0">
                  <c:v>Baking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set'!$AW$152:$AW$184</c:f>
              <c:numCache>
                <c:formatCode>General</c:formatCode>
                <c:ptCount val="32"/>
                <c:pt idx="0">
                  <c:v>375178.01</c:v>
                </c:pt>
                <c:pt idx="1">
                  <c:v>779623.32499999995</c:v>
                </c:pt>
                <c:pt idx="2">
                  <c:v>1610957.5362500001</c:v>
                </c:pt>
                <c:pt idx="3">
                  <c:v>959248.19249999989</c:v>
                </c:pt>
                <c:pt idx="4">
                  <c:v>489981.88249999995</c:v>
                </c:pt>
                <c:pt idx="5">
                  <c:v>1225729.9424999999</c:v>
                </c:pt>
                <c:pt idx="7">
                  <c:v>1735830.3962500002</c:v>
                </c:pt>
                <c:pt idx="8">
                  <c:v>484054.81625000003</c:v>
                </c:pt>
                <c:pt idx="9">
                  <c:v>737796.6875</c:v>
                </c:pt>
                <c:pt idx="10">
                  <c:v>680385.99</c:v>
                </c:pt>
                <c:pt idx="11">
                  <c:v>300075.93</c:v>
                </c:pt>
                <c:pt idx="12">
                  <c:v>301738.74</c:v>
                </c:pt>
                <c:pt idx="13">
                  <c:v>1527673.0399999998</c:v>
                </c:pt>
                <c:pt idx="14">
                  <c:v>1161639.0337499999</c:v>
                </c:pt>
                <c:pt idx="15">
                  <c:v>680571.21250000002</c:v>
                </c:pt>
                <c:pt idx="16">
                  <c:v>1026104.9150000002</c:v>
                </c:pt>
                <c:pt idx="17">
                  <c:v>519810.44500000007</c:v>
                </c:pt>
                <c:pt idx="18">
                  <c:v>100533.19375000001</c:v>
                </c:pt>
                <c:pt idx="19">
                  <c:v>877727.93249999988</c:v>
                </c:pt>
                <c:pt idx="20">
                  <c:v>584161.23499999999</c:v>
                </c:pt>
                <c:pt idx="21">
                  <c:v>618815.84875</c:v>
                </c:pt>
                <c:pt idx="22">
                  <c:v>438583.1225</c:v>
                </c:pt>
                <c:pt idx="23">
                  <c:v>500042.53874999995</c:v>
                </c:pt>
                <c:pt idx="24">
                  <c:v>1399526.8587500001</c:v>
                </c:pt>
                <c:pt idx="25">
                  <c:v>226581.45874999999</c:v>
                </c:pt>
                <c:pt idx="26">
                  <c:v>1124294.50125</c:v>
                </c:pt>
                <c:pt idx="27">
                  <c:v>506942.37250000006</c:v>
                </c:pt>
                <c:pt idx="28">
                  <c:v>1240546.0762499999</c:v>
                </c:pt>
                <c:pt idx="29">
                  <c:v>266066.37</c:v>
                </c:pt>
                <c:pt idx="30">
                  <c:v>336503.91749999998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06-4631-9185-D63927C18A8C}"/>
            </c:ext>
          </c:extLst>
        </c:ser>
        <c:ser>
          <c:idx val="2"/>
          <c:order val="2"/>
          <c:tx>
            <c:strRef>
              <c:f>'Sales data set'!$AX$150:$AX$151</c:f>
              <c:strCache>
                <c:ptCount val="1"/>
                <c:pt idx="0">
                  <c:v>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set'!$AX$152:$AX$184</c:f>
              <c:numCache>
                <c:formatCode>General</c:formatCode>
                <c:ptCount val="32"/>
                <c:pt idx="0">
                  <c:v>1068712.325</c:v>
                </c:pt>
                <c:pt idx="1">
                  <c:v>1542031.8149999999</c:v>
                </c:pt>
                <c:pt idx="2">
                  <c:v>191333.44500000001</c:v>
                </c:pt>
                <c:pt idx="3">
                  <c:v>41441.894999999997</c:v>
                </c:pt>
                <c:pt idx="4">
                  <c:v>1548433.2249999999</c:v>
                </c:pt>
                <c:pt idx="5">
                  <c:v>735297.20500000007</c:v>
                </c:pt>
                <c:pt idx="6">
                  <c:v>81420.553749999992</c:v>
                </c:pt>
                <c:pt idx="7">
                  <c:v>706084.67125000001</c:v>
                </c:pt>
                <c:pt idx="8">
                  <c:v>243473.20250000001</c:v>
                </c:pt>
                <c:pt idx="9">
                  <c:v>198306.32500000001</c:v>
                </c:pt>
                <c:pt idx="10">
                  <c:v>1511336.8025000002</c:v>
                </c:pt>
                <c:pt idx="11">
                  <c:v>701706.57250000001</c:v>
                </c:pt>
                <c:pt idx="12">
                  <c:v>565234.83875</c:v>
                </c:pt>
                <c:pt idx="13">
                  <c:v>776307.00375000003</c:v>
                </c:pt>
                <c:pt idx="15">
                  <c:v>334138.81</c:v>
                </c:pt>
                <c:pt idx="16">
                  <c:v>645686.60250000004</c:v>
                </c:pt>
                <c:pt idx="17">
                  <c:v>75041.45</c:v>
                </c:pt>
                <c:pt idx="18">
                  <c:v>771822.48</c:v>
                </c:pt>
                <c:pt idx="19">
                  <c:v>900712.72250000003</c:v>
                </c:pt>
                <c:pt idx="20">
                  <c:v>227616.2</c:v>
                </c:pt>
                <c:pt idx="21">
                  <c:v>25946.415000000001</c:v>
                </c:pt>
                <c:pt idx="22">
                  <c:v>230150.78125</c:v>
                </c:pt>
                <c:pt idx="23">
                  <c:v>859740.92500000005</c:v>
                </c:pt>
                <c:pt idx="24">
                  <c:v>853915.5</c:v>
                </c:pt>
                <c:pt idx="25">
                  <c:v>833433.4175000001</c:v>
                </c:pt>
                <c:pt idx="26">
                  <c:v>188604.45</c:v>
                </c:pt>
                <c:pt idx="27">
                  <c:v>1009782.5449999999</c:v>
                </c:pt>
                <c:pt idx="28">
                  <c:v>397727.10250000004</c:v>
                </c:pt>
                <c:pt idx="29">
                  <c:v>1372919.8025000002</c:v>
                </c:pt>
                <c:pt idx="30">
                  <c:v>936762.79375000007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06-4631-9185-D63927C18A8C}"/>
            </c:ext>
          </c:extLst>
        </c:ser>
        <c:ser>
          <c:idx val="3"/>
          <c:order val="3"/>
          <c:tx>
            <c:strRef>
              <c:f>'Sales data set'!$AY$150:$AY$151</c:f>
              <c:strCache>
                <c:ptCount val="1"/>
                <c:pt idx="0">
                  <c:v>Dairy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set'!$AY$152:$AY$184</c:f>
              <c:numCache>
                <c:formatCode>General</c:formatCode>
                <c:ptCount val="32"/>
                <c:pt idx="0">
                  <c:v>1053286.1825000001</c:v>
                </c:pt>
                <c:pt idx="1">
                  <c:v>425188.99875000003</c:v>
                </c:pt>
                <c:pt idx="2">
                  <c:v>680760.46624999994</c:v>
                </c:pt>
                <c:pt idx="3">
                  <c:v>1365969.9275</c:v>
                </c:pt>
                <c:pt idx="4">
                  <c:v>1337714.0362500001</c:v>
                </c:pt>
                <c:pt idx="5">
                  <c:v>1375487.38625</c:v>
                </c:pt>
                <c:pt idx="6">
                  <c:v>208901.79375000001</c:v>
                </c:pt>
                <c:pt idx="7">
                  <c:v>1316965.085</c:v>
                </c:pt>
                <c:pt idx="8">
                  <c:v>914643.97</c:v>
                </c:pt>
                <c:pt idx="9">
                  <c:v>646978.32250000001</c:v>
                </c:pt>
                <c:pt idx="10">
                  <c:v>1472728.4462500003</c:v>
                </c:pt>
                <c:pt idx="11">
                  <c:v>514648.08000000007</c:v>
                </c:pt>
                <c:pt idx="12">
                  <c:v>642600.38500000001</c:v>
                </c:pt>
                <c:pt idx="13">
                  <c:v>257148.92250000002</c:v>
                </c:pt>
                <c:pt idx="14">
                  <c:v>837671.87375000003</c:v>
                </c:pt>
                <c:pt idx="15">
                  <c:v>606337.41</c:v>
                </c:pt>
                <c:pt idx="16">
                  <c:v>527081.42249999999</c:v>
                </c:pt>
                <c:pt idx="17">
                  <c:v>1231665.9312499999</c:v>
                </c:pt>
                <c:pt idx="18">
                  <c:v>1223965.0612499998</c:v>
                </c:pt>
                <c:pt idx="19">
                  <c:v>1117919.75125</c:v>
                </c:pt>
                <c:pt idx="20">
                  <c:v>250650.49374999999</c:v>
                </c:pt>
                <c:pt idx="21">
                  <c:v>237009.76500000001</c:v>
                </c:pt>
                <c:pt idx="22">
                  <c:v>1377954.6725000001</c:v>
                </c:pt>
                <c:pt idx="23">
                  <c:v>136438.40875</c:v>
                </c:pt>
                <c:pt idx="25">
                  <c:v>264152.65500000003</c:v>
                </c:pt>
                <c:pt idx="26">
                  <c:v>454588.25999999995</c:v>
                </c:pt>
                <c:pt idx="27">
                  <c:v>743384.96750000003</c:v>
                </c:pt>
                <c:pt idx="28">
                  <c:v>553394.19750000001</c:v>
                </c:pt>
                <c:pt idx="29">
                  <c:v>725363.02249999996</c:v>
                </c:pt>
                <c:pt idx="30">
                  <c:v>2666262.4075000002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06-4631-9185-D63927C18A8C}"/>
            </c:ext>
          </c:extLst>
        </c:ser>
        <c:ser>
          <c:idx val="4"/>
          <c:order val="4"/>
          <c:tx>
            <c:strRef>
              <c:f>'Sales data set'!$AZ$150:$AZ$151</c:f>
              <c:strCache>
                <c:ptCount val="1"/>
                <c:pt idx="0">
                  <c:v>Fruits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set'!$AZ$152:$AZ$184</c:f>
              <c:numCache>
                <c:formatCode>General</c:formatCode>
                <c:ptCount val="32"/>
                <c:pt idx="0">
                  <c:v>931321.73499999999</c:v>
                </c:pt>
                <c:pt idx="1">
                  <c:v>652581.65249999997</c:v>
                </c:pt>
                <c:pt idx="2">
                  <c:v>246229.77124999999</c:v>
                </c:pt>
                <c:pt idx="3">
                  <c:v>1276249.2449999999</c:v>
                </c:pt>
                <c:pt idx="4">
                  <c:v>950808.47499999986</c:v>
                </c:pt>
                <c:pt idx="5">
                  <c:v>1201922.67</c:v>
                </c:pt>
                <c:pt idx="6">
                  <c:v>629071.24124999996</c:v>
                </c:pt>
                <c:pt idx="7">
                  <c:v>452327.26624999999</c:v>
                </c:pt>
                <c:pt idx="8">
                  <c:v>615589.29</c:v>
                </c:pt>
                <c:pt idx="9">
                  <c:v>1682500.1837500001</c:v>
                </c:pt>
                <c:pt idx="10">
                  <c:v>1502464.8812499999</c:v>
                </c:pt>
                <c:pt idx="11">
                  <c:v>1485157.9725000001</c:v>
                </c:pt>
                <c:pt idx="12">
                  <c:v>1526815.2975000001</c:v>
                </c:pt>
                <c:pt idx="13">
                  <c:v>283797.84999999998</c:v>
                </c:pt>
                <c:pt idx="14">
                  <c:v>443523.17749999999</c:v>
                </c:pt>
                <c:pt idx="15">
                  <c:v>689400.94</c:v>
                </c:pt>
                <c:pt idx="16">
                  <c:v>734288.10250000004</c:v>
                </c:pt>
                <c:pt idx="17">
                  <c:v>670587.2037500001</c:v>
                </c:pt>
                <c:pt idx="18">
                  <c:v>716816.82625000004</c:v>
                </c:pt>
                <c:pt idx="19">
                  <c:v>1123983.5037500001</c:v>
                </c:pt>
                <c:pt idx="20">
                  <c:v>935341.26750000007</c:v>
                </c:pt>
                <c:pt idx="21">
                  <c:v>365053.66000000003</c:v>
                </c:pt>
                <c:pt idx="22">
                  <c:v>356841.25124999997</c:v>
                </c:pt>
                <c:pt idx="23">
                  <c:v>238280.89875000002</c:v>
                </c:pt>
                <c:pt idx="24">
                  <c:v>1514955.0912500001</c:v>
                </c:pt>
                <c:pt idx="25">
                  <c:v>51772</c:v>
                </c:pt>
                <c:pt idx="26">
                  <c:v>1428550.6225000001</c:v>
                </c:pt>
                <c:pt idx="27">
                  <c:v>740357.98250000004</c:v>
                </c:pt>
                <c:pt idx="28">
                  <c:v>673898.36499999999</c:v>
                </c:pt>
                <c:pt idx="29">
                  <c:v>124490.32125000001</c:v>
                </c:pt>
                <c:pt idx="30">
                  <c:v>1066577.32125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06-4631-9185-D63927C18A8C}"/>
            </c:ext>
          </c:extLst>
        </c:ser>
        <c:ser>
          <c:idx val="5"/>
          <c:order val="5"/>
          <c:tx>
            <c:strRef>
              <c:f>'Sales data set'!$BA$150:$BA$151</c:f>
              <c:strCache>
                <c:ptCount val="1"/>
                <c:pt idx="0">
                  <c:v>Grains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set'!$BA$152:$BA$184</c:f>
              <c:numCache>
                <c:formatCode>General</c:formatCode>
                <c:ptCount val="32"/>
                <c:pt idx="0">
                  <c:v>480973.27500000002</c:v>
                </c:pt>
                <c:pt idx="1">
                  <c:v>200964.20874999999</c:v>
                </c:pt>
                <c:pt idx="2">
                  <c:v>2095227.1375</c:v>
                </c:pt>
                <c:pt idx="3">
                  <c:v>663841.47124999994</c:v>
                </c:pt>
                <c:pt idx="4">
                  <c:v>1088939.2025000001</c:v>
                </c:pt>
                <c:pt idx="5">
                  <c:v>751078.41999999993</c:v>
                </c:pt>
                <c:pt idx="6">
                  <c:v>1016993.5912499999</c:v>
                </c:pt>
                <c:pt idx="7">
                  <c:v>431304.51250000001</c:v>
                </c:pt>
                <c:pt idx="8">
                  <c:v>951633.42999999993</c:v>
                </c:pt>
                <c:pt idx="9">
                  <c:v>989481.76124999998</c:v>
                </c:pt>
                <c:pt idx="10">
                  <c:v>724779.24375000002</c:v>
                </c:pt>
                <c:pt idx="11">
                  <c:v>1607005.03</c:v>
                </c:pt>
                <c:pt idx="12">
                  <c:v>892126.8587499999</c:v>
                </c:pt>
                <c:pt idx="13">
                  <c:v>28751.143749999999</c:v>
                </c:pt>
                <c:pt idx="14">
                  <c:v>644882.17999999993</c:v>
                </c:pt>
                <c:pt idx="15">
                  <c:v>616673.53499999992</c:v>
                </c:pt>
                <c:pt idx="16">
                  <c:v>673380.42999999993</c:v>
                </c:pt>
                <c:pt idx="17">
                  <c:v>140891.11249999999</c:v>
                </c:pt>
                <c:pt idx="18">
                  <c:v>400494.90500000003</c:v>
                </c:pt>
                <c:pt idx="19">
                  <c:v>1224178.395</c:v>
                </c:pt>
                <c:pt idx="20">
                  <c:v>1050725.6400000001</c:v>
                </c:pt>
                <c:pt idx="21">
                  <c:v>866240.375</c:v>
                </c:pt>
                <c:pt idx="22">
                  <c:v>478348.44750000001</c:v>
                </c:pt>
                <c:pt idx="23">
                  <c:v>445419.37</c:v>
                </c:pt>
                <c:pt idx="24">
                  <c:v>1207211.4550000001</c:v>
                </c:pt>
                <c:pt idx="25">
                  <c:v>1355475.4549999998</c:v>
                </c:pt>
                <c:pt idx="26">
                  <c:v>1189242.3999999999</c:v>
                </c:pt>
                <c:pt idx="27">
                  <c:v>438271.58750000002</c:v>
                </c:pt>
                <c:pt idx="28">
                  <c:v>553925.03249999997</c:v>
                </c:pt>
                <c:pt idx="29">
                  <c:v>795893.2350000001</c:v>
                </c:pt>
                <c:pt idx="30">
                  <c:v>431462</c:v>
                </c:pt>
                <c:pt idx="31">
                  <c:v>72691.5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06-4631-9185-D63927C18A8C}"/>
            </c:ext>
          </c:extLst>
        </c:ser>
        <c:ser>
          <c:idx val="6"/>
          <c:order val="6"/>
          <c:tx>
            <c:strRef>
              <c:f>'Sales data set'!$BB$150:$BB$151</c:f>
              <c:strCache>
                <c:ptCount val="1"/>
                <c:pt idx="0">
                  <c:v>Meat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set'!$BB$152:$BB$184</c:f>
              <c:numCache>
                <c:formatCode>General</c:formatCode>
                <c:ptCount val="32"/>
                <c:pt idx="0">
                  <c:v>1088708.23875</c:v>
                </c:pt>
                <c:pt idx="1">
                  <c:v>519243.70499999996</c:v>
                </c:pt>
                <c:pt idx="2">
                  <c:v>766107.02749999997</c:v>
                </c:pt>
                <c:pt idx="3">
                  <c:v>243944.375</c:v>
                </c:pt>
                <c:pt idx="4">
                  <c:v>278748.14500000002</c:v>
                </c:pt>
                <c:pt idx="5">
                  <c:v>821840.67125000013</c:v>
                </c:pt>
                <c:pt idx="6">
                  <c:v>226904.12</c:v>
                </c:pt>
                <c:pt idx="7">
                  <c:v>188971.45500000002</c:v>
                </c:pt>
                <c:pt idx="8">
                  <c:v>607635.52625</c:v>
                </c:pt>
                <c:pt idx="9">
                  <c:v>1590646.97</c:v>
                </c:pt>
                <c:pt idx="10">
                  <c:v>138452.31375</c:v>
                </c:pt>
                <c:pt idx="11">
                  <c:v>834387.58750000002</c:v>
                </c:pt>
                <c:pt idx="12">
                  <c:v>365775.73750000005</c:v>
                </c:pt>
                <c:pt idx="13">
                  <c:v>1205792.8849999998</c:v>
                </c:pt>
                <c:pt idx="14">
                  <c:v>1164537.7174999998</c:v>
                </c:pt>
                <c:pt idx="15">
                  <c:v>1355273.94625</c:v>
                </c:pt>
                <c:pt idx="16">
                  <c:v>665831.78</c:v>
                </c:pt>
                <c:pt idx="17">
                  <c:v>533581.625</c:v>
                </c:pt>
                <c:pt idx="18">
                  <c:v>1243828.105</c:v>
                </c:pt>
                <c:pt idx="19">
                  <c:v>502605.39249999996</c:v>
                </c:pt>
                <c:pt idx="20">
                  <c:v>158584.05374999999</c:v>
                </c:pt>
                <c:pt idx="21">
                  <c:v>458619.29499999998</c:v>
                </c:pt>
                <c:pt idx="22">
                  <c:v>720340.3</c:v>
                </c:pt>
                <c:pt idx="23">
                  <c:v>861639.16</c:v>
                </c:pt>
                <c:pt idx="24">
                  <c:v>1125231.79375</c:v>
                </c:pt>
                <c:pt idx="25">
                  <c:v>506522.20874999999</c:v>
                </c:pt>
                <c:pt idx="26">
                  <c:v>313508.27</c:v>
                </c:pt>
                <c:pt idx="27">
                  <c:v>70695.977499999994</c:v>
                </c:pt>
                <c:pt idx="28">
                  <c:v>309783.82500000001</c:v>
                </c:pt>
                <c:pt idx="29">
                  <c:v>381221.76750000002</c:v>
                </c:pt>
                <c:pt idx="30">
                  <c:v>1614710.7375000003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06-4631-9185-D63927C18A8C}"/>
            </c:ext>
          </c:extLst>
        </c:ser>
        <c:ser>
          <c:idx val="7"/>
          <c:order val="7"/>
          <c:tx>
            <c:strRef>
              <c:f>'Sales data set'!$BC$150:$BC$151</c:f>
              <c:strCache>
                <c:ptCount val="1"/>
                <c:pt idx="0">
                  <c:v>Noodles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set'!$BC$152:$BC$184</c:f>
              <c:numCache>
                <c:formatCode>General</c:formatCode>
                <c:ptCount val="32"/>
                <c:pt idx="0">
                  <c:v>202656.42</c:v>
                </c:pt>
                <c:pt idx="1">
                  <c:v>590006.65500000003</c:v>
                </c:pt>
                <c:pt idx="2">
                  <c:v>110458.4</c:v>
                </c:pt>
                <c:pt idx="3">
                  <c:v>360886.20749999996</c:v>
                </c:pt>
                <c:pt idx="4">
                  <c:v>1308114.6099999999</c:v>
                </c:pt>
                <c:pt idx="5">
                  <c:v>994426.70750000002</c:v>
                </c:pt>
                <c:pt idx="6">
                  <c:v>652530.375</c:v>
                </c:pt>
                <c:pt idx="7">
                  <c:v>694813.67249999999</c:v>
                </c:pt>
                <c:pt idx="8">
                  <c:v>124652.70000000001</c:v>
                </c:pt>
                <c:pt idx="9">
                  <c:v>171825.74249999999</c:v>
                </c:pt>
                <c:pt idx="10">
                  <c:v>768697.34750000003</c:v>
                </c:pt>
                <c:pt idx="11">
                  <c:v>476751.75</c:v>
                </c:pt>
                <c:pt idx="12">
                  <c:v>558063.67500000005</c:v>
                </c:pt>
                <c:pt idx="13">
                  <c:v>153039.15</c:v>
                </c:pt>
                <c:pt idx="14">
                  <c:v>141503.32500000001</c:v>
                </c:pt>
                <c:pt idx="15">
                  <c:v>1045611.65</c:v>
                </c:pt>
                <c:pt idx="17">
                  <c:v>332993.34375</c:v>
                </c:pt>
                <c:pt idx="18">
                  <c:v>1297913.9350000001</c:v>
                </c:pt>
                <c:pt idx="19">
                  <c:v>92024.73</c:v>
                </c:pt>
                <c:pt idx="21">
                  <c:v>97306.635000000009</c:v>
                </c:pt>
                <c:pt idx="22">
                  <c:v>138405.71249999999</c:v>
                </c:pt>
                <c:pt idx="23">
                  <c:v>508892.96</c:v>
                </c:pt>
                <c:pt idx="24">
                  <c:v>1022267.4875</c:v>
                </c:pt>
                <c:pt idx="25">
                  <c:v>587973.07750000001</c:v>
                </c:pt>
                <c:pt idx="26">
                  <c:v>707362.20124999993</c:v>
                </c:pt>
                <c:pt idx="27">
                  <c:v>94582.8</c:v>
                </c:pt>
                <c:pt idx="28">
                  <c:v>584253.63124999998</c:v>
                </c:pt>
                <c:pt idx="29">
                  <c:v>718339.24124999996</c:v>
                </c:pt>
                <c:pt idx="30">
                  <c:v>844076.34750000003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06-4631-9185-D63927C18A8C}"/>
            </c:ext>
          </c:extLst>
        </c:ser>
        <c:ser>
          <c:idx val="8"/>
          <c:order val="8"/>
          <c:tx>
            <c:strRef>
              <c:f>'Sales data set'!$BD$150:$BD$151</c:f>
              <c:strCache>
                <c:ptCount val="1"/>
                <c:pt idx="0">
                  <c:v>Oil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set'!$BD$152:$BD$184</c:f>
              <c:numCache>
                <c:formatCode>General</c:formatCode>
                <c:ptCount val="32"/>
                <c:pt idx="0">
                  <c:v>1074202.2962500001</c:v>
                </c:pt>
                <c:pt idx="2">
                  <c:v>12088.9125</c:v>
                </c:pt>
                <c:pt idx="3">
                  <c:v>1021205.71</c:v>
                </c:pt>
                <c:pt idx="4">
                  <c:v>429123.1225</c:v>
                </c:pt>
                <c:pt idx="5">
                  <c:v>495812.79000000004</c:v>
                </c:pt>
                <c:pt idx="6">
                  <c:v>1019860.40125</c:v>
                </c:pt>
                <c:pt idx="7">
                  <c:v>1100953.9937499999</c:v>
                </c:pt>
                <c:pt idx="8">
                  <c:v>784283.50374999992</c:v>
                </c:pt>
                <c:pt idx="9">
                  <c:v>216046.51250000001</c:v>
                </c:pt>
                <c:pt idx="10">
                  <c:v>537256.56625000003</c:v>
                </c:pt>
                <c:pt idx="11">
                  <c:v>845323.99249999993</c:v>
                </c:pt>
                <c:pt idx="12">
                  <c:v>23934.014999999999</c:v>
                </c:pt>
                <c:pt idx="13">
                  <c:v>583101.82250000001</c:v>
                </c:pt>
                <c:pt idx="14">
                  <c:v>293697.52500000002</c:v>
                </c:pt>
                <c:pt idx="15">
                  <c:v>826025.96875000012</c:v>
                </c:pt>
                <c:pt idx="16">
                  <c:v>661398.91</c:v>
                </c:pt>
                <c:pt idx="17">
                  <c:v>475521.73499999999</c:v>
                </c:pt>
                <c:pt idx="18">
                  <c:v>877838.55</c:v>
                </c:pt>
                <c:pt idx="19">
                  <c:v>120816.02499999999</c:v>
                </c:pt>
                <c:pt idx="21">
                  <c:v>537102.25</c:v>
                </c:pt>
                <c:pt idx="22">
                  <c:v>16797.95</c:v>
                </c:pt>
                <c:pt idx="23">
                  <c:v>11723.4125</c:v>
                </c:pt>
                <c:pt idx="25">
                  <c:v>764776.17749999999</c:v>
                </c:pt>
                <c:pt idx="26">
                  <c:v>304797.75999999995</c:v>
                </c:pt>
                <c:pt idx="27">
                  <c:v>641203.1</c:v>
                </c:pt>
                <c:pt idx="28">
                  <c:v>378228.43</c:v>
                </c:pt>
                <c:pt idx="30">
                  <c:v>406338.39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06-4631-9185-D63927C18A8C}"/>
            </c:ext>
          </c:extLst>
        </c:ser>
        <c:ser>
          <c:idx val="9"/>
          <c:order val="9"/>
          <c:tx>
            <c:strRef>
              <c:f>'Sales data set'!$BE$150:$BE$151</c:f>
              <c:strCache>
                <c:ptCount val="1"/>
                <c:pt idx="0">
                  <c:v>Seafood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set'!$BE$152:$BE$184</c:f>
              <c:numCache>
                <c:formatCode>General</c:formatCode>
                <c:ptCount val="32"/>
                <c:pt idx="0">
                  <c:v>145360.64000000001</c:v>
                </c:pt>
                <c:pt idx="1">
                  <c:v>956356.81875000009</c:v>
                </c:pt>
                <c:pt idx="2">
                  <c:v>420165.255</c:v>
                </c:pt>
                <c:pt idx="3">
                  <c:v>697429.79249999998</c:v>
                </c:pt>
                <c:pt idx="5">
                  <c:v>65662.289999999994</c:v>
                </c:pt>
                <c:pt idx="7">
                  <c:v>527674.5</c:v>
                </c:pt>
                <c:pt idx="9">
                  <c:v>377588.16</c:v>
                </c:pt>
                <c:pt idx="10">
                  <c:v>1064548.8500000001</c:v>
                </c:pt>
                <c:pt idx="11">
                  <c:v>260561.72500000001</c:v>
                </c:pt>
                <c:pt idx="12">
                  <c:v>604848.58875</c:v>
                </c:pt>
                <c:pt idx="13">
                  <c:v>625930.36</c:v>
                </c:pt>
                <c:pt idx="14">
                  <c:v>853561.55625000002</c:v>
                </c:pt>
                <c:pt idx="15">
                  <c:v>710796.02</c:v>
                </c:pt>
                <c:pt idx="16">
                  <c:v>497573.10250000004</c:v>
                </c:pt>
                <c:pt idx="17">
                  <c:v>325270.27500000002</c:v>
                </c:pt>
                <c:pt idx="19">
                  <c:v>1140998.8187500001</c:v>
                </c:pt>
                <c:pt idx="20">
                  <c:v>720735.57750000001</c:v>
                </c:pt>
                <c:pt idx="21">
                  <c:v>19172.625</c:v>
                </c:pt>
                <c:pt idx="22">
                  <c:v>311664</c:v>
                </c:pt>
                <c:pt idx="24">
                  <c:v>19155.64</c:v>
                </c:pt>
                <c:pt idx="25">
                  <c:v>130853.4075</c:v>
                </c:pt>
                <c:pt idx="26">
                  <c:v>30302.1</c:v>
                </c:pt>
                <c:pt idx="27">
                  <c:v>85682.875</c:v>
                </c:pt>
                <c:pt idx="28">
                  <c:v>565383.13500000001</c:v>
                </c:pt>
                <c:pt idx="29">
                  <c:v>493562.0625</c:v>
                </c:pt>
                <c:pt idx="30">
                  <c:v>237726.36000000002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06-4631-9185-D63927C18A8C}"/>
            </c:ext>
          </c:extLst>
        </c:ser>
        <c:ser>
          <c:idx val="10"/>
          <c:order val="10"/>
          <c:tx>
            <c:strRef>
              <c:f>'Sales data set'!$BF$150:$BF$151</c:f>
              <c:strCache>
                <c:ptCount val="1"/>
                <c:pt idx="0">
                  <c:v>Vegetables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set'!$BF$152:$BF$184</c:f>
              <c:numCache>
                <c:formatCode>General</c:formatCode>
                <c:ptCount val="32"/>
                <c:pt idx="0">
                  <c:v>796082.22</c:v>
                </c:pt>
                <c:pt idx="1">
                  <c:v>337222.98499999999</c:v>
                </c:pt>
                <c:pt idx="2">
                  <c:v>45314.69</c:v>
                </c:pt>
                <c:pt idx="3">
                  <c:v>195361.47</c:v>
                </c:pt>
                <c:pt idx="4">
                  <c:v>231050.82499999998</c:v>
                </c:pt>
                <c:pt idx="5">
                  <c:v>826627.91500000004</c:v>
                </c:pt>
                <c:pt idx="6">
                  <c:v>182909.1</c:v>
                </c:pt>
                <c:pt idx="7">
                  <c:v>484906.16249999998</c:v>
                </c:pt>
                <c:pt idx="8">
                  <c:v>897223.32624999993</c:v>
                </c:pt>
                <c:pt idx="10">
                  <c:v>747382.89250000007</c:v>
                </c:pt>
                <c:pt idx="11">
                  <c:v>621289.26249999995</c:v>
                </c:pt>
                <c:pt idx="12">
                  <c:v>1540540.79</c:v>
                </c:pt>
                <c:pt idx="13">
                  <c:v>709945.85624999995</c:v>
                </c:pt>
                <c:pt idx="14">
                  <c:v>10810.2</c:v>
                </c:pt>
                <c:pt idx="15">
                  <c:v>1137151.9849999999</c:v>
                </c:pt>
                <c:pt idx="16">
                  <c:v>853711.94874999998</c:v>
                </c:pt>
                <c:pt idx="17">
                  <c:v>907621.74750000006</c:v>
                </c:pt>
                <c:pt idx="18">
                  <c:v>1357322.09</c:v>
                </c:pt>
                <c:pt idx="19">
                  <c:v>768200.375</c:v>
                </c:pt>
                <c:pt idx="20">
                  <c:v>1107848.0225</c:v>
                </c:pt>
                <c:pt idx="21">
                  <c:v>317869.06125000003</c:v>
                </c:pt>
                <c:pt idx="22">
                  <c:v>737826.57250000001</c:v>
                </c:pt>
                <c:pt idx="23">
                  <c:v>78984.55</c:v>
                </c:pt>
                <c:pt idx="24">
                  <c:v>658945.76</c:v>
                </c:pt>
                <c:pt idx="25">
                  <c:v>1197177.2437499999</c:v>
                </c:pt>
                <c:pt idx="26">
                  <c:v>929037.89750000008</c:v>
                </c:pt>
                <c:pt idx="27">
                  <c:v>1719642.5625</c:v>
                </c:pt>
                <c:pt idx="28">
                  <c:v>532603.375</c:v>
                </c:pt>
                <c:pt idx="29">
                  <c:v>2227122.9724999997</c:v>
                </c:pt>
                <c:pt idx="30">
                  <c:v>848240.52124999987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06-4631-9185-D63927C18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83904"/>
        <c:axId val="1209088224"/>
      </c:lineChart>
      <c:catAx>
        <c:axId val="120908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8224"/>
        <c:crosses val="autoZero"/>
        <c:auto val="1"/>
        <c:lblAlgn val="ctr"/>
        <c:lblOffset val="100"/>
        <c:noMultiLvlLbl val="0"/>
      </c:catAx>
      <c:valAx>
        <c:axId val="12090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203849518809"/>
          <c:y val="0.27717373869932921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data set'!$AO$337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 set'!$AN$338:$AN$342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data set'!$AO$338:$AO$342</c:f>
              <c:numCache>
                <c:formatCode>General</c:formatCode>
                <c:ptCount val="4"/>
                <c:pt idx="0">
                  <c:v>58280950.20500005</c:v>
                </c:pt>
                <c:pt idx="1">
                  <c:v>48948775.498750001</c:v>
                </c:pt>
                <c:pt idx="2">
                  <c:v>53858216.379999995</c:v>
                </c:pt>
                <c:pt idx="3">
                  <c:v>53814762.461250007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9-4387-A026-CA9E981C5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592864"/>
        <c:axId val="1763587104"/>
      </c:barChart>
      <c:catAx>
        <c:axId val="176359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87104"/>
        <c:crosses val="autoZero"/>
        <c:auto val="1"/>
        <c:lblAlgn val="ctr"/>
        <c:lblOffset val="100"/>
        <c:noMultiLvlLbl val="0"/>
      </c:catAx>
      <c:valAx>
        <c:axId val="17635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9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set!PivotTable18</c:name>
    <c:fmtId val="11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data set'!$AV$150:$AV$151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set'!$AV$152:$AV$184</c:f>
              <c:numCache>
                <c:formatCode>General</c:formatCode>
                <c:ptCount val="32"/>
                <c:pt idx="0">
                  <c:v>724837.13249999995</c:v>
                </c:pt>
                <c:pt idx="2">
                  <c:v>183911.215</c:v>
                </c:pt>
                <c:pt idx="3">
                  <c:v>746094.45124999993</c:v>
                </c:pt>
                <c:pt idx="4">
                  <c:v>721498.88124999998</c:v>
                </c:pt>
                <c:pt idx="5">
                  <c:v>715359.66375000007</c:v>
                </c:pt>
                <c:pt idx="6">
                  <c:v>76464.75</c:v>
                </c:pt>
                <c:pt idx="7">
                  <c:v>565863.23</c:v>
                </c:pt>
                <c:pt idx="8">
                  <c:v>151234.76250000001</c:v>
                </c:pt>
                <c:pt idx="9">
                  <c:v>416540.62375000003</c:v>
                </c:pt>
                <c:pt idx="10">
                  <c:v>1011772.585</c:v>
                </c:pt>
                <c:pt idx="11">
                  <c:v>12187.5975</c:v>
                </c:pt>
                <c:pt idx="12">
                  <c:v>506964.89374999999</c:v>
                </c:pt>
                <c:pt idx="13">
                  <c:v>475576.82874999999</c:v>
                </c:pt>
                <c:pt idx="15">
                  <c:v>1528657.4712499999</c:v>
                </c:pt>
                <c:pt idx="16">
                  <c:v>5973.3450000000003</c:v>
                </c:pt>
                <c:pt idx="17">
                  <c:v>5993.125</c:v>
                </c:pt>
                <c:pt idx="18">
                  <c:v>17968.84</c:v>
                </c:pt>
                <c:pt idx="19">
                  <c:v>418933.94999999995</c:v>
                </c:pt>
                <c:pt idx="22">
                  <c:v>304403.23499999999</c:v>
                </c:pt>
                <c:pt idx="23">
                  <c:v>663713.11625000008</c:v>
                </c:pt>
                <c:pt idx="24">
                  <c:v>803769.86750000005</c:v>
                </c:pt>
                <c:pt idx="25">
                  <c:v>680958.80374999996</c:v>
                </c:pt>
                <c:pt idx="26">
                  <c:v>514064.67749999999</c:v>
                </c:pt>
                <c:pt idx="29">
                  <c:v>217504.42749999999</c:v>
                </c:pt>
                <c:pt idx="30">
                  <c:v>455581.02249999996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C-448A-AC2A-769DCDE6AAE0}"/>
            </c:ext>
          </c:extLst>
        </c:ser>
        <c:ser>
          <c:idx val="1"/>
          <c:order val="1"/>
          <c:tx>
            <c:strRef>
              <c:f>'Sales data set'!$AW$150:$AW$151</c:f>
              <c:strCache>
                <c:ptCount val="1"/>
                <c:pt idx="0">
                  <c:v>Baking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set'!$AW$152:$AW$184</c:f>
              <c:numCache>
                <c:formatCode>General</c:formatCode>
                <c:ptCount val="32"/>
                <c:pt idx="0">
                  <c:v>375178.01</c:v>
                </c:pt>
                <c:pt idx="1">
                  <c:v>779623.32499999995</c:v>
                </c:pt>
                <c:pt idx="2">
                  <c:v>1610957.5362500001</c:v>
                </c:pt>
                <c:pt idx="3">
                  <c:v>959248.19249999989</c:v>
                </c:pt>
                <c:pt idx="4">
                  <c:v>489981.88249999995</c:v>
                </c:pt>
                <c:pt idx="5">
                  <c:v>1225729.9424999999</c:v>
                </c:pt>
                <c:pt idx="7">
                  <c:v>1735830.3962500002</c:v>
                </c:pt>
                <c:pt idx="8">
                  <c:v>484054.81625000003</c:v>
                </c:pt>
                <c:pt idx="9">
                  <c:v>737796.6875</c:v>
                </c:pt>
                <c:pt idx="10">
                  <c:v>680385.99</c:v>
                </c:pt>
                <c:pt idx="11">
                  <c:v>300075.93</c:v>
                </c:pt>
                <c:pt idx="12">
                  <c:v>301738.74</c:v>
                </c:pt>
                <c:pt idx="13">
                  <c:v>1527673.0399999998</c:v>
                </c:pt>
                <c:pt idx="14">
                  <c:v>1161639.0337499999</c:v>
                </c:pt>
                <c:pt idx="15">
                  <c:v>680571.21250000002</c:v>
                </c:pt>
                <c:pt idx="16">
                  <c:v>1026104.9150000002</c:v>
                </c:pt>
                <c:pt idx="17">
                  <c:v>519810.44500000007</c:v>
                </c:pt>
                <c:pt idx="18">
                  <c:v>100533.19375000001</c:v>
                </c:pt>
                <c:pt idx="19">
                  <c:v>877727.93249999988</c:v>
                </c:pt>
                <c:pt idx="20">
                  <c:v>584161.23499999999</c:v>
                </c:pt>
                <c:pt idx="21">
                  <c:v>618815.84875</c:v>
                </c:pt>
                <c:pt idx="22">
                  <c:v>438583.1225</c:v>
                </c:pt>
                <c:pt idx="23">
                  <c:v>500042.53874999995</c:v>
                </c:pt>
                <c:pt idx="24">
                  <c:v>1399526.8587500001</c:v>
                </c:pt>
                <c:pt idx="25">
                  <c:v>226581.45874999999</c:v>
                </c:pt>
                <c:pt idx="26">
                  <c:v>1124294.50125</c:v>
                </c:pt>
                <c:pt idx="27">
                  <c:v>506942.37250000006</c:v>
                </c:pt>
                <c:pt idx="28">
                  <c:v>1240546.0762499999</c:v>
                </c:pt>
                <c:pt idx="29">
                  <c:v>266066.37</c:v>
                </c:pt>
                <c:pt idx="30">
                  <c:v>336503.91749999998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C-448A-AC2A-769DCDE6AAE0}"/>
            </c:ext>
          </c:extLst>
        </c:ser>
        <c:ser>
          <c:idx val="2"/>
          <c:order val="2"/>
          <c:tx>
            <c:strRef>
              <c:f>'Sales data set'!$AX$150:$AX$151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set'!$AX$152:$AX$184</c:f>
              <c:numCache>
                <c:formatCode>General</c:formatCode>
                <c:ptCount val="32"/>
                <c:pt idx="0">
                  <c:v>1068712.325</c:v>
                </c:pt>
                <c:pt idx="1">
                  <c:v>1542031.8149999999</c:v>
                </c:pt>
                <c:pt idx="2">
                  <c:v>191333.44500000001</c:v>
                </c:pt>
                <c:pt idx="3">
                  <c:v>41441.894999999997</c:v>
                </c:pt>
                <c:pt idx="4">
                  <c:v>1548433.2249999999</c:v>
                </c:pt>
                <c:pt idx="5">
                  <c:v>735297.20500000007</c:v>
                </c:pt>
                <c:pt idx="6">
                  <c:v>81420.553749999992</c:v>
                </c:pt>
                <c:pt idx="7">
                  <c:v>706084.67125000001</c:v>
                </c:pt>
                <c:pt idx="8">
                  <c:v>243473.20250000001</c:v>
                </c:pt>
                <c:pt idx="9">
                  <c:v>198306.32500000001</c:v>
                </c:pt>
                <c:pt idx="10">
                  <c:v>1511336.8025000002</c:v>
                </c:pt>
                <c:pt idx="11">
                  <c:v>701706.57250000001</c:v>
                </c:pt>
                <c:pt idx="12">
                  <c:v>565234.83875</c:v>
                </c:pt>
                <c:pt idx="13">
                  <c:v>776307.00375000003</c:v>
                </c:pt>
                <c:pt idx="15">
                  <c:v>334138.81</c:v>
                </c:pt>
                <c:pt idx="16">
                  <c:v>645686.60250000004</c:v>
                </c:pt>
                <c:pt idx="17">
                  <c:v>75041.45</c:v>
                </c:pt>
                <c:pt idx="18">
                  <c:v>771822.48</c:v>
                </c:pt>
                <c:pt idx="19">
                  <c:v>900712.72250000003</c:v>
                </c:pt>
                <c:pt idx="20">
                  <c:v>227616.2</c:v>
                </c:pt>
                <c:pt idx="21">
                  <c:v>25946.415000000001</c:v>
                </c:pt>
                <c:pt idx="22">
                  <c:v>230150.78125</c:v>
                </c:pt>
                <c:pt idx="23">
                  <c:v>859740.92500000005</c:v>
                </c:pt>
                <c:pt idx="24">
                  <c:v>853915.5</c:v>
                </c:pt>
                <c:pt idx="25">
                  <c:v>833433.4175000001</c:v>
                </c:pt>
                <c:pt idx="26">
                  <c:v>188604.45</c:v>
                </c:pt>
                <c:pt idx="27">
                  <c:v>1009782.5449999999</c:v>
                </c:pt>
                <c:pt idx="28">
                  <c:v>397727.10250000004</c:v>
                </c:pt>
                <c:pt idx="29">
                  <c:v>1372919.8025000002</c:v>
                </c:pt>
                <c:pt idx="30">
                  <c:v>936762.79375000007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C-448A-AC2A-769DCDE6AAE0}"/>
            </c:ext>
          </c:extLst>
        </c:ser>
        <c:ser>
          <c:idx val="3"/>
          <c:order val="3"/>
          <c:tx>
            <c:strRef>
              <c:f>'Sales data set'!$AY$150:$AY$151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set'!$AY$152:$AY$184</c:f>
              <c:numCache>
                <c:formatCode>General</c:formatCode>
                <c:ptCount val="32"/>
                <c:pt idx="0">
                  <c:v>1053286.1825000001</c:v>
                </c:pt>
                <c:pt idx="1">
                  <c:v>425188.99875000003</c:v>
                </c:pt>
                <c:pt idx="2">
                  <c:v>680760.46624999994</c:v>
                </c:pt>
                <c:pt idx="3">
                  <c:v>1365969.9275</c:v>
                </c:pt>
                <c:pt idx="4">
                  <c:v>1337714.0362500001</c:v>
                </c:pt>
                <c:pt idx="5">
                  <c:v>1375487.38625</c:v>
                </c:pt>
                <c:pt idx="6">
                  <c:v>208901.79375000001</c:v>
                </c:pt>
                <c:pt idx="7">
                  <c:v>1316965.085</c:v>
                </c:pt>
                <c:pt idx="8">
                  <c:v>914643.97</c:v>
                </c:pt>
                <c:pt idx="9">
                  <c:v>646978.32250000001</c:v>
                </c:pt>
                <c:pt idx="10">
                  <c:v>1472728.4462500003</c:v>
                </c:pt>
                <c:pt idx="11">
                  <c:v>514648.08000000007</c:v>
                </c:pt>
                <c:pt idx="12">
                  <c:v>642600.38500000001</c:v>
                </c:pt>
                <c:pt idx="13">
                  <c:v>257148.92250000002</c:v>
                </c:pt>
                <c:pt idx="14">
                  <c:v>837671.87375000003</c:v>
                </c:pt>
                <c:pt idx="15">
                  <c:v>606337.41</c:v>
                </c:pt>
                <c:pt idx="16">
                  <c:v>527081.42249999999</c:v>
                </c:pt>
                <c:pt idx="17">
                  <c:v>1231665.9312499999</c:v>
                </c:pt>
                <c:pt idx="18">
                  <c:v>1223965.0612499998</c:v>
                </c:pt>
                <c:pt idx="19">
                  <c:v>1117919.75125</c:v>
                </c:pt>
                <c:pt idx="20">
                  <c:v>250650.49374999999</c:v>
                </c:pt>
                <c:pt idx="21">
                  <c:v>237009.76500000001</c:v>
                </c:pt>
                <c:pt idx="22">
                  <c:v>1377954.6725000001</c:v>
                </c:pt>
                <c:pt idx="23">
                  <c:v>136438.40875</c:v>
                </c:pt>
                <c:pt idx="25">
                  <c:v>264152.65500000003</c:v>
                </c:pt>
                <c:pt idx="26">
                  <c:v>454588.25999999995</c:v>
                </c:pt>
                <c:pt idx="27">
                  <c:v>743384.96750000003</c:v>
                </c:pt>
                <c:pt idx="28">
                  <c:v>553394.19750000001</c:v>
                </c:pt>
                <c:pt idx="29">
                  <c:v>725363.02249999996</c:v>
                </c:pt>
                <c:pt idx="30">
                  <c:v>2666262.4075000002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7C-448A-AC2A-769DCDE6AAE0}"/>
            </c:ext>
          </c:extLst>
        </c:ser>
        <c:ser>
          <c:idx val="4"/>
          <c:order val="4"/>
          <c:tx>
            <c:strRef>
              <c:f>'Sales data set'!$AZ$150:$AZ$151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set'!$AZ$152:$AZ$184</c:f>
              <c:numCache>
                <c:formatCode>General</c:formatCode>
                <c:ptCount val="32"/>
                <c:pt idx="0">
                  <c:v>931321.73499999999</c:v>
                </c:pt>
                <c:pt idx="1">
                  <c:v>652581.65249999997</c:v>
                </c:pt>
                <c:pt idx="2">
                  <c:v>246229.77124999999</c:v>
                </c:pt>
                <c:pt idx="3">
                  <c:v>1276249.2449999999</c:v>
                </c:pt>
                <c:pt idx="4">
                  <c:v>950808.47499999986</c:v>
                </c:pt>
                <c:pt idx="5">
                  <c:v>1201922.67</c:v>
                </c:pt>
                <c:pt idx="6">
                  <c:v>629071.24124999996</c:v>
                </c:pt>
                <c:pt idx="7">
                  <c:v>452327.26624999999</c:v>
                </c:pt>
                <c:pt idx="8">
                  <c:v>615589.29</c:v>
                </c:pt>
                <c:pt idx="9">
                  <c:v>1682500.1837500001</c:v>
                </c:pt>
                <c:pt idx="10">
                  <c:v>1502464.8812499999</c:v>
                </c:pt>
                <c:pt idx="11">
                  <c:v>1485157.9725000001</c:v>
                </c:pt>
                <c:pt idx="12">
                  <c:v>1526815.2975000001</c:v>
                </c:pt>
                <c:pt idx="13">
                  <c:v>283797.84999999998</c:v>
                </c:pt>
                <c:pt idx="14">
                  <c:v>443523.17749999999</c:v>
                </c:pt>
                <c:pt idx="15">
                  <c:v>689400.94</c:v>
                </c:pt>
                <c:pt idx="16">
                  <c:v>734288.10250000004</c:v>
                </c:pt>
                <c:pt idx="17">
                  <c:v>670587.2037500001</c:v>
                </c:pt>
                <c:pt idx="18">
                  <c:v>716816.82625000004</c:v>
                </c:pt>
                <c:pt idx="19">
                  <c:v>1123983.5037500001</c:v>
                </c:pt>
                <c:pt idx="20">
                  <c:v>935341.26750000007</c:v>
                </c:pt>
                <c:pt idx="21">
                  <c:v>365053.66000000003</c:v>
                </c:pt>
                <c:pt idx="22">
                  <c:v>356841.25124999997</c:v>
                </c:pt>
                <c:pt idx="23">
                  <c:v>238280.89875000002</c:v>
                </c:pt>
                <c:pt idx="24">
                  <c:v>1514955.0912500001</c:v>
                </c:pt>
                <c:pt idx="25">
                  <c:v>51772</c:v>
                </c:pt>
                <c:pt idx="26">
                  <c:v>1428550.6225000001</c:v>
                </c:pt>
                <c:pt idx="27">
                  <c:v>740357.98250000004</c:v>
                </c:pt>
                <c:pt idx="28">
                  <c:v>673898.36499999999</c:v>
                </c:pt>
                <c:pt idx="29">
                  <c:v>124490.32125000001</c:v>
                </c:pt>
                <c:pt idx="30">
                  <c:v>1066577.32125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7C-448A-AC2A-769DCDE6AAE0}"/>
            </c:ext>
          </c:extLst>
        </c:ser>
        <c:ser>
          <c:idx val="5"/>
          <c:order val="5"/>
          <c:tx>
            <c:strRef>
              <c:f>'Sales data set'!$BA$150:$BA$151</c:f>
              <c:strCache>
                <c:ptCount val="1"/>
                <c:pt idx="0">
                  <c:v>Grains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set'!$BA$152:$BA$184</c:f>
              <c:numCache>
                <c:formatCode>General</c:formatCode>
                <c:ptCount val="32"/>
                <c:pt idx="0">
                  <c:v>480973.27500000002</c:v>
                </c:pt>
                <c:pt idx="1">
                  <c:v>200964.20874999999</c:v>
                </c:pt>
                <c:pt idx="2">
                  <c:v>2095227.1375</c:v>
                </c:pt>
                <c:pt idx="3">
                  <c:v>663841.47124999994</c:v>
                </c:pt>
                <c:pt idx="4">
                  <c:v>1088939.2025000001</c:v>
                </c:pt>
                <c:pt idx="5">
                  <c:v>751078.41999999993</c:v>
                </c:pt>
                <c:pt idx="6">
                  <c:v>1016993.5912499999</c:v>
                </c:pt>
                <c:pt idx="7">
                  <c:v>431304.51250000001</c:v>
                </c:pt>
                <c:pt idx="8">
                  <c:v>951633.42999999993</c:v>
                </c:pt>
                <c:pt idx="9">
                  <c:v>989481.76124999998</c:v>
                </c:pt>
                <c:pt idx="10">
                  <c:v>724779.24375000002</c:v>
                </c:pt>
                <c:pt idx="11">
                  <c:v>1607005.03</c:v>
                </c:pt>
                <c:pt idx="12">
                  <c:v>892126.8587499999</c:v>
                </c:pt>
                <c:pt idx="13">
                  <c:v>28751.143749999999</c:v>
                </c:pt>
                <c:pt idx="14">
                  <c:v>644882.17999999993</c:v>
                </c:pt>
                <c:pt idx="15">
                  <c:v>616673.53499999992</c:v>
                </c:pt>
                <c:pt idx="16">
                  <c:v>673380.42999999993</c:v>
                </c:pt>
                <c:pt idx="17">
                  <c:v>140891.11249999999</c:v>
                </c:pt>
                <c:pt idx="18">
                  <c:v>400494.90500000003</c:v>
                </c:pt>
                <c:pt idx="19">
                  <c:v>1224178.395</c:v>
                </c:pt>
                <c:pt idx="20">
                  <c:v>1050725.6400000001</c:v>
                </c:pt>
                <c:pt idx="21">
                  <c:v>866240.375</c:v>
                </c:pt>
                <c:pt idx="22">
                  <c:v>478348.44750000001</c:v>
                </c:pt>
                <c:pt idx="23">
                  <c:v>445419.37</c:v>
                </c:pt>
                <c:pt idx="24">
                  <c:v>1207211.4550000001</c:v>
                </c:pt>
                <c:pt idx="25">
                  <c:v>1355475.4549999998</c:v>
                </c:pt>
                <c:pt idx="26">
                  <c:v>1189242.3999999999</c:v>
                </c:pt>
                <c:pt idx="27">
                  <c:v>438271.58750000002</c:v>
                </c:pt>
                <c:pt idx="28">
                  <c:v>553925.03249999997</c:v>
                </c:pt>
                <c:pt idx="29">
                  <c:v>795893.2350000001</c:v>
                </c:pt>
                <c:pt idx="30">
                  <c:v>431462</c:v>
                </c:pt>
                <c:pt idx="31">
                  <c:v>72691.5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7C-448A-AC2A-769DCDE6AAE0}"/>
            </c:ext>
          </c:extLst>
        </c:ser>
        <c:ser>
          <c:idx val="6"/>
          <c:order val="6"/>
          <c:tx>
            <c:strRef>
              <c:f>'Sales data set'!$BB$150:$BB$151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set'!$BB$152:$BB$184</c:f>
              <c:numCache>
                <c:formatCode>General</c:formatCode>
                <c:ptCount val="32"/>
                <c:pt idx="0">
                  <c:v>1088708.23875</c:v>
                </c:pt>
                <c:pt idx="1">
                  <c:v>519243.70499999996</c:v>
                </c:pt>
                <c:pt idx="2">
                  <c:v>766107.02749999997</c:v>
                </c:pt>
                <c:pt idx="3">
                  <c:v>243944.375</c:v>
                </c:pt>
                <c:pt idx="4">
                  <c:v>278748.14500000002</c:v>
                </c:pt>
                <c:pt idx="5">
                  <c:v>821840.67125000013</c:v>
                </c:pt>
                <c:pt idx="6">
                  <c:v>226904.12</c:v>
                </c:pt>
                <c:pt idx="7">
                  <c:v>188971.45500000002</c:v>
                </c:pt>
                <c:pt idx="8">
                  <c:v>607635.52625</c:v>
                </c:pt>
                <c:pt idx="9">
                  <c:v>1590646.97</c:v>
                </c:pt>
                <c:pt idx="10">
                  <c:v>138452.31375</c:v>
                </c:pt>
                <c:pt idx="11">
                  <c:v>834387.58750000002</c:v>
                </c:pt>
                <c:pt idx="12">
                  <c:v>365775.73750000005</c:v>
                </c:pt>
                <c:pt idx="13">
                  <c:v>1205792.8849999998</c:v>
                </c:pt>
                <c:pt idx="14">
                  <c:v>1164537.7174999998</c:v>
                </c:pt>
                <c:pt idx="15">
                  <c:v>1355273.94625</c:v>
                </c:pt>
                <c:pt idx="16">
                  <c:v>665831.78</c:v>
                </c:pt>
                <c:pt idx="17">
                  <c:v>533581.625</c:v>
                </c:pt>
                <c:pt idx="18">
                  <c:v>1243828.105</c:v>
                </c:pt>
                <c:pt idx="19">
                  <c:v>502605.39249999996</c:v>
                </c:pt>
                <c:pt idx="20">
                  <c:v>158584.05374999999</c:v>
                </c:pt>
                <c:pt idx="21">
                  <c:v>458619.29499999998</c:v>
                </c:pt>
                <c:pt idx="22">
                  <c:v>720340.3</c:v>
                </c:pt>
                <c:pt idx="23">
                  <c:v>861639.16</c:v>
                </c:pt>
                <c:pt idx="24">
                  <c:v>1125231.79375</c:v>
                </c:pt>
                <c:pt idx="25">
                  <c:v>506522.20874999999</c:v>
                </c:pt>
                <c:pt idx="26">
                  <c:v>313508.27</c:v>
                </c:pt>
                <c:pt idx="27">
                  <c:v>70695.977499999994</c:v>
                </c:pt>
                <c:pt idx="28">
                  <c:v>309783.82500000001</c:v>
                </c:pt>
                <c:pt idx="29">
                  <c:v>381221.76750000002</c:v>
                </c:pt>
                <c:pt idx="30">
                  <c:v>1614710.7375000003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7C-448A-AC2A-769DCDE6AAE0}"/>
            </c:ext>
          </c:extLst>
        </c:ser>
        <c:ser>
          <c:idx val="7"/>
          <c:order val="7"/>
          <c:tx>
            <c:strRef>
              <c:f>'Sales data set'!$BC$150:$BC$151</c:f>
              <c:strCache>
                <c:ptCount val="1"/>
                <c:pt idx="0">
                  <c:v>Noodles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set'!$BC$152:$BC$184</c:f>
              <c:numCache>
                <c:formatCode>General</c:formatCode>
                <c:ptCount val="32"/>
                <c:pt idx="0">
                  <c:v>202656.42</c:v>
                </c:pt>
                <c:pt idx="1">
                  <c:v>590006.65500000003</c:v>
                </c:pt>
                <c:pt idx="2">
                  <c:v>110458.4</c:v>
                </c:pt>
                <c:pt idx="3">
                  <c:v>360886.20749999996</c:v>
                </c:pt>
                <c:pt idx="4">
                  <c:v>1308114.6099999999</c:v>
                </c:pt>
                <c:pt idx="5">
                  <c:v>994426.70750000002</c:v>
                </c:pt>
                <c:pt idx="6">
                  <c:v>652530.375</c:v>
                </c:pt>
                <c:pt idx="7">
                  <c:v>694813.67249999999</c:v>
                </c:pt>
                <c:pt idx="8">
                  <c:v>124652.70000000001</c:v>
                </c:pt>
                <c:pt idx="9">
                  <c:v>171825.74249999999</c:v>
                </c:pt>
                <c:pt idx="10">
                  <c:v>768697.34750000003</c:v>
                </c:pt>
                <c:pt idx="11">
                  <c:v>476751.75</c:v>
                </c:pt>
                <c:pt idx="12">
                  <c:v>558063.67500000005</c:v>
                </c:pt>
                <c:pt idx="13">
                  <c:v>153039.15</c:v>
                </c:pt>
                <c:pt idx="14">
                  <c:v>141503.32500000001</c:v>
                </c:pt>
                <c:pt idx="15">
                  <c:v>1045611.65</c:v>
                </c:pt>
                <c:pt idx="17">
                  <c:v>332993.34375</c:v>
                </c:pt>
                <c:pt idx="18">
                  <c:v>1297913.9350000001</c:v>
                </c:pt>
                <c:pt idx="19">
                  <c:v>92024.73</c:v>
                </c:pt>
                <c:pt idx="21">
                  <c:v>97306.635000000009</c:v>
                </c:pt>
                <c:pt idx="22">
                  <c:v>138405.71249999999</c:v>
                </c:pt>
                <c:pt idx="23">
                  <c:v>508892.96</c:v>
                </c:pt>
                <c:pt idx="24">
                  <c:v>1022267.4875</c:v>
                </c:pt>
                <c:pt idx="25">
                  <c:v>587973.07750000001</c:v>
                </c:pt>
                <c:pt idx="26">
                  <c:v>707362.20124999993</c:v>
                </c:pt>
                <c:pt idx="27">
                  <c:v>94582.8</c:v>
                </c:pt>
                <c:pt idx="28">
                  <c:v>584253.63124999998</c:v>
                </c:pt>
                <c:pt idx="29">
                  <c:v>718339.24124999996</c:v>
                </c:pt>
                <c:pt idx="30">
                  <c:v>844076.34750000003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7C-448A-AC2A-769DCDE6AAE0}"/>
            </c:ext>
          </c:extLst>
        </c:ser>
        <c:ser>
          <c:idx val="8"/>
          <c:order val="8"/>
          <c:tx>
            <c:strRef>
              <c:f>'Sales data set'!$BD$150:$BD$151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set'!$BD$152:$BD$184</c:f>
              <c:numCache>
                <c:formatCode>General</c:formatCode>
                <c:ptCount val="32"/>
                <c:pt idx="0">
                  <c:v>1074202.2962500001</c:v>
                </c:pt>
                <c:pt idx="2">
                  <c:v>12088.9125</c:v>
                </c:pt>
                <c:pt idx="3">
                  <c:v>1021205.71</c:v>
                </c:pt>
                <c:pt idx="4">
                  <c:v>429123.1225</c:v>
                </c:pt>
                <c:pt idx="5">
                  <c:v>495812.79000000004</c:v>
                </c:pt>
                <c:pt idx="6">
                  <c:v>1019860.40125</c:v>
                </c:pt>
                <c:pt idx="7">
                  <c:v>1100953.9937499999</c:v>
                </c:pt>
                <c:pt idx="8">
                  <c:v>784283.50374999992</c:v>
                </c:pt>
                <c:pt idx="9">
                  <c:v>216046.51250000001</c:v>
                </c:pt>
                <c:pt idx="10">
                  <c:v>537256.56625000003</c:v>
                </c:pt>
                <c:pt idx="11">
                  <c:v>845323.99249999993</c:v>
                </c:pt>
                <c:pt idx="12">
                  <c:v>23934.014999999999</c:v>
                </c:pt>
                <c:pt idx="13">
                  <c:v>583101.82250000001</c:v>
                </c:pt>
                <c:pt idx="14">
                  <c:v>293697.52500000002</c:v>
                </c:pt>
                <c:pt idx="15">
                  <c:v>826025.96875000012</c:v>
                </c:pt>
                <c:pt idx="16">
                  <c:v>661398.91</c:v>
                </c:pt>
                <c:pt idx="17">
                  <c:v>475521.73499999999</c:v>
                </c:pt>
                <c:pt idx="18">
                  <c:v>877838.55</c:v>
                </c:pt>
                <c:pt idx="19">
                  <c:v>120816.02499999999</c:v>
                </c:pt>
                <c:pt idx="21">
                  <c:v>537102.25</c:v>
                </c:pt>
                <c:pt idx="22">
                  <c:v>16797.95</c:v>
                </c:pt>
                <c:pt idx="23">
                  <c:v>11723.4125</c:v>
                </c:pt>
                <c:pt idx="25">
                  <c:v>764776.17749999999</c:v>
                </c:pt>
                <c:pt idx="26">
                  <c:v>304797.75999999995</c:v>
                </c:pt>
                <c:pt idx="27">
                  <c:v>641203.1</c:v>
                </c:pt>
                <c:pt idx="28">
                  <c:v>378228.43</c:v>
                </c:pt>
                <c:pt idx="30">
                  <c:v>406338.39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7C-448A-AC2A-769DCDE6AAE0}"/>
            </c:ext>
          </c:extLst>
        </c:ser>
        <c:ser>
          <c:idx val="9"/>
          <c:order val="9"/>
          <c:tx>
            <c:strRef>
              <c:f>'Sales data set'!$BE$150:$BE$151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set'!$BE$152:$BE$184</c:f>
              <c:numCache>
                <c:formatCode>General</c:formatCode>
                <c:ptCount val="32"/>
                <c:pt idx="0">
                  <c:v>145360.64000000001</c:v>
                </c:pt>
                <c:pt idx="1">
                  <c:v>956356.81875000009</c:v>
                </c:pt>
                <c:pt idx="2">
                  <c:v>420165.255</c:v>
                </c:pt>
                <c:pt idx="3">
                  <c:v>697429.79249999998</c:v>
                </c:pt>
                <c:pt idx="5">
                  <c:v>65662.289999999994</c:v>
                </c:pt>
                <c:pt idx="7">
                  <c:v>527674.5</c:v>
                </c:pt>
                <c:pt idx="9">
                  <c:v>377588.16</c:v>
                </c:pt>
                <c:pt idx="10">
                  <c:v>1064548.8500000001</c:v>
                </c:pt>
                <c:pt idx="11">
                  <c:v>260561.72500000001</c:v>
                </c:pt>
                <c:pt idx="12">
                  <c:v>604848.58875</c:v>
                </c:pt>
                <c:pt idx="13">
                  <c:v>625930.36</c:v>
                </c:pt>
                <c:pt idx="14">
                  <c:v>853561.55625000002</c:v>
                </c:pt>
                <c:pt idx="15">
                  <c:v>710796.02</c:v>
                </c:pt>
                <c:pt idx="16">
                  <c:v>497573.10250000004</c:v>
                </c:pt>
                <c:pt idx="17">
                  <c:v>325270.27500000002</c:v>
                </c:pt>
                <c:pt idx="19">
                  <c:v>1140998.8187500001</c:v>
                </c:pt>
                <c:pt idx="20">
                  <c:v>720735.57750000001</c:v>
                </c:pt>
                <c:pt idx="21">
                  <c:v>19172.625</c:v>
                </c:pt>
                <c:pt idx="22">
                  <c:v>311664</c:v>
                </c:pt>
                <c:pt idx="24">
                  <c:v>19155.64</c:v>
                </c:pt>
                <c:pt idx="25">
                  <c:v>130853.4075</c:v>
                </c:pt>
                <c:pt idx="26">
                  <c:v>30302.1</c:v>
                </c:pt>
                <c:pt idx="27">
                  <c:v>85682.875</c:v>
                </c:pt>
                <c:pt idx="28">
                  <c:v>565383.13500000001</c:v>
                </c:pt>
                <c:pt idx="29">
                  <c:v>493562.0625</c:v>
                </c:pt>
                <c:pt idx="30">
                  <c:v>237726.36000000002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7C-448A-AC2A-769DCDE6AAE0}"/>
            </c:ext>
          </c:extLst>
        </c:ser>
        <c:ser>
          <c:idx val="10"/>
          <c:order val="10"/>
          <c:tx>
            <c:strRef>
              <c:f>'Sales data set'!$BF$150:$BF$151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set'!$BF$152:$BF$184</c:f>
              <c:numCache>
                <c:formatCode>General</c:formatCode>
                <c:ptCount val="32"/>
                <c:pt idx="0">
                  <c:v>796082.22</c:v>
                </c:pt>
                <c:pt idx="1">
                  <c:v>337222.98499999999</c:v>
                </c:pt>
                <c:pt idx="2">
                  <c:v>45314.69</c:v>
                </c:pt>
                <c:pt idx="3">
                  <c:v>195361.47</c:v>
                </c:pt>
                <c:pt idx="4">
                  <c:v>231050.82499999998</c:v>
                </c:pt>
                <c:pt idx="5">
                  <c:v>826627.91500000004</c:v>
                </c:pt>
                <c:pt idx="6">
                  <c:v>182909.1</c:v>
                </c:pt>
                <c:pt idx="7">
                  <c:v>484906.16249999998</c:v>
                </c:pt>
                <c:pt idx="8">
                  <c:v>897223.32624999993</c:v>
                </c:pt>
                <c:pt idx="10">
                  <c:v>747382.89250000007</c:v>
                </c:pt>
                <c:pt idx="11">
                  <c:v>621289.26249999995</c:v>
                </c:pt>
                <c:pt idx="12">
                  <c:v>1540540.79</c:v>
                </c:pt>
                <c:pt idx="13">
                  <c:v>709945.85624999995</c:v>
                </c:pt>
                <c:pt idx="14">
                  <c:v>10810.2</c:v>
                </c:pt>
                <c:pt idx="15">
                  <c:v>1137151.9849999999</c:v>
                </c:pt>
                <c:pt idx="16">
                  <c:v>853711.94874999998</c:v>
                </c:pt>
                <c:pt idx="17">
                  <c:v>907621.74750000006</c:v>
                </c:pt>
                <c:pt idx="18">
                  <c:v>1357322.09</c:v>
                </c:pt>
                <c:pt idx="19">
                  <c:v>768200.375</c:v>
                </c:pt>
                <c:pt idx="20">
                  <c:v>1107848.0225</c:v>
                </c:pt>
                <c:pt idx="21">
                  <c:v>317869.06125000003</c:v>
                </c:pt>
                <c:pt idx="22">
                  <c:v>737826.57250000001</c:v>
                </c:pt>
                <c:pt idx="23">
                  <c:v>78984.55</c:v>
                </c:pt>
                <c:pt idx="24">
                  <c:v>658945.76</c:v>
                </c:pt>
                <c:pt idx="25">
                  <c:v>1197177.2437499999</c:v>
                </c:pt>
                <c:pt idx="26">
                  <c:v>929037.89750000008</c:v>
                </c:pt>
                <c:pt idx="27">
                  <c:v>1719642.5625</c:v>
                </c:pt>
                <c:pt idx="28">
                  <c:v>532603.375</c:v>
                </c:pt>
                <c:pt idx="29">
                  <c:v>2227122.9724999997</c:v>
                </c:pt>
                <c:pt idx="30">
                  <c:v>848240.52124999987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7C-448A-AC2A-769DCDE6A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18448"/>
        <c:axId val="161628528"/>
      </c:barChart>
      <c:catAx>
        <c:axId val="1616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8528"/>
        <c:crosses val="autoZero"/>
        <c:auto val="1"/>
        <c:lblAlgn val="ctr"/>
        <c:lblOffset val="100"/>
        <c:noMultiLvlLbl val="0"/>
      </c:catAx>
      <c:valAx>
        <c:axId val="16162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set!PivotTable18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data set'!$AV$150:$AV$151</c:f>
              <c:strCache>
                <c:ptCount val="1"/>
                <c:pt idx="0">
                  <c:v>Bakery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set'!$AV$152:$AV$184</c:f>
              <c:numCache>
                <c:formatCode>General</c:formatCode>
                <c:ptCount val="32"/>
                <c:pt idx="0">
                  <c:v>724837.13249999995</c:v>
                </c:pt>
                <c:pt idx="2">
                  <c:v>183911.215</c:v>
                </c:pt>
                <c:pt idx="3">
                  <c:v>746094.45124999993</c:v>
                </c:pt>
                <c:pt idx="4">
                  <c:v>721498.88124999998</c:v>
                </c:pt>
                <c:pt idx="5">
                  <c:v>715359.66375000007</c:v>
                </c:pt>
                <c:pt idx="6">
                  <c:v>76464.75</c:v>
                </c:pt>
                <c:pt idx="7">
                  <c:v>565863.23</c:v>
                </c:pt>
                <c:pt idx="8">
                  <c:v>151234.76250000001</c:v>
                </c:pt>
                <c:pt idx="9">
                  <c:v>416540.62375000003</c:v>
                </c:pt>
                <c:pt idx="10">
                  <c:v>1011772.585</c:v>
                </c:pt>
                <c:pt idx="11">
                  <c:v>12187.5975</c:v>
                </c:pt>
                <c:pt idx="12">
                  <c:v>506964.89374999999</c:v>
                </c:pt>
                <c:pt idx="13">
                  <c:v>475576.82874999999</c:v>
                </c:pt>
                <c:pt idx="15">
                  <c:v>1528657.4712499999</c:v>
                </c:pt>
                <c:pt idx="16">
                  <c:v>5973.3450000000003</c:v>
                </c:pt>
                <c:pt idx="17">
                  <c:v>5993.125</c:v>
                </c:pt>
                <c:pt idx="18">
                  <c:v>17968.84</c:v>
                </c:pt>
                <c:pt idx="19">
                  <c:v>418933.94999999995</c:v>
                </c:pt>
                <c:pt idx="22">
                  <c:v>304403.23499999999</c:v>
                </c:pt>
                <c:pt idx="23">
                  <c:v>663713.11625000008</c:v>
                </c:pt>
                <c:pt idx="24">
                  <c:v>803769.86750000005</c:v>
                </c:pt>
                <c:pt idx="25">
                  <c:v>680958.80374999996</c:v>
                </c:pt>
                <c:pt idx="26">
                  <c:v>514064.67749999999</c:v>
                </c:pt>
                <c:pt idx="29">
                  <c:v>217504.42749999999</c:v>
                </c:pt>
                <c:pt idx="30">
                  <c:v>455581.02249999996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7-4DC4-A0B6-8CBA4E31802B}"/>
            </c:ext>
          </c:extLst>
        </c:ser>
        <c:ser>
          <c:idx val="1"/>
          <c:order val="1"/>
          <c:tx>
            <c:strRef>
              <c:f>'Sales data set'!$AW$150:$AW$151</c:f>
              <c:strCache>
                <c:ptCount val="1"/>
                <c:pt idx="0">
                  <c:v>Baking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set'!$AW$152:$AW$184</c:f>
              <c:numCache>
                <c:formatCode>General</c:formatCode>
                <c:ptCount val="32"/>
                <c:pt idx="0">
                  <c:v>375178.01</c:v>
                </c:pt>
                <c:pt idx="1">
                  <c:v>779623.32499999995</c:v>
                </c:pt>
                <c:pt idx="2">
                  <c:v>1610957.5362500001</c:v>
                </c:pt>
                <c:pt idx="3">
                  <c:v>959248.19249999989</c:v>
                </c:pt>
                <c:pt idx="4">
                  <c:v>489981.88249999995</c:v>
                </c:pt>
                <c:pt idx="5">
                  <c:v>1225729.9424999999</c:v>
                </c:pt>
                <c:pt idx="7">
                  <c:v>1735830.3962500002</c:v>
                </c:pt>
                <c:pt idx="8">
                  <c:v>484054.81625000003</c:v>
                </c:pt>
                <c:pt idx="9">
                  <c:v>737796.6875</c:v>
                </c:pt>
                <c:pt idx="10">
                  <c:v>680385.99</c:v>
                </c:pt>
                <c:pt idx="11">
                  <c:v>300075.93</c:v>
                </c:pt>
                <c:pt idx="12">
                  <c:v>301738.74</c:v>
                </c:pt>
                <c:pt idx="13">
                  <c:v>1527673.0399999998</c:v>
                </c:pt>
                <c:pt idx="14">
                  <c:v>1161639.0337499999</c:v>
                </c:pt>
                <c:pt idx="15">
                  <c:v>680571.21250000002</c:v>
                </c:pt>
                <c:pt idx="16">
                  <c:v>1026104.9150000002</c:v>
                </c:pt>
                <c:pt idx="17">
                  <c:v>519810.44500000007</c:v>
                </c:pt>
                <c:pt idx="18">
                  <c:v>100533.19375000001</c:v>
                </c:pt>
                <c:pt idx="19">
                  <c:v>877727.93249999988</c:v>
                </c:pt>
                <c:pt idx="20">
                  <c:v>584161.23499999999</c:v>
                </c:pt>
                <c:pt idx="21">
                  <c:v>618815.84875</c:v>
                </c:pt>
                <c:pt idx="22">
                  <c:v>438583.1225</c:v>
                </c:pt>
                <c:pt idx="23">
                  <c:v>500042.53874999995</c:v>
                </c:pt>
                <c:pt idx="24">
                  <c:v>1399526.8587500001</c:v>
                </c:pt>
                <c:pt idx="25">
                  <c:v>226581.45874999999</c:v>
                </c:pt>
                <c:pt idx="26">
                  <c:v>1124294.50125</c:v>
                </c:pt>
                <c:pt idx="27">
                  <c:v>506942.37250000006</c:v>
                </c:pt>
                <c:pt idx="28">
                  <c:v>1240546.0762499999</c:v>
                </c:pt>
                <c:pt idx="29">
                  <c:v>266066.37</c:v>
                </c:pt>
                <c:pt idx="30">
                  <c:v>336503.91749999998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7-4DC4-A0B6-8CBA4E31802B}"/>
            </c:ext>
          </c:extLst>
        </c:ser>
        <c:ser>
          <c:idx val="2"/>
          <c:order val="2"/>
          <c:tx>
            <c:strRef>
              <c:f>'Sales data set'!$AX$150:$AX$151</c:f>
              <c:strCache>
                <c:ptCount val="1"/>
                <c:pt idx="0">
                  <c:v>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set'!$AX$152:$AX$184</c:f>
              <c:numCache>
                <c:formatCode>General</c:formatCode>
                <c:ptCount val="32"/>
                <c:pt idx="0">
                  <c:v>1068712.325</c:v>
                </c:pt>
                <c:pt idx="1">
                  <c:v>1542031.8149999999</c:v>
                </c:pt>
                <c:pt idx="2">
                  <c:v>191333.44500000001</c:v>
                </c:pt>
                <c:pt idx="3">
                  <c:v>41441.894999999997</c:v>
                </c:pt>
                <c:pt idx="4">
                  <c:v>1548433.2249999999</c:v>
                </c:pt>
                <c:pt idx="5">
                  <c:v>735297.20500000007</c:v>
                </c:pt>
                <c:pt idx="6">
                  <c:v>81420.553749999992</c:v>
                </c:pt>
                <c:pt idx="7">
                  <c:v>706084.67125000001</c:v>
                </c:pt>
                <c:pt idx="8">
                  <c:v>243473.20250000001</c:v>
                </c:pt>
                <c:pt idx="9">
                  <c:v>198306.32500000001</c:v>
                </c:pt>
                <c:pt idx="10">
                  <c:v>1511336.8025000002</c:v>
                </c:pt>
                <c:pt idx="11">
                  <c:v>701706.57250000001</c:v>
                </c:pt>
                <c:pt idx="12">
                  <c:v>565234.83875</c:v>
                </c:pt>
                <c:pt idx="13">
                  <c:v>776307.00375000003</c:v>
                </c:pt>
                <c:pt idx="15">
                  <c:v>334138.81</c:v>
                </c:pt>
                <c:pt idx="16">
                  <c:v>645686.60250000004</c:v>
                </c:pt>
                <c:pt idx="17">
                  <c:v>75041.45</c:v>
                </c:pt>
                <c:pt idx="18">
                  <c:v>771822.48</c:v>
                </c:pt>
                <c:pt idx="19">
                  <c:v>900712.72250000003</c:v>
                </c:pt>
                <c:pt idx="20">
                  <c:v>227616.2</c:v>
                </c:pt>
                <c:pt idx="21">
                  <c:v>25946.415000000001</c:v>
                </c:pt>
                <c:pt idx="22">
                  <c:v>230150.78125</c:v>
                </c:pt>
                <c:pt idx="23">
                  <c:v>859740.92500000005</c:v>
                </c:pt>
                <c:pt idx="24">
                  <c:v>853915.5</c:v>
                </c:pt>
                <c:pt idx="25">
                  <c:v>833433.4175000001</c:v>
                </c:pt>
                <c:pt idx="26">
                  <c:v>188604.45</c:v>
                </c:pt>
                <c:pt idx="27">
                  <c:v>1009782.5449999999</c:v>
                </c:pt>
                <c:pt idx="28">
                  <c:v>397727.10250000004</c:v>
                </c:pt>
                <c:pt idx="29">
                  <c:v>1372919.8025000002</c:v>
                </c:pt>
                <c:pt idx="30">
                  <c:v>936762.79375000007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7-4DC4-A0B6-8CBA4E31802B}"/>
            </c:ext>
          </c:extLst>
        </c:ser>
        <c:ser>
          <c:idx val="3"/>
          <c:order val="3"/>
          <c:tx>
            <c:strRef>
              <c:f>'Sales data set'!$AY$150:$AY$151</c:f>
              <c:strCache>
                <c:ptCount val="1"/>
                <c:pt idx="0">
                  <c:v>Dairy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set'!$AY$152:$AY$184</c:f>
              <c:numCache>
                <c:formatCode>General</c:formatCode>
                <c:ptCount val="32"/>
                <c:pt idx="0">
                  <c:v>1053286.1825000001</c:v>
                </c:pt>
                <c:pt idx="1">
                  <c:v>425188.99875000003</c:v>
                </c:pt>
                <c:pt idx="2">
                  <c:v>680760.46624999994</c:v>
                </c:pt>
                <c:pt idx="3">
                  <c:v>1365969.9275</c:v>
                </c:pt>
                <c:pt idx="4">
                  <c:v>1337714.0362500001</c:v>
                </c:pt>
                <c:pt idx="5">
                  <c:v>1375487.38625</c:v>
                </c:pt>
                <c:pt idx="6">
                  <c:v>208901.79375000001</c:v>
                </c:pt>
                <c:pt idx="7">
                  <c:v>1316965.085</c:v>
                </c:pt>
                <c:pt idx="8">
                  <c:v>914643.97</c:v>
                </c:pt>
                <c:pt idx="9">
                  <c:v>646978.32250000001</c:v>
                </c:pt>
                <c:pt idx="10">
                  <c:v>1472728.4462500003</c:v>
                </c:pt>
                <c:pt idx="11">
                  <c:v>514648.08000000007</c:v>
                </c:pt>
                <c:pt idx="12">
                  <c:v>642600.38500000001</c:v>
                </c:pt>
                <c:pt idx="13">
                  <c:v>257148.92250000002</c:v>
                </c:pt>
                <c:pt idx="14">
                  <c:v>837671.87375000003</c:v>
                </c:pt>
                <c:pt idx="15">
                  <c:v>606337.41</c:v>
                </c:pt>
                <c:pt idx="16">
                  <c:v>527081.42249999999</c:v>
                </c:pt>
                <c:pt idx="17">
                  <c:v>1231665.9312499999</c:v>
                </c:pt>
                <c:pt idx="18">
                  <c:v>1223965.0612499998</c:v>
                </c:pt>
                <c:pt idx="19">
                  <c:v>1117919.75125</c:v>
                </c:pt>
                <c:pt idx="20">
                  <c:v>250650.49374999999</c:v>
                </c:pt>
                <c:pt idx="21">
                  <c:v>237009.76500000001</c:v>
                </c:pt>
                <c:pt idx="22">
                  <c:v>1377954.6725000001</c:v>
                </c:pt>
                <c:pt idx="23">
                  <c:v>136438.40875</c:v>
                </c:pt>
                <c:pt idx="25">
                  <c:v>264152.65500000003</c:v>
                </c:pt>
                <c:pt idx="26">
                  <c:v>454588.25999999995</c:v>
                </c:pt>
                <c:pt idx="27">
                  <c:v>743384.96750000003</c:v>
                </c:pt>
                <c:pt idx="28">
                  <c:v>553394.19750000001</c:v>
                </c:pt>
                <c:pt idx="29">
                  <c:v>725363.02249999996</c:v>
                </c:pt>
                <c:pt idx="30">
                  <c:v>2666262.4075000002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7-4DC4-A0B6-8CBA4E31802B}"/>
            </c:ext>
          </c:extLst>
        </c:ser>
        <c:ser>
          <c:idx val="4"/>
          <c:order val="4"/>
          <c:tx>
            <c:strRef>
              <c:f>'Sales data set'!$AZ$150:$AZ$151</c:f>
              <c:strCache>
                <c:ptCount val="1"/>
                <c:pt idx="0">
                  <c:v>Fruits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set'!$AZ$152:$AZ$184</c:f>
              <c:numCache>
                <c:formatCode>General</c:formatCode>
                <c:ptCount val="32"/>
                <c:pt idx="0">
                  <c:v>931321.73499999999</c:v>
                </c:pt>
                <c:pt idx="1">
                  <c:v>652581.65249999997</c:v>
                </c:pt>
                <c:pt idx="2">
                  <c:v>246229.77124999999</c:v>
                </c:pt>
                <c:pt idx="3">
                  <c:v>1276249.2449999999</c:v>
                </c:pt>
                <c:pt idx="4">
                  <c:v>950808.47499999986</c:v>
                </c:pt>
                <c:pt idx="5">
                  <c:v>1201922.67</c:v>
                </c:pt>
                <c:pt idx="6">
                  <c:v>629071.24124999996</c:v>
                </c:pt>
                <c:pt idx="7">
                  <c:v>452327.26624999999</c:v>
                </c:pt>
                <c:pt idx="8">
                  <c:v>615589.29</c:v>
                </c:pt>
                <c:pt idx="9">
                  <c:v>1682500.1837500001</c:v>
                </c:pt>
                <c:pt idx="10">
                  <c:v>1502464.8812499999</c:v>
                </c:pt>
                <c:pt idx="11">
                  <c:v>1485157.9725000001</c:v>
                </c:pt>
                <c:pt idx="12">
                  <c:v>1526815.2975000001</c:v>
                </c:pt>
                <c:pt idx="13">
                  <c:v>283797.84999999998</c:v>
                </c:pt>
                <c:pt idx="14">
                  <c:v>443523.17749999999</c:v>
                </c:pt>
                <c:pt idx="15">
                  <c:v>689400.94</c:v>
                </c:pt>
                <c:pt idx="16">
                  <c:v>734288.10250000004</c:v>
                </c:pt>
                <c:pt idx="17">
                  <c:v>670587.2037500001</c:v>
                </c:pt>
                <c:pt idx="18">
                  <c:v>716816.82625000004</c:v>
                </c:pt>
                <c:pt idx="19">
                  <c:v>1123983.5037500001</c:v>
                </c:pt>
                <c:pt idx="20">
                  <c:v>935341.26750000007</c:v>
                </c:pt>
                <c:pt idx="21">
                  <c:v>365053.66000000003</c:v>
                </c:pt>
                <c:pt idx="22">
                  <c:v>356841.25124999997</c:v>
                </c:pt>
                <c:pt idx="23">
                  <c:v>238280.89875000002</c:v>
                </c:pt>
                <c:pt idx="24">
                  <c:v>1514955.0912500001</c:v>
                </c:pt>
                <c:pt idx="25">
                  <c:v>51772</c:v>
                </c:pt>
                <c:pt idx="26">
                  <c:v>1428550.6225000001</c:v>
                </c:pt>
                <c:pt idx="27">
                  <c:v>740357.98250000004</c:v>
                </c:pt>
                <c:pt idx="28">
                  <c:v>673898.36499999999</c:v>
                </c:pt>
                <c:pt idx="29">
                  <c:v>124490.32125000001</c:v>
                </c:pt>
                <c:pt idx="30">
                  <c:v>1066577.32125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67-4DC4-A0B6-8CBA4E31802B}"/>
            </c:ext>
          </c:extLst>
        </c:ser>
        <c:ser>
          <c:idx val="5"/>
          <c:order val="5"/>
          <c:tx>
            <c:strRef>
              <c:f>'Sales data set'!$BA$150:$BA$151</c:f>
              <c:strCache>
                <c:ptCount val="1"/>
                <c:pt idx="0">
                  <c:v>Grains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set'!$BA$152:$BA$184</c:f>
              <c:numCache>
                <c:formatCode>General</c:formatCode>
                <c:ptCount val="32"/>
                <c:pt idx="0">
                  <c:v>480973.27500000002</c:v>
                </c:pt>
                <c:pt idx="1">
                  <c:v>200964.20874999999</c:v>
                </c:pt>
                <c:pt idx="2">
                  <c:v>2095227.1375</c:v>
                </c:pt>
                <c:pt idx="3">
                  <c:v>663841.47124999994</c:v>
                </c:pt>
                <c:pt idx="4">
                  <c:v>1088939.2025000001</c:v>
                </c:pt>
                <c:pt idx="5">
                  <c:v>751078.41999999993</c:v>
                </c:pt>
                <c:pt idx="6">
                  <c:v>1016993.5912499999</c:v>
                </c:pt>
                <c:pt idx="7">
                  <c:v>431304.51250000001</c:v>
                </c:pt>
                <c:pt idx="8">
                  <c:v>951633.42999999993</c:v>
                </c:pt>
                <c:pt idx="9">
                  <c:v>989481.76124999998</c:v>
                </c:pt>
                <c:pt idx="10">
                  <c:v>724779.24375000002</c:v>
                </c:pt>
                <c:pt idx="11">
                  <c:v>1607005.03</c:v>
                </c:pt>
                <c:pt idx="12">
                  <c:v>892126.8587499999</c:v>
                </c:pt>
                <c:pt idx="13">
                  <c:v>28751.143749999999</c:v>
                </c:pt>
                <c:pt idx="14">
                  <c:v>644882.17999999993</c:v>
                </c:pt>
                <c:pt idx="15">
                  <c:v>616673.53499999992</c:v>
                </c:pt>
                <c:pt idx="16">
                  <c:v>673380.42999999993</c:v>
                </c:pt>
                <c:pt idx="17">
                  <c:v>140891.11249999999</c:v>
                </c:pt>
                <c:pt idx="18">
                  <c:v>400494.90500000003</c:v>
                </c:pt>
                <c:pt idx="19">
                  <c:v>1224178.395</c:v>
                </c:pt>
                <c:pt idx="20">
                  <c:v>1050725.6400000001</c:v>
                </c:pt>
                <c:pt idx="21">
                  <c:v>866240.375</c:v>
                </c:pt>
                <c:pt idx="22">
                  <c:v>478348.44750000001</c:v>
                </c:pt>
                <c:pt idx="23">
                  <c:v>445419.37</c:v>
                </c:pt>
                <c:pt idx="24">
                  <c:v>1207211.4550000001</c:v>
                </c:pt>
                <c:pt idx="25">
                  <c:v>1355475.4549999998</c:v>
                </c:pt>
                <c:pt idx="26">
                  <c:v>1189242.3999999999</c:v>
                </c:pt>
                <c:pt idx="27">
                  <c:v>438271.58750000002</c:v>
                </c:pt>
                <c:pt idx="28">
                  <c:v>553925.03249999997</c:v>
                </c:pt>
                <c:pt idx="29">
                  <c:v>795893.2350000001</c:v>
                </c:pt>
                <c:pt idx="30">
                  <c:v>431462</c:v>
                </c:pt>
                <c:pt idx="31">
                  <c:v>72691.5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67-4DC4-A0B6-8CBA4E31802B}"/>
            </c:ext>
          </c:extLst>
        </c:ser>
        <c:ser>
          <c:idx val="6"/>
          <c:order val="6"/>
          <c:tx>
            <c:strRef>
              <c:f>'Sales data set'!$BB$150:$BB$151</c:f>
              <c:strCache>
                <c:ptCount val="1"/>
                <c:pt idx="0">
                  <c:v>Meat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set'!$BB$152:$BB$184</c:f>
              <c:numCache>
                <c:formatCode>General</c:formatCode>
                <c:ptCount val="32"/>
                <c:pt idx="0">
                  <c:v>1088708.23875</c:v>
                </c:pt>
                <c:pt idx="1">
                  <c:v>519243.70499999996</c:v>
                </c:pt>
                <c:pt idx="2">
                  <c:v>766107.02749999997</c:v>
                </c:pt>
                <c:pt idx="3">
                  <c:v>243944.375</c:v>
                </c:pt>
                <c:pt idx="4">
                  <c:v>278748.14500000002</c:v>
                </c:pt>
                <c:pt idx="5">
                  <c:v>821840.67125000013</c:v>
                </c:pt>
                <c:pt idx="6">
                  <c:v>226904.12</c:v>
                </c:pt>
                <c:pt idx="7">
                  <c:v>188971.45500000002</c:v>
                </c:pt>
                <c:pt idx="8">
                  <c:v>607635.52625</c:v>
                </c:pt>
                <c:pt idx="9">
                  <c:v>1590646.97</c:v>
                </c:pt>
                <c:pt idx="10">
                  <c:v>138452.31375</c:v>
                </c:pt>
                <c:pt idx="11">
                  <c:v>834387.58750000002</c:v>
                </c:pt>
                <c:pt idx="12">
                  <c:v>365775.73750000005</c:v>
                </c:pt>
                <c:pt idx="13">
                  <c:v>1205792.8849999998</c:v>
                </c:pt>
                <c:pt idx="14">
                  <c:v>1164537.7174999998</c:v>
                </c:pt>
                <c:pt idx="15">
                  <c:v>1355273.94625</c:v>
                </c:pt>
                <c:pt idx="16">
                  <c:v>665831.78</c:v>
                </c:pt>
                <c:pt idx="17">
                  <c:v>533581.625</c:v>
                </c:pt>
                <c:pt idx="18">
                  <c:v>1243828.105</c:v>
                </c:pt>
                <c:pt idx="19">
                  <c:v>502605.39249999996</c:v>
                </c:pt>
                <c:pt idx="20">
                  <c:v>158584.05374999999</c:v>
                </c:pt>
                <c:pt idx="21">
                  <c:v>458619.29499999998</c:v>
                </c:pt>
                <c:pt idx="22">
                  <c:v>720340.3</c:v>
                </c:pt>
                <c:pt idx="23">
                  <c:v>861639.16</c:v>
                </c:pt>
                <c:pt idx="24">
                  <c:v>1125231.79375</c:v>
                </c:pt>
                <c:pt idx="25">
                  <c:v>506522.20874999999</c:v>
                </c:pt>
                <c:pt idx="26">
                  <c:v>313508.27</c:v>
                </c:pt>
                <c:pt idx="27">
                  <c:v>70695.977499999994</c:v>
                </c:pt>
                <c:pt idx="28">
                  <c:v>309783.82500000001</c:v>
                </c:pt>
                <c:pt idx="29">
                  <c:v>381221.76750000002</c:v>
                </c:pt>
                <c:pt idx="30">
                  <c:v>1614710.7375000003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67-4DC4-A0B6-8CBA4E31802B}"/>
            </c:ext>
          </c:extLst>
        </c:ser>
        <c:ser>
          <c:idx val="7"/>
          <c:order val="7"/>
          <c:tx>
            <c:strRef>
              <c:f>'Sales data set'!$BC$150:$BC$151</c:f>
              <c:strCache>
                <c:ptCount val="1"/>
                <c:pt idx="0">
                  <c:v>Noodles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set'!$BC$152:$BC$184</c:f>
              <c:numCache>
                <c:formatCode>General</c:formatCode>
                <c:ptCount val="32"/>
                <c:pt idx="0">
                  <c:v>202656.42</c:v>
                </c:pt>
                <c:pt idx="1">
                  <c:v>590006.65500000003</c:v>
                </c:pt>
                <c:pt idx="2">
                  <c:v>110458.4</c:v>
                </c:pt>
                <c:pt idx="3">
                  <c:v>360886.20749999996</c:v>
                </c:pt>
                <c:pt idx="4">
                  <c:v>1308114.6099999999</c:v>
                </c:pt>
                <c:pt idx="5">
                  <c:v>994426.70750000002</c:v>
                </c:pt>
                <c:pt idx="6">
                  <c:v>652530.375</c:v>
                </c:pt>
                <c:pt idx="7">
                  <c:v>694813.67249999999</c:v>
                </c:pt>
                <c:pt idx="8">
                  <c:v>124652.70000000001</c:v>
                </c:pt>
                <c:pt idx="9">
                  <c:v>171825.74249999999</c:v>
                </c:pt>
                <c:pt idx="10">
                  <c:v>768697.34750000003</c:v>
                </c:pt>
                <c:pt idx="11">
                  <c:v>476751.75</c:v>
                </c:pt>
                <c:pt idx="12">
                  <c:v>558063.67500000005</c:v>
                </c:pt>
                <c:pt idx="13">
                  <c:v>153039.15</c:v>
                </c:pt>
                <c:pt idx="14">
                  <c:v>141503.32500000001</c:v>
                </c:pt>
                <c:pt idx="15">
                  <c:v>1045611.65</c:v>
                </c:pt>
                <c:pt idx="17">
                  <c:v>332993.34375</c:v>
                </c:pt>
                <c:pt idx="18">
                  <c:v>1297913.9350000001</c:v>
                </c:pt>
                <c:pt idx="19">
                  <c:v>92024.73</c:v>
                </c:pt>
                <c:pt idx="21">
                  <c:v>97306.635000000009</c:v>
                </c:pt>
                <c:pt idx="22">
                  <c:v>138405.71249999999</c:v>
                </c:pt>
                <c:pt idx="23">
                  <c:v>508892.96</c:v>
                </c:pt>
                <c:pt idx="24">
                  <c:v>1022267.4875</c:v>
                </c:pt>
                <c:pt idx="25">
                  <c:v>587973.07750000001</c:v>
                </c:pt>
                <c:pt idx="26">
                  <c:v>707362.20124999993</c:v>
                </c:pt>
                <c:pt idx="27">
                  <c:v>94582.8</c:v>
                </c:pt>
                <c:pt idx="28">
                  <c:v>584253.63124999998</c:v>
                </c:pt>
                <c:pt idx="29">
                  <c:v>718339.24124999996</c:v>
                </c:pt>
                <c:pt idx="30">
                  <c:v>844076.34750000003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67-4DC4-A0B6-8CBA4E31802B}"/>
            </c:ext>
          </c:extLst>
        </c:ser>
        <c:ser>
          <c:idx val="8"/>
          <c:order val="8"/>
          <c:tx>
            <c:strRef>
              <c:f>'Sales data set'!$BD$150:$BD$151</c:f>
              <c:strCache>
                <c:ptCount val="1"/>
                <c:pt idx="0">
                  <c:v>Oil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set'!$BD$152:$BD$184</c:f>
              <c:numCache>
                <c:formatCode>General</c:formatCode>
                <c:ptCount val="32"/>
                <c:pt idx="0">
                  <c:v>1074202.2962500001</c:v>
                </c:pt>
                <c:pt idx="2">
                  <c:v>12088.9125</c:v>
                </c:pt>
                <c:pt idx="3">
                  <c:v>1021205.71</c:v>
                </c:pt>
                <c:pt idx="4">
                  <c:v>429123.1225</c:v>
                </c:pt>
                <c:pt idx="5">
                  <c:v>495812.79000000004</c:v>
                </c:pt>
                <c:pt idx="6">
                  <c:v>1019860.40125</c:v>
                </c:pt>
                <c:pt idx="7">
                  <c:v>1100953.9937499999</c:v>
                </c:pt>
                <c:pt idx="8">
                  <c:v>784283.50374999992</c:v>
                </c:pt>
                <c:pt idx="9">
                  <c:v>216046.51250000001</c:v>
                </c:pt>
                <c:pt idx="10">
                  <c:v>537256.56625000003</c:v>
                </c:pt>
                <c:pt idx="11">
                  <c:v>845323.99249999993</c:v>
                </c:pt>
                <c:pt idx="12">
                  <c:v>23934.014999999999</c:v>
                </c:pt>
                <c:pt idx="13">
                  <c:v>583101.82250000001</c:v>
                </c:pt>
                <c:pt idx="14">
                  <c:v>293697.52500000002</c:v>
                </c:pt>
                <c:pt idx="15">
                  <c:v>826025.96875000012</c:v>
                </c:pt>
                <c:pt idx="16">
                  <c:v>661398.91</c:v>
                </c:pt>
                <c:pt idx="17">
                  <c:v>475521.73499999999</c:v>
                </c:pt>
                <c:pt idx="18">
                  <c:v>877838.55</c:v>
                </c:pt>
                <c:pt idx="19">
                  <c:v>120816.02499999999</c:v>
                </c:pt>
                <c:pt idx="21">
                  <c:v>537102.25</c:v>
                </c:pt>
                <c:pt idx="22">
                  <c:v>16797.95</c:v>
                </c:pt>
                <c:pt idx="23">
                  <c:v>11723.4125</c:v>
                </c:pt>
                <c:pt idx="25">
                  <c:v>764776.17749999999</c:v>
                </c:pt>
                <c:pt idx="26">
                  <c:v>304797.75999999995</c:v>
                </c:pt>
                <c:pt idx="27">
                  <c:v>641203.1</c:v>
                </c:pt>
                <c:pt idx="28">
                  <c:v>378228.43</c:v>
                </c:pt>
                <c:pt idx="30">
                  <c:v>406338.39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67-4DC4-A0B6-8CBA4E31802B}"/>
            </c:ext>
          </c:extLst>
        </c:ser>
        <c:ser>
          <c:idx val="9"/>
          <c:order val="9"/>
          <c:tx>
            <c:strRef>
              <c:f>'Sales data set'!$BE$150:$BE$151</c:f>
              <c:strCache>
                <c:ptCount val="1"/>
                <c:pt idx="0">
                  <c:v>Seafood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set'!$BE$152:$BE$184</c:f>
              <c:numCache>
                <c:formatCode>General</c:formatCode>
                <c:ptCount val="32"/>
                <c:pt idx="0">
                  <c:v>145360.64000000001</c:v>
                </c:pt>
                <c:pt idx="1">
                  <c:v>956356.81875000009</c:v>
                </c:pt>
                <c:pt idx="2">
                  <c:v>420165.255</c:v>
                </c:pt>
                <c:pt idx="3">
                  <c:v>697429.79249999998</c:v>
                </c:pt>
                <c:pt idx="5">
                  <c:v>65662.289999999994</c:v>
                </c:pt>
                <c:pt idx="7">
                  <c:v>527674.5</c:v>
                </c:pt>
                <c:pt idx="9">
                  <c:v>377588.16</c:v>
                </c:pt>
                <c:pt idx="10">
                  <c:v>1064548.8500000001</c:v>
                </c:pt>
                <c:pt idx="11">
                  <c:v>260561.72500000001</c:v>
                </c:pt>
                <c:pt idx="12">
                  <c:v>604848.58875</c:v>
                </c:pt>
                <c:pt idx="13">
                  <c:v>625930.36</c:v>
                </c:pt>
                <c:pt idx="14">
                  <c:v>853561.55625000002</c:v>
                </c:pt>
                <c:pt idx="15">
                  <c:v>710796.02</c:v>
                </c:pt>
                <c:pt idx="16">
                  <c:v>497573.10250000004</c:v>
                </c:pt>
                <c:pt idx="17">
                  <c:v>325270.27500000002</c:v>
                </c:pt>
                <c:pt idx="19">
                  <c:v>1140998.8187500001</c:v>
                </c:pt>
                <c:pt idx="20">
                  <c:v>720735.57750000001</c:v>
                </c:pt>
                <c:pt idx="21">
                  <c:v>19172.625</c:v>
                </c:pt>
                <c:pt idx="22">
                  <c:v>311664</c:v>
                </c:pt>
                <c:pt idx="24">
                  <c:v>19155.64</c:v>
                </c:pt>
                <c:pt idx="25">
                  <c:v>130853.4075</c:v>
                </c:pt>
                <c:pt idx="26">
                  <c:v>30302.1</c:v>
                </c:pt>
                <c:pt idx="27">
                  <c:v>85682.875</c:v>
                </c:pt>
                <c:pt idx="28">
                  <c:v>565383.13500000001</c:v>
                </c:pt>
                <c:pt idx="29">
                  <c:v>493562.0625</c:v>
                </c:pt>
                <c:pt idx="30">
                  <c:v>237726.36000000002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B67-4DC4-A0B6-8CBA4E31802B}"/>
            </c:ext>
          </c:extLst>
        </c:ser>
        <c:ser>
          <c:idx val="10"/>
          <c:order val="10"/>
          <c:tx>
            <c:strRef>
              <c:f>'Sales data set'!$BF$150:$BF$151</c:f>
              <c:strCache>
                <c:ptCount val="1"/>
                <c:pt idx="0">
                  <c:v>Vegetables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set'!$BF$152:$BF$184</c:f>
              <c:numCache>
                <c:formatCode>General</c:formatCode>
                <c:ptCount val="32"/>
                <c:pt idx="0">
                  <c:v>796082.22</c:v>
                </c:pt>
                <c:pt idx="1">
                  <c:v>337222.98499999999</c:v>
                </c:pt>
                <c:pt idx="2">
                  <c:v>45314.69</c:v>
                </c:pt>
                <c:pt idx="3">
                  <c:v>195361.47</c:v>
                </c:pt>
                <c:pt idx="4">
                  <c:v>231050.82499999998</c:v>
                </c:pt>
                <c:pt idx="5">
                  <c:v>826627.91500000004</c:v>
                </c:pt>
                <c:pt idx="6">
                  <c:v>182909.1</c:v>
                </c:pt>
                <c:pt idx="7">
                  <c:v>484906.16249999998</c:v>
                </c:pt>
                <c:pt idx="8">
                  <c:v>897223.32624999993</c:v>
                </c:pt>
                <c:pt idx="10">
                  <c:v>747382.89250000007</c:v>
                </c:pt>
                <c:pt idx="11">
                  <c:v>621289.26249999995</c:v>
                </c:pt>
                <c:pt idx="12">
                  <c:v>1540540.79</c:v>
                </c:pt>
                <c:pt idx="13">
                  <c:v>709945.85624999995</c:v>
                </c:pt>
                <c:pt idx="14">
                  <c:v>10810.2</c:v>
                </c:pt>
                <c:pt idx="15">
                  <c:v>1137151.9849999999</c:v>
                </c:pt>
                <c:pt idx="16">
                  <c:v>853711.94874999998</c:v>
                </c:pt>
                <c:pt idx="17">
                  <c:v>907621.74750000006</c:v>
                </c:pt>
                <c:pt idx="18">
                  <c:v>1357322.09</c:v>
                </c:pt>
                <c:pt idx="19">
                  <c:v>768200.375</c:v>
                </c:pt>
                <c:pt idx="20">
                  <c:v>1107848.0225</c:v>
                </c:pt>
                <c:pt idx="21">
                  <c:v>317869.06125000003</c:v>
                </c:pt>
                <c:pt idx="22">
                  <c:v>737826.57250000001</c:v>
                </c:pt>
                <c:pt idx="23">
                  <c:v>78984.55</c:v>
                </c:pt>
                <c:pt idx="24">
                  <c:v>658945.76</c:v>
                </c:pt>
                <c:pt idx="25">
                  <c:v>1197177.2437499999</c:v>
                </c:pt>
                <c:pt idx="26">
                  <c:v>929037.89750000008</c:v>
                </c:pt>
                <c:pt idx="27">
                  <c:v>1719642.5625</c:v>
                </c:pt>
                <c:pt idx="28">
                  <c:v>532603.375</c:v>
                </c:pt>
                <c:pt idx="29">
                  <c:v>2227122.9724999997</c:v>
                </c:pt>
                <c:pt idx="30">
                  <c:v>848240.52124999987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67-4DC4-A0B6-8CBA4E31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83904"/>
        <c:axId val="1209088224"/>
      </c:lineChart>
      <c:catAx>
        <c:axId val="120908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8224"/>
        <c:crosses val="autoZero"/>
        <c:auto val="1"/>
        <c:lblAlgn val="ctr"/>
        <c:lblOffset val="100"/>
        <c:noMultiLvlLbl val="0"/>
      </c:catAx>
      <c:valAx>
        <c:axId val="12090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8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203849518809"/>
          <c:y val="0.27717373869932921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data set'!$AO$337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data set'!$AN$338:$AN$342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data set'!$AO$338:$AO$342</c:f>
              <c:numCache>
                <c:formatCode>General</c:formatCode>
                <c:ptCount val="4"/>
                <c:pt idx="0">
                  <c:v>58280950.20500005</c:v>
                </c:pt>
                <c:pt idx="1">
                  <c:v>48948775.498750001</c:v>
                </c:pt>
                <c:pt idx="2">
                  <c:v>53858216.379999995</c:v>
                </c:pt>
                <c:pt idx="3">
                  <c:v>53814762.461250007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0-47D1-82B4-929DAFDF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592864"/>
        <c:axId val="1763587104"/>
      </c:barChart>
      <c:catAx>
        <c:axId val="176359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87104"/>
        <c:crosses val="autoZero"/>
        <c:auto val="1"/>
        <c:lblAlgn val="ctr"/>
        <c:lblOffset val="100"/>
        <c:noMultiLvlLbl val="0"/>
      </c:catAx>
      <c:valAx>
        <c:axId val="17635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9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[Assignment.xlsx]Sales data set!PivotTable18</c:name>
    <c:fmtId val="15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data set'!$AV$150:$AV$151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set'!$AV$152:$AV$184</c:f>
              <c:numCache>
                <c:formatCode>General</c:formatCode>
                <c:ptCount val="32"/>
                <c:pt idx="0">
                  <c:v>724837.13249999995</c:v>
                </c:pt>
                <c:pt idx="2">
                  <c:v>183911.215</c:v>
                </c:pt>
                <c:pt idx="3">
                  <c:v>746094.45124999993</c:v>
                </c:pt>
                <c:pt idx="4">
                  <c:v>721498.88124999998</c:v>
                </c:pt>
                <c:pt idx="5">
                  <c:v>715359.66375000007</c:v>
                </c:pt>
                <c:pt idx="6">
                  <c:v>76464.75</c:v>
                </c:pt>
                <c:pt idx="7">
                  <c:v>565863.23</c:v>
                </c:pt>
                <c:pt idx="8">
                  <c:v>151234.76250000001</c:v>
                </c:pt>
                <c:pt idx="9">
                  <c:v>416540.62375000003</c:v>
                </c:pt>
                <c:pt idx="10">
                  <c:v>1011772.585</c:v>
                </c:pt>
                <c:pt idx="11">
                  <c:v>12187.5975</c:v>
                </c:pt>
                <c:pt idx="12">
                  <c:v>506964.89374999999</c:v>
                </c:pt>
                <c:pt idx="13">
                  <c:v>475576.82874999999</c:v>
                </c:pt>
                <c:pt idx="15">
                  <c:v>1528657.4712499999</c:v>
                </c:pt>
                <c:pt idx="16">
                  <c:v>5973.3450000000003</c:v>
                </c:pt>
                <c:pt idx="17">
                  <c:v>5993.125</c:v>
                </c:pt>
                <c:pt idx="18">
                  <c:v>17968.84</c:v>
                </c:pt>
                <c:pt idx="19">
                  <c:v>418933.94999999995</c:v>
                </c:pt>
                <c:pt idx="22">
                  <c:v>304403.23499999999</c:v>
                </c:pt>
                <c:pt idx="23">
                  <c:v>663713.11625000008</c:v>
                </c:pt>
                <c:pt idx="24">
                  <c:v>803769.86750000005</c:v>
                </c:pt>
                <c:pt idx="25">
                  <c:v>680958.80374999996</c:v>
                </c:pt>
                <c:pt idx="26">
                  <c:v>514064.67749999999</c:v>
                </c:pt>
                <c:pt idx="29">
                  <c:v>217504.42749999999</c:v>
                </c:pt>
                <c:pt idx="30">
                  <c:v>455581.02249999996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5-4A18-8A0E-E859B3CCF848}"/>
            </c:ext>
          </c:extLst>
        </c:ser>
        <c:ser>
          <c:idx val="1"/>
          <c:order val="1"/>
          <c:tx>
            <c:strRef>
              <c:f>'Sales data set'!$AW$150:$AW$151</c:f>
              <c:strCache>
                <c:ptCount val="1"/>
                <c:pt idx="0">
                  <c:v>Baking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set'!$AW$152:$AW$184</c:f>
              <c:numCache>
                <c:formatCode>General</c:formatCode>
                <c:ptCount val="32"/>
                <c:pt idx="0">
                  <c:v>375178.01</c:v>
                </c:pt>
                <c:pt idx="1">
                  <c:v>779623.32499999995</c:v>
                </c:pt>
                <c:pt idx="2">
                  <c:v>1610957.5362500001</c:v>
                </c:pt>
                <c:pt idx="3">
                  <c:v>959248.19249999989</c:v>
                </c:pt>
                <c:pt idx="4">
                  <c:v>489981.88249999995</c:v>
                </c:pt>
                <c:pt idx="5">
                  <c:v>1225729.9424999999</c:v>
                </c:pt>
                <c:pt idx="7">
                  <c:v>1735830.3962500002</c:v>
                </c:pt>
                <c:pt idx="8">
                  <c:v>484054.81625000003</c:v>
                </c:pt>
                <c:pt idx="9">
                  <c:v>737796.6875</c:v>
                </c:pt>
                <c:pt idx="10">
                  <c:v>680385.99</c:v>
                </c:pt>
                <c:pt idx="11">
                  <c:v>300075.93</c:v>
                </c:pt>
                <c:pt idx="12">
                  <c:v>301738.74</c:v>
                </c:pt>
                <c:pt idx="13">
                  <c:v>1527673.0399999998</c:v>
                </c:pt>
                <c:pt idx="14">
                  <c:v>1161639.0337499999</c:v>
                </c:pt>
                <c:pt idx="15">
                  <c:v>680571.21250000002</c:v>
                </c:pt>
                <c:pt idx="16">
                  <c:v>1026104.9150000002</c:v>
                </c:pt>
                <c:pt idx="17">
                  <c:v>519810.44500000007</c:v>
                </c:pt>
                <c:pt idx="18">
                  <c:v>100533.19375000001</c:v>
                </c:pt>
                <c:pt idx="19">
                  <c:v>877727.93249999988</c:v>
                </c:pt>
                <c:pt idx="20">
                  <c:v>584161.23499999999</c:v>
                </c:pt>
                <c:pt idx="21">
                  <c:v>618815.84875</c:v>
                </c:pt>
                <c:pt idx="22">
                  <c:v>438583.1225</c:v>
                </c:pt>
                <c:pt idx="23">
                  <c:v>500042.53874999995</c:v>
                </c:pt>
                <c:pt idx="24">
                  <c:v>1399526.8587500001</c:v>
                </c:pt>
                <c:pt idx="25">
                  <c:v>226581.45874999999</c:v>
                </c:pt>
                <c:pt idx="26">
                  <c:v>1124294.50125</c:v>
                </c:pt>
                <c:pt idx="27">
                  <c:v>506942.37250000006</c:v>
                </c:pt>
                <c:pt idx="28">
                  <c:v>1240546.0762499999</c:v>
                </c:pt>
                <c:pt idx="29">
                  <c:v>266066.37</c:v>
                </c:pt>
                <c:pt idx="30">
                  <c:v>336503.91749999998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5-4A18-8A0E-E859B3CCF848}"/>
            </c:ext>
          </c:extLst>
        </c:ser>
        <c:ser>
          <c:idx val="2"/>
          <c:order val="2"/>
          <c:tx>
            <c:strRef>
              <c:f>'Sales data set'!$AX$150:$AX$151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set'!$AX$152:$AX$184</c:f>
              <c:numCache>
                <c:formatCode>General</c:formatCode>
                <c:ptCount val="32"/>
                <c:pt idx="0">
                  <c:v>1068712.325</c:v>
                </c:pt>
                <c:pt idx="1">
                  <c:v>1542031.8149999999</c:v>
                </c:pt>
                <c:pt idx="2">
                  <c:v>191333.44500000001</c:v>
                </c:pt>
                <c:pt idx="3">
                  <c:v>41441.894999999997</c:v>
                </c:pt>
                <c:pt idx="4">
                  <c:v>1548433.2249999999</c:v>
                </c:pt>
                <c:pt idx="5">
                  <c:v>735297.20500000007</c:v>
                </c:pt>
                <c:pt idx="6">
                  <c:v>81420.553749999992</c:v>
                </c:pt>
                <c:pt idx="7">
                  <c:v>706084.67125000001</c:v>
                </c:pt>
                <c:pt idx="8">
                  <c:v>243473.20250000001</c:v>
                </c:pt>
                <c:pt idx="9">
                  <c:v>198306.32500000001</c:v>
                </c:pt>
                <c:pt idx="10">
                  <c:v>1511336.8025000002</c:v>
                </c:pt>
                <c:pt idx="11">
                  <c:v>701706.57250000001</c:v>
                </c:pt>
                <c:pt idx="12">
                  <c:v>565234.83875</c:v>
                </c:pt>
                <c:pt idx="13">
                  <c:v>776307.00375000003</c:v>
                </c:pt>
                <c:pt idx="15">
                  <c:v>334138.81</c:v>
                </c:pt>
                <c:pt idx="16">
                  <c:v>645686.60250000004</c:v>
                </c:pt>
                <c:pt idx="17">
                  <c:v>75041.45</c:v>
                </c:pt>
                <c:pt idx="18">
                  <c:v>771822.48</c:v>
                </c:pt>
                <c:pt idx="19">
                  <c:v>900712.72250000003</c:v>
                </c:pt>
                <c:pt idx="20">
                  <c:v>227616.2</c:v>
                </c:pt>
                <c:pt idx="21">
                  <c:v>25946.415000000001</c:v>
                </c:pt>
                <c:pt idx="22">
                  <c:v>230150.78125</c:v>
                </c:pt>
                <c:pt idx="23">
                  <c:v>859740.92500000005</c:v>
                </c:pt>
                <c:pt idx="24">
                  <c:v>853915.5</c:v>
                </c:pt>
                <c:pt idx="25">
                  <c:v>833433.4175000001</c:v>
                </c:pt>
                <c:pt idx="26">
                  <c:v>188604.45</c:v>
                </c:pt>
                <c:pt idx="27">
                  <c:v>1009782.5449999999</c:v>
                </c:pt>
                <c:pt idx="28">
                  <c:v>397727.10250000004</c:v>
                </c:pt>
                <c:pt idx="29">
                  <c:v>1372919.8025000002</c:v>
                </c:pt>
                <c:pt idx="30">
                  <c:v>936762.79375000007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25-4A18-8A0E-E859B3CCF848}"/>
            </c:ext>
          </c:extLst>
        </c:ser>
        <c:ser>
          <c:idx val="3"/>
          <c:order val="3"/>
          <c:tx>
            <c:strRef>
              <c:f>'Sales data set'!$AY$150:$AY$151</c:f>
              <c:strCache>
                <c:ptCount val="1"/>
                <c:pt idx="0">
                  <c:v>Dairy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set'!$AY$152:$AY$184</c:f>
              <c:numCache>
                <c:formatCode>General</c:formatCode>
                <c:ptCount val="32"/>
                <c:pt idx="0">
                  <c:v>1053286.1825000001</c:v>
                </c:pt>
                <c:pt idx="1">
                  <c:v>425188.99875000003</c:v>
                </c:pt>
                <c:pt idx="2">
                  <c:v>680760.46624999994</c:v>
                </c:pt>
                <c:pt idx="3">
                  <c:v>1365969.9275</c:v>
                </c:pt>
                <c:pt idx="4">
                  <c:v>1337714.0362500001</c:v>
                </c:pt>
                <c:pt idx="5">
                  <c:v>1375487.38625</c:v>
                </c:pt>
                <c:pt idx="6">
                  <c:v>208901.79375000001</c:v>
                </c:pt>
                <c:pt idx="7">
                  <c:v>1316965.085</c:v>
                </c:pt>
                <c:pt idx="8">
                  <c:v>914643.97</c:v>
                </c:pt>
                <c:pt idx="9">
                  <c:v>646978.32250000001</c:v>
                </c:pt>
                <c:pt idx="10">
                  <c:v>1472728.4462500003</c:v>
                </c:pt>
                <c:pt idx="11">
                  <c:v>514648.08000000007</c:v>
                </c:pt>
                <c:pt idx="12">
                  <c:v>642600.38500000001</c:v>
                </c:pt>
                <c:pt idx="13">
                  <c:v>257148.92250000002</c:v>
                </c:pt>
                <c:pt idx="14">
                  <c:v>837671.87375000003</c:v>
                </c:pt>
                <c:pt idx="15">
                  <c:v>606337.41</c:v>
                </c:pt>
                <c:pt idx="16">
                  <c:v>527081.42249999999</c:v>
                </c:pt>
                <c:pt idx="17">
                  <c:v>1231665.9312499999</c:v>
                </c:pt>
                <c:pt idx="18">
                  <c:v>1223965.0612499998</c:v>
                </c:pt>
                <c:pt idx="19">
                  <c:v>1117919.75125</c:v>
                </c:pt>
                <c:pt idx="20">
                  <c:v>250650.49374999999</c:v>
                </c:pt>
                <c:pt idx="21">
                  <c:v>237009.76500000001</c:v>
                </c:pt>
                <c:pt idx="22">
                  <c:v>1377954.6725000001</c:v>
                </c:pt>
                <c:pt idx="23">
                  <c:v>136438.40875</c:v>
                </c:pt>
                <c:pt idx="25">
                  <c:v>264152.65500000003</c:v>
                </c:pt>
                <c:pt idx="26">
                  <c:v>454588.25999999995</c:v>
                </c:pt>
                <c:pt idx="27">
                  <c:v>743384.96750000003</c:v>
                </c:pt>
                <c:pt idx="28">
                  <c:v>553394.19750000001</c:v>
                </c:pt>
                <c:pt idx="29">
                  <c:v>725363.02249999996</c:v>
                </c:pt>
                <c:pt idx="30">
                  <c:v>2666262.4075000002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25-4A18-8A0E-E859B3CCF848}"/>
            </c:ext>
          </c:extLst>
        </c:ser>
        <c:ser>
          <c:idx val="4"/>
          <c:order val="4"/>
          <c:tx>
            <c:strRef>
              <c:f>'Sales data set'!$AZ$150:$AZ$151</c:f>
              <c:strCache>
                <c:ptCount val="1"/>
                <c:pt idx="0">
                  <c:v>Fruits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set'!$AZ$152:$AZ$184</c:f>
              <c:numCache>
                <c:formatCode>General</c:formatCode>
                <c:ptCount val="32"/>
                <c:pt idx="0">
                  <c:v>931321.73499999999</c:v>
                </c:pt>
                <c:pt idx="1">
                  <c:v>652581.65249999997</c:v>
                </c:pt>
                <c:pt idx="2">
                  <c:v>246229.77124999999</c:v>
                </c:pt>
                <c:pt idx="3">
                  <c:v>1276249.2449999999</c:v>
                </c:pt>
                <c:pt idx="4">
                  <c:v>950808.47499999986</c:v>
                </c:pt>
                <c:pt idx="5">
                  <c:v>1201922.67</c:v>
                </c:pt>
                <c:pt idx="6">
                  <c:v>629071.24124999996</c:v>
                </c:pt>
                <c:pt idx="7">
                  <c:v>452327.26624999999</c:v>
                </c:pt>
                <c:pt idx="8">
                  <c:v>615589.29</c:v>
                </c:pt>
                <c:pt idx="9">
                  <c:v>1682500.1837500001</c:v>
                </c:pt>
                <c:pt idx="10">
                  <c:v>1502464.8812499999</c:v>
                </c:pt>
                <c:pt idx="11">
                  <c:v>1485157.9725000001</c:v>
                </c:pt>
                <c:pt idx="12">
                  <c:v>1526815.2975000001</c:v>
                </c:pt>
                <c:pt idx="13">
                  <c:v>283797.84999999998</c:v>
                </c:pt>
                <c:pt idx="14">
                  <c:v>443523.17749999999</c:v>
                </c:pt>
                <c:pt idx="15">
                  <c:v>689400.94</c:v>
                </c:pt>
                <c:pt idx="16">
                  <c:v>734288.10250000004</c:v>
                </c:pt>
                <c:pt idx="17">
                  <c:v>670587.2037500001</c:v>
                </c:pt>
                <c:pt idx="18">
                  <c:v>716816.82625000004</c:v>
                </c:pt>
                <c:pt idx="19">
                  <c:v>1123983.5037500001</c:v>
                </c:pt>
                <c:pt idx="20">
                  <c:v>935341.26750000007</c:v>
                </c:pt>
                <c:pt idx="21">
                  <c:v>365053.66000000003</c:v>
                </c:pt>
                <c:pt idx="22">
                  <c:v>356841.25124999997</c:v>
                </c:pt>
                <c:pt idx="23">
                  <c:v>238280.89875000002</c:v>
                </c:pt>
                <c:pt idx="24">
                  <c:v>1514955.0912500001</c:v>
                </c:pt>
                <c:pt idx="25">
                  <c:v>51772</c:v>
                </c:pt>
                <c:pt idx="26">
                  <c:v>1428550.6225000001</c:v>
                </c:pt>
                <c:pt idx="27">
                  <c:v>740357.98250000004</c:v>
                </c:pt>
                <c:pt idx="28">
                  <c:v>673898.36499999999</c:v>
                </c:pt>
                <c:pt idx="29">
                  <c:v>124490.32125000001</c:v>
                </c:pt>
                <c:pt idx="30">
                  <c:v>1066577.32125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25-4A18-8A0E-E859B3CCF848}"/>
            </c:ext>
          </c:extLst>
        </c:ser>
        <c:ser>
          <c:idx val="5"/>
          <c:order val="5"/>
          <c:tx>
            <c:strRef>
              <c:f>'Sales data set'!$BA$150:$BA$151</c:f>
              <c:strCache>
                <c:ptCount val="1"/>
                <c:pt idx="0">
                  <c:v>Grains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set'!$BA$152:$BA$184</c:f>
              <c:numCache>
                <c:formatCode>General</c:formatCode>
                <c:ptCount val="32"/>
                <c:pt idx="0">
                  <c:v>480973.27500000002</c:v>
                </c:pt>
                <c:pt idx="1">
                  <c:v>200964.20874999999</c:v>
                </c:pt>
                <c:pt idx="2">
                  <c:v>2095227.1375</c:v>
                </c:pt>
                <c:pt idx="3">
                  <c:v>663841.47124999994</c:v>
                </c:pt>
                <c:pt idx="4">
                  <c:v>1088939.2025000001</c:v>
                </c:pt>
                <c:pt idx="5">
                  <c:v>751078.41999999993</c:v>
                </c:pt>
                <c:pt idx="6">
                  <c:v>1016993.5912499999</c:v>
                </c:pt>
                <c:pt idx="7">
                  <c:v>431304.51250000001</c:v>
                </c:pt>
                <c:pt idx="8">
                  <c:v>951633.42999999993</c:v>
                </c:pt>
                <c:pt idx="9">
                  <c:v>989481.76124999998</c:v>
                </c:pt>
                <c:pt idx="10">
                  <c:v>724779.24375000002</c:v>
                </c:pt>
                <c:pt idx="11">
                  <c:v>1607005.03</c:v>
                </c:pt>
                <c:pt idx="12">
                  <c:v>892126.8587499999</c:v>
                </c:pt>
                <c:pt idx="13">
                  <c:v>28751.143749999999</c:v>
                </c:pt>
                <c:pt idx="14">
                  <c:v>644882.17999999993</c:v>
                </c:pt>
                <c:pt idx="15">
                  <c:v>616673.53499999992</c:v>
                </c:pt>
                <c:pt idx="16">
                  <c:v>673380.42999999993</c:v>
                </c:pt>
                <c:pt idx="17">
                  <c:v>140891.11249999999</c:v>
                </c:pt>
                <c:pt idx="18">
                  <c:v>400494.90500000003</c:v>
                </c:pt>
                <c:pt idx="19">
                  <c:v>1224178.395</c:v>
                </c:pt>
                <c:pt idx="20">
                  <c:v>1050725.6400000001</c:v>
                </c:pt>
                <c:pt idx="21">
                  <c:v>866240.375</c:v>
                </c:pt>
                <c:pt idx="22">
                  <c:v>478348.44750000001</c:v>
                </c:pt>
                <c:pt idx="23">
                  <c:v>445419.37</c:v>
                </c:pt>
                <c:pt idx="24">
                  <c:v>1207211.4550000001</c:v>
                </c:pt>
                <c:pt idx="25">
                  <c:v>1355475.4549999998</c:v>
                </c:pt>
                <c:pt idx="26">
                  <c:v>1189242.3999999999</c:v>
                </c:pt>
                <c:pt idx="27">
                  <c:v>438271.58750000002</c:v>
                </c:pt>
                <c:pt idx="28">
                  <c:v>553925.03249999997</c:v>
                </c:pt>
                <c:pt idx="29">
                  <c:v>795893.2350000001</c:v>
                </c:pt>
                <c:pt idx="30">
                  <c:v>431462</c:v>
                </c:pt>
                <c:pt idx="31">
                  <c:v>72691.5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25-4A18-8A0E-E859B3CCF848}"/>
            </c:ext>
          </c:extLst>
        </c:ser>
        <c:ser>
          <c:idx val="6"/>
          <c:order val="6"/>
          <c:tx>
            <c:strRef>
              <c:f>'Sales data set'!$BB$150:$BB$151</c:f>
              <c:strCache>
                <c:ptCount val="1"/>
                <c:pt idx="0">
                  <c:v>Meat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set'!$BB$152:$BB$184</c:f>
              <c:numCache>
                <c:formatCode>General</c:formatCode>
                <c:ptCount val="32"/>
                <c:pt idx="0">
                  <c:v>1088708.23875</c:v>
                </c:pt>
                <c:pt idx="1">
                  <c:v>519243.70499999996</c:v>
                </c:pt>
                <c:pt idx="2">
                  <c:v>766107.02749999997</c:v>
                </c:pt>
                <c:pt idx="3">
                  <c:v>243944.375</c:v>
                </c:pt>
                <c:pt idx="4">
                  <c:v>278748.14500000002</c:v>
                </c:pt>
                <c:pt idx="5">
                  <c:v>821840.67125000013</c:v>
                </c:pt>
                <c:pt idx="6">
                  <c:v>226904.12</c:v>
                </c:pt>
                <c:pt idx="7">
                  <c:v>188971.45500000002</c:v>
                </c:pt>
                <c:pt idx="8">
                  <c:v>607635.52625</c:v>
                </c:pt>
                <c:pt idx="9">
                  <c:v>1590646.97</c:v>
                </c:pt>
                <c:pt idx="10">
                  <c:v>138452.31375</c:v>
                </c:pt>
                <c:pt idx="11">
                  <c:v>834387.58750000002</c:v>
                </c:pt>
                <c:pt idx="12">
                  <c:v>365775.73750000005</c:v>
                </c:pt>
                <c:pt idx="13">
                  <c:v>1205792.8849999998</c:v>
                </c:pt>
                <c:pt idx="14">
                  <c:v>1164537.7174999998</c:v>
                </c:pt>
                <c:pt idx="15">
                  <c:v>1355273.94625</c:v>
                </c:pt>
                <c:pt idx="16">
                  <c:v>665831.78</c:v>
                </c:pt>
                <c:pt idx="17">
                  <c:v>533581.625</c:v>
                </c:pt>
                <c:pt idx="18">
                  <c:v>1243828.105</c:v>
                </c:pt>
                <c:pt idx="19">
                  <c:v>502605.39249999996</c:v>
                </c:pt>
                <c:pt idx="20">
                  <c:v>158584.05374999999</c:v>
                </c:pt>
                <c:pt idx="21">
                  <c:v>458619.29499999998</c:v>
                </c:pt>
                <c:pt idx="22">
                  <c:v>720340.3</c:v>
                </c:pt>
                <c:pt idx="23">
                  <c:v>861639.16</c:v>
                </c:pt>
                <c:pt idx="24">
                  <c:v>1125231.79375</c:v>
                </c:pt>
                <c:pt idx="25">
                  <c:v>506522.20874999999</c:v>
                </c:pt>
                <c:pt idx="26">
                  <c:v>313508.27</c:v>
                </c:pt>
                <c:pt idx="27">
                  <c:v>70695.977499999994</c:v>
                </c:pt>
                <c:pt idx="28">
                  <c:v>309783.82500000001</c:v>
                </c:pt>
                <c:pt idx="29">
                  <c:v>381221.76750000002</c:v>
                </c:pt>
                <c:pt idx="30">
                  <c:v>1614710.7375000003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25-4A18-8A0E-E859B3CCF848}"/>
            </c:ext>
          </c:extLst>
        </c:ser>
        <c:ser>
          <c:idx val="7"/>
          <c:order val="7"/>
          <c:tx>
            <c:strRef>
              <c:f>'Sales data set'!$BC$150:$BC$151</c:f>
              <c:strCache>
                <c:ptCount val="1"/>
                <c:pt idx="0">
                  <c:v>Noodles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set'!$BC$152:$BC$184</c:f>
              <c:numCache>
                <c:formatCode>General</c:formatCode>
                <c:ptCount val="32"/>
                <c:pt idx="0">
                  <c:v>202656.42</c:v>
                </c:pt>
                <c:pt idx="1">
                  <c:v>590006.65500000003</c:v>
                </c:pt>
                <c:pt idx="2">
                  <c:v>110458.4</c:v>
                </c:pt>
                <c:pt idx="3">
                  <c:v>360886.20749999996</c:v>
                </c:pt>
                <c:pt idx="4">
                  <c:v>1308114.6099999999</c:v>
                </c:pt>
                <c:pt idx="5">
                  <c:v>994426.70750000002</c:v>
                </c:pt>
                <c:pt idx="6">
                  <c:v>652530.375</c:v>
                </c:pt>
                <c:pt idx="7">
                  <c:v>694813.67249999999</c:v>
                </c:pt>
                <c:pt idx="8">
                  <c:v>124652.70000000001</c:v>
                </c:pt>
                <c:pt idx="9">
                  <c:v>171825.74249999999</c:v>
                </c:pt>
                <c:pt idx="10">
                  <c:v>768697.34750000003</c:v>
                </c:pt>
                <c:pt idx="11">
                  <c:v>476751.75</c:v>
                </c:pt>
                <c:pt idx="12">
                  <c:v>558063.67500000005</c:v>
                </c:pt>
                <c:pt idx="13">
                  <c:v>153039.15</c:v>
                </c:pt>
                <c:pt idx="14">
                  <c:v>141503.32500000001</c:v>
                </c:pt>
                <c:pt idx="15">
                  <c:v>1045611.65</c:v>
                </c:pt>
                <c:pt idx="17">
                  <c:v>332993.34375</c:v>
                </c:pt>
                <c:pt idx="18">
                  <c:v>1297913.9350000001</c:v>
                </c:pt>
                <c:pt idx="19">
                  <c:v>92024.73</c:v>
                </c:pt>
                <c:pt idx="21">
                  <c:v>97306.635000000009</c:v>
                </c:pt>
                <c:pt idx="22">
                  <c:v>138405.71249999999</c:v>
                </c:pt>
                <c:pt idx="23">
                  <c:v>508892.96</c:v>
                </c:pt>
                <c:pt idx="24">
                  <c:v>1022267.4875</c:v>
                </c:pt>
                <c:pt idx="25">
                  <c:v>587973.07750000001</c:v>
                </c:pt>
                <c:pt idx="26">
                  <c:v>707362.20124999993</c:v>
                </c:pt>
                <c:pt idx="27">
                  <c:v>94582.8</c:v>
                </c:pt>
                <c:pt idx="28">
                  <c:v>584253.63124999998</c:v>
                </c:pt>
                <c:pt idx="29">
                  <c:v>718339.24124999996</c:v>
                </c:pt>
                <c:pt idx="30">
                  <c:v>844076.34750000003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25-4A18-8A0E-E859B3CCF848}"/>
            </c:ext>
          </c:extLst>
        </c:ser>
        <c:ser>
          <c:idx val="8"/>
          <c:order val="8"/>
          <c:tx>
            <c:strRef>
              <c:f>'Sales data set'!$BD$150:$BD$151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set'!$BD$152:$BD$184</c:f>
              <c:numCache>
                <c:formatCode>General</c:formatCode>
                <c:ptCount val="32"/>
                <c:pt idx="0">
                  <c:v>1074202.2962500001</c:v>
                </c:pt>
                <c:pt idx="2">
                  <c:v>12088.9125</c:v>
                </c:pt>
                <c:pt idx="3">
                  <c:v>1021205.71</c:v>
                </c:pt>
                <c:pt idx="4">
                  <c:v>429123.1225</c:v>
                </c:pt>
                <c:pt idx="5">
                  <c:v>495812.79000000004</c:v>
                </c:pt>
                <c:pt idx="6">
                  <c:v>1019860.40125</c:v>
                </c:pt>
                <c:pt idx="7">
                  <c:v>1100953.9937499999</c:v>
                </c:pt>
                <c:pt idx="8">
                  <c:v>784283.50374999992</c:v>
                </c:pt>
                <c:pt idx="9">
                  <c:v>216046.51250000001</c:v>
                </c:pt>
                <c:pt idx="10">
                  <c:v>537256.56625000003</c:v>
                </c:pt>
                <c:pt idx="11">
                  <c:v>845323.99249999993</c:v>
                </c:pt>
                <c:pt idx="12">
                  <c:v>23934.014999999999</c:v>
                </c:pt>
                <c:pt idx="13">
                  <c:v>583101.82250000001</c:v>
                </c:pt>
                <c:pt idx="14">
                  <c:v>293697.52500000002</c:v>
                </c:pt>
                <c:pt idx="15">
                  <c:v>826025.96875000012</c:v>
                </c:pt>
                <c:pt idx="16">
                  <c:v>661398.91</c:v>
                </c:pt>
                <c:pt idx="17">
                  <c:v>475521.73499999999</c:v>
                </c:pt>
                <c:pt idx="18">
                  <c:v>877838.55</c:v>
                </c:pt>
                <c:pt idx="19">
                  <c:v>120816.02499999999</c:v>
                </c:pt>
                <c:pt idx="21">
                  <c:v>537102.25</c:v>
                </c:pt>
                <c:pt idx="22">
                  <c:v>16797.95</c:v>
                </c:pt>
                <c:pt idx="23">
                  <c:v>11723.4125</c:v>
                </c:pt>
                <c:pt idx="25">
                  <c:v>764776.17749999999</c:v>
                </c:pt>
                <c:pt idx="26">
                  <c:v>304797.75999999995</c:v>
                </c:pt>
                <c:pt idx="27">
                  <c:v>641203.1</c:v>
                </c:pt>
                <c:pt idx="28">
                  <c:v>378228.43</c:v>
                </c:pt>
                <c:pt idx="30">
                  <c:v>406338.39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25-4A18-8A0E-E859B3CCF848}"/>
            </c:ext>
          </c:extLst>
        </c:ser>
        <c:ser>
          <c:idx val="9"/>
          <c:order val="9"/>
          <c:tx>
            <c:strRef>
              <c:f>'Sales data set'!$BE$150:$BE$151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set'!$BE$152:$BE$184</c:f>
              <c:numCache>
                <c:formatCode>General</c:formatCode>
                <c:ptCount val="32"/>
                <c:pt idx="0">
                  <c:v>145360.64000000001</c:v>
                </c:pt>
                <c:pt idx="1">
                  <c:v>956356.81875000009</c:v>
                </c:pt>
                <c:pt idx="2">
                  <c:v>420165.255</c:v>
                </c:pt>
                <c:pt idx="3">
                  <c:v>697429.79249999998</c:v>
                </c:pt>
                <c:pt idx="5">
                  <c:v>65662.289999999994</c:v>
                </c:pt>
                <c:pt idx="7">
                  <c:v>527674.5</c:v>
                </c:pt>
                <c:pt idx="9">
                  <c:v>377588.16</c:v>
                </c:pt>
                <c:pt idx="10">
                  <c:v>1064548.8500000001</c:v>
                </c:pt>
                <c:pt idx="11">
                  <c:v>260561.72500000001</c:v>
                </c:pt>
                <c:pt idx="12">
                  <c:v>604848.58875</c:v>
                </c:pt>
                <c:pt idx="13">
                  <c:v>625930.36</c:v>
                </c:pt>
                <c:pt idx="14">
                  <c:v>853561.55625000002</c:v>
                </c:pt>
                <c:pt idx="15">
                  <c:v>710796.02</c:v>
                </c:pt>
                <c:pt idx="16">
                  <c:v>497573.10250000004</c:v>
                </c:pt>
                <c:pt idx="17">
                  <c:v>325270.27500000002</c:v>
                </c:pt>
                <c:pt idx="19">
                  <c:v>1140998.8187500001</c:v>
                </c:pt>
                <c:pt idx="20">
                  <c:v>720735.57750000001</c:v>
                </c:pt>
                <c:pt idx="21">
                  <c:v>19172.625</c:v>
                </c:pt>
                <c:pt idx="22">
                  <c:v>311664</c:v>
                </c:pt>
                <c:pt idx="24">
                  <c:v>19155.64</c:v>
                </c:pt>
                <c:pt idx="25">
                  <c:v>130853.4075</c:v>
                </c:pt>
                <c:pt idx="26">
                  <c:v>30302.1</c:v>
                </c:pt>
                <c:pt idx="27">
                  <c:v>85682.875</c:v>
                </c:pt>
                <c:pt idx="28">
                  <c:v>565383.13500000001</c:v>
                </c:pt>
                <c:pt idx="29">
                  <c:v>493562.0625</c:v>
                </c:pt>
                <c:pt idx="30">
                  <c:v>237726.36000000002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25-4A18-8A0E-E859B3CCF848}"/>
            </c:ext>
          </c:extLst>
        </c:ser>
        <c:ser>
          <c:idx val="10"/>
          <c:order val="10"/>
          <c:tx>
            <c:strRef>
              <c:f>'Sales data set'!$BF$150:$BF$151</c:f>
              <c:strCache>
                <c:ptCount val="1"/>
                <c:pt idx="0">
                  <c:v>Vegetables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data set'!$AU$152:$AU$184</c:f>
              <c:strCache>
                <c:ptCount val="32"/>
                <c:pt idx="0">
                  <c:v>2025-07-01</c:v>
                </c:pt>
                <c:pt idx="1">
                  <c:v>2025-07-02</c:v>
                </c:pt>
                <c:pt idx="2">
                  <c:v>2025-07-03</c:v>
                </c:pt>
                <c:pt idx="3">
                  <c:v>2025-07-04</c:v>
                </c:pt>
                <c:pt idx="4">
                  <c:v>2025-07-05</c:v>
                </c:pt>
                <c:pt idx="5">
                  <c:v>2025-07-06</c:v>
                </c:pt>
                <c:pt idx="6">
                  <c:v>2025-07-07</c:v>
                </c:pt>
                <c:pt idx="7">
                  <c:v>2025-07-08</c:v>
                </c:pt>
                <c:pt idx="8">
                  <c:v>2025-07-09</c:v>
                </c:pt>
                <c:pt idx="9">
                  <c:v>2025-07-10</c:v>
                </c:pt>
                <c:pt idx="10">
                  <c:v>2025-07-11</c:v>
                </c:pt>
                <c:pt idx="11">
                  <c:v>2025-07-12</c:v>
                </c:pt>
                <c:pt idx="12">
                  <c:v>2025-07-13</c:v>
                </c:pt>
                <c:pt idx="13">
                  <c:v>2025-07-14</c:v>
                </c:pt>
                <c:pt idx="14">
                  <c:v>2025-07-15</c:v>
                </c:pt>
                <c:pt idx="15">
                  <c:v>2025-07-16</c:v>
                </c:pt>
                <c:pt idx="16">
                  <c:v>2025-07-17</c:v>
                </c:pt>
                <c:pt idx="17">
                  <c:v>2025-07-18</c:v>
                </c:pt>
                <c:pt idx="18">
                  <c:v>2025-07-19</c:v>
                </c:pt>
                <c:pt idx="19">
                  <c:v>2025-07-20</c:v>
                </c:pt>
                <c:pt idx="20">
                  <c:v>2025-07-21</c:v>
                </c:pt>
                <c:pt idx="21">
                  <c:v>2025-07-22</c:v>
                </c:pt>
                <c:pt idx="22">
                  <c:v>2025-07-23</c:v>
                </c:pt>
                <c:pt idx="23">
                  <c:v>2025-07-24</c:v>
                </c:pt>
                <c:pt idx="24">
                  <c:v>2025-07-25</c:v>
                </c:pt>
                <c:pt idx="25">
                  <c:v>2025-07-26</c:v>
                </c:pt>
                <c:pt idx="26">
                  <c:v>2025-07-27</c:v>
                </c:pt>
                <c:pt idx="27">
                  <c:v>2025-07-28</c:v>
                </c:pt>
                <c:pt idx="28">
                  <c:v>2025-07-29</c:v>
                </c:pt>
                <c:pt idx="29">
                  <c:v>2025-07-30</c:v>
                </c:pt>
                <c:pt idx="30">
                  <c:v>2025-07-31</c:v>
                </c:pt>
                <c:pt idx="31">
                  <c:v>7/25/2025</c:v>
                </c:pt>
              </c:strCache>
            </c:strRef>
          </c:cat>
          <c:val>
            <c:numRef>
              <c:f>'Sales data set'!$BF$152:$BF$184</c:f>
              <c:numCache>
                <c:formatCode>General</c:formatCode>
                <c:ptCount val="32"/>
                <c:pt idx="0">
                  <c:v>796082.22</c:v>
                </c:pt>
                <c:pt idx="1">
                  <c:v>337222.98499999999</c:v>
                </c:pt>
                <c:pt idx="2">
                  <c:v>45314.69</c:v>
                </c:pt>
                <c:pt idx="3">
                  <c:v>195361.47</c:v>
                </c:pt>
                <c:pt idx="4">
                  <c:v>231050.82499999998</c:v>
                </c:pt>
                <c:pt idx="5">
                  <c:v>826627.91500000004</c:v>
                </c:pt>
                <c:pt idx="6">
                  <c:v>182909.1</c:v>
                </c:pt>
                <c:pt idx="7">
                  <c:v>484906.16249999998</c:v>
                </c:pt>
                <c:pt idx="8">
                  <c:v>897223.32624999993</c:v>
                </c:pt>
                <c:pt idx="10">
                  <c:v>747382.89250000007</c:v>
                </c:pt>
                <c:pt idx="11">
                  <c:v>621289.26249999995</c:v>
                </c:pt>
                <c:pt idx="12">
                  <c:v>1540540.79</c:v>
                </c:pt>
                <c:pt idx="13">
                  <c:v>709945.85624999995</c:v>
                </c:pt>
                <c:pt idx="14">
                  <c:v>10810.2</c:v>
                </c:pt>
                <c:pt idx="15">
                  <c:v>1137151.9849999999</c:v>
                </c:pt>
                <c:pt idx="16">
                  <c:v>853711.94874999998</c:v>
                </c:pt>
                <c:pt idx="17">
                  <c:v>907621.74750000006</c:v>
                </c:pt>
                <c:pt idx="18">
                  <c:v>1357322.09</c:v>
                </c:pt>
                <c:pt idx="19">
                  <c:v>768200.375</c:v>
                </c:pt>
                <c:pt idx="20">
                  <c:v>1107848.0225</c:v>
                </c:pt>
                <c:pt idx="21">
                  <c:v>317869.06125000003</c:v>
                </c:pt>
                <c:pt idx="22">
                  <c:v>737826.57250000001</c:v>
                </c:pt>
                <c:pt idx="23">
                  <c:v>78984.55</c:v>
                </c:pt>
                <c:pt idx="24">
                  <c:v>658945.76</c:v>
                </c:pt>
                <c:pt idx="25">
                  <c:v>1197177.2437499999</c:v>
                </c:pt>
                <c:pt idx="26">
                  <c:v>929037.89750000008</c:v>
                </c:pt>
                <c:pt idx="27">
                  <c:v>1719642.5625</c:v>
                </c:pt>
                <c:pt idx="28">
                  <c:v>532603.375</c:v>
                </c:pt>
                <c:pt idx="29">
                  <c:v>2227122.9724999997</c:v>
                </c:pt>
                <c:pt idx="30">
                  <c:v>848240.52124999987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25-4A18-8A0E-E859B3CCF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18448"/>
        <c:axId val="161628528"/>
      </c:barChart>
      <c:catAx>
        <c:axId val="1616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8528"/>
        <c:crosses val="autoZero"/>
        <c:auto val="1"/>
        <c:lblAlgn val="ctr"/>
        <c:lblOffset val="100"/>
        <c:noMultiLvlLbl val="0"/>
      </c:catAx>
      <c:valAx>
        <c:axId val="16162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[Assignment.xlsx] PIVOT 1! distribution of bill classifications 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Distribution of bill classifications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 PIVOT 1'!$AJ$24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69-46BA-BA16-1DFCF6A8D9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69-46BA-BA16-1DFCF6A8D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1'!$AI$25:$AI$27</c:f>
              <c:strCache>
                <c:ptCount val="2"/>
                <c:pt idx="0">
                  <c:v>High Cost</c:v>
                </c:pt>
                <c:pt idx="1">
                  <c:v>Normal Cost</c:v>
                </c:pt>
              </c:strCache>
            </c:strRef>
          </c:cat>
          <c:val>
            <c:numRef>
              <c:f>' PIVOT 1'!$AJ$25:$AJ$27</c:f>
              <c:numCache>
                <c:formatCode>"$"#,##0</c:formatCode>
                <c:ptCount val="2"/>
                <c:pt idx="0">
                  <c:v>77681057.427499965</c:v>
                </c:pt>
                <c:pt idx="1">
                  <c:v>56903209.801250055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69-46BA-BA16-1DFCF6A8D9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1!Distribution of Visit types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PIVOT 1'!$K$4:$K$7</c:f>
              <c:strCache>
                <c:ptCount val="3"/>
                <c:pt idx="0">
                  <c:v>Emergency</c:v>
                </c:pt>
                <c:pt idx="1">
                  <c:v>Follow-up</c:v>
                </c:pt>
                <c:pt idx="2">
                  <c:v>New</c:v>
                </c:pt>
              </c:strCache>
            </c:strRef>
          </c:cat>
          <c:val>
            <c:numRef>
              <c:f>' PIVOT 1'!$L$4:$L$7</c:f>
              <c:numCache>
                <c:formatCode>"$"#,##0</c:formatCode>
                <c:ptCount val="3"/>
                <c:pt idx="0">
                  <c:v>43399194.30500003</c:v>
                </c:pt>
                <c:pt idx="1">
                  <c:v>45103887.418750033</c:v>
                </c:pt>
                <c:pt idx="2">
                  <c:v>46081185.50499998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F-48FC-BA70-205F72A96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2059504"/>
        <c:axId val="1992060944"/>
      </c:barChart>
      <c:catAx>
        <c:axId val="199205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060944"/>
        <c:crosses val="autoZero"/>
        <c:auto val="1"/>
        <c:lblAlgn val="ctr"/>
        <c:lblOffset val="100"/>
        <c:noMultiLvlLbl val="0"/>
      </c:catAx>
      <c:valAx>
        <c:axId val="199206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05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[Assignment.xlsx] PIVOT 1!Patient Visit per Department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Visit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PIVOT 1'!$A$4:$A$10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1'!$B$4:$B$10</c:f>
              <c:numCache>
                <c:formatCode>General</c:formatCode>
                <c:ptCount val="6"/>
                <c:pt idx="0">
                  <c:v>98</c:v>
                </c:pt>
                <c:pt idx="1">
                  <c:v>226</c:v>
                </c:pt>
                <c:pt idx="2">
                  <c:v>232</c:v>
                </c:pt>
                <c:pt idx="3">
                  <c:v>199</c:v>
                </c:pt>
                <c:pt idx="4">
                  <c:v>232</c:v>
                </c:pt>
                <c:pt idx="5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E-4A38-A8DE-7023A132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7697264"/>
        <c:axId val="2077701584"/>
      </c:barChart>
      <c:catAx>
        <c:axId val="20776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701584"/>
        <c:crosses val="autoZero"/>
        <c:auto val="1"/>
        <c:lblAlgn val="ctr"/>
        <c:lblOffset val="100"/>
        <c:noMultiLvlLbl val="0"/>
      </c:catAx>
      <c:valAx>
        <c:axId val="20777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[Assignment.xlsx] PIVOT 1!Monthly trends per patient visit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trends per patient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PIVOT 1'!$E$3:$E$4</c:f>
              <c:strCache>
                <c:ptCount val="1"/>
                <c:pt idx="0">
                  <c:v>Emergency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PIVOT 1'!$D$5:$D$7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' PIVOT 1'!$E$5:$E$7</c:f>
              <c:numCache>
                <c:formatCode>General</c:formatCode>
                <c:ptCount val="2"/>
                <c:pt idx="0">
                  <c:v>195</c:v>
                </c:pt>
                <c:pt idx="1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A-4991-B9FB-EC3D0E01395F}"/>
            </c:ext>
          </c:extLst>
        </c:ser>
        <c:ser>
          <c:idx val="1"/>
          <c:order val="1"/>
          <c:tx>
            <c:strRef>
              <c:f>' PIVOT 1'!$F$3:$F$4</c:f>
              <c:strCache>
                <c:ptCount val="1"/>
                <c:pt idx="0">
                  <c:v>Follow-up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 PIVOT 1'!$D$5:$D$7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' PIVOT 1'!$F$5:$F$7</c:f>
              <c:numCache>
                <c:formatCode>General</c:formatCode>
                <c:ptCount val="2"/>
                <c:pt idx="0">
                  <c:v>183</c:v>
                </c:pt>
                <c:pt idx="1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A-4991-B9FB-EC3D0E01395F}"/>
            </c:ext>
          </c:extLst>
        </c:ser>
        <c:ser>
          <c:idx val="2"/>
          <c:order val="2"/>
          <c:tx>
            <c:strRef>
              <c:f>' PIVOT 1'!$G$3:$G$4</c:f>
              <c:strCache>
                <c:ptCount val="1"/>
                <c:pt idx="0">
                  <c:v>New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 PIVOT 1'!$D$5:$D$7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' PIVOT 1'!$G$5:$G$7</c:f>
              <c:numCache>
                <c:formatCode>General</c:formatCode>
                <c:ptCount val="2"/>
                <c:pt idx="0">
                  <c:v>218</c:v>
                </c:pt>
                <c:pt idx="1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A-4991-B9FB-EC3D0E01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692944"/>
        <c:axId val="2077678544"/>
      </c:lineChart>
      <c:catAx>
        <c:axId val="20776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8544"/>
        <c:crosses val="autoZero"/>
        <c:auto val="1"/>
        <c:lblAlgn val="ctr"/>
        <c:lblOffset val="100"/>
        <c:noMultiLvlLbl val="0"/>
      </c:catAx>
      <c:valAx>
        <c:axId val="20776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9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[Assignment.xlsx] PIVOT 1!Total revenue per department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228600">
                <a:srgbClr val="FFC000">
                  <a:satMod val="175000"/>
                  <a:alpha val="40000"/>
                </a:srgb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 rad="228600">
                  <a:srgbClr val="FFC000">
                    <a:satMod val="175000"/>
                    <a:alpha val="40000"/>
                  </a:srgb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PIVOT 1'!$A$27:$A$33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1'!$B$27:$B$33</c:f>
              <c:numCache>
                <c:formatCode>"$"#,##0_);\("$"#,##0\)</c:formatCode>
                <c:ptCount val="6"/>
                <c:pt idx="0">
                  <c:v>9514439.5387499966</c:v>
                </c:pt>
                <c:pt idx="1">
                  <c:v>26937696.758750021</c:v>
                </c:pt>
                <c:pt idx="2">
                  <c:v>26557648.290000007</c:v>
                </c:pt>
                <c:pt idx="3">
                  <c:v>21404996.883749992</c:v>
                </c:pt>
                <c:pt idx="4">
                  <c:v>26210437.264999986</c:v>
                </c:pt>
                <c:pt idx="5">
                  <c:v>23959048.492500003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B-4A4A-9CDB-AE9A068CB1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7675184"/>
        <c:axId val="2077694864"/>
      </c:barChart>
      <c:catAx>
        <c:axId val="20776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94864"/>
        <c:crosses val="autoZero"/>
        <c:auto val="1"/>
        <c:lblAlgn val="ctr"/>
        <c:lblOffset val="100"/>
        <c:noMultiLvlLbl val="0"/>
      </c:catAx>
      <c:valAx>
        <c:axId val="207769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1!Payment method frequently used by patients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Payment method frequently used by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PIVOT 1'!$F$47:$F$48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1'!$E$49:$E$55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1'!$F$49:$F$55</c:f>
              <c:numCache>
                <c:formatCode>General</c:formatCode>
                <c:ptCount val="6"/>
                <c:pt idx="0">
                  <c:v>28</c:v>
                </c:pt>
                <c:pt idx="1">
                  <c:v>72</c:v>
                </c:pt>
                <c:pt idx="2">
                  <c:v>73</c:v>
                </c:pt>
                <c:pt idx="3">
                  <c:v>65</c:v>
                </c:pt>
                <c:pt idx="4">
                  <c:v>65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B-468E-AD78-CDCEF4375698}"/>
            </c:ext>
          </c:extLst>
        </c:ser>
        <c:ser>
          <c:idx val="1"/>
          <c:order val="1"/>
          <c:tx>
            <c:strRef>
              <c:f>' PIVOT 1'!$G$47:$G$48</c:f>
              <c:strCache>
                <c:ptCount val="1"/>
                <c:pt idx="0">
                  <c:v>POS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1'!$E$49:$E$55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1'!$G$49:$G$55</c:f>
              <c:numCache>
                <c:formatCode>General</c:formatCode>
                <c:ptCount val="6"/>
                <c:pt idx="0">
                  <c:v>34</c:v>
                </c:pt>
                <c:pt idx="1">
                  <c:v>78</c:v>
                </c:pt>
                <c:pt idx="2">
                  <c:v>70</c:v>
                </c:pt>
                <c:pt idx="3">
                  <c:v>66</c:v>
                </c:pt>
                <c:pt idx="4">
                  <c:v>81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B-468E-AD78-CDCEF4375698}"/>
            </c:ext>
          </c:extLst>
        </c:ser>
        <c:ser>
          <c:idx val="2"/>
          <c:order val="2"/>
          <c:tx>
            <c:strRef>
              <c:f>' PIVOT 1'!$H$47:$H$48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1'!$E$49:$E$55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1'!$H$49:$H$55</c:f>
              <c:numCache>
                <c:formatCode>General</c:formatCode>
                <c:ptCount val="6"/>
                <c:pt idx="0">
                  <c:v>36</c:v>
                </c:pt>
                <c:pt idx="1">
                  <c:v>76</c:v>
                </c:pt>
                <c:pt idx="2">
                  <c:v>89</c:v>
                </c:pt>
                <c:pt idx="3">
                  <c:v>68</c:v>
                </c:pt>
                <c:pt idx="4">
                  <c:v>86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9B-468E-AD78-CDCEF43756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77685744"/>
        <c:axId val="2077681424"/>
      </c:barChart>
      <c:catAx>
        <c:axId val="207768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81424"/>
        <c:crosses val="autoZero"/>
        <c:auto val="1"/>
        <c:lblAlgn val="ctr"/>
        <c:lblOffset val="100"/>
        <c:noMultiLvlLbl val="0"/>
      </c:catAx>
      <c:valAx>
        <c:axId val="20776814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768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[Assignment.xlsx] PIVOT 1!Total revenue generated by each doctor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revenue generated by each doctor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1'!$M$47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1'!$L$48:$L$53</c:f>
              <c:strCache>
                <c:ptCount val="5"/>
                <c:pt idx="0">
                  <c:v>Dr. Ade</c:v>
                </c:pt>
                <c:pt idx="1">
                  <c:v>Dr. Bello</c:v>
                </c:pt>
                <c:pt idx="2">
                  <c:v>Dr. Musa</c:v>
                </c:pt>
                <c:pt idx="3">
                  <c:v>Dr. Okafor</c:v>
                </c:pt>
                <c:pt idx="4">
                  <c:v>Dr. Smith</c:v>
                </c:pt>
              </c:strCache>
            </c:strRef>
          </c:cat>
          <c:val>
            <c:numRef>
              <c:f>' PIVOT 1'!$M$48:$M$53</c:f>
              <c:numCache>
                <c:formatCode>"$"#,##0</c:formatCode>
                <c:ptCount val="5"/>
                <c:pt idx="0">
                  <c:v>26128962.637500003</c:v>
                </c:pt>
                <c:pt idx="1">
                  <c:v>24975702.091249987</c:v>
                </c:pt>
                <c:pt idx="2">
                  <c:v>29094870.490000017</c:v>
                </c:pt>
                <c:pt idx="3">
                  <c:v>26067552.183749996</c:v>
                </c:pt>
                <c:pt idx="4">
                  <c:v>28317179.826250002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D-4835-8BFE-FBD0EF4D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102064"/>
        <c:axId val="495095344"/>
      </c:barChart>
      <c:catAx>
        <c:axId val="49510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95344"/>
        <c:crosses val="autoZero"/>
        <c:auto val="1"/>
        <c:lblAlgn val="ctr"/>
        <c:lblOffset val="100"/>
        <c:noMultiLvlLbl val="0"/>
      </c:catAx>
      <c:valAx>
        <c:axId val="49509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0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1!Doctors with highest number of patients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Doctors with highest number of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1'!$Q$46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1'!$P$47:$P$52</c:f>
              <c:strCache>
                <c:ptCount val="5"/>
                <c:pt idx="0">
                  <c:v>Dr. Ade</c:v>
                </c:pt>
                <c:pt idx="1">
                  <c:v>Dr. Bello</c:v>
                </c:pt>
                <c:pt idx="2">
                  <c:v>Dr. Musa</c:v>
                </c:pt>
                <c:pt idx="3">
                  <c:v>Dr. Okafor</c:v>
                </c:pt>
                <c:pt idx="4">
                  <c:v>Dr. Smith</c:v>
                </c:pt>
              </c:strCache>
            </c:strRef>
          </c:cat>
          <c:val>
            <c:numRef>
              <c:f>' PIVOT 1'!$Q$47:$Q$52</c:f>
              <c:numCache>
                <c:formatCode>General</c:formatCode>
                <c:ptCount val="5"/>
                <c:pt idx="0">
                  <c:v>222</c:v>
                </c:pt>
                <c:pt idx="1">
                  <c:v>238</c:v>
                </c:pt>
                <c:pt idx="2">
                  <c:v>255</c:v>
                </c:pt>
                <c:pt idx="3">
                  <c:v>235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3-4F9A-BA1E-C5FD962A78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5091984"/>
        <c:axId val="495091504"/>
      </c:barChart>
      <c:catAx>
        <c:axId val="49509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91504"/>
        <c:crosses val="autoZero"/>
        <c:auto val="1"/>
        <c:lblAlgn val="ctr"/>
        <c:lblOffset val="100"/>
        <c:noMultiLvlLbl val="0"/>
      </c:catAx>
      <c:valAx>
        <c:axId val="495091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9509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1!Department with the highest Discount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Department with the highest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1'!$AO$24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 PIVOT 1'!$AN$25:$AN$31</c:f>
              <c:strCache>
                <c:ptCount val="6"/>
                <c:pt idx="0">
                  <c:v>Pharmacy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Radiology</c:v>
                </c:pt>
                <c:pt idx="5">
                  <c:v>Emergency</c:v>
                </c:pt>
              </c:strCache>
            </c:strRef>
          </c:cat>
          <c:val>
            <c:numRef>
              <c:f>' PIVOT 1'!$AO$25:$AO$31</c:f>
              <c:numCache>
                <c:formatCode>"$"#,##0</c:formatCode>
                <c:ptCount val="6"/>
                <c:pt idx="0">
                  <c:v>1984089.7999999998</c:v>
                </c:pt>
                <c:pt idx="1">
                  <c:v>1949109.5500000005</c:v>
                </c:pt>
                <c:pt idx="2">
                  <c:v>1866606.7999999993</c:v>
                </c:pt>
                <c:pt idx="3">
                  <c:v>1812224.5500000003</c:v>
                </c:pt>
                <c:pt idx="4">
                  <c:v>1731009.0999999996</c:v>
                </c:pt>
                <c:pt idx="5">
                  <c:v>757550.14999999979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A-495F-BB04-A5F4FCFEF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97730351"/>
        <c:axId val="197716911"/>
      </c:barChart>
      <c:catAx>
        <c:axId val="19773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16911"/>
        <c:crosses val="autoZero"/>
        <c:auto val="1"/>
        <c:lblAlgn val="ctr"/>
        <c:lblOffset val="100"/>
        <c:noMultiLvlLbl val="0"/>
      </c:catAx>
      <c:valAx>
        <c:axId val="1977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1!Region with the highest number of patients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 PIVOT 1'!$AM$2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C2-44DD-BB3D-3ED2076A1A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C2-44DD-BB3D-3ED2076A1A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C2-44DD-BB3D-3ED2076A1A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C2-44DD-BB3D-3ED2076A1A5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 PIVOT 1'!$AL$3:$AL$7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 PIVOT 1'!$AM$3:$AM$7</c:f>
              <c:numCache>
                <c:formatCode>General</c:formatCode>
                <c:ptCount val="4"/>
                <c:pt idx="0">
                  <c:v>270</c:v>
                </c:pt>
                <c:pt idx="1">
                  <c:v>288</c:v>
                </c:pt>
                <c:pt idx="2">
                  <c:v>301</c:v>
                </c:pt>
                <c:pt idx="3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C2-44DD-BB3D-3ED2076A1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1!VAT generated per department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VAT generated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1'!$AB$24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PIVOT 1'!$AA$25:$AA$31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1'!$AB$25:$AB$31</c:f>
              <c:numCache>
                <c:formatCode>"$"#,##0</c:formatCode>
                <c:ptCount val="6"/>
                <c:pt idx="0">
                  <c:v>650123.68874999974</c:v>
                </c:pt>
                <c:pt idx="1">
                  <c:v>1847839.3087499999</c:v>
                </c:pt>
                <c:pt idx="2">
                  <c:v>1820487.0900000005</c:v>
                </c:pt>
                <c:pt idx="3">
                  <c:v>1465604.4337499999</c:v>
                </c:pt>
                <c:pt idx="4">
                  <c:v>1796263.064999999</c:v>
                </c:pt>
                <c:pt idx="5">
                  <c:v>1641840.5924999991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E-4E5C-940E-D6D631C82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0263919"/>
        <c:axId val="220264879"/>
      </c:barChart>
      <c:catAx>
        <c:axId val="22026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64879"/>
        <c:crosses val="autoZero"/>
        <c:auto val="1"/>
        <c:lblAlgn val="ctr"/>
        <c:lblOffset val="100"/>
        <c:noMultiLvlLbl val="0"/>
      </c:catAx>
      <c:valAx>
        <c:axId val="22026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26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1!Percentage of total revenue from insured and non insured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Percentage of total revenue from insured and non insured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PIVOT 1'!$AF$24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24-4931-87AB-B49090D2E6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24-4931-87AB-B49090D2E6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24-4931-87AB-B49090D2E6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1'!$AE$25:$AE$28</c:f>
              <c:strCache>
                <c:ptCount val="3"/>
                <c:pt idx="0">
                  <c:v>NHIS</c:v>
                </c:pt>
                <c:pt idx="1">
                  <c:v>None</c:v>
                </c:pt>
                <c:pt idx="2">
                  <c:v>Private</c:v>
                </c:pt>
              </c:strCache>
            </c:strRef>
          </c:cat>
          <c:val>
            <c:numRef>
              <c:f>' PIVOT 1'!$AF$25:$AF$28</c:f>
              <c:numCache>
                <c:formatCode>0.00%</c:formatCode>
                <c:ptCount val="3"/>
                <c:pt idx="0">
                  <c:v>0.33113484907194191</c:v>
                </c:pt>
                <c:pt idx="1">
                  <c:v>0.32616050115011408</c:v>
                </c:pt>
                <c:pt idx="2">
                  <c:v>0.34270464977794396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24-4931-87AB-B49090D2E6EF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[Assignment.xlsx] PIVOT 1!Highest age group visit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age group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PIVOT 1'!$AI$3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1'!$AH$4:$AH$7</c:f>
              <c:strCache>
                <c:ptCount val="3"/>
                <c:pt idx="0">
                  <c:v>Adult</c:v>
                </c:pt>
                <c:pt idx="1">
                  <c:v>Child</c:v>
                </c:pt>
                <c:pt idx="2">
                  <c:v>Senior </c:v>
                </c:pt>
              </c:strCache>
            </c:strRef>
          </c:cat>
          <c:val>
            <c:numRef>
              <c:f>' PIVOT 1'!$AI$4:$AI$7</c:f>
              <c:numCache>
                <c:formatCode>General</c:formatCode>
                <c:ptCount val="3"/>
                <c:pt idx="0">
                  <c:v>601</c:v>
                </c:pt>
                <c:pt idx="1">
                  <c:v>240</c:v>
                </c:pt>
                <c:pt idx="2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1-4C50-B2DD-A55803091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5588864"/>
        <c:axId val="2085589824"/>
      </c:barChart>
      <c:catAx>
        <c:axId val="20855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89824"/>
        <c:crosses val="autoZero"/>
        <c:auto val="1"/>
        <c:lblAlgn val="ctr"/>
        <c:lblOffset val="100"/>
        <c:noMultiLvlLbl val="0"/>
      </c:catAx>
      <c:valAx>
        <c:axId val="20855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1!PivotTable110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Gender distribution of patients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PIVOT 1'!$AB$2:$AB$3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1'!$AA$4:$AA$10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1'!$AB$4:$AB$10</c:f>
              <c:numCache>
                <c:formatCode>General</c:formatCode>
                <c:ptCount val="6"/>
                <c:pt idx="0">
                  <c:v>47</c:v>
                </c:pt>
                <c:pt idx="1">
                  <c:v>108</c:v>
                </c:pt>
                <c:pt idx="2">
                  <c:v>108</c:v>
                </c:pt>
                <c:pt idx="3">
                  <c:v>93</c:v>
                </c:pt>
                <c:pt idx="4">
                  <c:v>110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0-400F-858C-CA3EEECB8237}"/>
            </c:ext>
          </c:extLst>
        </c:ser>
        <c:ser>
          <c:idx val="1"/>
          <c:order val="1"/>
          <c:tx>
            <c:strRef>
              <c:f>' PIVOT 1'!$AC$2:$AC$3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1'!$AA$4:$AA$10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1'!$AC$4:$AC$10</c:f>
              <c:numCache>
                <c:formatCode>General</c:formatCode>
                <c:ptCount val="6"/>
                <c:pt idx="0">
                  <c:v>51</c:v>
                </c:pt>
                <c:pt idx="1">
                  <c:v>118</c:v>
                </c:pt>
                <c:pt idx="2">
                  <c:v>124</c:v>
                </c:pt>
                <c:pt idx="3">
                  <c:v>106</c:v>
                </c:pt>
                <c:pt idx="4">
                  <c:v>122</c:v>
                </c:pt>
                <c:pt idx="5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0-400F-858C-CA3EEECB82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85574944"/>
        <c:axId val="2085573984"/>
      </c:barChart>
      <c:catAx>
        <c:axId val="208557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73984"/>
        <c:crosses val="autoZero"/>
        <c:auto val="1"/>
        <c:lblAlgn val="ctr"/>
        <c:lblOffset val="100"/>
        <c:noMultiLvlLbl val="0"/>
      </c:catAx>
      <c:valAx>
        <c:axId val="2085573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557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1!Department with highest number of emergency visits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with highest number of emergency 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1'!$W$3:$W$4</c:f>
              <c:strCache>
                <c:ptCount val="1"/>
                <c:pt idx="0">
                  <c:v>Emergency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PIVOT 1'!$V$5:$V$11</c:f>
              <c:strCache>
                <c:ptCount val="6"/>
                <c:pt idx="0">
                  <c:v>Emergency</c:v>
                </c:pt>
                <c:pt idx="1">
                  <c:v>Laboratory</c:v>
                </c:pt>
                <c:pt idx="2">
                  <c:v>Maternity</c:v>
                </c:pt>
                <c:pt idx="3">
                  <c:v>Outpatient</c:v>
                </c:pt>
                <c:pt idx="4">
                  <c:v>Pharmacy</c:v>
                </c:pt>
                <c:pt idx="5">
                  <c:v>Radiology</c:v>
                </c:pt>
              </c:strCache>
            </c:strRef>
          </c:cat>
          <c:val>
            <c:numRef>
              <c:f>' PIVOT 1'!$W$5:$W$11</c:f>
              <c:numCache>
                <c:formatCode>General</c:formatCode>
                <c:ptCount val="6"/>
                <c:pt idx="0">
                  <c:v>32</c:v>
                </c:pt>
                <c:pt idx="1">
                  <c:v>65</c:v>
                </c:pt>
                <c:pt idx="2">
                  <c:v>91</c:v>
                </c:pt>
                <c:pt idx="3">
                  <c:v>54</c:v>
                </c:pt>
                <c:pt idx="4">
                  <c:v>75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C-44D1-8227-8E429966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2082863"/>
        <c:axId val="232075663"/>
      </c:barChart>
      <c:catAx>
        <c:axId val="23208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75663"/>
        <c:crosses val="autoZero"/>
        <c:auto val="1"/>
        <c:lblAlgn val="ctr"/>
        <c:lblOffset val="100"/>
        <c:noMultiLvlLbl val="0"/>
      </c:catAx>
      <c:valAx>
        <c:axId val="23207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08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[Assignment.xlsx] PIVOT 1!Total monthly revenue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generated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PIVOT 1'!$N$26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PIVOT 1'!$M$27:$M$29</c:f>
              <c:strCache>
                <c:ptCount val="2"/>
                <c:pt idx="0">
                  <c:v>June</c:v>
                </c:pt>
                <c:pt idx="1">
                  <c:v>July</c:v>
                </c:pt>
              </c:strCache>
            </c:strRef>
          </c:cat>
          <c:val>
            <c:numRef>
              <c:f>' PIVOT 1'!$N$27:$N$29</c:f>
              <c:numCache>
                <c:formatCode>"$"#,##0</c:formatCode>
                <c:ptCount val="2"/>
                <c:pt idx="0">
                  <c:v>69775914.357500061</c:v>
                </c:pt>
                <c:pt idx="1">
                  <c:v>64808352.871250018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D-475B-A89D-CF72B9320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021231"/>
        <c:axId val="373012591"/>
      </c:barChart>
      <c:catAx>
        <c:axId val="37302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12591"/>
        <c:crosses val="autoZero"/>
        <c:auto val="1"/>
        <c:lblAlgn val="ctr"/>
        <c:lblOffset val="100"/>
        <c:noMultiLvlLbl val="0"/>
      </c:catAx>
      <c:valAx>
        <c:axId val="37301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2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 PIVOT 1!Age group with highest revenue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Age group with highest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PIVOT 1'!$S$26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 PIVOT 1'!$R$27:$R$30</c:f>
              <c:strCache>
                <c:ptCount val="3"/>
                <c:pt idx="0">
                  <c:v>Senior </c:v>
                </c:pt>
                <c:pt idx="1">
                  <c:v>Child</c:v>
                </c:pt>
                <c:pt idx="2">
                  <c:v>Adult</c:v>
                </c:pt>
              </c:strCache>
            </c:strRef>
          </c:cat>
          <c:val>
            <c:numRef>
              <c:f>' PIVOT 1'!$S$27:$S$30</c:f>
              <c:numCache>
                <c:formatCode>"$"#,##0</c:formatCode>
                <c:ptCount val="3"/>
                <c:pt idx="0">
                  <c:v>38679972.77875001</c:v>
                </c:pt>
                <c:pt idx="1">
                  <c:v>29734033.049999997</c:v>
                </c:pt>
                <c:pt idx="2">
                  <c:v>66170261.400000051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8-459A-ADFD-DB52C09A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85576384"/>
        <c:axId val="2085573504"/>
      </c:barChart>
      <c:catAx>
        <c:axId val="208557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73504"/>
        <c:crosses val="autoZero"/>
        <c:auto val="1"/>
        <c:lblAlgn val="ctr"/>
        <c:lblOffset val="100"/>
        <c:noMultiLvlLbl val="0"/>
      </c:catAx>
      <c:valAx>
        <c:axId val="20855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6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83820</xdr:rowOff>
    </xdr:from>
    <xdr:to>
      <xdr:col>0</xdr:col>
      <xdr:colOff>335280</xdr:colOff>
      <xdr:row>1</xdr:row>
      <xdr:rowOff>175260</xdr:rowOff>
    </xdr:to>
    <xdr:sp macro="" textlink="">
      <xdr:nvSpPr>
        <xdr:cNvPr id="42" name="Flowchart: Connector 41">
          <a:extLst>
            <a:ext uri="{FF2B5EF4-FFF2-40B4-BE49-F238E27FC236}">
              <a16:creationId xmlns:a16="http://schemas.microsoft.com/office/drawing/2014/main" id="{36A06C8D-86C5-DD5F-3594-6318C0CC987B}"/>
            </a:ext>
          </a:extLst>
        </xdr:cNvPr>
        <xdr:cNvSpPr/>
      </xdr:nvSpPr>
      <xdr:spPr>
        <a:xfrm>
          <a:off x="38100" y="83820"/>
          <a:ext cx="297180" cy="289560"/>
        </a:xfrm>
        <a:prstGeom prst="flowChartConnector">
          <a:avLst/>
        </a:prstGeom>
        <a:ln w="190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99060</xdr:rowOff>
    </xdr:from>
    <xdr:to>
      <xdr:col>0</xdr:col>
      <xdr:colOff>373380</xdr:colOff>
      <xdr:row>1</xdr:row>
      <xdr:rowOff>175260</xdr:rowOff>
    </xdr:to>
    <xdr:sp macro="" textlink="">
      <xdr:nvSpPr>
        <xdr:cNvPr id="2" name="Flowchart: Magnetic Disk 1">
          <a:extLst>
            <a:ext uri="{FF2B5EF4-FFF2-40B4-BE49-F238E27FC236}">
              <a16:creationId xmlns:a16="http://schemas.microsoft.com/office/drawing/2014/main" id="{5E6C56D2-6E33-B1EB-5366-E354124CE253}"/>
            </a:ext>
          </a:extLst>
        </xdr:cNvPr>
        <xdr:cNvSpPr/>
      </xdr:nvSpPr>
      <xdr:spPr>
        <a:xfrm>
          <a:off x="45720" y="99060"/>
          <a:ext cx="327660" cy="381000"/>
        </a:xfrm>
        <a:prstGeom prst="flowChartMagneticDisk">
          <a:avLst/>
        </a:prstGeom>
        <a:solidFill>
          <a:srgbClr val="33CC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91437</xdr:colOff>
      <xdr:row>0</xdr:row>
      <xdr:rowOff>7620</xdr:rowOff>
    </xdr:from>
    <xdr:to>
      <xdr:col>0</xdr:col>
      <xdr:colOff>304800</xdr:colOff>
      <xdr:row>0</xdr:row>
      <xdr:rowOff>175260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55B92FF1-D78B-5271-5664-F508DFE1487C}"/>
            </a:ext>
          </a:extLst>
        </xdr:cNvPr>
        <xdr:cNvSpPr/>
      </xdr:nvSpPr>
      <xdr:spPr>
        <a:xfrm flipH="1" flipV="1">
          <a:off x="91437" y="7620"/>
          <a:ext cx="213363" cy="167640"/>
        </a:xfrm>
        <a:prstGeom prst="flowChartConnector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39688</xdr:colOff>
      <xdr:row>123</xdr:row>
      <xdr:rowOff>149679</xdr:rowOff>
    </xdr:from>
    <xdr:to>
      <xdr:col>57</xdr:col>
      <xdr:colOff>3856</xdr:colOff>
      <xdr:row>147</xdr:row>
      <xdr:rowOff>160565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ADA3EF-6B27-5016-219F-5026BE0E2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2471616</xdr:colOff>
      <xdr:row>345</xdr:row>
      <xdr:rowOff>54707</xdr:rowOff>
    </xdr:from>
    <xdr:to>
      <xdr:col>41</xdr:col>
      <xdr:colOff>400539</xdr:colOff>
      <xdr:row>360</xdr:row>
      <xdr:rowOff>160215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32C0A-0C3F-68FD-FB6A-6BF5EAE2B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1508125</xdr:colOff>
      <xdr:row>132</xdr:row>
      <xdr:rowOff>128588</xdr:rowOff>
    </xdr:from>
    <xdr:to>
      <xdr:col>51</xdr:col>
      <xdr:colOff>904875</xdr:colOff>
      <xdr:row>147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AD706-E489-CA25-62A6-51479EBDB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39688</xdr:colOff>
      <xdr:row>32</xdr:row>
      <xdr:rowOff>149679</xdr:rowOff>
    </xdr:from>
    <xdr:to>
      <xdr:col>16</xdr:col>
      <xdr:colOff>3856</xdr:colOff>
      <xdr:row>56</xdr:row>
      <xdr:rowOff>160565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4E4F7-0835-48D9-9352-F937FA64F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2471616</xdr:colOff>
      <xdr:row>344</xdr:row>
      <xdr:rowOff>54707</xdr:rowOff>
    </xdr:from>
    <xdr:to>
      <xdr:col>5</xdr:col>
      <xdr:colOff>400539</xdr:colOff>
      <xdr:row>359</xdr:row>
      <xdr:rowOff>160215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FB0073-62F8-4456-BCF3-C6C839A15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1508125</xdr:colOff>
      <xdr:row>41</xdr:row>
      <xdr:rowOff>128588</xdr:rowOff>
    </xdr:from>
    <xdr:to>
      <xdr:col>10</xdr:col>
      <xdr:colOff>904875</xdr:colOff>
      <xdr:row>56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29BB7D-BA77-4E27-AB4B-6D2218E94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39688</xdr:colOff>
      <xdr:row>32</xdr:row>
      <xdr:rowOff>149679</xdr:rowOff>
    </xdr:from>
    <xdr:to>
      <xdr:col>16</xdr:col>
      <xdr:colOff>3856</xdr:colOff>
      <xdr:row>56</xdr:row>
      <xdr:rowOff>160565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D4FDF4-085B-4CE1-BFCD-CC1FF3640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2471616</xdr:colOff>
      <xdr:row>344</xdr:row>
      <xdr:rowOff>54707</xdr:rowOff>
    </xdr:from>
    <xdr:to>
      <xdr:col>5</xdr:col>
      <xdr:colOff>400539</xdr:colOff>
      <xdr:row>359</xdr:row>
      <xdr:rowOff>160215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054C4C-F5EF-4B32-B826-2B08477B3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1508125</xdr:colOff>
      <xdr:row>41</xdr:row>
      <xdr:rowOff>128588</xdr:rowOff>
    </xdr:from>
    <xdr:to>
      <xdr:col>10</xdr:col>
      <xdr:colOff>904875</xdr:colOff>
      <xdr:row>56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DC2583-0732-4562-BFE1-A387A012B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352385</xdr:colOff>
      <xdr:row>26</xdr:row>
      <xdr:rowOff>89648</xdr:rowOff>
    </xdr:from>
    <xdr:to>
      <xdr:col>69</xdr:col>
      <xdr:colOff>414617</xdr:colOff>
      <xdr:row>44</xdr:row>
      <xdr:rowOff>11206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55D223D-1C51-4410-84C1-1A83723B7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480822</xdr:colOff>
      <xdr:row>1</xdr:row>
      <xdr:rowOff>61576</xdr:rowOff>
    </xdr:from>
    <xdr:to>
      <xdr:col>33</xdr:col>
      <xdr:colOff>33617</xdr:colOff>
      <xdr:row>16</xdr:row>
      <xdr:rowOff>67233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B169880-460B-41E1-8202-52E6B3089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224117</xdr:colOff>
      <xdr:row>1</xdr:row>
      <xdr:rowOff>0</xdr:rowOff>
    </xdr:from>
    <xdr:to>
      <xdr:col>9</xdr:col>
      <xdr:colOff>224117</xdr:colOff>
      <xdr:row>15</xdr:row>
      <xdr:rowOff>168087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0432214-7950-48F7-AA92-647C32E67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347382</xdr:colOff>
      <xdr:row>0</xdr:row>
      <xdr:rowOff>168088</xdr:rowOff>
    </xdr:from>
    <xdr:to>
      <xdr:col>21</xdr:col>
      <xdr:colOff>112058</xdr:colOff>
      <xdr:row>19</xdr:row>
      <xdr:rowOff>33618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D3EB79B-F5FC-432B-B006-B9F01118B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25</xdr:row>
      <xdr:rowOff>11207</xdr:rowOff>
    </xdr:from>
    <xdr:to>
      <xdr:col>10</xdr:col>
      <xdr:colOff>22412</xdr:colOff>
      <xdr:row>40</xdr:row>
      <xdr:rowOff>168089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C43C0B1-B4B0-48B4-83F4-CC6D229E4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369796</xdr:colOff>
      <xdr:row>47</xdr:row>
      <xdr:rowOff>97176</xdr:rowOff>
    </xdr:from>
    <xdr:to>
      <xdr:col>10</xdr:col>
      <xdr:colOff>463202</xdr:colOff>
      <xdr:row>63</xdr:row>
      <xdr:rowOff>11206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B693497-7928-4B8E-BE38-D0503969E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156883</xdr:colOff>
      <xdr:row>46</xdr:row>
      <xdr:rowOff>156883</xdr:rowOff>
    </xdr:from>
    <xdr:to>
      <xdr:col>22</xdr:col>
      <xdr:colOff>560294</xdr:colOff>
      <xdr:row>62</xdr:row>
      <xdr:rowOff>22412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8527DD9-81CF-447A-9E82-DABFEFA2C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425823</xdr:colOff>
      <xdr:row>44</xdr:row>
      <xdr:rowOff>67236</xdr:rowOff>
    </xdr:from>
    <xdr:to>
      <xdr:col>33</xdr:col>
      <xdr:colOff>481853</xdr:colOff>
      <xdr:row>61</xdr:row>
      <xdr:rowOff>56030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61B0025-BF16-4875-A249-D6065F19D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74</xdr:col>
      <xdr:colOff>400538</xdr:colOff>
      <xdr:row>26</xdr:row>
      <xdr:rowOff>123092</xdr:rowOff>
    </xdr:from>
    <xdr:to>
      <xdr:col>84</xdr:col>
      <xdr:colOff>380999</xdr:colOff>
      <xdr:row>41</xdr:row>
      <xdr:rowOff>145676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279C76B9-A217-4436-8865-8913CE92E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75</xdr:col>
      <xdr:colOff>150446</xdr:colOff>
      <xdr:row>0</xdr:row>
      <xdr:rowOff>179293</xdr:rowOff>
    </xdr:from>
    <xdr:to>
      <xdr:col>82</xdr:col>
      <xdr:colOff>123264</xdr:colOff>
      <xdr:row>18</xdr:row>
      <xdr:rowOff>89646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9A38F85-C17F-48DC-A31D-E676DC198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201706</xdr:colOff>
      <xdr:row>25</xdr:row>
      <xdr:rowOff>100853</xdr:rowOff>
    </xdr:from>
    <xdr:to>
      <xdr:col>49</xdr:col>
      <xdr:colOff>179294</xdr:colOff>
      <xdr:row>41</xdr:row>
      <xdr:rowOff>44822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10257BD-9C14-48CC-B4FE-FE40E7E9B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392206</xdr:colOff>
      <xdr:row>26</xdr:row>
      <xdr:rowOff>147470</xdr:rowOff>
    </xdr:from>
    <xdr:to>
      <xdr:col>59</xdr:col>
      <xdr:colOff>22412</xdr:colOff>
      <xdr:row>43</xdr:row>
      <xdr:rowOff>67236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3D809A2-902F-4322-9548-B7B3C37A2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109532</xdr:colOff>
      <xdr:row>3</xdr:row>
      <xdr:rowOff>169089</xdr:rowOff>
    </xdr:from>
    <xdr:to>
      <xdr:col>69</xdr:col>
      <xdr:colOff>560294</xdr:colOff>
      <xdr:row>19</xdr:row>
      <xdr:rowOff>44824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AD2372A-86D5-44AB-9D46-4C84C8E15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50</xdr:col>
      <xdr:colOff>209177</xdr:colOff>
      <xdr:row>3</xdr:row>
      <xdr:rowOff>167347</xdr:rowOff>
    </xdr:from>
    <xdr:to>
      <xdr:col>58</xdr:col>
      <xdr:colOff>403469</xdr:colOff>
      <xdr:row>18</xdr:row>
      <xdr:rowOff>132603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18B68E0-0321-4183-AA23-6E1C0423E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486833</xdr:colOff>
      <xdr:row>1</xdr:row>
      <xdr:rowOff>84666</xdr:rowOff>
    </xdr:from>
    <xdr:to>
      <xdr:col>47</xdr:col>
      <xdr:colOff>44823</xdr:colOff>
      <xdr:row>16</xdr:row>
      <xdr:rowOff>110191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9C29F16-E248-4112-9949-83C3D0331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278250</xdr:colOff>
      <xdr:row>24</xdr:row>
      <xdr:rowOff>50640</xdr:rowOff>
    </xdr:from>
    <xdr:to>
      <xdr:col>22</xdr:col>
      <xdr:colOff>280147</xdr:colOff>
      <xdr:row>41</xdr:row>
      <xdr:rowOff>134470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CFCC13E-3D5F-4AB5-B654-A71B8EAD7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280147</xdr:colOff>
      <xdr:row>24</xdr:row>
      <xdr:rowOff>11206</xdr:rowOff>
    </xdr:from>
    <xdr:to>
      <xdr:col>32</xdr:col>
      <xdr:colOff>259510</xdr:colOff>
      <xdr:row>39</xdr:row>
      <xdr:rowOff>154339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7CE28AD-5261-4BA3-9828-2FA39281D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NDIDI  NMEHIELLE" refreshedDate="46057.695010300929" createdVersion="8" refreshedVersion="8" minRefreshableVersion="3" recordCount="1048575" xr:uid="{9B53A316-ABB8-45B1-A448-4BEC5E2F8C09}">
  <cacheSource type="worksheet">
    <worksheetSource name="Table18"/>
  </cacheSource>
  <cacheFields count="34">
    <cacheField name="Visit Date" numFmtId="14">
      <sharedItems containsNonDate="0" containsDate="1" containsString="0" containsBlank="1" minDate="2025-06-01T00:00:00" maxDate="2025-08-01T00:00:00"/>
    </cacheField>
    <cacheField name="Patient ID" numFmtId="0">
      <sharedItems containsBlank="1" count="1201">
        <s v="PT00001"/>
        <s v="PT00002"/>
        <s v="PT00003"/>
        <s v="PT00004"/>
        <s v="PT00005"/>
        <s v="PT00006"/>
        <s v="PT00007"/>
        <s v="PT00008"/>
        <s v="PT00009"/>
        <s v="PT00010"/>
        <s v="PT00011"/>
        <s v="PT00012"/>
        <s v="PT00013"/>
        <s v="PT00014"/>
        <s v="PT00015"/>
        <s v="PT00016"/>
        <s v="PT00017"/>
        <s v="PT00018"/>
        <s v="PT00019"/>
        <s v="PT00020"/>
        <s v="PT00021"/>
        <s v="PT00022"/>
        <s v="PT00023"/>
        <s v="PT00024"/>
        <s v="PT00025"/>
        <s v="PT00026"/>
        <s v="PT00027"/>
        <s v="PT00028"/>
        <s v="PT00029"/>
        <s v="PT00030"/>
        <s v="PT00031"/>
        <s v="PT00032"/>
        <s v="PT00033"/>
        <s v="PT00034"/>
        <s v="PT00035"/>
        <s v="PT00036"/>
        <s v="PT00037"/>
        <s v="PT00038"/>
        <s v="PT00039"/>
        <s v="PT00040"/>
        <s v="PT00041"/>
        <s v="PT00042"/>
        <s v="PT00043"/>
        <s v="PT00044"/>
        <s v="PT00045"/>
        <s v="PT00046"/>
        <s v="PT00047"/>
        <s v="PT00048"/>
        <s v="PT00049"/>
        <s v="PT00050"/>
        <s v="PT00051"/>
        <s v="PT00052"/>
        <s v="PT00053"/>
        <s v="PT00054"/>
        <s v="PT00055"/>
        <s v="PT00056"/>
        <s v="PT00057"/>
        <s v="PT00058"/>
        <s v="PT00059"/>
        <s v="PT00060"/>
        <s v="PT00061"/>
        <s v="PT00062"/>
        <s v="PT00063"/>
        <s v="PT00064"/>
        <s v="PT00065"/>
        <s v="PT00066"/>
        <s v="PT00067"/>
        <s v="PT00068"/>
        <s v="PT00069"/>
        <s v="PT00070"/>
        <s v="PT00071"/>
        <s v="PT00072"/>
        <s v="PT00073"/>
        <s v="PT00074"/>
        <s v="PT00075"/>
        <s v="PT00076"/>
        <s v="PT00077"/>
        <s v="PT00078"/>
        <s v="PT00079"/>
        <s v="PT00080"/>
        <s v="PT00081"/>
        <s v="PT00082"/>
        <s v="PT00083"/>
        <s v="PT00084"/>
        <s v="PT00085"/>
        <s v="PT00086"/>
        <s v="PT00087"/>
        <s v="PT00088"/>
        <s v="PT00089"/>
        <s v="PT00090"/>
        <s v="PT00091"/>
        <s v="PT00092"/>
        <s v="PT00093"/>
        <s v="PT00094"/>
        <s v="PT00095"/>
        <s v="PT00096"/>
        <s v="PT00097"/>
        <s v="PT00098"/>
        <s v="PT00099"/>
        <s v="PT00100"/>
        <s v="PT00101"/>
        <s v="PT00102"/>
        <s v="PT00103"/>
        <s v="PT00104"/>
        <s v="PT00105"/>
        <s v="PT00106"/>
        <s v="PT00107"/>
        <s v="PT00108"/>
        <s v="PT00109"/>
        <s v="PT00110"/>
        <s v="PT00111"/>
        <s v="PT00112"/>
        <s v="PT00113"/>
        <s v="PT00114"/>
        <s v="PT00115"/>
        <s v="PT00116"/>
        <s v="PT00117"/>
        <s v="PT00118"/>
        <s v="PT00119"/>
        <s v="PT00120"/>
        <s v="PT00121"/>
        <s v="PT00122"/>
        <s v="PT00123"/>
        <s v="PT00124"/>
        <s v="PT00125"/>
        <s v="PT00126"/>
        <s v="PT00127"/>
        <s v="PT00128"/>
        <s v="PT00129"/>
        <s v="PT00130"/>
        <s v="PT00131"/>
        <s v="PT00132"/>
        <s v="PT00133"/>
        <s v="PT00134"/>
        <s v="PT00135"/>
        <s v="PT00136"/>
        <s v="PT00137"/>
        <s v="PT00138"/>
        <s v="PT00139"/>
        <s v="PT00140"/>
        <s v="PT00141"/>
        <s v="PT00142"/>
        <s v="PT00143"/>
        <s v="PT00144"/>
        <s v="PT00145"/>
        <s v="PT00146"/>
        <s v="PT00147"/>
        <s v="PT00148"/>
        <s v="PT00149"/>
        <s v="PT00150"/>
        <s v="PT00151"/>
        <s v="PT00152"/>
        <s v="PT00153"/>
        <s v="PT00154"/>
        <s v="PT00155"/>
        <s v="PT00156"/>
        <s v="PT00157"/>
        <s v="PT00158"/>
        <s v="PT00159"/>
        <s v="PT00160"/>
        <s v="PT00161"/>
        <s v="PT00162"/>
        <s v="PT00163"/>
        <s v="PT00164"/>
        <s v="PT00165"/>
        <s v="PT00166"/>
        <s v="PT00167"/>
        <s v="PT00168"/>
        <s v="PT00169"/>
        <s v="PT00170"/>
        <s v="PT00171"/>
        <s v="PT00172"/>
        <s v="PT00173"/>
        <s v="PT00174"/>
        <s v="PT00175"/>
        <s v="PT00176"/>
        <s v="PT00177"/>
        <s v="PT00178"/>
        <s v="PT00179"/>
        <s v="PT00180"/>
        <s v="PT00181"/>
        <s v="PT00182"/>
        <s v="PT00183"/>
        <s v="PT00184"/>
        <s v="PT00185"/>
        <s v="PT00186"/>
        <s v="PT00187"/>
        <s v="PT00188"/>
        <s v="PT00189"/>
        <s v="PT00190"/>
        <s v="PT00191"/>
        <s v="PT00192"/>
        <s v="PT00193"/>
        <s v="PT00194"/>
        <s v="PT00195"/>
        <s v="PT00196"/>
        <s v="PT00197"/>
        <s v="PT00198"/>
        <s v="PT00199"/>
        <s v="PT00200"/>
        <s v="PT00201"/>
        <s v="PT00202"/>
        <s v="PT00203"/>
        <s v="PT00204"/>
        <s v="PT00205"/>
        <s v="PT00206"/>
        <s v="PT00207"/>
        <s v="PT00208"/>
        <s v="PT00209"/>
        <s v="PT00210"/>
        <s v="PT00211"/>
        <s v="PT00212"/>
        <s v="PT00213"/>
        <s v="PT00214"/>
        <s v="PT00215"/>
        <s v="PT00216"/>
        <s v="PT00217"/>
        <s v="PT00218"/>
        <s v="PT00219"/>
        <s v="PT00220"/>
        <s v="PT00221"/>
        <s v="PT00222"/>
        <s v="PT00223"/>
        <s v="PT00224"/>
        <s v="PT00225"/>
        <s v="PT00226"/>
        <s v="PT00227"/>
        <s v="PT00228"/>
        <s v="PT00229"/>
        <s v="PT00230"/>
        <s v="PT00231"/>
        <s v="PT00232"/>
        <s v="PT00233"/>
        <s v="PT00234"/>
        <s v="PT00235"/>
        <s v="PT00236"/>
        <s v="PT00237"/>
        <s v="PT00238"/>
        <s v="PT00239"/>
        <s v="PT00240"/>
        <s v="PT00241"/>
        <s v="PT00242"/>
        <s v="PT00243"/>
        <s v="PT00244"/>
        <s v="PT00245"/>
        <s v="PT00246"/>
        <s v="PT00247"/>
        <s v="PT00248"/>
        <s v="PT00249"/>
        <s v="PT00250"/>
        <s v="PT00251"/>
        <s v="PT00252"/>
        <s v="PT00253"/>
        <s v="PT00254"/>
        <s v="PT00255"/>
        <s v="PT00256"/>
        <s v="PT00257"/>
        <s v="PT00258"/>
        <s v="PT00259"/>
        <s v="PT00260"/>
        <s v="PT00261"/>
        <s v="PT00262"/>
        <s v="PT00263"/>
        <s v="PT00264"/>
        <s v="PT00265"/>
        <s v="PT00266"/>
        <s v="PT00267"/>
        <s v="PT00268"/>
        <s v="PT00269"/>
        <s v="PT00270"/>
        <s v="PT00271"/>
        <s v="PT00272"/>
        <s v="PT00273"/>
        <s v="PT00274"/>
        <s v="PT00275"/>
        <s v="PT00276"/>
        <s v="PT00277"/>
        <s v="PT00278"/>
        <s v="PT00279"/>
        <s v="PT00280"/>
        <s v="PT00281"/>
        <s v="PT00282"/>
        <s v="PT00283"/>
        <s v="PT00284"/>
        <s v="PT00285"/>
        <s v="PT00286"/>
        <s v="PT00287"/>
        <s v="PT00288"/>
        <s v="PT00289"/>
        <s v="PT00290"/>
        <s v="PT00291"/>
        <s v="PT00292"/>
        <s v="PT00293"/>
        <s v="PT00294"/>
        <s v="PT00295"/>
        <s v="PT00296"/>
        <s v="PT00297"/>
        <s v="PT00298"/>
        <s v="PT00299"/>
        <s v="PT00300"/>
        <s v="PT00301"/>
        <s v="PT00302"/>
        <s v="PT00303"/>
        <s v="PT00304"/>
        <s v="PT00305"/>
        <s v="PT00306"/>
        <s v="PT00307"/>
        <s v="PT00308"/>
        <s v="PT00309"/>
        <s v="PT00310"/>
        <s v="PT00311"/>
        <s v="PT00312"/>
        <s v="PT00313"/>
        <s v="PT00314"/>
        <s v="PT00315"/>
        <s v="PT00316"/>
        <s v="PT00317"/>
        <s v="PT00318"/>
        <s v="PT00319"/>
        <s v="PT00320"/>
        <s v="PT00321"/>
        <s v="PT00322"/>
        <s v="PT00323"/>
        <s v="PT00324"/>
        <s v="PT00325"/>
        <s v="PT00326"/>
        <s v="PT00327"/>
        <s v="PT00328"/>
        <s v="PT00329"/>
        <s v="PT00330"/>
        <s v="PT00331"/>
        <s v="PT00332"/>
        <s v="PT00333"/>
        <s v="PT00334"/>
        <s v="PT00335"/>
        <s v="PT00336"/>
        <s v="PT00337"/>
        <s v="PT00338"/>
        <s v="PT00339"/>
        <s v="PT00340"/>
        <s v="PT00341"/>
        <s v="PT00342"/>
        <s v="PT00343"/>
        <s v="PT00344"/>
        <s v="PT00345"/>
        <s v="PT00346"/>
        <s v="PT00347"/>
        <s v="PT00348"/>
        <s v="PT00349"/>
        <s v="PT00350"/>
        <s v="PT00351"/>
        <s v="PT00352"/>
        <s v="PT00353"/>
        <s v="PT00354"/>
        <s v="PT00355"/>
        <s v="PT00356"/>
        <s v="PT00357"/>
        <s v="PT00358"/>
        <s v="PT00359"/>
        <s v="PT00360"/>
        <s v="PT00361"/>
        <s v="PT00362"/>
        <s v="PT00363"/>
        <s v="PT00364"/>
        <s v="PT00365"/>
        <s v="PT00366"/>
        <s v="PT00367"/>
        <s v="PT00368"/>
        <s v="PT00369"/>
        <s v="PT00370"/>
        <s v="PT00371"/>
        <s v="PT00372"/>
        <s v="PT00373"/>
        <s v="PT00374"/>
        <s v="PT00375"/>
        <s v="PT00376"/>
        <s v="PT00377"/>
        <s v="PT00378"/>
        <s v="PT00379"/>
        <s v="PT00380"/>
        <s v="PT00381"/>
        <s v="PT00382"/>
        <s v="PT00383"/>
        <s v="PT00384"/>
        <s v="PT00385"/>
        <s v="PT00386"/>
        <s v="PT00387"/>
        <s v="PT00388"/>
        <s v="PT00389"/>
        <s v="PT00390"/>
        <s v="PT00391"/>
        <s v="PT00392"/>
        <s v="PT00393"/>
        <s v="PT00394"/>
        <s v="PT00395"/>
        <s v="PT00396"/>
        <s v="PT00397"/>
        <s v="PT00398"/>
        <s v="PT00399"/>
        <s v="PT00400"/>
        <s v="PT00401"/>
        <s v="PT00402"/>
        <s v="PT00403"/>
        <s v="PT00404"/>
        <s v="PT00405"/>
        <s v="PT00406"/>
        <s v="PT00407"/>
        <s v="PT00408"/>
        <s v="PT00409"/>
        <s v="PT00410"/>
        <s v="PT00411"/>
        <s v="PT00412"/>
        <s v="PT00413"/>
        <s v="PT00414"/>
        <s v="PT00415"/>
        <s v="PT00416"/>
        <s v="PT00417"/>
        <s v="PT00418"/>
        <s v="PT00419"/>
        <s v="PT00420"/>
        <s v="PT00421"/>
        <s v="PT00422"/>
        <s v="PT00423"/>
        <s v="PT00424"/>
        <s v="PT00425"/>
        <s v="PT00426"/>
        <s v="PT00427"/>
        <s v="PT00428"/>
        <s v="PT00429"/>
        <s v="PT00430"/>
        <s v="PT00431"/>
        <s v="PT00432"/>
        <s v="PT00433"/>
        <s v="PT00434"/>
        <s v="PT00435"/>
        <s v="PT00436"/>
        <s v="PT00437"/>
        <s v="PT00438"/>
        <s v="PT00439"/>
        <s v="PT00440"/>
        <s v="PT00441"/>
        <s v="PT00442"/>
        <s v="PT00443"/>
        <s v="PT00444"/>
        <s v="PT00445"/>
        <s v="PT00446"/>
        <s v="PT00447"/>
        <s v="PT00448"/>
        <s v="PT00449"/>
        <s v="PT00450"/>
        <s v="PT00451"/>
        <s v="PT00452"/>
        <s v="PT00453"/>
        <s v="PT00454"/>
        <s v="PT00455"/>
        <s v="PT00456"/>
        <s v="PT00457"/>
        <s v="PT00458"/>
        <s v="PT00459"/>
        <s v="PT00460"/>
        <s v="PT00461"/>
        <s v="PT00462"/>
        <s v="PT00463"/>
        <s v="PT00464"/>
        <s v="PT00465"/>
        <s v="PT00466"/>
        <s v="PT00467"/>
        <s v="PT00468"/>
        <s v="PT00469"/>
        <s v="PT00470"/>
        <s v="PT00471"/>
        <s v="PT00472"/>
        <s v="PT00473"/>
        <s v="PT00474"/>
        <s v="PT00475"/>
        <s v="PT00476"/>
        <s v="PT00477"/>
        <s v="PT00478"/>
        <s v="PT00479"/>
        <s v="PT00480"/>
        <s v="PT00481"/>
        <s v="PT00482"/>
        <s v="PT00483"/>
        <s v="PT00484"/>
        <s v="PT00485"/>
        <s v="PT00486"/>
        <s v="PT00487"/>
        <s v="PT00488"/>
        <s v="PT00489"/>
        <s v="PT00490"/>
        <s v="PT00491"/>
        <s v="PT00492"/>
        <s v="PT00493"/>
        <s v="PT00494"/>
        <s v="PT00495"/>
        <s v="PT00496"/>
        <s v="PT00497"/>
        <s v="PT00498"/>
        <s v="PT00499"/>
        <s v="PT00500"/>
        <s v="PT00501"/>
        <s v="PT00502"/>
        <s v="PT00503"/>
        <s v="PT00504"/>
        <s v="PT00505"/>
        <s v="PT00506"/>
        <s v="PT00507"/>
        <s v="PT00508"/>
        <s v="PT00509"/>
        <s v="PT00510"/>
        <s v="PT00511"/>
        <s v="PT00512"/>
        <s v="PT00513"/>
        <s v="PT00514"/>
        <s v="PT00515"/>
        <s v="PT00516"/>
        <s v="PT00517"/>
        <s v="PT00518"/>
        <s v="PT00519"/>
        <s v="PT00520"/>
        <s v="PT00521"/>
        <s v="PT00522"/>
        <s v="PT00523"/>
        <s v="PT00524"/>
        <s v="PT00525"/>
        <s v="PT00526"/>
        <s v="PT00527"/>
        <s v="PT00528"/>
        <s v="PT00529"/>
        <s v="PT00530"/>
        <s v="PT00531"/>
        <s v="PT00532"/>
        <s v="PT00533"/>
        <s v="PT00534"/>
        <s v="PT00535"/>
        <s v="PT00536"/>
        <s v="PT00537"/>
        <s v="PT00538"/>
        <s v="PT00539"/>
        <s v="PT00540"/>
        <s v="PT00541"/>
        <s v="PT00542"/>
        <s v="PT00543"/>
        <s v="PT00544"/>
        <s v="PT00545"/>
        <s v="PT00546"/>
        <s v="PT00547"/>
        <s v="PT00548"/>
        <s v="PT00549"/>
        <s v="PT00550"/>
        <s v="PT00551"/>
        <s v="PT00552"/>
        <s v="PT00553"/>
        <s v="PT00554"/>
        <s v="PT00555"/>
        <s v="PT00556"/>
        <s v="PT00557"/>
        <s v="PT00558"/>
        <s v="PT00559"/>
        <s v="PT00560"/>
        <s v="PT00561"/>
        <s v="PT00562"/>
        <s v="PT00563"/>
        <s v="PT00564"/>
        <s v="PT00565"/>
        <s v="PT00566"/>
        <s v="PT00567"/>
        <s v="PT00568"/>
        <s v="PT00569"/>
        <s v="PT00570"/>
        <s v="PT00571"/>
        <s v="PT00572"/>
        <s v="PT00573"/>
        <s v="PT00574"/>
        <s v="PT00575"/>
        <s v="PT00576"/>
        <s v="PT00577"/>
        <s v="PT00578"/>
        <s v="PT00579"/>
        <s v="PT00580"/>
        <s v="PT00581"/>
        <s v="PT00582"/>
        <s v="PT00583"/>
        <s v="PT00584"/>
        <s v="PT00585"/>
        <s v="PT00586"/>
        <s v="PT00587"/>
        <s v="PT00588"/>
        <s v="PT00589"/>
        <s v="PT00590"/>
        <s v="PT00591"/>
        <s v="PT00592"/>
        <s v="PT00593"/>
        <s v="PT00594"/>
        <s v="PT00595"/>
        <s v="PT00596"/>
        <s v="PT00597"/>
        <s v="PT00598"/>
        <s v="PT00599"/>
        <s v="PT00600"/>
        <s v="PT00601"/>
        <s v="PT00602"/>
        <s v="PT00603"/>
        <s v="PT00604"/>
        <s v="PT00605"/>
        <s v="PT00606"/>
        <s v="PT00607"/>
        <s v="PT00608"/>
        <s v="PT00609"/>
        <s v="PT00610"/>
        <s v="PT00611"/>
        <s v="PT00612"/>
        <s v="PT00613"/>
        <s v="PT00614"/>
        <s v="PT00615"/>
        <s v="PT00616"/>
        <s v="PT00617"/>
        <s v="PT00618"/>
        <s v="PT00619"/>
        <s v="PT00620"/>
        <s v="PT00621"/>
        <s v="PT00622"/>
        <s v="PT00623"/>
        <s v="PT00624"/>
        <s v="PT00625"/>
        <s v="PT00626"/>
        <s v="PT00627"/>
        <s v="PT00628"/>
        <s v="PT00629"/>
        <s v="PT00630"/>
        <s v="PT00631"/>
        <s v="PT00632"/>
        <s v="PT00633"/>
        <s v="PT00634"/>
        <s v="PT00635"/>
        <s v="PT00636"/>
        <s v="PT00637"/>
        <s v="PT00638"/>
        <s v="PT00639"/>
        <s v="PT00640"/>
        <s v="PT00641"/>
        <s v="PT00642"/>
        <s v="PT00643"/>
        <s v="PT00644"/>
        <s v="PT00645"/>
        <s v="PT00646"/>
        <s v="PT00647"/>
        <s v="PT00648"/>
        <s v="PT00649"/>
        <s v="PT00650"/>
        <s v="PT00651"/>
        <s v="PT00652"/>
        <s v="PT00653"/>
        <s v="PT00654"/>
        <s v="PT00655"/>
        <s v="PT00656"/>
        <s v="PT00657"/>
        <s v="PT00658"/>
        <s v="PT00659"/>
        <s v="PT00660"/>
        <s v="PT00661"/>
        <s v="PT00662"/>
        <s v="PT00663"/>
        <s v="PT00664"/>
        <s v="PT00665"/>
        <s v="PT00666"/>
        <s v="PT00667"/>
        <s v="PT00668"/>
        <s v="PT00669"/>
        <s v="PT00670"/>
        <s v="PT00671"/>
        <s v="PT00672"/>
        <s v="PT00673"/>
        <s v="PT00674"/>
        <s v="PT00675"/>
        <s v="PT00676"/>
        <s v="PT00677"/>
        <s v="PT00678"/>
        <s v="PT00679"/>
        <s v="PT00680"/>
        <s v="PT00681"/>
        <s v="PT00682"/>
        <s v="PT00683"/>
        <s v="PT00684"/>
        <s v="PT00685"/>
        <s v="PT00686"/>
        <s v="PT00687"/>
        <s v="PT00688"/>
        <s v="PT00689"/>
        <s v="PT00690"/>
        <s v="PT00691"/>
        <s v="PT00692"/>
        <s v="PT00693"/>
        <s v="PT00694"/>
        <s v="PT00695"/>
        <s v="PT00696"/>
        <s v="PT00697"/>
        <s v="PT00698"/>
        <s v="PT00699"/>
        <s v="PT00700"/>
        <s v="PT00701"/>
        <s v="PT00702"/>
        <s v="PT00703"/>
        <s v="PT00704"/>
        <s v="PT00705"/>
        <s v="PT00706"/>
        <s v="PT00707"/>
        <s v="PT00708"/>
        <s v="PT00709"/>
        <s v="PT00710"/>
        <s v="PT00711"/>
        <s v="PT00712"/>
        <s v="PT00713"/>
        <s v="PT00714"/>
        <s v="PT00715"/>
        <s v="PT00716"/>
        <s v="PT00717"/>
        <s v="PT00718"/>
        <s v="PT00719"/>
        <s v="PT00720"/>
        <s v="PT00721"/>
        <s v="PT00722"/>
        <s v="PT00723"/>
        <s v="PT00724"/>
        <s v="PT00725"/>
        <s v="PT00726"/>
        <s v="PT00727"/>
        <s v="PT00728"/>
        <s v="PT00729"/>
        <s v="PT00730"/>
        <s v="PT00731"/>
        <s v="PT00732"/>
        <s v="PT00733"/>
        <s v="PT00734"/>
        <s v="PT00735"/>
        <s v="PT00736"/>
        <s v="PT00737"/>
        <s v="PT00738"/>
        <s v="PT00739"/>
        <s v="PT00740"/>
        <s v="PT00741"/>
        <s v="PT00742"/>
        <s v="PT00743"/>
        <s v="PT00744"/>
        <s v="PT00745"/>
        <s v="PT00746"/>
        <s v="PT00747"/>
        <s v="PT00748"/>
        <s v="PT00749"/>
        <s v="PT00750"/>
        <s v="PT00751"/>
        <s v="PT00752"/>
        <s v="PT00753"/>
        <s v="PT00754"/>
        <s v="PT00755"/>
        <s v="PT00756"/>
        <s v="PT00757"/>
        <s v="PT00758"/>
        <s v="PT00759"/>
        <s v="PT00760"/>
        <s v="PT00761"/>
        <s v="PT00762"/>
        <s v="PT00763"/>
        <s v="PT00764"/>
        <s v="PT00765"/>
        <s v="PT00766"/>
        <s v="PT00767"/>
        <s v="PT00768"/>
        <s v="PT00769"/>
        <s v="PT00770"/>
        <s v="PT00771"/>
        <s v="PT00772"/>
        <s v="PT00773"/>
        <s v="PT00774"/>
        <s v="PT00775"/>
        <s v="PT00776"/>
        <s v="PT00777"/>
        <s v="PT00778"/>
        <s v="PT00779"/>
        <s v="PT00780"/>
        <s v="PT00781"/>
        <s v="PT00782"/>
        <s v="PT00783"/>
        <s v="PT00784"/>
        <s v="PT00785"/>
        <s v="PT00786"/>
        <s v="PT00787"/>
        <s v="PT00788"/>
        <s v="PT00789"/>
        <s v="PT00790"/>
        <s v="PT00791"/>
        <s v="PT00792"/>
        <s v="PT00793"/>
        <s v="PT00794"/>
        <s v="PT00795"/>
        <s v="PT00796"/>
        <s v="PT00797"/>
        <s v="PT00798"/>
        <s v="PT00799"/>
        <s v="PT00800"/>
        <s v="PT00801"/>
        <s v="PT00802"/>
        <s v="PT00803"/>
        <s v="PT00804"/>
        <s v="PT00805"/>
        <s v="PT00806"/>
        <s v="PT00807"/>
        <s v="PT00808"/>
        <s v="PT00809"/>
        <s v="PT00810"/>
        <s v="PT00811"/>
        <s v="PT00812"/>
        <s v="PT00813"/>
        <s v="PT00814"/>
        <s v="PT00815"/>
        <s v="PT00816"/>
        <s v="PT00817"/>
        <s v="PT00818"/>
        <s v="PT00819"/>
        <s v="PT00820"/>
        <s v="PT00821"/>
        <s v="PT00822"/>
        <s v="PT00823"/>
        <s v="PT00824"/>
        <s v="PT00825"/>
        <s v="PT00826"/>
        <s v="PT00827"/>
        <s v="PT00828"/>
        <s v="PT00829"/>
        <s v="PT00830"/>
        <s v="PT00831"/>
        <s v="PT00832"/>
        <s v="PT00833"/>
        <s v="PT00834"/>
        <s v="PT00835"/>
        <s v="PT00836"/>
        <s v="PT00837"/>
        <s v="PT00838"/>
        <s v="PT00839"/>
        <s v="PT00840"/>
        <s v="PT00841"/>
        <s v="PT00842"/>
        <s v="PT00843"/>
        <s v="PT00844"/>
        <s v="PT00845"/>
        <s v="PT00846"/>
        <s v="PT00847"/>
        <s v="PT00848"/>
        <s v="PT00849"/>
        <s v="PT00850"/>
        <s v="PT00851"/>
        <s v="PT00852"/>
        <s v="PT00853"/>
        <s v="PT00854"/>
        <s v="PT00855"/>
        <s v="PT00856"/>
        <s v="PT00857"/>
        <s v="PT00858"/>
        <s v="PT00859"/>
        <s v="PT00860"/>
        <s v="PT00861"/>
        <s v="PT00862"/>
        <s v="PT00863"/>
        <s v="PT00864"/>
        <s v="PT00865"/>
        <s v="PT00866"/>
        <s v="PT00867"/>
        <s v="PT00868"/>
        <s v="PT00869"/>
        <s v="PT00870"/>
        <s v="PT00871"/>
        <s v="PT00872"/>
        <s v="PT00873"/>
        <s v="PT00874"/>
        <s v="PT00875"/>
        <s v="PT00876"/>
        <s v="PT00877"/>
        <s v="PT00878"/>
        <s v="PT00879"/>
        <s v="PT00880"/>
        <s v="PT00881"/>
        <s v="PT00882"/>
        <s v="PT00883"/>
        <s v="PT00884"/>
        <s v="PT00885"/>
        <s v="PT00886"/>
        <s v="PT00887"/>
        <s v="PT00888"/>
        <s v="PT00889"/>
        <s v="PT00890"/>
        <s v="PT00891"/>
        <s v="PT00892"/>
        <s v="PT00893"/>
        <s v="PT00894"/>
        <s v="PT00895"/>
        <s v="PT00896"/>
        <s v="PT00897"/>
        <s v="PT00898"/>
        <s v="PT00899"/>
        <s v="PT00900"/>
        <s v="PT00901"/>
        <s v="PT00902"/>
        <s v="PT00903"/>
        <s v="PT00904"/>
        <s v="PT00905"/>
        <s v="PT00906"/>
        <s v="PT00907"/>
        <s v="PT00908"/>
        <s v="PT00909"/>
        <s v="PT00910"/>
        <s v="PT00911"/>
        <s v="PT00912"/>
        <s v="PT00913"/>
        <s v="PT00914"/>
        <s v="PT00915"/>
        <s v="PT00916"/>
        <s v="PT00917"/>
        <s v="PT00918"/>
        <s v="PT00919"/>
        <s v="PT00920"/>
        <s v="PT00921"/>
        <s v="PT00922"/>
        <s v="PT00923"/>
        <s v="PT00924"/>
        <s v="PT00925"/>
        <s v="PT00926"/>
        <s v="PT00927"/>
        <s v="PT00928"/>
        <s v="PT00929"/>
        <s v="PT00930"/>
        <s v="PT00931"/>
        <s v="PT00932"/>
        <s v="PT00933"/>
        <s v="PT00934"/>
        <s v="PT00935"/>
        <s v="PT00936"/>
        <s v="PT00937"/>
        <s v="PT00938"/>
        <s v="PT00939"/>
        <s v="PT00940"/>
        <s v="PT00941"/>
        <s v="PT00942"/>
        <s v="PT00943"/>
        <s v="PT00944"/>
        <s v="PT00945"/>
        <s v="PT00946"/>
        <s v="PT00947"/>
        <s v="PT00948"/>
        <s v="PT00949"/>
        <s v="PT00950"/>
        <s v="PT00951"/>
        <s v="PT00952"/>
        <s v="PT00953"/>
        <s v="PT00954"/>
        <s v="PT00955"/>
        <s v="PT00956"/>
        <s v="PT00957"/>
        <s v="PT00958"/>
        <s v="PT00959"/>
        <s v="PT00960"/>
        <s v="PT00961"/>
        <s v="PT00962"/>
        <s v="PT00963"/>
        <s v="PT00964"/>
        <s v="PT00965"/>
        <s v="PT00966"/>
        <s v="PT00967"/>
        <s v="PT00968"/>
        <s v="PT00969"/>
        <s v="PT00970"/>
        <s v="PT00971"/>
        <s v="PT00972"/>
        <s v="PT00973"/>
        <s v="PT00974"/>
        <s v="PT00975"/>
        <s v="PT00976"/>
        <s v="PT00977"/>
        <s v="PT00978"/>
        <s v="PT00979"/>
        <s v="PT00980"/>
        <s v="PT00981"/>
        <s v="PT00982"/>
        <s v="PT00983"/>
        <s v="PT00984"/>
        <s v="PT00985"/>
        <s v="PT00986"/>
        <s v="PT00987"/>
        <s v="PT00988"/>
        <s v="PT00989"/>
        <s v="PT00990"/>
        <s v="PT00991"/>
        <s v="PT00992"/>
        <s v="PT00993"/>
        <s v="PT00994"/>
        <s v="PT00995"/>
        <s v="PT00996"/>
        <s v="PT00997"/>
        <s v="PT00998"/>
        <s v="PT00999"/>
        <s v="PT01000"/>
        <s v="PT01001"/>
        <s v="PT01002"/>
        <s v="PT01003"/>
        <s v="PT01004"/>
        <s v="PT01005"/>
        <s v="PT01006"/>
        <s v="PT01007"/>
        <s v="PT01008"/>
        <s v="PT01009"/>
        <s v="PT01010"/>
        <s v="PT01011"/>
        <s v="PT01012"/>
        <s v="PT01013"/>
        <s v="PT01014"/>
        <s v="PT01015"/>
        <s v="PT01016"/>
        <s v="PT01017"/>
        <s v="PT01018"/>
        <s v="PT01019"/>
        <s v="PT01020"/>
        <s v="PT01021"/>
        <s v="PT01022"/>
        <s v="PT01023"/>
        <s v="PT01024"/>
        <s v="PT01025"/>
        <s v="PT01026"/>
        <s v="PT01027"/>
        <s v="PT01028"/>
        <s v="PT01029"/>
        <s v="PT01030"/>
        <s v="PT01031"/>
        <s v="PT01032"/>
        <s v="PT01033"/>
        <s v="PT01034"/>
        <s v="PT01035"/>
        <s v="PT01036"/>
        <s v="PT01037"/>
        <s v="PT01038"/>
        <s v="PT01039"/>
        <s v="PT01040"/>
        <s v="PT01041"/>
        <s v="PT01042"/>
        <s v="PT01043"/>
        <s v="PT01044"/>
        <s v="PT01045"/>
        <s v="PT01046"/>
        <s v="PT01047"/>
        <s v="PT01048"/>
        <s v="PT01049"/>
        <s v="PT01050"/>
        <s v="PT01051"/>
        <s v="PT01052"/>
        <s v="PT01053"/>
        <s v="PT01054"/>
        <s v="PT01055"/>
        <s v="PT01056"/>
        <s v="PT01057"/>
        <s v="PT01058"/>
        <s v="PT01059"/>
        <s v="PT01060"/>
        <s v="PT01061"/>
        <s v="PT01062"/>
        <s v="PT01063"/>
        <s v="PT01064"/>
        <s v="PT01065"/>
        <s v="PT01066"/>
        <s v="PT01067"/>
        <s v="PT01068"/>
        <s v="PT01069"/>
        <s v="PT01070"/>
        <s v="PT01071"/>
        <s v="PT01072"/>
        <s v="PT01073"/>
        <s v="PT01074"/>
        <s v="PT01075"/>
        <s v="PT01076"/>
        <s v="PT01077"/>
        <s v="PT01078"/>
        <s v="PT01079"/>
        <s v="PT01080"/>
        <s v="PT01081"/>
        <s v="PT01082"/>
        <s v="PT01083"/>
        <s v="PT01084"/>
        <s v="PT01085"/>
        <s v="PT01086"/>
        <s v="PT01087"/>
        <s v="PT01088"/>
        <s v="PT01089"/>
        <s v="PT01090"/>
        <s v="PT01091"/>
        <s v="PT01092"/>
        <s v="PT01093"/>
        <s v="PT01094"/>
        <s v="PT01095"/>
        <s v="PT01096"/>
        <s v="PT01097"/>
        <s v="PT01098"/>
        <s v="PT01099"/>
        <s v="PT01100"/>
        <s v="PT01101"/>
        <s v="PT01102"/>
        <s v="PT01103"/>
        <s v="PT01104"/>
        <s v="PT01105"/>
        <s v="PT01106"/>
        <s v="PT01107"/>
        <s v="PT01108"/>
        <s v="PT01109"/>
        <s v="PT01110"/>
        <s v="PT01111"/>
        <s v="PT01112"/>
        <s v="PT01113"/>
        <s v="PT01114"/>
        <s v="PT01115"/>
        <s v="PT01116"/>
        <s v="PT01117"/>
        <s v="PT01118"/>
        <s v="PT01119"/>
        <s v="PT01120"/>
        <s v="PT01121"/>
        <s v="PT01122"/>
        <s v="PT01123"/>
        <s v="PT01124"/>
        <s v="PT01125"/>
        <s v="PT01126"/>
        <s v="PT01127"/>
        <s v="PT01128"/>
        <s v="PT01129"/>
        <s v="PT01130"/>
        <s v="PT01131"/>
        <s v="PT01132"/>
        <s v="PT01133"/>
        <s v="PT01134"/>
        <s v="PT01135"/>
        <s v="PT01136"/>
        <s v="PT01137"/>
        <s v="PT01138"/>
        <s v="PT01139"/>
        <s v="PT01140"/>
        <s v="PT01141"/>
        <s v="PT01142"/>
        <s v="PT01143"/>
        <s v="PT01144"/>
        <s v="PT01145"/>
        <s v="PT01146"/>
        <s v="PT01147"/>
        <s v="PT01148"/>
        <s v="PT01149"/>
        <s v="PT01150"/>
        <s v="PT01151"/>
        <s v="PT01152"/>
        <s v="PT01153"/>
        <s v="PT01154"/>
        <s v="PT01155"/>
        <s v="PT01156"/>
        <s v="PT01157"/>
        <s v="PT01158"/>
        <s v="PT01159"/>
        <s v="PT01160"/>
        <s v="PT01161"/>
        <s v="PT01162"/>
        <s v="PT01163"/>
        <s v="PT01164"/>
        <s v="PT01165"/>
        <s v="PT01166"/>
        <s v="PT01167"/>
        <s v="PT01168"/>
        <s v="PT01169"/>
        <s v="PT01170"/>
        <s v="PT01171"/>
        <s v="PT01172"/>
        <s v="PT01173"/>
        <s v="PT01174"/>
        <s v="PT01175"/>
        <s v="PT01176"/>
        <s v="PT01177"/>
        <s v="PT01178"/>
        <s v="PT01179"/>
        <s v="PT01180"/>
        <s v="PT01181"/>
        <s v="PT01182"/>
        <s v="PT01183"/>
        <s v="PT01184"/>
        <s v="PT01185"/>
        <s v="PT01186"/>
        <s v="PT01187"/>
        <s v="PT01188"/>
        <s v="PT01189"/>
        <s v="PT01190"/>
        <s v="PT01191"/>
        <s v="PT01192"/>
        <s v="PT01193"/>
        <s v="PT01194"/>
        <s v="PT01195"/>
        <s v="PT01196"/>
        <s v="PT01197"/>
        <s v="PT01198"/>
        <s v="PT01199"/>
        <s v="PT01200"/>
        <m/>
      </sharedItems>
    </cacheField>
    <cacheField name="Patient Name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Age" numFmtId="0">
      <sharedItems containsString="0" containsBlank="1" containsNumber="1" containsInteger="1" minValue="1" maxValue="85"/>
    </cacheField>
    <cacheField name="Department" numFmtId="0">
      <sharedItems containsBlank="1" count="7">
        <s v="Radiology"/>
        <s v="Outpatient"/>
        <s v="Emergency"/>
        <s v="Laboratory"/>
        <s v="Pharmacy"/>
        <s v="Maternity"/>
        <m/>
      </sharedItems>
    </cacheField>
    <cacheField name="Diagnosis" numFmtId="0">
      <sharedItems containsBlank="1"/>
    </cacheField>
    <cacheField name="Treatment" numFmtId="0">
      <sharedItems containsBlank="1"/>
    </cacheField>
    <cacheField name="Doctor" numFmtId="0">
      <sharedItems containsBlank="1" count="7">
        <s v="Dr. Bello"/>
        <s v="Dr. Okafor"/>
        <s v="Dr. Smith"/>
        <s v="Dr. Musa"/>
        <s v="Dr. Ade"/>
        <m/>
        <s v="n " u="1"/>
      </sharedItems>
    </cacheField>
    <cacheField name="Visit Type" numFmtId="0">
      <sharedItems containsBlank="1" count="4">
        <s v="New"/>
        <s v="Emergency"/>
        <s v="Follow-up"/>
        <m/>
      </sharedItems>
    </cacheField>
    <cacheField name="Quantity" numFmtId="0">
      <sharedItems containsString="0" containsBlank="1" containsNumber="1" containsInteger="1" minValue="1" maxValue="5"/>
    </cacheField>
    <cacheField name="Unit Cost" numFmtId="165">
      <sharedItems containsString="0" containsBlank="1" containsNumber="1" containsInteger="1" minValue="1552" maxValue="74999"/>
    </cacheField>
    <cacheField name="Discount%" numFmtId="0">
      <sharedItems containsString="0" containsBlank="1" containsNumber="1" containsInteger="1" minValue="0" maxValue="15"/>
    </cacheField>
    <cacheField name="VAT%" numFmtId="0">
      <sharedItems containsString="0" containsBlank="1" containsNumber="1" minValue="7.5" maxValue="7.5"/>
    </cacheField>
    <cacheField name="Payment Method" numFmtId="0">
      <sharedItems containsBlank="1" count="4">
        <s v="Cash"/>
        <s v="POS"/>
        <s v="Transfer"/>
        <m/>
      </sharedItems>
    </cacheField>
    <cacheField name="Insurance" numFmtId="0">
      <sharedItems containsBlank="1" count="4">
        <s v="None"/>
        <s v="NHIS"/>
        <s v="Private"/>
        <m/>
      </sharedItems>
    </cacheField>
    <cacheField name="Region" numFmtId="0">
      <sharedItems containsBlank="1" count="5">
        <s v="South"/>
        <s v="North"/>
        <s v="West"/>
        <s v="East"/>
        <m/>
      </sharedItems>
    </cacheField>
    <cacheField name="Total Treatment cost" numFmtId="165">
      <sharedItems containsString="0" containsBlank="1" containsNumber="1" containsInteger="1" minValue="2014" maxValue="373730"/>
    </cacheField>
    <cacheField name="Discount Amount" numFmtId="165">
      <sharedItems containsString="0" containsBlank="1" containsNumber="1" minValue="0" maxValue="56042.25"/>
    </cacheField>
    <cacheField name="Net Cost " numFmtId="165">
      <sharedItems containsString="0" containsBlank="1" containsNumber="1" minValue="1812.6" maxValue="362025"/>
    </cacheField>
    <cacheField name="VAT amount" numFmtId="0">
      <sharedItems containsString="0" containsBlank="1" containsNumber="1" minValue="135.94499999999999" maxValue="27151.875"/>
    </cacheField>
    <cacheField name="Final bill amount payable" numFmtId="165">
      <sharedItems containsString="0" containsBlank="1" containsNumber="1" minValue="1948.5449999999998" maxValue="389176.875"/>
    </cacheField>
    <cacheField name="VAT" numFmtId="0">
      <sharedItems containsString="0" containsBlank="1" containsNumber="1" minValue="7.4999999999999997E-2" maxValue="7.4999999999999997E-2"/>
    </cacheField>
    <cacheField name="Absolute VAT" numFmtId="165">
      <sharedItems containsString="0" containsBlank="1" containsNumber="1" minValue="135.94499999999999" maxValue="27151.875"/>
    </cacheField>
    <cacheField name="Absolute bill" numFmtId="0">
      <sharedItems containsString="0" containsBlank="1" containsNumber="1" containsInteger="1" minValue="2000" maxValue="2000"/>
    </cacheField>
    <cacheField name="Final Bill" numFmtId="165">
      <sharedItems containsString="0" containsBlank="1" containsNumber="1" minValue="3948.5450000000001" maxValue="391176.875"/>
    </cacheField>
    <cacheField name="Bill Class" numFmtId="0">
      <sharedItems containsBlank="1" count="3">
        <s v="Normal Cost"/>
        <s v="High Cost"/>
        <m/>
      </sharedItems>
    </cacheField>
    <cacheField name="NHIS Discount" numFmtId="165">
      <sharedItems containsString="0" containsBlank="1" containsNumber="1" minValue="0" maxValue="37453.833124999997"/>
    </cacheField>
    <cacheField name="Net Cost after NHIS" numFmtId="165">
      <sharedItems containsString="0" containsBlank="1" containsNumber="1" minValue="1948.5449999999998" maxValue="389176.875"/>
    </cacheField>
    <cacheField name="Patient classification" numFmtId="0">
      <sharedItems containsBlank="1" count="4">
        <s v="Senior "/>
        <s v="Adult"/>
        <s v="Child"/>
        <m/>
      </sharedItems>
    </cacheField>
    <cacheField name="Month" numFmtId="0">
      <sharedItems containsBlank="1" count="3">
        <s v="June"/>
        <s v="July"/>
        <m/>
      </sharedItems>
    </cacheField>
    <cacheField name="ID" numFmtId="0">
      <sharedItems containsBlank="1"/>
    </cacheField>
    <cacheField name="CONCAT" numFmtId="0">
      <sharedItems containsBlank="1"/>
    </cacheField>
    <cacheField name="Revenue Efficiency" numFmtId="0">
      <sharedItems containsString="0" containsBlank="1" containsNumber="1" minValue="112153.55602395827" maxValue="112153.55602395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NDIDI  NMEHIELLE" refreshedDate="46057.695022569445" createdVersion="8" refreshedVersion="8" minRefreshableVersion="3" recordCount="1101" xr:uid="{B7DDF4B4-2290-4792-BEDF-494BCA7706FA}">
  <cacheSource type="worksheet">
    <worksheetSource ref="A1:AI1048576" sheet="Sales data set"/>
  </cacheSource>
  <cacheFields count="35">
    <cacheField name="Date" numFmtId="0">
      <sharedItems containsDate="1" containsBlank="1" containsMixedTypes="1" minDate="2025-07-25T00:00:00" maxDate="2025-07-26T00:00:00"/>
    </cacheField>
    <cacheField name="Invoice_No" numFmtId="0">
      <sharedItems containsBlank="1"/>
    </cacheField>
    <cacheField name="Customer_Name" numFmtId="0">
      <sharedItems containsBlank="1"/>
    </cacheField>
    <cacheField name="Item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50"/>
    </cacheField>
    <cacheField name="Unit_Price" numFmtId="0">
      <sharedItems containsString="0" containsBlank="1" containsNumber="1" containsInteger="1" minValue="209" maxValue="14980"/>
    </cacheField>
    <cacheField name="Discount_%" numFmtId="0">
      <sharedItems containsString="0" containsBlank="1" containsNumber="1" containsInteger="1" minValue="0" maxValue="15"/>
    </cacheField>
    <cacheField name="VAT_%" numFmtId="0">
      <sharedItems containsString="0" containsBlank="1" containsNumber="1" minValue="7.5" maxValue="7.5"/>
    </cacheField>
    <cacheField name="Sales_Rep" numFmtId="0">
      <sharedItems containsBlank="1"/>
    </cacheField>
    <cacheField name="Payment_Method" numFmtId="0">
      <sharedItems containsBlank="1"/>
    </cacheField>
    <cacheField name="Region" numFmtId="0">
      <sharedItems containsBlank="1"/>
    </cacheField>
    <cacheField name="Total sale" numFmtId="0">
      <sharedItems containsString="0" containsBlank="1" containsNumber="1" containsInteger="1" minValue="540" maxValue="710976"/>
    </cacheField>
    <cacheField name="Discount Amount" numFmtId="0">
      <sharedItems containsString="0" containsBlank="1" containsNumber="1" minValue="0" maxValue="99291.15"/>
    </cacheField>
    <cacheField name="Net Sale" numFmtId="0">
      <sharedItems containsString="0" containsBlank="1" containsNumber="1" minValue="513" maxValue="710112"/>
    </cacheField>
    <cacheField name="VAT amount" numFmtId="0">
      <sharedItems containsString="0" containsBlank="1" containsNumber="1" minValue="38.475000000000001" maxValue="53258.400000000001"/>
    </cacheField>
    <cacheField name="Final Payable amount" numFmtId="0">
      <sharedItems containsString="0" containsBlank="1" containsNumber="1" minValue="551.47500000000002" maxValue="763370.4"/>
    </cacheField>
    <cacheField name="Column1" numFmtId="0">
      <sharedItems containsBlank="1"/>
    </cacheField>
    <cacheField name="Column2" numFmtId="0">
      <sharedItems containsString="0" containsBlank="1" containsNumber="1" minValue="7.4999999999999997E-2" maxValue="7.4999999999999997E-2"/>
    </cacheField>
    <cacheField name="VAT Amount(Absolute)" numFmtId="0">
      <sharedItems containsString="0" containsBlank="1" containsNumber="1" minValue="38.475000000000001" maxValue="53258.400000000001"/>
    </cacheField>
    <cacheField name="Column3" numFmtId="0">
      <sharedItems containsBlank="1"/>
    </cacheField>
    <cacheField name="Column4" numFmtId="0">
      <sharedItems containsString="0" containsBlank="1" containsNumber="1" containsInteger="1" minValue="500" maxValue="500"/>
    </cacheField>
    <cacheField name="Transport charge" numFmtId="0">
      <sharedItems containsString="0" containsBlank="1" containsNumber="1" minValue="1051.4749999999999" maxValue="763870.4"/>
    </cacheField>
    <cacheField name="Sale Label" numFmtId="0">
      <sharedItems containsBlank="1" count="3">
        <s v="Low Sale"/>
        <s v="High sale"/>
        <m/>
      </sharedItems>
    </cacheField>
    <cacheField name="Apply 5% Discount" numFmtId="0">
      <sharedItems containsString="0" containsBlank="1" containsNumber="1" minValue="0" maxValue="35505.599999999999"/>
    </cacheField>
    <cacheField name="Sale Class" numFmtId="0">
      <sharedItems containsBlank="1"/>
    </cacheField>
    <cacheField name="Month" numFmtId="0">
      <sharedItems containsBlank="1"/>
    </cacheField>
    <cacheField name="Column5" numFmtId="0">
      <sharedItems containsBlank="1"/>
    </cacheField>
    <cacheField name="Concat" numFmtId="0">
      <sharedItems containsBlank="1"/>
    </cacheField>
    <cacheField name="Total July Revennue " numFmtId="0">
      <sharedItems containsString="0" containsBlank="1" containsNumber="1" minValue="214902704.54499975" maxValue="214902704.54499975"/>
    </cacheField>
    <cacheField name="Average" numFmtId="0">
      <sharedItems containsString="0" containsBlank="1" containsNumber="1" minValue="181735.90236363639" maxValue="181735.90236363639"/>
    </cacheField>
    <cacheField name="Total VAT collected" numFmtId="0">
      <sharedItems containsString="0" containsBlank="1" containsNumber="1" minValue="14993211.944999969" maxValue="14993211.944999969"/>
    </cacheField>
    <cacheField name="Best Selling Item by Quantity" numFmtId="0">
      <sharedItems containsBlank="1" containsMixedTypes="1" containsNumber="1" containsInteger="1" minValue="49" maxValue="49"/>
    </cacheField>
    <cacheField name="Sales Rep" numFmtId="0">
      <sharedItems containsBlank="1"/>
    </cacheField>
    <cacheField name="Total Pos sales" numFmtId="0">
      <sharedItems containsString="0" containsBlank="1" containsNumber="1" minValue="75150532.883749977" maxValue="75150532.883749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NDIDI  NMEHIELLE" refreshedDate="46057.695023032407" createdVersion="8" refreshedVersion="8" minRefreshableVersion="3" recordCount="1100" xr:uid="{87D7201E-B608-4CB2-B3B3-8BF70139C80A}">
  <cacheSource type="worksheet">
    <worksheetSource ref="A1:AI1101" sheet="Sales data set"/>
  </cacheSource>
  <cacheFields count="35">
    <cacheField name="Date" numFmtId="0">
      <sharedItems containsDate="1" containsBlank="1" containsMixedTypes="1" minDate="2025-07-25T00:00:00" maxDate="2025-07-26T00:00:00" count="33">
        <d v="2025-07-25T00:00:00"/>
        <s v="2025-07-10"/>
        <s v="2025-07-23"/>
        <s v="2025-07-26"/>
        <s v="2025-07-24"/>
        <s v="2025-07-05"/>
        <s v="2025-07-01"/>
        <s v="2025-07-25"/>
        <s v="2025-07-02"/>
        <s v="2025-07-06"/>
        <s v="2025-07-03"/>
        <s v="2025-07-16"/>
        <s v="2025-07-31"/>
        <s v="2025-07-08"/>
        <s v="2025-07-18"/>
        <s v="2025-07-19"/>
        <s v="2025-07-11"/>
        <s v="2025-07-09"/>
        <s v="2025-07-17"/>
        <s v="2025-07-28"/>
        <s v="2025-07-29"/>
        <s v="2025-07-22"/>
        <s v="2025-07-14"/>
        <s v="2025-07-27"/>
        <s v="2025-07-04"/>
        <s v="2025-07-12"/>
        <s v="2025-07-20"/>
        <s v="2025-07-30"/>
        <s v="2025-07-21"/>
        <s v="2025-07-13"/>
        <s v="2025-07-15"/>
        <s v="2025-07-07"/>
        <m u="1"/>
      </sharedItems>
    </cacheField>
    <cacheField name="Invoice_No" numFmtId="0">
      <sharedItems/>
    </cacheField>
    <cacheField name="Customer_Name" numFmtId="0">
      <sharedItems containsBlank="1" count="11">
        <s v="Fatima"/>
        <s v="Grace"/>
        <s v="Lucky"/>
        <s v="Kemi"/>
        <s v="John"/>
        <s v="Ade"/>
        <s v="Bola"/>
        <s v="Chinedu"/>
        <s v="Ibrahim"/>
        <s v="Hassan"/>
        <m u="1"/>
      </sharedItems>
    </cacheField>
    <cacheField name="Item" numFmtId="0">
      <sharedItems containsBlank="1" count="19">
        <s v="Beans 2kg"/>
        <s v="Beef 1kg"/>
        <s v="Bread"/>
        <s v="Cooking Oil 1L"/>
        <s v="Banana"/>
        <s v="Milk 1L"/>
        <s v="Indomie Pack"/>
        <s v="Flour 2kg"/>
        <s v="Onions Basket"/>
        <s v="Sugar 1kg"/>
        <s v="Eggs Crate"/>
        <s v="Soft Drink 50cl"/>
        <s v="Rice 5kg"/>
        <s v="Chicken (Frozen)"/>
        <s v="Tomatoes Basket"/>
        <s v="Water 75cl"/>
        <s v="Apple"/>
        <s v="Fish (Frozen)"/>
        <m u="1"/>
      </sharedItems>
    </cacheField>
    <cacheField name="Category" numFmtId="0">
      <sharedItems containsBlank="1" count="12">
        <s v="Grains"/>
        <s v="Meat"/>
        <s v="Bakery"/>
        <s v="Oil"/>
        <s v="Fruits"/>
        <s v="Dairy"/>
        <s v="Noodles"/>
        <s v="Baking"/>
        <s v="Vegetables"/>
        <s v="Beverages"/>
        <s v="Seafood"/>
        <m u="1"/>
      </sharedItems>
    </cacheField>
    <cacheField name="Quantity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containsInteger="1" minValue="209" maxValue="14980"/>
    </cacheField>
    <cacheField name="Discount_%" numFmtId="0">
      <sharedItems containsSemiMixedTypes="0" containsString="0" containsNumber="1" containsInteger="1" minValue="0" maxValue="15"/>
    </cacheField>
    <cacheField name="VAT_%" numFmtId="0">
      <sharedItems containsSemiMixedTypes="0" containsString="0" containsNumber="1" minValue="7.5" maxValue="7.5"/>
    </cacheField>
    <cacheField name="Sales_Rep" numFmtId="0">
      <sharedItems containsBlank="1" count="5">
        <s v="Rep A"/>
        <s v="Rep C"/>
        <s v="Rep B"/>
        <s v="Rep D"/>
        <m u="1"/>
      </sharedItems>
    </cacheField>
    <cacheField name="Payment_Method" numFmtId="0">
      <sharedItems containsBlank="1" count="4">
        <s v="Cash"/>
        <s v="Transfer"/>
        <s v="POS"/>
        <m u="1"/>
      </sharedItems>
    </cacheField>
    <cacheField name="Region" numFmtId="0">
      <sharedItems containsBlank="1" count="5">
        <s v="South"/>
        <s v="North"/>
        <s v="West"/>
        <s v="East"/>
        <m u="1"/>
      </sharedItems>
    </cacheField>
    <cacheField name="Total sale" numFmtId="0">
      <sharedItems containsSemiMixedTypes="0" containsString="0" containsNumber="1" containsInteger="1" minValue="540" maxValue="710976"/>
    </cacheField>
    <cacheField name="Discount Amount" numFmtId="0">
      <sharedItems containsSemiMixedTypes="0" containsString="0" containsNumber="1" minValue="0" maxValue="99291.15"/>
    </cacheField>
    <cacheField name="Net Sale" numFmtId="0">
      <sharedItems containsSemiMixedTypes="0" containsString="0" containsNumber="1" minValue="513" maxValue="710112"/>
    </cacheField>
    <cacheField name="VAT amount" numFmtId="0">
      <sharedItems containsSemiMixedTypes="0" containsString="0" containsNumber="1" minValue="38.475000000000001" maxValue="53258.400000000001"/>
    </cacheField>
    <cacheField name="Final Payable amount" numFmtId="0">
      <sharedItems containsSemiMixedTypes="0" containsString="0" containsNumber="1" minValue="551.47500000000002" maxValue="763370.4"/>
    </cacheField>
    <cacheField name="Column1" numFmtId="0">
      <sharedItems containsBlank="1"/>
    </cacheField>
    <cacheField name="Column2" numFmtId="0">
      <sharedItems containsString="0" containsBlank="1" containsNumber="1" minValue="7.4999999999999997E-2" maxValue="7.4999999999999997E-2"/>
    </cacheField>
    <cacheField name="VAT Amount(Absolute)" numFmtId="0">
      <sharedItems containsSemiMixedTypes="0" containsString="0" containsNumber="1" minValue="38.475000000000001" maxValue="53258.400000000001"/>
    </cacheField>
    <cacheField name="Column3" numFmtId="0">
      <sharedItems containsBlank="1"/>
    </cacheField>
    <cacheField name="Column4" numFmtId="0">
      <sharedItems containsString="0" containsBlank="1" containsNumber="1" containsInteger="1" minValue="500" maxValue="500"/>
    </cacheField>
    <cacheField name="Transport charge" numFmtId="0">
      <sharedItems containsSemiMixedTypes="0" containsString="0" containsNumber="1" minValue="1051.4749999999999" maxValue="763870.4"/>
    </cacheField>
    <cacheField name="Sale Label" numFmtId="0">
      <sharedItems/>
    </cacheField>
    <cacheField name="Apply 5% Discount" numFmtId="0">
      <sharedItems containsSemiMixedTypes="0" containsString="0" containsNumber="1" minValue="0" maxValue="35505.599999999999"/>
    </cacheField>
    <cacheField name="Sale Class" numFmtId="0">
      <sharedItems/>
    </cacheField>
    <cacheField name="Month" numFmtId="0">
      <sharedItems/>
    </cacheField>
    <cacheField name="Column5" numFmtId="0">
      <sharedItems/>
    </cacheField>
    <cacheField name="Concat" numFmtId="0">
      <sharedItems/>
    </cacheField>
    <cacheField name="Total July Revennue " numFmtId="0">
      <sharedItems containsString="0" containsBlank="1" containsNumber="1" minValue="214902704.54499975" maxValue="214902704.54499975"/>
    </cacheField>
    <cacheField name="Average" numFmtId="0">
      <sharedItems containsString="0" containsBlank="1" containsNumber="1" minValue="181735.90236363639" maxValue="181735.90236363639"/>
    </cacheField>
    <cacheField name="Total VAT collected" numFmtId="0">
      <sharedItems containsString="0" containsBlank="1" containsNumber="1" minValue="14993211.944999969" maxValue="14993211.944999969"/>
    </cacheField>
    <cacheField name="Best Selling Item by Quantity" numFmtId="0">
      <sharedItems containsBlank="1" containsMixedTypes="1" containsNumber="1" containsInteger="1" minValue="49" maxValue="49"/>
    </cacheField>
    <cacheField name="Sales Rep" numFmtId="0">
      <sharedItems containsBlank="1"/>
    </cacheField>
    <cacheField name="Total Pos sales" numFmtId="0">
      <sharedItems containsString="0" containsBlank="1" containsNumber="1" minValue="75150532.883749977" maxValue="75150532.883749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A58A9-9319-4291-A59D-E1DDA29D2FCC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tal Sales by category " colHeaderCaption="Region">
  <location ref="AK147:AP160" firstHeaderRow="1" firstDataRow="2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F8F8D-C39E-41EE-A997-42728E27F854}" name="TOTAL SALES BY CATEGORY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S5:AT17" firstHeaderRow="1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2B386-704E-407A-87ED-043CAAD0A94A}" name="PivotTable1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colHeaderCaption="Category">
  <location ref="AU150:BG184" firstHeaderRow="1" firstDataRow="2" firstDataCol="1"/>
  <pivotFields count="35">
    <pivotField axis="axisRow" showAll="0">
      <items count="34">
        <item x="6"/>
        <item x="8"/>
        <item x="10"/>
        <item x="24"/>
        <item x="5"/>
        <item x="9"/>
        <item x="31"/>
        <item x="13"/>
        <item x="17"/>
        <item x="1"/>
        <item x="16"/>
        <item x="25"/>
        <item x="29"/>
        <item x="22"/>
        <item x="30"/>
        <item x="11"/>
        <item x="18"/>
        <item x="14"/>
        <item x="15"/>
        <item x="26"/>
        <item x="28"/>
        <item x="21"/>
        <item x="2"/>
        <item x="4"/>
        <item x="7"/>
        <item x="3"/>
        <item x="23"/>
        <item x="19"/>
        <item x="20"/>
        <item x="27"/>
        <item x="12"/>
        <item x="0"/>
        <item h="1" m="1" x="32"/>
        <item t="default"/>
      </items>
    </pivotField>
    <pivotField showAll="0"/>
    <pivotField showAll="0"/>
    <pivotField showAll="0"/>
    <pivotField axis="axisCol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Final Payable amount" fld="16" baseField="0" baseItem="0"/>
  </dataFields>
  <chartFormats count="67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4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4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4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5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5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5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5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5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A7538-E105-4546-8274-1769448E5529}" name="PivotTable2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colHeaderCaption="Payment method ">
  <location ref="AM296:AO309" firstHeaderRow="1" firstDataRow="2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0"/>
        <item h="1" x="2"/>
        <item h="1" x="1"/>
        <item h="1"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0"/>
  </colFields>
  <colItems count="2">
    <i>
      <x/>
    </i>
    <i t="grand">
      <x/>
    </i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A7DCA-3769-4051-A8D3-290E832C36FA}" name="PivotTable2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M218:AN222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01786-65C3-4948-8B5B-8EE85892064F}" name="PivotTable1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percentage">
  <location ref="AO110:AP122" firstHeaderRow="1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ercentage of Final Payable amount" fld="16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5C9DE-FAE1-44A6-9147-100F9DD388A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N337:AO342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h="1"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Payable amount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C2794-4435-403F-95E0-FF7019B9CBE0}" name="PivotTable2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ep" colHeaderCaption="Region">
  <location ref="AP235:AU241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m="1" x="4"/>
        <item t="default"/>
      </items>
    </pivotField>
    <pivotField showAll="0"/>
    <pivotField axis="axisCol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E9EF8-5A26-46EA-A551-D3968E3CB4C7}" name="Invoice per method Payment 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Y28:AZ32" firstHeaderRow="1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_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08B56-C19F-4577-A7F5-C828B61C2EB6}" name="PivotTable2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P264:AR276" firstHeaderRow="0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T amount" fld="15" baseField="0" baseItem="0"/>
    <dataField name="Sum of Discount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1352D-9C40-48F1-9C9B-619F64185575}" name="PivotTable2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" colHeaderCaption="Quantity">
  <location ref="AT304:AU323" firstHeaderRow="1" firstDataRow="1" firstDataCol="1"/>
  <pivotFields count="35">
    <pivotField showAll="0"/>
    <pivotField showAll="0"/>
    <pivotField showAll="0"/>
    <pivotField axis="axisRow" showAll="0">
      <items count="20">
        <item x="16"/>
        <item x="4"/>
        <item x="0"/>
        <item x="1"/>
        <item x="2"/>
        <item x="13"/>
        <item x="3"/>
        <item x="10"/>
        <item x="17"/>
        <item x="7"/>
        <item x="6"/>
        <item x="5"/>
        <item x="8"/>
        <item x="12"/>
        <item x="11"/>
        <item x="9"/>
        <item x="14"/>
        <item x="15"/>
        <item h="1" m="1"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Quantity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AE625-541F-4670-BACE-1BA09D1BE8AF}" name="PivotTable1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performing sales Rep">
  <location ref="AQ132:AR137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h="1" m="1"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16B66-993C-4DF9-B766-7884ADFDD8E9}" name="PivotTable2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AM241:AN252" firstHeaderRow="1" firstDataRow="1" firstDataCol="1"/>
  <pivotFields count="35">
    <pivotField showAll="0"/>
    <pivotField showAll="0"/>
    <pivotField axis="axisRow" showAll="0">
      <items count="12">
        <item x="5"/>
        <item x="6"/>
        <item x="7"/>
        <item x="0"/>
        <item x="1"/>
        <item x="9"/>
        <item x="8"/>
        <item x="4"/>
        <item x="3"/>
        <item x="2"/>
        <item h="1" m="1"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BBE0B-1C65-41EC-A118-16F2C496F7F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326:AL327" firstHeaderRow="0" firstDataRow="1" firstDataCol="0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Final Payable amount" fld="16" baseField="0" baseItem="0"/>
    <dataField name="Sum of Total July Revennue " fld="2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07CCF-51B6-4C4C-BEF7-1354985FBBB6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s">
  <location ref="AT103:AU122" firstHeaderRow="1" firstDataRow="1" firstDataCol="1"/>
  <pivotFields count="35">
    <pivotField showAll="0"/>
    <pivotField showAll="0"/>
    <pivotField showAll="0"/>
    <pivotField axis="axisRow" showAll="0">
      <items count="20">
        <item x="16"/>
        <item x="4"/>
        <item x="0"/>
        <item x="1"/>
        <item x="2"/>
        <item x="13"/>
        <item x="3"/>
        <item x="10"/>
        <item x="17"/>
        <item x="7"/>
        <item x="6"/>
        <item x="5"/>
        <item x="8"/>
        <item x="12"/>
        <item x="11"/>
        <item x="9"/>
        <item x="14"/>
        <item x="15"/>
        <item h="1" m="1" x="1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Unit_Price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33DB7-2897-4B0A-913E-EED454DD106C}" name="Total vat collected by categogry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78:BD90" firstHeaderRow="1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VAT 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C4AEA-0FA5-4B7B-9C61-709113B09AE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S347:AT359" firstHeaderRow="1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et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BD77C-6527-48C8-BEBB-CC233ED7F636}" name="PivotTable6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percentage">
  <location ref="A45:B57" firstHeaderRow="1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ercentage of Final Payable amount" fld="16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0736A-3E83-465C-B915-B7E290D51CC4}" name="PivotTable6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ep" colHeaderCaption="Region">
  <location ref="F234:K240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m="1" x="4"/>
        <item t="default"/>
      </items>
    </pivotField>
    <pivotField showAll="0"/>
    <pivotField axis="axisCol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2452C-7DEE-4EFA-8BB3-19FD9C529A6C}" name="PivotTable7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colHeaderCaption="Payment method ">
  <location ref="C295:E308" firstHeaderRow="1" firstDataRow="2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0"/>
        <item h="1" x="2"/>
        <item h="1" x="1"/>
        <item h="1"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0"/>
  </colFields>
  <colItems count="2">
    <i>
      <x/>
    </i>
    <i t="grand">
      <x/>
    </i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0607D-3599-4EE7-BA33-93FE6D294431}" name="PivotTable6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" colHeaderCaption="Quantity">
  <location ref="J303:K322" firstHeaderRow="1" firstDataRow="1" firstDataCol="1"/>
  <pivotFields count="35">
    <pivotField showAll="0"/>
    <pivotField showAll="0"/>
    <pivotField showAll="0"/>
    <pivotField axis="axisRow" showAll="0">
      <items count="20">
        <item x="16"/>
        <item x="4"/>
        <item x="0"/>
        <item x="1"/>
        <item x="2"/>
        <item x="13"/>
        <item x="3"/>
        <item x="10"/>
        <item x="17"/>
        <item x="7"/>
        <item x="6"/>
        <item x="5"/>
        <item x="8"/>
        <item x="12"/>
        <item x="11"/>
        <item x="9"/>
        <item x="14"/>
        <item x="15"/>
        <item h="1" m="1"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Quantity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8B774-253B-4FDB-BA9A-E1704E7A5F93}" name="PivotTable7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s">
  <location ref="A134:B153" firstHeaderRow="1" firstDataRow="1" firstDataCol="1"/>
  <pivotFields count="35">
    <pivotField showAll="0"/>
    <pivotField showAll="0"/>
    <pivotField showAll="0"/>
    <pivotField axis="axisRow" showAll="0">
      <items count="20">
        <item x="16"/>
        <item x="4"/>
        <item x="0"/>
        <item x="1"/>
        <item x="2"/>
        <item x="13"/>
        <item x="3"/>
        <item x="10"/>
        <item x="17"/>
        <item x="7"/>
        <item x="6"/>
        <item x="5"/>
        <item x="8"/>
        <item x="12"/>
        <item x="11"/>
        <item x="9"/>
        <item x="14"/>
        <item x="15"/>
        <item m="1"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Quantity" fld="5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5404-748B-4AC7-BEF1-767790598A30}" name="PivotTable5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4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0"/>
        <item x="2"/>
        <item h="1" x="1"/>
        <item h="1"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467DE-D36E-4165-8B82-66437C7D0681}" name="PivotTable8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K133:L145" firstHeaderRow="1" firstDataRow="1" firstDataCol="1"/>
  <pivotFields count="35">
    <pivotField showAll="0"/>
    <pivotField showAll="0"/>
    <pivotField showAll="0"/>
    <pivotField showAll="0"/>
    <pivotField axis="axisRow" showAll="0" sortType="descending">
      <items count="13">
        <item m="1" x="11"/>
        <item x="8"/>
        <item x="10"/>
        <item x="3"/>
        <item x="6"/>
        <item x="1"/>
        <item x="0"/>
        <item x="4"/>
        <item x="5"/>
        <item x="9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 v="7"/>
    </i>
    <i>
      <x v="10"/>
    </i>
    <i>
      <x v="8"/>
    </i>
    <i>
      <x v="6"/>
    </i>
    <i>
      <x v="1"/>
    </i>
    <i>
      <x v="9"/>
    </i>
    <i>
      <x v="5"/>
    </i>
    <i>
      <x v="3"/>
    </i>
    <i>
      <x v="4"/>
    </i>
    <i>
      <x v="2"/>
    </i>
    <i>
      <x v="11"/>
    </i>
    <i t="grand">
      <x/>
    </i>
  </rowItems>
  <colItems count="1">
    <i/>
  </colItems>
  <dataFields count="1">
    <dataField name="Sum of Discount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16F0F-F416-4C13-AD81-94ADF3E7A615}" name="PivotTable7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D336:E341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h="1"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Payable amount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A4A38-AFF9-46B5-9F69-44301D2D3D78}" name="PivotTable7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88:B9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inal Payable amount" fld="16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506B5-F1A5-482F-85E2-646292367B52}" name="PivotTable6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label">
  <location ref="A18:B21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E9E25-1515-4E3D-92D8-9B1179240A30}" name="PivotTable7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colHeaderCaption="Category">
  <location ref="F59:R93" firstHeaderRow="1" firstDataRow="2" firstDataCol="1"/>
  <pivotFields count="35">
    <pivotField axis="axisRow" showAll="0">
      <items count="34">
        <item x="6"/>
        <item x="8"/>
        <item x="10"/>
        <item x="24"/>
        <item x="5"/>
        <item x="9"/>
        <item x="31"/>
        <item x="13"/>
        <item x="17"/>
        <item x="1"/>
        <item x="16"/>
        <item x="25"/>
        <item x="29"/>
        <item x="22"/>
        <item x="30"/>
        <item x="11"/>
        <item x="18"/>
        <item x="14"/>
        <item x="15"/>
        <item x="26"/>
        <item x="28"/>
        <item x="21"/>
        <item x="2"/>
        <item x="4"/>
        <item x="7"/>
        <item x="3"/>
        <item x="23"/>
        <item x="19"/>
        <item x="20"/>
        <item x="27"/>
        <item x="12"/>
        <item x="0"/>
        <item h="1" m="1" x="32"/>
        <item t="default"/>
      </items>
    </pivotField>
    <pivotField showAll="0"/>
    <pivotField showAll="0"/>
    <pivotField showAll="0"/>
    <pivotField axis="axisCol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Final Payable amount" fld="16" baseField="0" baseItem="0"/>
  </dataFields>
  <chartFormats count="67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4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4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4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4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4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5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5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5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5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5" format="2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46162-42D8-4AB9-BF3F-9EA8DC3B465F}" name="total sales by Category and Region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tal Sales by category " colHeaderCaption="Region">
  <location ref="D18:I31" firstHeaderRow="1" firstDataRow="2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25A2F-FF7B-4657-A646-457E5A8FD670}" name="PivotTable5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ep">
  <location ref="A34:B39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m="1"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40774-12D1-40C1-AA15-E21A53D26C1A}" name="Total Sales by Region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D2:E7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h="1" m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94C0A-3C3C-408A-B7D0-21D38FF062F9}" name="PivotTable7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performing sales Rep" colHeaderCaption="Region">
  <location ref="A97:F103" firstHeaderRow="1" firstDataRow="2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h="1" m="1" x="4"/>
        <item x="3"/>
        <item x="1"/>
        <item x="2"/>
        <item x="0"/>
        <item t="default"/>
      </items>
    </pivotField>
    <pivotField showAll="0"/>
    <pivotField axis="axisCol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C7088-3147-45D3-BDB5-1C48703E7956}" name="PivotTable8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E134:F167" firstHeaderRow="1" firstDataRow="1" firstDataCol="1"/>
  <pivotFields count="35">
    <pivotField axis="axisRow" showAll="0">
      <items count="34">
        <item x="6"/>
        <item x="8"/>
        <item x="10"/>
        <item x="24"/>
        <item x="5"/>
        <item x="9"/>
        <item x="31"/>
        <item x="13"/>
        <item x="17"/>
        <item x="1"/>
        <item x="16"/>
        <item x="25"/>
        <item x="29"/>
        <item x="22"/>
        <item x="30"/>
        <item x="11"/>
        <item x="18"/>
        <item x="14"/>
        <item x="15"/>
        <item x="26"/>
        <item x="28"/>
        <item x="21"/>
        <item x="2"/>
        <item x="4"/>
        <item x="7"/>
        <item x="3"/>
        <item x="23"/>
        <item x="19"/>
        <item x="20"/>
        <item x="27"/>
        <item x="12"/>
        <item x="0"/>
        <item m="1"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Final Payable amount" fld="1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01EE3-3599-44B0-AFB4-3CE4120C8540}" name="PivotTable5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64:B6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B0892-90D3-493A-99F8-FF4F9B245792}" name="PivotTable7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Category">
  <location ref="A126:M129" firstHeaderRow="1" firstDataRow="2" firstDataCol="1"/>
  <pivotFields count="35">
    <pivotField showAll="0"/>
    <pivotField showAll="0"/>
    <pivotField showAll="0"/>
    <pivotField showAll="0"/>
    <pivotField axis="axisCol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h="1" x="2"/>
        <item h="1" x="1"/>
        <item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/>
    </i>
    <i t="grand">
      <x/>
    </i>
  </rowItems>
  <colFields count="1">
    <field x="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F893E-6AC8-4C01-815E-1CEED33FF10A}" name="PivotTable7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 colHeaderCaption="Category">
  <location ref="J4:V16" firstHeaderRow="1" firstDataRow="2" firstDataCol="1" rowPageCount="1" colPageCount="1"/>
  <pivotFields count="35">
    <pivotField showAll="0"/>
    <pivotField showAll="0"/>
    <pivotField axis="axisRow" multipleItemSelectionAllowed="1" showAll="0" sortType="descending">
      <items count="12">
        <item m="1" x="10"/>
        <item x="2"/>
        <item x="3"/>
        <item x="4"/>
        <item x="8"/>
        <item x="9"/>
        <item x="1"/>
        <item x="0"/>
        <item x="7"/>
        <item x="6"/>
        <item x="5"/>
        <item t="default"/>
      </items>
    </pivotField>
    <pivotField axis="axisPage" showAll="0" sortType="descending">
      <items count="20">
        <item x="16"/>
        <item x="4"/>
        <item x="0"/>
        <item x="1"/>
        <item x="2"/>
        <item x="13"/>
        <item x="3"/>
        <item x="10"/>
        <item x="17"/>
        <item x="7"/>
        <item x="6"/>
        <item x="5"/>
        <item x="8"/>
        <item x="12"/>
        <item x="11"/>
        <item x="9"/>
        <item x="14"/>
        <item x="15"/>
        <item m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13">
        <item m="1" x="11"/>
        <item x="8"/>
        <item x="10"/>
        <item x="3"/>
        <item x="6"/>
        <item x="1"/>
        <item x="0"/>
        <item x="4"/>
        <item x="5"/>
        <item x="9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hier="-1"/>
  </pageField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204D5-9920-4C21-893A-694639651933}" name="PivotTable7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8:C120" firstHeaderRow="0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 Amount" fld="13" baseField="0" baseItem="0"/>
    <dataField name="Sum of VAT am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4341E-0A14-456F-B6BC-62BC8B024AD1}" name="Total Sales by Category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G2:H14" firstHeaderRow="1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2A056-4740-4C6F-946E-F0D84910CCAC}" name="PivotTable6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A73:B84" firstHeaderRow="1" firstDataRow="1" firstDataCol="1"/>
  <pivotFields count="35">
    <pivotField showAll="0"/>
    <pivotField showAll="0"/>
    <pivotField axis="axisRow" showAll="0">
      <items count="12">
        <item x="5"/>
        <item x="6"/>
        <item x="7"/>
        <item x="0"/>
        <item x="1"/>
        <item x="9"/>
        <item x="8"/>
        <item x="4"/>
        <item x="3"/>
        <item x="2"/>
        <item h="1" m="1"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1544D-0AE3-4DEF-A370-788CCA1E5765}" name="PivotTable8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H133:I13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Payable am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CAD6A-C26D-4E11-9899-AFFA776DD35C}" name="PivotTable6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I346:J358" firstHeaderRow="1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Net Sal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31DED-7E6E-46FB-9C10-95B2D112569B}" name="PivotTable6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5:B326" firstHeaderRow="0" firstDataRow="1" firstDataCol="0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Final Payable amount" fld="16" baseField="0" baseItem="0"/>
    <dataField name="Sum of Total July Revennue " fld="2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8CE01-6365-45A3-88DD-6BE25951856D}" name="PivotTable6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F263:H275" firstHeaderRow="0" firstDataRow="1" firstDataCol="1"/>
  <pivotFields count="35">
    <pivotField showAll="0"/>
    <pivotField showAll="0"/>
    <pivotField showAll="0"/>
    <pivotField showAll="0"/>
    <pivotField axis="axisRow" showAll="0">
      <items count="13">
        <item x="2"/>
        <item x="7"/>
        <item x="9"/>
        <item x="5"/>
        <item x="4"/>
        <item x="0"/>
        <item x="1"/>
        <item x="6"/>
        <item x="3"/>
        <item x="10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T amount" fld="15" baseField="0" baseItem="0"/>
    <dataField name="Sum of Discount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B5834-42F8-4BE0-9317-B84B7B2E56F5}" name="Monthly trends per patient visi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 colHeaderCaption="Visit Type">
  <location ref="D3:H7" firstHeaderRow="1" firstDataRow="2" firstDataCol="1"/>
  <pivotFields count="3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30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Patient ID" fld="1" subtotal="count" baseField="0" baseItem="0"/>
  </dataFields>
  <chartFormats count="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A34A3-00A5-4A17-952E-BDD2DEEE8E57}" name="VAT generated per departmen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">
  <location ref="AA24:AB31" firstHeaderRow="1" firstDataRow="1" firstDataCol="1"/>
  <pivotFields count="34"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bsolute VAT" fld="23" baseField="5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EDDDC-6D4D-44B7-A7E4-56FD7CBC9602}" name="PivotTable12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A46:AC53" firstHeaderRow="0" firstDataRow="1" firstDataCol="1"/>
  <pivotFields count="34"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0"/>
        <item h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isit Type" fld="9" subtotal="count" baseField="0" baseItem="0"/>
    <dataField name="Sum of Revenue Efficiency" fld="33" baseField="5" baseItem="0" numFmtId="165"/>
  </dataFields>
  <formats count="2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B82EF-E195-4652-998D-53530D05F226}" name=" distribution of bill classifications 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Bill Class">
  <location ref="AI24:AJ2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3">
    <i>
      <x/>
    </i>
    <i>
      <x v="1"/>
    </i>
    <i t="grand">
      <x/>
    </i>
  </rowItems>
  <colItems count="1">
    <i/>
  </colItems>
  <dataFields count="1">
    <dataField name="Sum of Final Bill" fld="25" baseField="26" baseItem="0" numFmtId="165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E0BE-73E3-48A7-95EB-F9731DC49866}" name="Payment method frequently used by patient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colHeaderCaption="Department">
  <location ref="E47:I55" firstHeaderRow="1" firstDataRow="2" firstDataCol="1"/>
  <pivotFields count="34"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Final Bill" fld="25" subtotal="count" baseField="5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58C16-562E-4598-9E0B-CC8CB3C4C6B1}" name="Total revenue generated by each doctor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octor">
  <location ref="L47:M53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3"/>
        <item x="1"/>
        <item x="2"/>
        <item m="1"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inal Bill" fld="25" baseField="8" baseItem="0" numFmtId="165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96DD2-6803-4477-B65E-A681BD84E2F1}" name="Department with highest number of emergency visit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" colHeaderCaption="Visit Type">
  <location ref="V3:X11" firstHeaderRow="1" firstDataRow="2" firstDataCol="1"/>
  <pivotFields count="34"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0"/>
        <item h="1" x="6"/>
        <item t="default"/>
      </items>
    </pivotField>
    <pivotField showAll="0"/>
    <pivotField showAll="0"/>
    <pivotField showAll="0"/>
    <pivotField axis="axisCol" showAll="0" sortType="descending">
      <items count="5">
        <item x="1"/>
        <item h="1" x="2"/>
        <item h="1"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2">
    <i>
      <x/>
    </i>
    <i t="grand">
      <x/>
    </i>
  </colItems>
  <dataFields count="1">
    <dataField name="Count of Final Bill" fld="25" subtotal="count" baseField="5" baseItem="0"/>
  </dataFields>
  <chartFormats count="1"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14B4A-4FE7-46E8-872C-0BAB4B7D7388}" name="Average Consultation fee per departmen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47:A48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Final Bill" fld="25" subtotal="average" baseField="5" baseItem="0" numFmtId="165"/>
  </dataFields>
  <formats count="2">
    <format dxfId="5">
      <pivotArea dataOnly="0" labelOnly="1" outline="0" axis="axisValues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7AA48-1965-4BC9-A78E-8C4872C995AD}" name="Region with the highest number of patient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L2:AM7" firstHeaderRow="1" firstDataRow="1" firstDataCol="1"/>
  <pivotFields count="3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 ID" fld="1" subtotal="count" baseField="0" baseItem="0"/>
  </dataFields>
  <chartFormats count="5">
    <chartFormat chart="1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58C77-E1BB-47B1-8DEE-7A80C96A1044}" name="Total monthly revenu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>
  <location ref="M26:N29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30"/>
  </rowFields>
  <rowItems count="3">
    <i>
      <x/>
    </i>
    <i>
      <x v="1"/>
    </i>
    <i t="grand">
      <x/>
    </i>
  </rowItems>
  <colItems count="1">
    <i/>
  </colItems>
  <dataFields count="1">
    <dataField name="Sum of Final Bill" fld="25" baseField="3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7E7AC-6C74-4CF0-90B6-2180027DF91B}" name="PivotTable11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5:W26" firstHeaderRow="1" firstDataRow="1" firstDataCol="0"/>
  <pivotFields count="34">
    <pivotField showAll="0"/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Final Bill" fld="25" subtotal="average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A6DCB-1708-415F-84C3-FA2CC957FE02}" name="Total revenue per departmen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">
  <location ref="A26:B33" firstHeaderRow="1" firstDataRow="1" firstDataCol="1"/>
  <pivotFields count="34"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 Bill" fld="25" baseField="5" baseItem="0" numFmtId="5"/>
  </dataFields>
  <formats count="2">
    <format dxfId="7">
      <pivotArea dataOnly="0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25765-85B8-4B27-B47F-1CA04B658701}" name="Patient Visit per Departmen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Department">
  <location ref="A3:B10" firstHeaderRow="1" firstDataRow="1" firstDataCol="1"/>
  <pivotFields count="34">
    <pivotField showAll="0"/>
    <pivotField dataField="1"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ID" fld="1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3E97A-948C-404A-BF6A-6122BF471194}" name="Doctors with highest number of patient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octor">
  <location ref="P46:Q52" firstHeaderRow="1" firstDataRow="1" firstDataCol="1"/>
  <pivotFields count="34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3"/>
        <item x="1"/>
        <item x="2"/>
        <item m="1"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 ID"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FFCDD-1ED4-40C3-8201-E213B35CC53A}" name="Percentage of total revenue from insured and non insured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Insurance">
  <location ref="AE24:AF28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Bill" fld="25" showDataAs="percentOfTotal" baseField="25" baseItem="0" numFmtId="10"/>
  </dataFields>
  <chartFormats count="4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B60D8-6C01-433A-B05C-BB37270871CE}" name="Highest age group visi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H3:AI7" firstHeaderRow="1" firstDataRow="1" firstDataCol="1"/>
  <pivotFields count="34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countASubtotal="1">
      <items count="5">
        <item x="1"/>
        <item x="2"/>
        <item x="0"/>
        <item h="1" x="3"/>
        <item t="countA"/>
      </items>
    </pivotField>
    <pivotField showAll="0"/>
    <pivotField showAll="0"/>
    <pivotField showAll="0"/>
    <pivotField showAll="0"/>
  </pivotFields>
  <rowFields count="1">
    <field x="2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 ID"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BE033-105D-434B-B7B6-96F8E7EE3081}" name="Department with the highest Discoun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">
  <location ref="AN24:AO31" firstHeaderRow="1" firstDataRow="1" firstDataCol="1"/>
  <pivotFields count="34"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3"/>
        <item x="5"/>
        <item x="1"/>
        <item x="4"/>
        <item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4"/>
    </i>
    <i>
      <x v="1"/>
    </i>
    <i>
      <x v="2"/>
    </i>
    <i>
      <x v="3"/>
    </i>
    <i>
      <x v="5"/>
    </i>
    <i>
      <x/>
    </i>
    <i t="grand">
      <x/>
    </i>
  </rowItems>
  <colItems count="1">
    <i/>
  </colItems>
  <dataFields count="1">
    <dataField name="Sum of Discount Amount" fld="18" baseField="5" baseItem="0" numFmtId="165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7C6F1-0331-4804-A41E-57D07F677515}" name="Age group with highest revenu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atient Classification">
  <location ref="R26:S30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h="1" x="3"/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2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Final Bill" fld="25" baseField="29" baseItem="1" numFmtId="165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63315-1ED1-424A-AF46-185CA7126050}" name="Distribution of Visit type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Visit Type">
  <location ref="K3:L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Bill" fld="25" baseField="9" baseItem="0" numFmtId="165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A79AE-E59B-42C9-9638-AEECB788B7F1}" name="PivotTable1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" colHeaderCaption="Gender">
  <location ref="AA2:AD10" firstHeaderRow="1" firstDataRow="2" firstDataCol="1"/>
  <pivotFields count="34">
    <pivotField showAll="0"/>
    <pivotField showAll="0"/>
    <pivotField showAll="0"/>
    <pivotField axis="axisCol" showAll="0" countASubtotal="1">
      <items count="4">
        <item x="0"/>
        <item x="1"/>
        <item x="2"/>
        <item t="countA"/>
      </items>
    </pivotField>
    <pivotField showAll="0"/>
    <pivotField axis="axisRow" showAll="0">
      <items count="8">
        <item x="2"/>
        <item x="3"/>
        <item x="5"/>
        <item x="1"/>
        <item x="4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Final Bill" fld="25" subtotal="count" baseField="5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B98E5-B52D-46B0-9DEB-086F256F90AE}" name="PivotTable12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1205" firstHeaderRow="1" firstDataRow="1" firstDataCol="1"/>
  <pivotFields count="34">
    <pivotField showAll="0"/>
    <pivotField axis="axisRow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 t="grand">
      <x/>
    </i>
  </rowItems>
  <colItems count="1">
    <i/>
  </colItems>
  <dataFields count="1">
    <dataField name="Sum of Final Bill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999ECB-52EE-4B57-AD00-DACB98D7DCDE}" name="Table2" displayName="Table2" ref="A1:F16" totalsRowShown="0" headerRowDxfId="54">
  <tableColumns count="6">
    <tableColumn id="1" xr3:uid="{0065C39E-CA67-40B9-AE26-214A69A80070}" name="Name"/>
    <tableColumn id="2" xr3:uid="{31019562-03B3-465D-87D9-DCE92641F3A6}" name="Type 2"/>
    <tableColumn id="3" xr3:uid="{26447D25-E7F3-4083-A2C1-A9EAC884BBBF}" name="Type 3"/>
    <tableColumn id="4" xr3:uid="{3333FD3B-64A8-4A60-9B99-F73AEBE1C918}" name="HP"/>
    <tableColumn id="5" xr3:uid="{E8001B6F-51CA-4E35-B110-DCC6A7891C1B}" name="Attack"/>
    <tableColumn id="6" xr3:uid="{A1149DA3-3D57-4932-80D9-82CE48BE1F3F}" name="Defens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B49BC9-D06E-4BE1-A852-31CA84E4F459}" name="Table4" displayName="Table4" ref="B6:E12" totalsRowShown="0" headerRowDxfId="53" dataDxfId="52">
  <autoFilter ref="B6:E12" xr:uid="{21B49BC9-D06E-4BE1-A852-31CA84E4F459}">
    <filterColumn colId="0" hiddenButton="1"/>
    <filterColumn colId="1" hiddenButton="1"/>
    <filterColumn colId="2" hiddenButton="1"/>
    <filterColumn colId="3" hiddenButton="1"/>
  </autoFilter>
  <tableColumns count="4">
    <tableColumn id="1" xr3:uid="{4E14872B-2962-45B0-BE06-5A98057F9BF4}" name="Name " dataDxfId="51"/>
    <tableColumn id="2" xr3:uid="{A5E426B1-1274-4AF3-AD2C-FE4BC3962989}" name="First Name" dataDxfId="50"/>
    <tableColumn id="3" xr3:uid="{AA46BC57-9056-4BE8-B346-F95D83EE5A3E}" name="Middle Name" dataDxfId="49"/>
    <tableColumn id="4" xr3:uid="{E8353606-16CE-4ABC-AA9D-CC97267D8D14}" name="Last Name" dataDxfId="48"/>
  </tableColumns>
  <tableStyleInfo name="TableStyleMedium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AFB1A-85F1-4770-98CB-5A8FB35C14D3}" name="Table3" displayName="Table3" ref="H14:K23" totalsRowShown="0" headerRowDxfId="47" headerRowBorderDxfId="46" tableBorderDxfId="45">
  <tableColumns count="4">
    <tableColumn id="1" xr3:uid="{031D17B3-54FF-4CED-ADE0-3BD11B911FEA}" name="ENTERTAINMENT"/>
    <tableColumn id="2" xr3:uid="{9651B32E-C6EE-46A7-A968-CC81E3DAD442}" name="Projected Cost"/>
    <tableColumn id="3" xr3:uid="{365FF37C-C7BF-447A-97B7-820E97E8A7A2}" name="Actual cost"/>
    <tableColumn id="4" xr3:uid="{9FF30BFE-423F-4EC6-ACD7-C8AD89203946}" name="Difference" dataDxfId="44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24FF3-4907-4446-BFEC-4E19B903F2F0}" name="Table1" displayName="Table1" ref="A1:Q201" totalsRowShown="0">
  <tableColumns count="17">
    <tableColumn id="1" xr3:uid="{FA76B395-89E7-4289-98D9-C2A6BCD89611}" name="Sale ID"/>
    <tableColumn id="2" xr3:uid="{EFD177CC-CC85-4146-9F8A-9AC381FFE8E5}" name="Date"/>
    <tableColumn id="3" xr3:uid="{59BB183A-FA68-44A9-9445-16DFCE67629F}" name="Category"/>
    <tableColumn id="4" xr3:uid="{CEE3F6F7-8CBB-474D-B627-7E8AE148DF4F}" name="Item"/>
    <tableColumn id="5" xr3:uid="{F1AEE810-61AC-45EF-8A0C-EF49860A1837}" name="Quantity Sold"/>
    <tableColumn id="6" xr3:uid="{397921C7-F215-4690-A638-73655036573A}" name="Unit Price (₦)"/>
    <tableColumn id="7" xr3:uid="{F2EC809B-5775-49A0-90B9-DDF9DB006632}" name="Returns"/>
    <tableColumn id="8" xr3:uid="{B8A12C1E-D20B-41DC-A190-AAEC6D77E3CF}" name="Discount Rate"/>
    <tableColumn id="9" xr3:uid="{3AC55612-1195-48BD-B1D6-C99A4ACE907F}" name="VAT Rate"/>
    <tableColumn id="10" xr3:uid="{E823A503-07BB-4F38-8EB5-71DAAECBF0D7}" name="Payment Method"/>
    <tableColumn id="11" xr3:uid="{7F775A65-A22B-4F24-9287-A15F421BA133}" name="Sales Rep"/>
    <tableColumn id="12" xr3:uid="{6947922A-77A8-48EA-9FFF-176749A9B847}" name="Store Branch"/>
    <tableColumn id="13" xr3:uid="{28188735-42CC-4B48-8EC4-6919B32B2DAB}" name="Discount Amount (₦)">
      <calculatedColumnFormula>H2*O2</calculatedColumnFormula>
    </tableColumn>
    <tableColumn id="14" xr3:uid="{B0C62B23-0800-4768-8ABE-3B58C4612E4B}" name="Net Quantity Sold">
      <calculatedColumnFormula>SUM(E2-G2)</calculatedColumnFormula>
    </tableColumn>
    <tableColumn id="15" xr3:uid="{01BF337C-21BD-49D8-8BD1-7932DD53EED9}" name="Total Sales (₦)">
      <calculatedColumnFormula>SUM(F2*N2)</calculatedColumnFormula>
    </tableColumn>
    <tableColumn id="16" xr3:uid="{9583B3DB-0E6B-4377-B24B-CDFEDF4013EB}" name="VAT Amount (₦)">
      <calculatedColumnFormula>I2*O2</calculatedColumnFormula>
    </tableColumn>
    <tableColumn id="17" xr3:uid="{94FA323F-B6ED-426B-A13C-7C857A591BEC}" name="Profit (₦)">
      <calculatedColumnFormula>SUM(O2-M2-P2)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480332-B8FE-438F-802A-E5DCE1C6DF28}" name="Table18" displayName="Table18" ref="A1:AH1048576" totalsRowShown="0" headerRowDxfId="43" dataDxfId="42">
  <tableColumns count="34">
    <tableColumn id="1" xr3:uid="{13DA6900-99DA-4469-8F87-FC95ABAA5C8F}" name="Visit Date" dataDxfId="41"/>
    <tableColumn id="2" xr3:uid="{EB17403B-0EDF-44D4-BA58-F994CB3B5F76}" name="Patient ID" dataDxfId="40"/>
    <tableColumn id="3" xr3:uid="{3552C9E9-2097-4346-9C33-E692F38F9674}" name="Patient Name" dataDxfId="39"/>
    <tableColumn id="4" xr3:uid="{73F7F5F6-980E-4CE9-8C67-0B6C5EC68C43}" name="Gender" dataDxfId="38"/>
    <tableColumn id="5" xr3:uid="{414705AE-1507-4B10-82D5-9901ACDB4ED0}" name="Age" dataDxfId="37"/>
    <tableColumn id="6" xr3:uid="{89921AAD-57E0-47E9-81CA-2FA88FC397B3}" name="Department" dataDxfId="36"/>
    <tableColumn id="7" xr3:uid="{6F503430-14B7-48A8-A0B4-017E94E5BBFA}" name="Diagnosis" dataDxfId="35"/>
    <tableColumn id="8" xr3:uid="{50F74C23-8A52-4076-B4AB-F28585417C8A}" name="Treatment" dataDxfId="34"/>
    <tableColumn id="9" xr3:uid="{0168355D-07E5-4BEA-9864-3634945B3829}" name="Doctor" dataDxfId="33"/>
    <tableColumn id="10" xr3:uid="{CC537096-7121-4F3A-9D01-5D6874A987E7}" name="Visit Type" dataDxfId="32"/>
    <tableColumn id="11" xr3:uid="{3AD387F7-E5DC-48C9-A480-1422F3959C63}" name="Quantity" dataDxfId="31"/>
    <tableColumn id="12" xr3:uid="{995FA3FE-7DB9-4968-9CEA-6F383E697581}" name="Unit Cost" dataDxfId="30"/>
    <tableColumn id="13" xr3:uid="{B001FBC4-CFA8-4975-A65E-6B5223947F3E}" name="Discount%" dataDxfId="29"/>
    <tableColumn id="14" xr3:uid="{EFB963DB-2C41-4273-B3AD-12113B5E3960}" name="VAT%" dataDxfId="28"/>
    <tableColumn id="15" xr3:uid="{D755258C-9FA6-4223-BD8B-C72940C49489}" name="Payment Method" dataDxfId="27"/>
    <tableColumn id="16" xr3:uid="{77141FC8-D943-42DD-A1EA-80488144C905}" name="Insurance" dataDxfId="26"/>
    <tableColumn id="17" xr3:uid="{9C7801A9-1BF1-4A71-89F1-3E2EF88B65CD}" name="Region" dataDxfId="25"/>
    <tableColumn id="18" xr3:uid="{2F325EDB-DF2C-46E2-85F0-DD2D5A644BFF}" name="Total Treatment cost" dataDxfId="24"/>
    <tableColumn id="19" xr3:uid="{EE6FEDCB-20B2-48D4-8FA7-CB694FF05869}" name="Discount Amount" dataDxfId="23"/>
    <tableColumn id="20" xr3:uid="{2BFA6C00-08D3-480E-904E-5783CDFBB74A}" name="Net Cost " dataDxfId="22"/>
    <tableColumn id="21" xr3:uid="{6534AEBA-7F62-4176-9AD0-D36E45D1068F}" name="VAT amount" dataDxfId="21"/>
    <tableColumn id="22" xr3:uid="{6A3BC5FF-2A21-45CD-BA16-1F2BA10A19DC}" name="Final bill amount payable" dataDxfId="20"/>
    <tableColumn id="23" xr3:uid="{CAC63805-7BBE-425C-9908-3D2EFAD986CF}" name="VAT" dataDxfId="19"/>
    <tableColumn id="25" xr3:uid="{3D11CDB5-1B3B-4BDE-AC88-C35B8820BEBB}" name="Absolute VAT" dataDxfId="18"/>
    <tableColumn id="26" xr3:uid="{DDDF9A29-668C-4E9C-A152-FF338FC812E2}" name="Absolute bill" dataDxfId="17"/>
    <tableColumn id="28" xr3:uid="{92D9FC8C-6813-431B-BED8-8061E545A4FF}" name="Final Bill" dataDxfId="16"/>
    <tableColumn id="29" xr3:uid="{B4748E2E-4620-420E-8CFE-181843D00C63}" name="Bill Class" dataDxfId="15"/>
    <tableColumn id="30" xr3:uid="{E720B9F4-FD5F-4FF5-8375-326BB75D98AC}" name="NHIS Discount" dataDxfId="14"/>
    <tableColumn id="31" xr3:uid="{88207A6E-A074-4DBF-809C-8B5EA42A1421}" name="Net Cost after NHIS" dataDxfId="13" dataCellStyle="Currency"/>
    <tableColumn id="32" xr3:uid="{8996B386-4042-4A56-B002-BAF5982B0308}" name="Patient classification" dataDxfId="12"/>
    <tableColumn id="33" xr3:uid="{1ECE45EC-6497-43D2-B8F0-790AACEA561C}" name="Month" dataDxfId="11"/>
    <tableColumn id="34" xr3:uid="{C8B438C8-1107-496D-B1C2-FFCB1FFDD8E5}" name="ID" dataDxfId="10"/>
    <tableColumn id="35" xr3:uid="{36230EA5-1469-493F-A894-A9ABD4C12C1F}" name="CONCAT" dataDxfId="9"/>
    <tableColumn id="24" xr3:uid="{E0C40ACA-E3F7-4A90-90C6-CB4455310CF9}" name="Revenue Efficienc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13" Type="http://schemas.openxmlformats.org/officeDocument/2006/relationships/pivotTable" Target="../pivotTables/pivotTable30.xml"/><Relationship Id="rId18" Type="http://schemas.openxmlformats.org/officeDocument/2006/relationships/pivotTable" Target="../pivotTables/pivotTable35.xml"/><Relationship Id="rId26" Type="http://schemas.openxmlformats.org/officeDocument/2006/relationships/pivotTable" Target="../pivotTables/pivotTable43.xml"/><Relationship Id="rId3" Type="http://schemas.openxmlformats.org/officeDocument/2006/relationships/pivotTable" Target="../pivotTables/pivotTable20.xml"/><Relationship Id="rId21" Type="http://schemas.openxmlformats.org/officeDocument/2006/relationships/pivotTable" Target="../pivotTables/pivotTable38.xml"/><Relationship Id="rId7" Type="http://schemas.openxmlformats.org/officeDocument/2006/relationships/pivotTable" Target="../pivotTables/pivotTable24.xml"/><Relationship Id="rId12" Type="http://schemas.openxmlformats.org/officeDocument/2006/relationships/pivotTable" Target="../pivotTables/pivotTable29.xml"/><Relationship Id="rId17" Type="http://schemas.openxmlformats.org/officeDocument/2006/relationships/pivotTable" Target="../pivotTables/pivotTable34.xml"/><Relationship Id="rId25" Type="http://schemas.openxmlformats.org/officeDocument/2006/relationships/pivotTable" Target="../pivotTables/pivotTable42.xml"/><Relationship Id="rId2" Type="http://schemas.openxmlformats.org/officeDocument/2006/relationships/pivotTable" Target="../pivotTables/pivotTable19.xml"/><Relationship Id="rId16" Type="http://schemas.openxmlformats.org/officeDocument/2006/relationships/pivotTable" Target="../pivotTables/pivotTable33.xml"/><Relationship Id="rId20" Type="http://schemas.openxmlformats.org/officeDocument/2006/relationships/pivotTable" Target="../pivotTables/pivotTable37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11" Type="http://schemas.openxmlformats.org/officeDocument/2006/relationships/pivotTable" Target="../pivotTables/pivotTable28.xml"/><Relationship Id="rId24" Type="http://schemas.openxmlformats.org/officeDocument/2006/relationships/pivotTable" Target="../pivotTables/pivotTable41.xml"/><Relationship Id="rId5" Type="http://schemas.openxmlformats.org/officeDocument/2006/relationships/pivotTable" Target="../pivotTables/pivotTable22.xml"/><Relationship Id="rId15" Type="http://schemas.openxmlformats.org/officeDocument/2006/relationships/pivotTable" Target="../pivotTables/pivotTable32.xml"/><Relationship Id="rId23" Type="http://schemas.openxmlformats.org/officeDocument/2006/relationships/pivotTable" Target="../pivotTables/pivotTable40.xml"/><Relationship Id="rId10" Type="http://schemas.openxmlformats.org/officeDocument/2006/relationships/pivotTable" Target="../pivotTables/pivotTable27.xml"/><Relationship Id="rId19" Type="http://schemas.openxmlformats.org/officeDocument/2006/relationships/pivotTable" Target="../pivotTables/pivotTable36.xml"/><Relationship Id="rId4" Type="http://schemas.openxmlformats.org/officeDocument/2006/relationships/pivotTable" Target="../pivotTables/pivotTable21.xml"/><Relationship Id="rId9" Type="http://schemas.openxmlformats.org/officeDocument/2006/relationships/pivotTable" Target="../pivotTables/pivotTable26.xml"/><Relationship Id="rId14" Type="http://schemas.openxmlformats.org/officeDocument/2006/relationships/pivotTable" Target="../pivotTables/pivotTable31.xml"/><Relationship Id="rId22" Type="http://schemas.openxmlformats.org/officeDocument/2006/relationships/pivotTable" Target="../pivotTables/pivotTable39.xml"/><Relationship Id="rId27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1.xml"/><Relationship Id="rId13" Type="http://schemas.openxmlformats.org/officeDocument/2006/relationships/pivotTable" Target="../pivotTables/pivotTable56.xml"/><Relationship Id="rId18" Type="http://schemas.openxmlformats.org/officeDocument/2006/relationships/pivotTable" Target="../pivotTables/pivotTable61.xml"/><Relationship Id="rId3" Type="http://schemas.openxmlformats.org/officeDocument/2006/relationships/pivotTable" Target="../pivotTables/pivotTable46.xml"/><Relationship Id="rId7" Type="http://schemas.openxmlformats.org/officeDocument/2006/relationships/pivotTable" Target="../pivotTables/pivotTable50.xml"/><Relationship Id="rId12" Type="http://schemas.openxmlformats.org/officeDocument/2006/relationships/pivotTable" Target="../pivotTables/pivotTable55.xml"/><Relationship Id="rId17" Type="http://schemas.openxmlformats.org/officeDocument/2006/relationships/pivotTable" Target="../pivotTables/pivotTable60.xml"/><Relationship Id="rId2" Type="http://schemas.openxmlformats.org/officeDocument/2006/relationships/pivotTable" Target="../pivotTables/pivotTable45.xml"/><Relationship Id="rId16" Type="http://schemas.openxmlformats.org/officeDocument/2006/relationships/pivotTable" Target="../pivotTables/pivotTable59.xml"/><Relationship Id="rId20" Type="http://schemas.openxmlformats.org/officeDocument/2006/relationships/pivotTable" Target="../pivotTables/pivotTable63.xml"/><Relationship Id="rId1" Type="http://schemas.openxmlformats.org/officeDocument/2006/relationships/pivotTable" Target="../pivotTables/pivotTable44.xml"/><Relationship Id="rId6" Type="http://schemas.openxmlformats.org/officeDocument/2006/relationships/pivotTable" Target="../pivotTables/pivotTable49.xml"/><Relationship Id="rId11" Type="http://schemas.openxmlformats.org/officeDocument/2006/relationships/pivotTable" Target="../pivotTables/pivotTable54.xml"/><Relationship Id="rId5" Type="http://schemas.openxmlformats.org/officeDocument/2006/relationships/pivotTable" Target="../pivotTables/pivotTable48.xml"/><Relationship Id="rId15" Type="http://schemas.openxmlformats.org/officeDocument/2006/relationships/pivotTable" Target="../pivotTables/pivotTable58.xml"/><Relationship Id="rId10" Type="http://schemas.openxmlformats.org/officeDocument/2006/relationships/pivotTable" Target="../pivotTables/pivotTable53.xml"/><Relationship Id="rId19" Type="http://schemas.openxmlformats.org/officeDocument/2006/relationships/pivotTable" Target="../pivotTables/pivotTable62.xml"/><Relationship Id="rId4" Type="http://schemas.openxmlformats.org/officeDocument/2006/relationships/pivotTable" Target="../pivotTables/pivotTable47.xml"/><Relationship Id="rId9" Type="http://schemas.openxmlformats.org/officeDocument/2006/relationships/pivotTable" Target="../pivotTables/pivotTable52.xml"/><Relationship Id="rId14" Type="http://schemas.openxmlformats.org/officeDocument/2006/relationships/pivotTable" Target="../pivotTables/pivotTable5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1CB4-B982-45FF-BE34-8E08825BF61A}">
  <dimension ref="A1:F16"/>
  <sheetViews>
    <sheetView zoomScale="94" zoomScaleNormal="139" workbookViewId="0">
      <selection activeCell="I10" sqref="I10"/>
    </sheetView>
  </sheetViews>
  <sheetFormatPr defaultRowHeight="14.4" x14ac:dyDescent="0.3"/>
  <cols>
    <col min="1" max="5" width="10.109375" customWidth="1"/>
    <col min="6" max="6" width="11.21875" bestFit="1" customWidth="1"/>
  </cols>
  <sheetData>
    <row r="1" spans="1:6" ht="15.6" x14ac:dyDescent="0.3">
      <c r="A1" s="54" t="s">
        <v>22</v>
      </c>
      <c r="B1" s="54" t="s">
        <v>23</v>
      </c>
      <c r="C1" s="54" t="s">
        <v>27</v>
      </c>
      <c r="D1" s="54" t="s">
        <v>24</v>
      </c>
      <c r="E1" s="54" t="s">
        <v>25</v>
      </c>
      <c r="F1" s="54" t="s">
        <v>26</v>
      </c>
    </row>
    <row r="2" spans="1:6" x14ac:dyDescent="0.3">
      <c r="A2" t="s">
        <v>0</v>
      </c>
      <c r="B2" t="s">
        <v>13</v>
      </c>
      <c r="D2">
        <v>25</v>
      </c>
      <c r="E2">
        <v>20</v>
      </c>
      <c r="F2">
        <v>15</v>
      </c>
    </row>
    <row r="3" spans="1:6" x14ac:dyDescent="0.3">
      <c r="A3" t="s">
        <v>1</v>
      </c>
      <c r="B3" t="s">
        <v>13</v>
      </c>
      <c r="D3">
        <v>40</v>
      </c>
      <c r="E3">
        <v>35</v>
      </c>
      <c r="F3">
        <v>30</v>
      </c>
    </row>
    <row r="4" spans="1:6" x14ac:dyDescent="0.3">
      <c r="A4" t="s">
        <v>10</v>
      </c>
      <c r="B4" t="s">
        <v>13</v>
      </c>
      <c r="D4">
        <v>55</v>
      </c>
      <c r="E4">
        <v>50</v>
      </c>
      <c r="F4">
        <v>45</v>
      </c>
    </row>
    <row r="5" spans="1:6" x14ac:dyDescent="0.3">
      <c r="A5" t="s">
        <v>2</v>
      </c>
      <c r="B5" t="s">
        <v>14</v>
      </c>
      <c r="D5">
        <v>70</v>
      </c>
      <c r="E5">
        <v>80</v>
      </c>
      <c r="F5">
        <v>50</v>
      </c>
    </row>
    <row r="6" spans="1:6" x14ac:dyDescent="0.3">
      <c r="A6" t="s">
        <v>3</v>
      </c>
      <c r="B6" t="s">
        <v>14</v>
      </c>
      <c r="D6">
        <v>80</v>
      </c>
      <c r="E6">
        <v>100</v>
      </c>
      <c r="F6">
        <v>70</v>
      </c>
    </row>
    <row r="7" spans="1:6" x14ac:dyDescent="0.3">
      <c r="A7" t="s">
        <v>17</v>
      </c>
      <c r="B7" t="s">
        <v>14</v>
      </c>
      <c r="D7">
        <v>90</v>
      </c>
      <c r="E7">
        <v>130</v>
      </c>
      <c r="F7">
        <v>80</v>
      </c>
    </row>
    <row r="8" spans="1:6" x14ac:dyDescent="0.3">
      <c r="A8" t="s">
        <v>11</v>
      </c>
      <c r="B8" t="s">
        <v>15</v>
      </c>
      <c r="C8" t="s">
        <v>20</v>
      </c>
      <c r="D8">
        <v>50</v>
      </c>
      <c r="E8">
        <v>75</v>
      </c>
      <c r="F8">
        <v>35</v>
      </c>
    </row>
    <row r="9" spans="1:6" x14ac:dyDescent="0.3">
      <c r="A9" t="s">
        <v>12</v>
      </c>
      <c r="B9" t="s">
        <v>15</v>
      </c>
      <c r="C9" t="s">
        <v>20</v>
      </c>
      <c r="D9">
        <v>65</v>
      </c>
      <c r="E9">
        <v>90</v>
      </c>
      <c r="F9">
        <v>50</v>
      </c>
    </row>
    <row r="10" spans="1:6" x14ac:dyDescent="0.3">
      <c r="A10" t="s">
        <v>4</v>
      </c>
      <c r="B10" t="s">
        <v>15</v>
      </c>
      <c r="C10" t="s">
        <v>20</v>
      </c>
      <c r="D10">
        <v>80</v>
      </c>
      <c r="E10">
        <v>105</v>
      </c>
      <c r="F10">
        <v>65</v>
      </c>
    </row>
    <row r="11" spans="1:6" x14ac:dyDescent="0.3">
      <c r="A11" t="s">
        <v>87</v>
      </c>
      <c r="B11" t="s">
        <v>16</v>
      </c>
      <c r="C11" t="s">
        <v>20</v>
      </c>
      <c r="D11">
        <v>40</v>
      </c>
      <c r="E11">
        <v>40</v>
      </c>
      <c r="F11">
        <v>35</v>
      </c>
    </row>
    <row r="12" spans="1:6" x14ac:dyDescent="0.3">
      <c r="A12" t="s">
        <v>5</v>
      </c>
      <c r="B12" t="s">
        <v>16</v>
      </c>
      <c r="C12" t="s">
        <v>20</v>
      </c>
      <c r="D12">
        <v>80</v>
      </c>
      <c r="E12">
        <v>70</v>
      </c>
      <c r="F12">
        <v>65</v>
      </c>
    </row>
    <row r="13" spans="1:6" x14ac:dyDescent="0.3">
      <c r="A13" t="s">
        <v>6</v>
      </c>
      <c r="B13" t="s">
        <v>18</v>
      </c>
      <c r="C13" t="s">
        <v>21</v>
      </c>
      <c r="D13">
        <v>40</v>
      </c>
      <c r="E13">
        <v>80</v>
      </c>
      <c r="F13">
        <v>100</v>
      </c>
    </row>
    <row r="14" spans="1:6" x14ac:dyDescent="0.3">
      <c r="A14" t="s">
        <v>7</v>
      </c>
      <c r="B14" t="s">
        <v>18</v>
      </c>
      <c r="C14" t="s">
        <v>21</v>
      </c>
      <c r="D14">
        <v>55</v>
      </c>
      <c r="E14">
        <v>95</v>
      </c>
      <c r="F14">
        <v>115</v>
      </c>
    </row>
    <row r="15" spans="1:6" x14ac:dyDescent="0.3">
      <c r="A15" t="s">
        <v>8</v>
      </c>
      <c r="B15" t="s">
        <v>18</v>
      </c>
      <c r="C15" t="s">
        <v>21</v>
      </c>
      <c r="D15">
        <v>80</v>
      </c>
      <c r="E15">
        <v>120</v>
      </c>
      <c r="F15">
        <v>130</v>
      </c>
    </row>
    <row r="16" spans="1:6" x14ac:dyDescent="0.3">
      <c r="A16" t="s">
        <v>9</v>
      </c>
      <c r="B16" t="s">
        <v>19</v>
      </c>
      <c r="D16">
        <v>50</v>
      </c>
      <c r="E16">
        <v>85</v>
      </c>
      <c r="F16">
        <v>55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453E-62D4-467B-8C98-FB7AA5EA0015}">
  <dimension ref="B1:E23"/>
  <sheetViews>
    <sheetView zoomScale="69" zoomScaleNormal="400" workbookViewId="0">
      <selection activeCell="F30" sqref="F30"/>
    </sheetView>
  </sheetViews>
  <sheetFormatPr defaultRowHeight="14.4" x14ac:dyDescent="0.3"/>
  <cols>
    <col min="1" max="1" width="3" customWidth="1"/>
    <col min="2" max="2" width="23.6640625" customWidth="1"/>
    <col min="3" max="3" width="11.33203125" customWidth="1"/>
    <col min="4" max="4" width="15.109375" customWidth="1"/>
    <col min="5" max="5" width="12.21875" customWidth="1"/>
  </cols>
  <sheetData>
    <row r="1" spans="2:5" x14ac:dyDescent="0.3">
      <c r="B1" s="92"/>
      <c r="C1" s="92"/>
      <c r="D1" s="92"/>
      <c r="E1" s="92"/>
    </row>
    <row r="2" spans="2:5" ht="15" thickBot="1" x14ac:dyDescent="0.35">
      <c r="B2" s="94" t="s">
        <v>59</v>
      </c>
      <c r="C2" s="94"/>
      <c r="D2" s="94"/>
      <c r="E2" s="94"/>
    </row>
    <row r="3" spans="2:5" ht="15" thickTop="1" x14ac:dyDescent="0.3">
      <c r="B3" s="95"/>
      <c r="C3" s="95"/>
      <c r="D3" s="95"/>
      <c r="E3" s="95"/>
    </row>
    <row r="4" spans="2:5" ht="13.8" customHeight="1" x14ac:dyDescent="0.3">
      <c r="B4" s="93" t="s">
        <v>56</v>
      </c>
      <c r="C4" s="93"/>
      <c r="D4" s="93"/>
      <c r="E4" s="93"/>
    </row>
    <row r="5" spans="2:5" x14ac:dyDescent="0.3">
      <c r="B5" s="5"/>
      <c r="C5" s="5"/>
      <c r="D5" s="5"/>
      <c r="E5" s="5"/>
    </row>
    <row r="6" spans="2:5" ht="12" customHeight="1" x14ac:dyDescent="0.3">
      <c r="B6" s="6" t="s">
        <v>28</v>
      </c>
      <c r="C6" s="6" t="s">
        <v>29</v>
      </c>
      <c r="D6" s="6" t="s">
        <v>30</v>
      </c>
      <c r="E6" s="6" t="s">
        <v>31</v>
      </c>
    </row>
    <row r="7" spans="2:5" x14ac:dyDescent="0.3">
      <c r="B7" s="7" t="s">
        <v>32</v>
      </c>
      <c r="C7" s="7" t="s">
        <v>33</v>
      </c>
      <c r="D7" s="7" t="s">
        <v>34</v>
      </c>
      <c r="E7" s="7" t="s">
        <v>35</v>
      </c>
    </row>
    <row r="8" spans="2:5" x14ac:dyDescent="0.3">
      <c r="B8" s="3" t="s">
        <v>36</v>
      </c>
      <c r="C8" s="3" t="s">
        <v>41</v>
      </c>
      <c r="D8" s="3" t="s">
        <v>46</v>
      </c>
      <c r="E8" s="3" t="s">
        <v>51</v>
      </c>
    </row>
    <row r="9" spans="2:5" x14ac:dyDescent="0.3">
      <c r="B9" s="3" t="s">
        <v>37</v>
      </c>
      <c r="C9" s="3" t="s">
        <v>45</v>
      </c>
      <c r="D9" s="3" t="s">
        <v>47</v>
      </c>
      <c r="E9" s="3" t="s">
        <v>52</v>
      </c>
    </row>
    <row r="10" spans="2:5" x14ac:dyDescent="0.3">
      <c r="B10" s="3" t="s">
        <v>38</v>
      </c>
      <c r="C10" s="3" t="s">
        <v>44</v>
      </c>
      <c r="D10" s="3" t="s">
        <v>48</v>
      </c>
      <c r="E10" s="3" t="s">
        <v>53</v>
      </c>
    </row>
    <row r="11" spans="2:5" x14ac:dyDescent="0.3">
      <c r="B11" s="3" t="s">
        <v>39</v>
      </c>
      <c r="C11" s="3" t="s">
        <v>43</v>
      </c>
      <c r="D11" s="3" t="s">
        <v>49</v>
      </c>
      <c r="E11" s="3" t="s">
        <v>54</v>
      </c>
    </row>
    <row r="12" spans="2:5" x14ac:dyDescent="0.3">
      <c r="B12" s="3" t="s">
        <v>40</v>
      </c>
      <c r="C12" s="3" t="s">
        <v>42</v>
      </c>
      <c r="D12" s="3" t="s">
        <v>50</v>
      </c>
      <c r="E12" s="3" t="s">
        <v>55</v>
      </c>
    </row>
    <row r="13" spans="2:5" x14ac:dyDescent="0.3">
      <c r="B13" s="5"/>
      <c r="C13" s="5"/>
      <c r="D13" s="5"/>
      <c r="E13" s="5"/>
    </row>
    <row r="14" spans="2:5" x14ac:dyDescent="0.3">
      <c r="B14" s="89" t="s">
        <v>57</v>
      </c>
      <c r="C14" s="89"/>
      <c r="D14" s="89"/>
      <c r="E14" s="89"/>
    </row>
    <row r="15" spans="2:5" x14ac:dyDescent="0.3">
      <c r="B15" s="90"/>
      <c r="C15" s="90"/>
      <c r="D15" s="90"/>
      <c r="E15" s="90"/>
    </row>
    <row r="16" spans="2:5" ht="15.6" x14ac:dyDescent="0.3">
      <c r="B16" s="5"/>
      <c r="C16" s="91" t="s">
        <v>58</v>
      </c>
      <c r="D16" s="91"/>
      <c r="E16" s="91"/>
    </row>
    <row r="17" spans="2:5" ht="15.6" x14ac:dyDescent="0.3">
      <c r="B17" s="8" t="s">
        <v>28</v>
      </c>
      <c r="C17" s="8" t="s">
        <v>60</v>
      </c>
      <c r="D17" s="8" t="s">
        <v>61</v>
      </c>
      <c r="E17" s="8" t="s">
        <v>62</v>
      </c>
    </row>
    <row r="18" spans="2:5" x14ac:dyDescent="0.3">
      <c r="B18" s="9" t="s">
        <v>32</v>
      </c>
      <c r="C18" s="9">
        <v>73</v>
      </c>
      <c r="D18" s="9">
        <v>75</v>
      </c>
      <c r="E18" s="9">
        <v>71</v>
      </c>
    </row>
    <row r="19" spans="2:5" x14ac:dyDescent="0.3">
      <c r="B19" s="10" t="s">
        <v>36</v>
      </c>
      <c r="C19" s="10">
        <v>51</v>
      </c>
      <c r="D19" s="10">
        <v>62</v>
      </c>
      <c r="E19" s="10">
        <v>76</v>
      </c>
    </row>
    <row r="20" spans="2:5" x14ac:dyDescent="0.3">
      <c r="B20" s="10" t="s">
        <v>37</v>
      </c>
      <c r="C20" s="10">
        <v>74</v>
      </c>
      <c r="D20" s="10">
        <v>61</v>
      </c>
      <c r="E20" s="10">
        <v>79</v>
      </c>
    </row>
    <row r="21" spans="2:5" x14ac:dyDescent="0.3">
      <c r="B21" s="10" t="s">
        <v>38</v>
      </c>
      <c r="C21" s="10">
        <v>77</v>
      </c>
      <c r="D21" s="10">
        <v>51</v>
      </c>
      <c r="E21" s="10">
        <v>79</v>
      </c>
    </row>
    <row r="22" spans="2:5" x14ac:dyDescent="0.3">
      <c r="B22" s="10" t="s">
        <v>39</v>
      </c>
      <c r="C22" s="10">
        <v>61</v>
      </c>
      <c r="D22" s="10">
        <v>66</v>
      </c>
      <c r="E22" s="10">
        <v>73</v>
      </c>
    </row>
    <row r="23" spans="2:5" ht="15" thickBot="1" x14ac:dyDescent="0.35">
      <c r="B23" s="11" t="s">
        <v>40</v>
      </c>
      <c r="C23" s="11">
        <v>51</v>
      </c>
      <c r="D23" s="11">
        <v>68</v>
      </c>
      <c r="E23" s="11">
        <v>64</v>
      </c>
    </row>
  </sheetData>
  <mergeCells count="7">
    <mergeCell ref="B14:E14"/>
    <mergeCell ref="B15:E15"/>
    <mergeCell ref="C16:E16"/>
    <mergeCell ref="B1:E1"/>
    <mergeCell ref="B4:E4"/>
    <mergeCell ref="B2:E2"/>
    <mergeCell ref="B3:E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9228-23D4-4B76-9A12-D8321C853DED}">
  <dimension ref="D1:L35"/>
  <sheetViews>
    <sheetView topLeftCell="C1" zoomScale="76" zoomScaleNormal="76" workbookViewId="0">
      <selection activeCell="P7" sqref="P7"/>
    </sheetView>
  </sheetViews>
  <sheetFormatPr defaultRowHeight="14.4" x14ac:dyDescent="0.3"/>
  <cols>
    <col min="2" max="2" width="12.33203125" customWidth="1"/>
    <col min="5" max="5" width="13.77734375" customWidth="1"/>
    <col min="8" max="8" width="11.6640625" customWidth="1"/>
  </cols>
  <sheetData>
    <row r="1" spans="4:12" ht="15.6" x14ac:dyDescent="0.3">
      <c r="D1" s="96" t="s">
        <v>86</v>
      </c>
      <c r="E1" s="96"/>
      <c r="F1" s="96"/>
      <c r="G1" s="96"/>
      <c r="H1" s="96"/>
      <c r="I1" s="96"/>
      <c r="J1" s="96"/>
      <c r="K1" s="96"/>
      <c r="L1" s="96"/>
    </row>
    <row r="2" spans="4:12" ht="46.8" x14ac:dyDescent="0.3">
      <c r="D2" s="1" t="s">
        <v>22</v>
      </c>
      <c r="E2" s="1" t="s">
        <v>63</v>
      </c>
      <c r="F2" s="1" t="s">
        <v>62</v>
      </c>
      <c r="G2" s="1" t="s">
        <v>64</v>
      </c>
      <c r="H2" s="1" t="s">
        <v>65</v>
      </c>
      <c r="I2" s="2" t="s">
        <v>66</v>
      </c>
      <c r="J2" s="1" t="s">
        <v>67</v>
      </c>
      <c r="K2" s="1" t="s">
        <v>68</v>
      </c>
      <c r="L2" s="1" t="s">
        <v>69</v>
      </c>
    </row>
    <row r="3" spans="4:12" x14ac:dyDescent="0.3">
      <c r="D3" s="3" t="s">
        <v>70</v>
      </c>
      <c r="E3" s="3">
        <v>97</v>
      </c>
      <c r="F3" s="3">
        <v>36</v>
      </c>
      <c r="G3" s="3">
        <v>47</v>
      </c>
      <c r="H3" s="3">
        <v>13</v>
      </c>
      <c r="I3" s="3">
        <v>34</v>
      </c>
      <c r="J3" s="3">
        <f>SUM(E3:I3)</f>
        <v>227</v>
      </c>
      <c r="K3" s="4">
        <f>AVERAGE(E3:I3)</f>
        <v>45.4</v>
      </c>
      <c r="L3" s="3" t="s">
        <v>83</v>
      </c>
    </row>
    <row r="4" spans="4:12" x14ac:dyDescent="0.3">
      <c r="D4" s="3" t="s">
        <v>71</v>
      </c>
      <c r="E4" s="3">
        <v>69</v>
      </c>
      <c r="F4" s="3">
        <v>85</v>
      </c>
      <c r="G4" s="3">
        <v>86</v>
      </c>
      <c r="H4" s="3">
        <v>51</v>
      </c>
      <c r="I4" s="3">
        <v>53</v>
      </c>
      <c r="J4" s="3">
        <f>SUM(E4:I4)</f>
        <v>344</v>
      </c>
      <c r="K4" s="4">
        <f t="shared" ref="K4:K35" si="0">AVERAGE(E4:I4)</f>
        <v>68.8</v>
      </c>
      <c r="L4" s="3" t="s">
        <v>84</v>
      </c>
    </row>
    <row r="5" spans="4:12" x14ac:dyDescent="0.3">
      <c r="D5" s="3" t="s">
        <v>72</v>
      </c>
      <c r="E5" s="3">
        <v>19</v>
      </c>
      <c r="F5" s="3">
        <v>72</v>
      </c>
      <c r="G5" s="3">
        <v>41</v>
      </c>
      <c r="H5" s="3">
        <v>53</v>
      </c>
      <c r="I5" s="3">
        <v>40</v>
      </c>
      <c r="J5" s="3">
        <f t="shared" ref="J5:J14" si="1">SUM(E5:I5)</f>
        <v>225</v>
      </c>
      <c r="K5" s="4">
        <f t="shared" si="0"/>
        <v>45</v>
      </c>
      <c r="L5" s="3" t="s">
        <v>83</v>
      </c>
    </row>
    <row r="6" spans="4:12" x14ac:dyDescent="0.3">
      <c r="D6" s="3" t="s">
        <v>82</v>
      </c>
      <c r="E6" s="3">
        <v>76</v>
      </c>
      <c r="F6" s="3">
        <v>68</v>
      </c>
      <c r="G6" s="3">
        <v>46</v>
      </c>
      <c r="H6" s="3">
        <v>11</v>
      </c>
      <c r="I6" s="3">
        <v>22</v>
      </c>
      <c r="J6" s="3">
        <f>SUM(E6:I6)</f>
        <v>223</v>
      </c>
      <c r="K6" s="4">
        <f t="shared" si="0"/>
        <v>44.6</v>
      </c>
      <c r="L6" s="3" t="s">
        <v>83</v>
      </c>
    </row>
    <row r="7" spans="4:12" x14ac:dyDescent="0.3">
      <c r="D7" s="3" t="s">
        <v>73</v>
      </c>
      <c r="E7" s="3">
        <v>55</v>
      </c>
      <c r="F7" s="3">
        <v>31</v>
      </c>
      <c r="G7" s="3">
        <v>56</v>
      </c>
      <c r="H7" s="3">
        <v>99</v>
      </c>
      <c r="I7" s="3">
        <v>93</v>
      </c>
      <c r="J7" s="3">
        <f t="shared" si="1"/>
        <v>334</v>
      </c>
      <c r="K7" s="4">
        <f t="shared" si="0"/>
        <v>66.8</v>
      </c>
      <c r="L7" s="3" t="s">
        <v>84</v>
      </c>
    </row>
    <row r="8" spans="4:12" x14ac:dyDescent="0.3">
      <c r="D8" s="3" t="s">
        <v>74</v>
      </c>
      <c r="E8" s="3">
        <v>84</v>
      </c>
      <c r="F8" s="3">
        <v>57</v>
      </c>
      <c r="G8" s="3">
        <v>68</v>
      </c>
      <c r="H8" s="3">
        <v>30</v>
      </c>
      <c r="I8" s="3">
        <v>31</v>
      </c>
      <c r="J8" s="3">
        <f t="shared" si="1"/>
        <v>270</v>
      </c>
      <c r="K8" s="4">
        <f t="shared" si="0"/>
        <v>54</v>
      </c>
      <c r="L8" s="3" t="s">
        <v>83</v>
      </c>
    </row>
    <row r="9" spans="4:12" x14ac:dyDescent="0.3">
      <c r="D9" s="3" t="s">
        <v>75</v>
      </c>
      <c r="E9" s="3">
        <v>18</v>
      </c>
      <c r="F9" s="3">
        <v>46</v>
      </c>
      <c r="G9" s="3">
        <v>51</v>
      </c>
      <c r="H9" s="3">
        <v>63</v>
      </c>
      <c r="I9" s="3">
        <v>22</v>
      </c>
      <c r="J9" s="3">
        <f t="shared" si="1"/>
        <v>200</v>
      </c>
      <c r="K9" s="4">
        <f t="shared" si="0"/>
        <v>40</v>
      </c>
      <c r="L9" s="3" t="s">
        <v>83</v>
      </c>
    </row>
    <row r="10" spans="4:12" x14ac:dyDescent="0.3">
      <c r="D10" s="3" t="s">
        <v>76</v>
      </c>
      <c r="E10" s="3">
        <v>93</v>
      </c>
      <c r="F10" s="3">
        <v>93</v>
      </c>
      <c r="G10" s="3">
        <v>31</v>
      </c>
      <c r="H10" s="3">
        <v>93</v>
      </c>
      <c r="I10" s="3">
        <v>20</v>
      </c>
      <c r="J10" s="3">
        <f t="shared" si="1"/>
        <v>330</v>
      </c>
      <c r="K10" s="4">
        <f t="shared" si="0"/>
        <v>66</v>
      </c>
      <c r="L10" s="3" t="s">
        <v>84</v>
      </c>
    </row>
    <row r="11" spans="4:12" x14ac:dyDescent="0.3">
      <c r="D11" s="3" t="s">
        <v>77</v>
      </c>
      <c r="E11" s="3">
        <v>33</v>
      </c>
      <c r="F11" s="3">
        <v>89</v>
      </c>
      <c r="G11" s="3">
        <v>55</v>
      </c>
      <c r="H11" s="3">
        <v>46</v>
      </c>
      <c r="I11" s="3">
        <v>69</v>
      </c>
      <c r="J11" s="3">
        <f t="shared" si="1"/>
        <v>292</v>
      </c>
      <c r="K11" s="4">
        <f t="shared" si="0"/>
        <v>58.4</v>
      </c>
      <c r="L11" s="3" t="s">
        <v>83</v>
      </c>
    </row>
    <row r="12" spans="4:12" x14ac:dyDescent="0.3">
      <c r="D12" s="3" t="s">
        <v>78</v>
      </c>
      <c r="E12" s="3">
        <v>21</v>
      </c>
      <c r="F12" s="3">
        <v>27</v>
      </c>
      <c r="G12" s="3">
        <v>84</v>
      </c>
      <c r="H12" s="3">
        <v>82</v>
      </c>
      <c r="I12" s="3">
        <v>96</v>
      </c>
      <c r="J12" s="3">
        <f t="shared" si="1"/>
        <v>310</v>
      </c>
      <c r="K12" s="4">
        <f t="shared" si="0"/>
        <v>62</v>
      </c>
      <c r="L12" s="3" t="s">
        <v>84</v>
      </c>
    </row>
    <row r="13" spans="4:12" x14ac:dyDescent="0.3">
      <c r="D13" s="3" t="s">
        <v>79</v>
      </c>
      <c r="E13" s="3">
        <v>13</v>
      </c>
      <c r="F13" s="3">
        <v>48</v>
      </c>
      <c r="G13" s="3">
        <v>27</v>
      </c>
      <c r="H13" s="3">
        <v>26</v>
      </c>
      <c r="I13" s="3">
        <v>38</v>
      </c>
      <c r="J13" s="3">
        <f t="shared" si="1"/>
        <v>152</v>
      </c>
      <c r="K13" s="4">
        <f t="shared" si="0"/>
        <v>30.4</v>
      </c>
      <c r="L13" s="3" t="s">
        <v>85</v>
      </c>
    </row>
    <row r="14" spans="4:12" x14ac:dyDescent="0.3">
      <c r="D14" s="3" t="s">
        <v>80</v>
      </c>
      <c r="E14" s="3">
        <v>85</v>
      </c>
      <c r="F14" s="3">
        <v>74</v>
      </c>
      <c r="G14" s="3">
        <v>26</v>
      </c>
      <c r="H14" s="3">
        <v>53</v>
      </c>
      <c r="I14" s="3">
        <v>84</v>
      </c>
      <c r="J14" s="3">
        <f t="shared" si="1"/>
        <v>322</v>
      </c>
      <c r="K14" s="4">
        <f t="shared" si="0"/>
        <v>64.400000000000006</v>
      </c>
      <c r="L14" s="3" t="s">
        <v>84</v>
      </c>
    </row>
    <row r="15" spans="4:12" x14ac:dyDescent="0.3">
      <c r="D15" s="3" t="s">
        <v>81</v>
      </c>
      <c r="E15" s="3">
        <v>28</v>
      </c>
      <c r="F15" s="3">
        <v>31</v>
      </c>
      <c r="G15" s="3">
        <v>27</v>
      </c>
      <c r="H15" s="3">
        <v>77</v>
      </c>
      <c r="I15" s="3">
        <v>17</v>
      </c>
      <c r="J15" s="3">
        <f>SUM(E15:I15)</f>
        <v>180</v>
      </c>
      <c r="K15" s="4">
        <f t="shared" si="0"/>
        <v>36</v>
      </c>
      <c r="L15" s="3" t="s">
        <v>83</v>
      </c>
    </row>
    <row r="16" spans="4:12" x14ac:dyDescent="0.3">
      <c r="D16" s="3" t="s">
        <v>88</v>
      </c>
      <c r="E16" s="3">
        <v>78</v>
      </c>
      <c r="F16" s="3">
        <v>82</v>
      </c>
      <c r="G16" s="3">
        <v>69</v>
      </c>
      <c r="H16" s="3">
        <v>55</v>
      </c>
      <c r="I16" s="3">
        <v>61</v>
      </c>
      <c r="J16" s="3">
        <f t="shared" ref="J16:J35" si="2">SUM(E16:I16)</f>
        <v>345</v>
      </c>
      <c r="K16" s="4">
        <f t="shared" si="0"/>
        <v>69</v>
      </c>
      <c r="L16" s="3" t="s">
        <v>84</v>
      </c>
    </row>
    <row r="17" spans="4:12" x14ac:dyDescent="0.3">
      <c r="D17" s="3" t="s">
        <v>89</v>
      </c>
      <c r="E17" s="3">
        <v>45</v>
      </c>
      <c r="F17" s="3">
        <v>38</v>
      </c>
      <c r="G17" s="3">
        <v>52</v>
      </c>
      <c r="H17" s="3">
        <v>41</v>
      </c>
      <c r="I17" s="3">
        <v>49</v>
      </c>
      <c r="J17" s="3">
        <f t="shared" si="2"/>
        <v>225</v>
      </c>
      <c r="K17" s="4">
        <f t="shared" si="0"/>
        <v>45</v>
      </c>
      <c r="L17" s="3" t="s">
        <v>83</v>
      </c>
    </row>
    <row r="18" spans="4:12" x14ac:dyDescent="0.3">
      <c r="D18" s="3" t="s">
        <v>90</v>
      </c>
      <c r="E18" s="3">
        <v>88</v>
      </c>
      <c r="F18" s="3">
        <v>91</v>
      </c>
      <c r="G18" s="3">
        <v>76</v>
      </c>
      <c r="H18" s="3">
        <v>63</v>
      </c>
      <c r="I18" s="3">
        <v>70</v>
      </c>
      <c r="J18" s="3">
        <f t="shared" si="2"/>
        <v>388</v>
      </c>
      <c r="K18" s="4">
        <f t="shared" si="0"/>
        <v>77.599999999999994</v>
      </c>
      <c r="L18" s="3" t="s">
        <v>84</v>
      </c>
    </row>
    <row r="19" spans="4:12" x14ac:dyDescent="0.3">
      <c r="D19" s="3" t="s">
        <v>91</v>
      </c>
      <c r="E19" s="3">
        <v>34</v>
      </c>
      <c r="F19" s="3">
        <v>29</v>
      </c>
      <c r="G19" s="3">
        <v>41</v>
      </c>
      <c r="H19" s="3">
        <v>36</v>
      </c>
      <c r="I19" s="3">
        <v>40</v>
      </c>
      <c r="J19" s="3">
        <f t="shared" si="2"/>
        <v>180</v>
      </c>
      <c r="K19" s="4">
        <f t="shared" si="0"/>
        <v>36</v>
      </c>
      <c r="L19" s="3" t="s">
        <v>83</v>
      </c>
    </row>
    <row r="20" spans="4:12" x14ac:dyDescent="0.3">
      <c r="D20" s="3" t="s">
        <v>92</v>
      </c>
      <c r="E20" s="3">
        <v>92</v>
      </c>
      <c r="F20" s="3">
        <v>85</v>
      </c>
      <c r="G20" s="3">
        <v>67</v>
      </c>
      <c r="H20" s="3">
        <v>72</v>
      </c>
      <c r="I20" s="3">
        <v>64</v>
      </c>
      <c r="J20" s="3">
        <f t="shared" si="2"/>
        <v>380</v>
      </c>
      <c r="K20" s="4">
        <f t="shared" si="0"/>
        <v>76</v>
      </c>
      <c r="L20" s="3" t="s">
        <v>84</v>
      </c>
    </row>
    <row r="21" spans="4:12" x14ac:dyDescent="0.3">
      <c r="D21" s="3" t="s">
        <v>93</v>
      </c>
      <c r="E21" s="3">
        <v>56</v>
      </c>
      <c r="F21" s="3">
        <v>44</v>
      </c>
      <c r="G21" s="3">
        <v>58</v>
      </c>
      <c r="H21" s="3">
        <v>61</v>
      </c>
      <c r="I21" s="3">
        <v>53</v>
      </c>
      <c r="J21" s="3">
        <f t="shared" si="2"/>
        <v>272</v>
      </c>
      <c r="K21" s="4">
        <f t="shared" si="0"/>
        <v>54.4</v>
      </c>
      <c r="L21" s="3" t="s">
        <v>83</v>
      </c>
    </row>
    <row r="22" spans="4:12" x14ac:dyDescent="0.3">
      <c r="D22" s="3" t="s">
        <v>94</v>
      </c>
      <c r="E22" s="3">
        <v>81</v>
      </c>
      <c r="F22" s="3">
        <v>73</v>
      </c>
      <c r="G22" s="3">
        <v>62</v>
      </c>
      <c r="H22" s="3">
        <v>48</v>
      </c>
      <c r="I22" s="3">
        <v>55</v>
      </c>
      <c r="J22" s="3">
        <f t="shared" si="2"/>
        <v>319</v>
      </c>
      <c r="K22" s="4">
        <f t="shared" si="0"/>
        <v>63.8</v>
      </c>
      <c r="L22" s="3" t="s">
        <v>84</v>
      </c>
    </row>
    <row r="23" spans="4:12" x14ac:dyDescent="0.3">
      <c r="D23" s="3" t="s">
        <v>95</v>
      </c>
      <c r="E23" s="3">
        <v>26</v>
      </c>
      <c r="F23" s="3">
        <v>31</v>
      </c>
      <c r="G23" s="3">
        <v>35</v>
      </c>
      <c r="H23" s="3">
        <v>28</v>
      </c>
      <c r="I23" s="3">
        <v>33</v>
      </c>
      <c r="J23" s="3">
        <f t="shared" si="2"/>
        <v>153</v>
      </c>
      <c r="K23" s="4">
        <f t="shared" si="0"/>
        <v>30.6</v>
      </c>
      <c r="L23" s="3" t="s">
        <v>85</v>
      </c>
    </row>
    <row r="24" spans="4:12" x14ac:dyDescent="0.3">
      <c r="D24" s="3" t="s">
        <v>96</v>
      </c>
      <c r="E24" s="3">
        <v>89</v>
      </c>
      <c r="F24" s="3">
        <v>90</v>
      </c>
      <c r="G24" s="3">
        <v>74</v>
      </c>
      <c r="H24" s="3">
        <v>68</v>
      </c>
      <c r="I24" s="3">
        <v>77</v>
      </c>
      <c r="J24" s="3">
        <f t="shared" si="2"/>
        <v>398</v>
      </c>
      <c r="K24" s="4">
        <f t="shared" si="0"/>
        <v>79.599999999999994</v>
      </c>
      <c r="L24" s="3" t="s">
        <v>84</v>
      </c>
    </row>
    <row r="25" spans="4:12" x14ac:dyDescent="0.3">
      <c r="D25" s="3" t="s">
        <v>97</v>
      </c>
      <c r="E25" s="3">
        <v>63</v>
      </c>
      <c r="F25" s="3">
        <v>59</v>
      </c>
      <c r="G25" s="3">
        <v>71</v>
      </c>
      <c r="H25" s="3">
        <v>66</v>
      </c>
      <c r="I25" s="3">
        <v>69</v>
      </c>
      <c r="J25" s="3">
        <f t="shared" si="2"/>
        <v>328</v>
      </c>
      <c r="K25" s="4">
        <f t="shared" si="0"/>
        <v>65.599999999999994</v>
      </c>
      <c r="L25" s="3" t="s">
        <v>84</v>
      </c>
    </row>
    <row r="26" spans="4:12" x14ac:dyDescent="0.3">
      <c r="D26" s="3" t="s">
        <v>98</v>
      </c>
      <c r="E26" s="3">
        <v>47</v>
      </c>
      <c r="F26" s="3">
        <v>52</v>
      </c>
      <c r="G26" s="3">
        <v>49</v>
      </c>
      <c r="H26" s="3">
        <v>44</v>
      </c>
      <c r="I26" s="3">
        <v>51</v>
      </c>
      <c r="J26" s="3">
        <f t="shared" si="2"/>
        <v>243</v>
      </c>
      <c r="K26" s="4">
        <f t="shared" si="0"/>
        <v>48.6</v>
      </c>
      <c r="L26" s="3" t="s">
        <v>83</v>
      </c>
    </row>
    <row r="27" spans="4:12" x14ac:dyDescent="0.3">
      <c r="D27" s="3" t="s">
        <v>99</v>
      </c>
      <c r="E27" s="3">
        <v>72</v>
      </c>
      <c r="F27" s="3">
        <v>65</v>
      </c>
      <c r="G27" s="3">
        <v>78</v>
      </c>
      <c r="H27" s="3">
        <v>70</v>
      </c>
      <c r="I27" s="3">
        <v>74</v>
      </c>
      <c r="J27" s="3">
        <f t="shared" si="2"/>
        <v>359</v>
      </c>
      <c r="K27" s="4">
        <f t="shared" si="0"/>
        <v>71.8</v>
      </c>
      <c r="L27" s="3" t="s">
        <v>84</v>
      </c>
    </row>
    <row r="28" spans="4:12" x14ac:dyDescent="0.3">
      <c r="D28" s="3" t="s">
        <v>100</v>
      </c>
      <c r="E28" s="3">
        <v>58</v>
      </c>
      <c r="F28" s="3">
        <v>61</v>
      </c>
      <c r="G28" s="3">
        <v>55</v>
      </c>
      <c r="H28" s="3">
        <v>49</v>
      </c>
      <c r="I28" s="3">
        <v>52</v>
      </c>
      <c r="J28" s="3">
        <f>SUM(E28:I28)</f>
        <v>275</v>
      </c>
      <c r="K28" s="4">
        <f t="shared" si="0"/>
        <v>55</v>
      </c>
      <c r="L28" s="3" t="s">
        <v>83</v>
      </c>
    </row>
    <row r="29" spans="4:12" x14ac:dyDescent="0.3">
      <c r="D29" s="3" t="s">
        <v>101</v>
      </c>
      <c r="E29" s="3">
        <v>39</v>
      </c>
      <c r="F29" s="3">
        <v>34</v>
      </c>
      <c r="G29" s="3">
        <v>46</v>
      </c>
      <c r="H29" s="3">
        <v>41</v>
      </c>
      <c r="I29" s="3">
        <v>37</v>
      </c>
      <c r="J29" s="3">
        <f>SUM(E29:I29)</f>
        <v>197</v>
      </c>
      <c r="K29" s="4">
        <f>AVERAGE(E29:I29)</f>
        <v>39.4</v>
      </c>
      <c r="L29" s="3" t="s">
        <v>83</v>
      </c>
    </row>
    <row r="30" spans="4:12" x14ac:dyDescent="0.3">
      <c r="D30" s="3" t="s">
        <v>102</v>
      </c>
      <c r="E30" s="3">
        <v>84</v>
      </c>
      <c r="F30" s="3">
        <v>79</v>
      </c>
      <c r="G30" s="3">
        <v>66</v>
      </c>
      <c r="H30" s="3">
        <v>60</v>
      </c>
      <c r="I30" s="3">
        <v>71</v>
      </c>
      <c r="J30" s="3">
        <f t="shared" si="2"/>
        <v>360</v>
      </c>
      <c r="K30" s="4">
        <f t="shared" si="0"/>
        <v>72</v>
      </c>
      <c r="L30" s="3" t="s">
        <v>84</v>
      </c>
    </row>
    <row r="31" spans="4:12" x14ac:dyDescent="0.3">
      <c r="D31" s="3" t="s">
        <v>103</v>
      </c>
      <c r="E31" s="3">
        <v>68</v>
      </c>
      <c r="F31" s="3">
        <v>57</v>
      </c>
      <c r="G31" s="3">
        <v>63</v>
      </c>
      <c r="H31" s="3">
        <v>58</v>
      </c>
      <c r="I31" s="3">
        <v>62</v>
      </c>
      <c r="J31" s="3">
        <f t="shared" si="2"/>
        <v>308</v>
      </c>
      <c r="K31" s="4">
        <f t="shared" si="0"/>
        <v>61.6</v>
      </c>
      <c r="L31" s="3" t="s">
        <v>84</v>
      </c>
    </row>
    <row r="32" spans="4:12" x14ac:dyDescent="0.3">
      <c r="D32" s="3" t="s">
        <v>104</v>
      </c>
      <c r="E32" s="3">
        <v>91</v>
      </c>
      <c r="F32" s="3">
        <v>87</v>
      </c>
      <c r="G32" s="3">
        <v>73</v>
      </c>
      <c r="H32" s="3">
        <v>69</v>
      </c>
      <c r="I32" s="3">
        <v>75</v>
      </c>
      <c r="J32" s="3">
        <f t="shared" si="2"/>
        <v>395</v>
      </c>
      <c r="K32" s="4">
        <f t="shared" si="0"/>
        <v>79</v>
      </c>
      <c r="L32" s="3" t="s">
        <v>84</v>
      </c>
    </row>
    <row r="33" spans="4:12" x14ac:dyDescent="0.3">
      <c r="D33" s="3" t="s">
        <v>105</v>
      </c>
      <c r="E33" s="3">
        <v>52</v>
      </c>
      <c r="F33" s="3">
        <v>48</v>
      </c>
      <c r="G33" s="3">
        <v>54</v>
      </c>
      <c r="H33" s="3">
        <v>46</v>
      </c>
      <c r="I33" s="3">
        <v>50</v>
      </c>
      <c r="J33" s="3">
        <f t="shared" si="2"/>
        <v>250</v>
      </c>
      <c r="K33" s="4">
        <f t="shared" si="0"/>
        <v>50</v>
      </c>
      <c r="L33" s="3" t="s">
        <v>83</v>
      </c>
    </row>
    <row r="34" spans="4:12" x14ac:dyDescent="0.3">
      <c r="D34" s="3" t="s">
        <v>106</v>
      </c>
      <c r="E34" s="3">
        <v>86</v>
      </c>
      <c r="F34" s="3">
        <v>92</v>
      </c>
      <c r="G34" s="3">
        <v>79</v>
      </c>
      <c r="H34" s="3">
        <v>74</v>
      </c>
      <c r="I34" s="3">
        <v>81</v>
      </c>
      <c r="J34" s="3">
        <f t="shared" si="2"/>
        <v>412</v>
      </c>
      <c r="K34" s="4">
        <f t="shared" si="0"/>
        <v>82.4</v>
      </c>
      <c r="L34" s="3" t="s">
        <v>84</v>
      </c>
    </row>
    <row r="35" spans="4:12" x14ac:dyDescent="0.3">
      <c r="D35" s="3" t="s">
        <v>107</v>
      </c>
      <c r="E35" s="3">
        <v>41</v>
      </c>
      <c r="F35" s="3">
        <v>36</v>
      </c>
      <c r="G35" s="3">
        <v>39</v>
      </c>
      <c r="H35" s="3">
        <v>33</v>
      </c>
      <c r="I35" s="3">
        <v>38</v>
      </c>
      <c r="J35" s="3">
        <f t="shared" si="2"/>
        <v>187</v>
      </c>
      <c r="K35" s="4">
        <f t="shared" si="0"/>
        <v>37.4</v>
      </c>
      <c r="L35" s="3" t="s">
        <v>83</v>
      </c>
    </row>
  </sheetData>
  <mergeCells count="1">
    <mergeCell ref="D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9728-53C4-4F6F-80E4-FA039A22D841}">
  <dimension ref="A1:I81"/>
  <sheetViews>
    <sheetView zoomScale="86" workbookViewId="0">
      <selection activeCell="I4" sqref="I4"/>
    </sheetView>
  </sheetViews>
  <sheetFormatPr defaultRowHeight="14.4" x14ac:dyDescent="0.3"/>
  <cols>
    <col min="1" max="1" width="15.77734375" customWidth="1"/>
    <col min="2" max="2" width="10.44140625" customWidth="1"/>
    <col min="5" max="5" width="10.77734375" customWidth="1"/>
  </cols>
  <sheetData>
    <row r="1" spans="1:9" x14ac:dyDescent="0.3">
      <c r="A1" s="12" t="s">
        <v>22</v>
      </c>
      <c r="B1" s="12" t="s">
        <v>64</v>
      </c>
      <c r="C1" s="12" t="s">
        <v>62</v>
      </c>
      <c r="D1" s="12" t="s">
        <v>61</v>
      </c>
      <c r="E1" s="12" t="s">
        <v>60</v>
      </c>
      <c r="F1" s="12" t="s">
        <v>108</v>
      </c>
      <c r="G1" s="12" t="s">
        <v>67</v>
      </c>
      <c r="H1" s="12" t="s">
        <v>68</v>
      </c>
      <c r="I1" s="12" t="s">
        <v>69</v>
      </c>
    </row>
    <row r="2" spans="1:9" x14ac:dyDescent="0.3">
      <c r="A2" s="13" t="s">
        <v>109</v>
      </c>
      <c r="B2" s="13">
        <v>78</v>
      </c>
      <c r="C2" s="13">
        <v>65</v>
      </c>
      <c r="D2" s="13">
        <v>72</v>
      </c>
      <c r="E2" s="13">
        <v>70</v>
      </c>
      <c r="F2" s="13">
        <v>75</v>
      </c>
      <c r="G2" s="13">
        <f>SUM(B2:F2)</f>
        <v>360</v>
      </c>
      <c r="H2" s="13">
        <f>AVERAGE(B2:F2)</f>
        <v>72</v>
      </c>
      <c r="I2" s="14" t="str">
        <f>IF(H2&gt;=50,"PASS","FAIL")</f>
        <v>PASS</v>
      </c>
    </row>
    <row r="3" spans="1:9" x14ac:dyDescent="0.3">
      <c r="A3" s="13" t="s">
        <v>110</v>
      </c>
      <c r="B3" s="13">
        <v>20</v>
      </c>
      <c r="C3" s="13">
        <v>40</v>
      </c>
      <c r="D3" s="13">
        <v>81</v>
      </c>
      <c r="E3" s="13">
        <v>20</v>
      </c>
      <c r="F3" s="13">
        <v>80</v>
      </c>
      <c r="G3" s="13">
        <f t="shared" ref="G3:G66" si="0">SUM(B3:F3)</f>
        <v>241</v>
      </c>
      <c r="H3" s="15">
        <f t="shared" ref="H3:H66" si="1">AVERAGE(B3:F3)</f>
        <v>48.2</v>
      </c>
      <c r="I3" s="14" t="str">
        <f t="shared" ref="I3:I66" si="2">IF(H3&gt;=50,"PASS","FAIL")</f>
        <v>FAIL</v>
      </c>
    </row>
    <row r="4" spans="1:9" x14ac:dyDescent="0.3">
      <c r="A4" s="13" t="s">
        <v>111</v>
      </c>
      <c r="B4" s="13">
        <v>69</v>
      </c>
      <c r="C4" s="13">
        <v>73</v>
      </c>
      <c r="D4" s="13">
        <v>68</v>
      </c>
      <c r="E4" s="13">
        <v>71</v>
      </c>
      <c r="F4" s="13">
        <v>70</v>
      </c>
      <c r="G4" s="13">
        <f t="shared" si="0"/>
        <v>351</v>
      </c>
      <c r="H4" s="15">
        <f>AVERAGE(B4:F4)</f>
        <v>70.2</v>
      </c>
      <c r="I4" s="14" t="str">
        <f>IF(H4&gt;=50,"PASS","FAIL")</f>
        <v>PASS</v>
      </c>
    </row>
    <row r="5" spans="1:9" x14ac:dyDescent="0.3">
      <c r="A5" s="13" t="s">
        <v>112</v>
      </c>
      <c r="B5" s="13">
        <v>40</v>
      </c>
      <c r="C5" s="13">
        <v>21</v>
      </c>
      <c r="D5" s="13">
        <v>85</v>
      </c>
      <c r="E5" s="13">
        <v>87</v>
      </c>
      <c r="F5" s="13">
        <v>89</v>
      </c>
      <c r="G5" s="13">
        <f t="shared" si="0"/>
        <v>322</v>
      </c>
      <c r="H5" s="15">
        <f t="shared" si="1"/>
        <v>64.400000000000006</v>
      </c>
      <c r="I5" s="14" t="str">
        <f t="shared" si="2"/>
        <v>PASS</v>
      </c>
    </row>
    <row r="6" spans="1:9" x14ac:dyDescent="0.3">
      <c r="A6" s="13" t="s">
        <v>113</v>
      </c>
      <c r="B6" s="13">
        <v>62</v>
      </c>
      <c r="C6" s="13">
        <v>58</v>
      </c>
      <c r="D6" s="13">
        <v>64</v>
      </c>
      <c r="E6" s="13">
        <v>60</v>
      </c>
      <c r="F6" s="13">
        <v>61</v>
      </c>
      <c r="G6" s="13">
        <f t="shared" si="0"/>
        <v>305</v>
      </c>
      <c r="H6" s="13">
        <f t="shared" si="1"/>
        <v>61</v>
      </c>
      <c r="I6" s="14" t="str">
        <f t="shared" si="2"/>
        <v>PASS</v>
      </c>
    </row>
    <row r="7" spans="1:9" x14ac:dyDescent="0.3">
      <c r="A7" s="13" t="s">
        <v>114</v>
      </c>
      <c r="B7" s="13">
        <v>16</v>
      </c>
      <c r="C7" s="13">
        <v>82</v>
      </c>
      <c r="D7" s="13">
        <v>30</v>
      </c>
      <c r="E7" s="13">
        <v>80</v>
      </c>
      <c r="F7" s="13">
        <v>33</v>
      </c>
      <c r="G7" s="13">
        <f t="shared" si="0"/>
        <v>241</v>
      </c>
      <c r="H7" s="15">
        <f t="shared" si="1"/>
        <v>48.2</v>
      </c>
      <c r="I7" s="14" t="str">
        <f t="shared" si="2"/>
        <v>FAIL</v>
      </c>
    </row>
    <row r="8" spans="1:9" x14ac:dyDescent="0.3">
      <c r="A8" s="13" t="s">
        <v>115</v>
      </c>
      <c r="B8" s="13">
        <v>55</v>
      </c>
      <c r="C8" s="13">
        <v>60</v>
      </c>
      <c r="D8" s="13">
        <v>57</v>
      </c>
      <c r="E8" s="13">
        <v>59</v>
      </c>
      <c r="F8" s="13">
        <v>58</v>
      </c>
      <c r="G8" s="13">
        <f t="shared" si="0"/>
        <v>289</v>
      </c>
      <c r="H8" s="15">
        <f t="shared" si="1"/>
        <v>57.8</v>
      </c>
      <c r="I8" s="14" t="str">
        <f t="shared" si="2"/>
        <v>PASS</v>
      </c>
    </row>
    <row r="9" spans="1:9" x14ac:dyDescent="0.3">
      <c r="A9" s="13" t="s">
        <v>116</v>
      </c>
      <c r="B9" s="13">
        <v>30</v>
      </c>
      <c r="C9" s="13">
        <v>45</v>
      </c>
      <c r="D9" s="13">
        <v>13</v>
      </c>
      <c r="E9" s="13">
        <v>20</v>
      </c>
      <c r="F9" s="13">
        <v>25</v>
      </c>
      <c r="G9" s="13">
        <f t="shared" si="0"/>
        <v>133</v>
      </c>
      <c r="H9" s="15">
        <f t="shared" si="1"/>
        <v>26.6</v>
      </c>
      <c r="I9" s="14" t="str">
        <f t="shared" si="2"/>
        <v>FAIL</v>
      </c>
    </row>
    <row r="10" spans="1:9" x14ac:dyDescent="0.3">
      <c r="A10" s="13" t="s">
        <v>117</v>
      </c>
      <c r="B10" s="13">
        <v>71</v>
      </c>
      <c r="C10" s="13">
        <v>69</v>
      </c>
      <c r="D10" s="13">
        <v>73</v>
      </c>
      <c r="E10" s="13">
        <v>72</v>
      </c>
      <c r="F10" s="13">
        <v>70</v>
      </c>
      <c r="G10" s="13">
        <f t="shared" si="0"/>
        <v>355</v>
      </c>
      <c r="H10" s="13">
        <f t="shared" si="1"/>
        <v>71</v>
      </c>
      <c r="I10" s="14" t="str">
        <f t="shared" si="2"/>
        <v>PASS</v>
      </c>
    </row>
    <row r="11" spans="1:9" x14ac:dyDescent="0.3">
      <c r="A11" s="13" t="s">
        <v>118</v>
      </c>
      <c r="B11" s="13">
        <v>66</v>
      </c>
      <c r="C11" s="13">
        <v>70</v>
      </c>
      <c r="D11" s="13">
        <v>65</v>
      </c>
      <c r="E11" s="13">
        <v>68</v>
      </c>
      <c r="F11" s="13">
        <v>67</v>
      </c>
      <c r="G11" s="13">
        <f t="shared" si="0"/>
        <v>336</v>
      </c>
      <c r="H11" s="15">
        <f t="shared" si="1"/>
        <v>67.2</v>
      </c>
      <c r="I11" s="14" t="str">
        <f t="shared" si="2"/>
        <v>PASS</v>
      </c>
    </row>
    <row r="12" spans="1:9" x14ac:dyDescent="0.3">
      <c r="A12" s="13" t="s">
        <v>119</v>
      </c>
      <c r="B12" s="13">
        <v>68</v>
      </c>
      <c r="C12" s="13">
        <v>72</v>
      </c>
      <c r="D12" s="13">
        <v>70</v>
      </c>
      <c r="E12" s="13">
        <v>69</v>
      </c>
      <c r="F12" s="13">
        <v>71</v>
      </c>
      <c r="G12" s="13">
        <f t="shared" si="0"/>
        <v>350</v>
      </c>
      <c r="H12" s="15">
        <f t="shared" si="1"/>
        <v>70</v>
      </c>
      <c r="I12" s="14" t="str">
        <f t="shared" si="2"/>
        <v>PASS</v>
      </c>
    </row>
    <row r="13" spans="1:9" x14ac:dyDescent="0.3">
      <c r="A13" s="13" t="s">
        <v>120</v>
      </c>
      <c r="B13" s="13">
        <v>74</v>
      </c>
      <c r="C13" s="13">
        <v>66</v>
      </c>
      <c r="D13" s="13">
        <v>73</v>
      </c>
      <c r="E13" s="13">
        <v>70</v>
      </c>
      <c r="F13" s="13">
        <v>72</v>
      </c>
      <c r="G13" s="13">
        <f t="shared" si="0"/>
        <v>355</v>
      </c>
      <c r="H13" s="15">
        <f t="shared" si="1"/>
        <v>71</v>
      </c>
      <c r="I13" s="14" t="str">
        <f t="shared" si="2"/>
        <v>PASS</v>
      </c>
    </row>
    <row r="14" spans="1:9" x14ac:dyDescent="0.3">
      <c r="A14" s="13" t="s">
        <v>121</v>
      </c>
      <c r="B14" s="13">
        <v>81</v>
      </c>
      <c r="C14" s="13">
        <v>78</v>
      </c>
      <c r="D14" s="13">
        <v>75</v>
      </c>
      <c r="E14" s="13">
        <v>77</v>
      </c>
      <c r="F14" s="13">
        <v>79</v>
      </c>
      <c r="G14" s="13">
        <f t="shared" si="0"/>
        <v>390</v>
      </c>
      <c r="H14" s="15">
        <f t="shared" si="1"/>
        <v>78</v>
      </c>
      <c r="I14" s="14" t="str">
        <f t="shared" si="2"/>
        <v>PASS</v>
      </c>
    </row>
    <row r="15" spans="1:9" x14ac:dyDescent="0.3">
      <c r="A15" s="13" t="s">
        <v>122</v>
      </c>
      <c r="B15" s="13">
        <v>59</v>
      </c>
      <c r="C15" s="13">
        <v>63</v>
      </c>
      <c r="D15" s="13">
        <v>61</v>
      </c>
      <c r="E15" s="13">
        <v>60</v>
      </c>
      <c r="F15" s="13">
        <v>62</v>
      </c>
      <c r="G15" s="13">
        <f t="shared" si="0"/>
        <v>305</v>
      </c>
      <c r="H15" s="15">
        <f t="shared" si="1"/>
        <v>61</v>
      </c>
      <c r="I15" s="14" t="str">
        <f t="shared" si="2"/>
        <v>PASS</v>
      </c>
    </row>
    <row r="16" spans="1:9" x14ac:dyDescent="0.3">
      <c r="A16" s="13" t="s">
        <v>123</v>
      </c>
      <c r="B16" s="13">
        <v>85</v>
      </c>
      <c r="C16" s="13">
        <v>80</v>
      </c>
      <c r="D16" s="13">
        <v>83</v>
      </c>
      <c r="E16" s="13">
        <v>82</v>
      </c>
      <c r="F16" s="13">
        <v>84</v>
      </c>
      <c r="G16" s="13">
        <f t="shared" si="0"/>
        <v>414</v>
      </c>
      <c r="H16" s="15">
        <f t="shared" si="1"/>
        <v>82.8</v>
      </c>
      <c r="I16" s="14" t="str">
        <f t="shared" si="2"/>
        <v>PASS</v>
      </c>
    </row>
    <row r="17" spans="1:9" x14ac:dyDescent="0.3">
      <c r="A17" s="13" t="s">
        <v>124</v>
      </c>
      <c r="B17" s="13">
        <v>64</v>
      </c>
      <c r="C17" s="13">
        <v>60</v>
      </c>
      <c r="D17" s="13">
        <v>62</v>
      </c>
      <c r="E17" s="13">
        <v>61</v>
      </c>
      <c r="F17" s="13">
        <v>63</v>
      </c>
      <c r="G17" s="13">
        <f t="shared" si="0"/>
        <v>310</v>
      </c>
      <c r="H17" s="15">
        <f t="shared" si="1"/>
        <v>62</v>
      </c>
      <c r="I17" s="14" t="str">
        <f t="shared" si="2"/>
        <v>PASS</v>
      </c>
    </row>
    <row r="18" spans="1:9" x14ac:dyDescent="0.3">
      <c r="A18" s="13" t="s">
        <v>125</v>
      </c>
      <c r="B18" s="13">
        <v>72</v>
      </c>
      <c r="C18" s="13">
        <v>74</v>
      </c>
      <c r="D18" s="13">
        <v>70</v>
      </c>
      <c r="E18" s="13">
        <v>73</v>
      </c>
      <c r="F18" s="13">
        <v>71</v>
      </c>
      <c r="G18" s="13">
        <f t="shared" si="0"/>
        <v>360</v>
      </c>
      <c r="H18" s="15">
        <f t="shared" si="1"/>
        <v>72</v>
      </c>
      <c r="I18" s="14" t="str">
        <f t="shared" si="2"/>
        <v>PASS</v>
      </c>
    </row>
    <row r="19" spans="1:9" x14ac:dyDescent="0.3">
      <c r="A19" s="13" t="s">
        <v>126</v>
      </c>
      <c r="B19" s="13">
        <v>55</v>
      </c>
      <c r="C19" s="13">
        <v>58</v>
      </c>
      <c r="D19" s="13">
        <v>56</v>
      </c>
      <c r="E19" s="13">
        <v>57</v>
      </c>
      <c r="F19" s="13">
        <v>59</v>
      </c>
      <c r="G19" s="13">
        <f t="shared" si="0"/>
        <v>285</v>
      </c>
      <c r="H19" s="15">
        <f t="shared" si="1"/>
        <v>57</v>
      </c>
      <c r="I19" s="14" t="str">
        <f t="shared" si="2"/>
        <v>PASS</v>
      </c>
    </row>
    <row r="20" spans="1:9" x14ac:dyDescent="0.3">
      <c r="A20" s="13" t="s">
        <v>127</v>
      </c>
      <c r="B20" s="13">
        <v>77</v>
      </c>
      <c r="C20" s="13">
        <v>69</v>
      </c>
      <c r="D20" s="13">
        <v>75</v>
      </c>
      <c r="E20" s="13">
        <v>73</v>
      </c>
      <c r="F20" s="13">
        <v>74</v>
      </c>
      <c r="G20" s="13">
        <f t="shared" si="0"/>
        <v>368</v>
      </c>
      <c r="H20" s="15">
        <f t="shared" si="1"/>
        <v>73.599999999999994</v>
      </c>
      <c r="I20" s="14" t="str">
        <f t="shared" si="2"/>
        <v>PASS</v>
      </c>
    </row>
    <row r="21" spans="1:9" x14ac:dyDescent="0.3">
      <c r="A21" s="13" t="s">
        <v>128</v>
      </c>
      <c r="B21" s="13">
        <v>61</v>
      </c>
      <c r="C21" s="13">
        <v>65</v>
      </c>
      <c r="D21" s="13">
        <v>63</v>
      </c>
      <c r="E21" s="13">
        <v>64</v>
      </c>
      <c r="F21" s="13">
        <v>62</v>
      </c>
      <c r="G21" s="13">
        <f t="shared" si="0"/>
        <v>315</v>
      </c>
      <c r="H21" s="15">
        <f t="shared" si="1"/>
        <v>63</v>
      </c>
      <c r="I21" s="14" t="str">
        <f t="shared" si="2"/>
        <v>PASS</v>
      </c>
    </row>
    <row r="22" spans="1:9" x14ac:dyDescent="0.3">
      <c r="A22" s="13" t="s">
        <v>129</v>
      </c>
      <c r="B22" s="13">
        <v>88</v>
      </c>
      <c r="C22" s="13">
        <v>84</v>
      </c>
      <c r="D22" s="13">
        <v>86</v>
      </c>
      <c r="E22" s="13">
        <v>85</v>
      </c>
      <c r="F22" s="13">
        <v>87</v>
      </c>
      <c r="G22" s="13">
        <f t="shared" si="0"/>
        <v>430</v>
      </c>
      <c r="H22" s="15">
        <f t="shared" si="1"/>
        <v>86</v>
      </c>
      <c r="I22" s="14" t="str">
        <f t="shared" si="2"/>
        <v>PASS</v>
      </c>
    </row>
    <row r="23" spans="1:9" x14ac:dyDescent="0.3">
      <c r="A23" s="13" t="s">
        <v>130</v>
      </c>
      <c r="B23" s="13">
        <v>70</v>
      </c>
      <c r="C23" s="13">
        <v>68</v>
      </c>
      <c r="D23" s="13">
        <v>71</v>
      </c>
      <c r="E23" s="13">
        <v>69</v>
      </c>
      <c r="F23" s="13">
        <v>72</v>
      </c>
      <c r="G23" s="13">
        <f t="shared" si="0"/>
        <v>350</v>
      </c>
      <c r="H23" s="15">
        <f t="shared" si="1"/>
        <v>70</v>
      </c>
      <c r="I23" s="14" t="str">
        <f t="shared" si="2"/>
        <v>PASS</v>
      </c>
    </row>
    <row r="24" spans="1:9" x14ac:dyDescent="0.3">
      <c r="A24" s="13" t="s">
        <v>131</v>
      </c>
      <c r="B24" s="13">
        <v>66</v>
      </c>
      <c r="C24" s="13">
        <v>71</v>
      </c>
      <c r="D24" s="13">
        <v>69</v>
      </c>
      <c r="E24" s="13">
        <v>70</v>
      </c>
      <c r="F24" s="13">
        <v>68</v>
      </c>
      <c r="G24" s="13">
        <f t="shared" si="0"/>
        <v>344</v>
      </c>
      <c r="H24" s="15">
        <f t="shared" si="1"/>
        <v>68.8</v>
      </c>
      <c r="I24" s="14" t="str">
        <f t="shared" si="2"/>
        <v>PASS</v>
      </c>
    </row>
    <row r="25" spans="1:9" x14ac:dyDescent="0.3">
      <c r="A25" s="13" t="s">
        <v>132</v>
      </c>
      <c r="B25" s="13">
        <v>73</v>
      </c>
      <c r="C25" s="13">
        <v>75</v>
      </c>
      <c r="D25" s="13">
        <v>72</v>
      </c>
      <c r="E25" s="13">
        <v>74</v>
      </c>
      <c r="F25" s="13">
        <v>71</v>
      </c>
      <c r="G25" s="13">
        <f t="shared" si="0"/>
        <v>365</v>
      </c>
      <c r="H25" s="15">
        <f t="shared" si="1"/>
        <v>73</v>
      </c>
      <c r="I25" s="14" t="str">
        <f t="shared" si="2"/>
        <v>PASS</v>
      </c>
    </row>
    <row r="26" spans="1:9" x14ac:dyDescent="0.3">
      <c r="A26" s="13" t="s">
        <v>133</v>
      </c>
      <c r="B26" s="13">
        <v>58</v>
      </c>
      <c r="C26" s="13">
        <v>62</v>
      </c>
      <c r="D26" s="13">
        <v>60</v>
      </c>
      <c r="E26" s="13">
        <v>59</v>
      </c>
      <c r="F26" s="13">
        <v>61</v>
      </c>
      <c r="G26" s="13">
        <f t="shared" si="0"/>
        <v>300</v>
      </c>
      <c r="H26" s="15">
        <f t="shared" si="1"/>
        <v>60</v>
      </c>
      <c r="I26" s="14" t="str">
        <f t="shared" si="2"/>
        <v>PASS</v>
      </c>
    </row>
    <row r="27" spans="1:9" x14ac:dyDescent="0.3">
      <c r="A27" s="13" t="s">
        <v>134</v>
      </c>
      <c r="B27" s="13">
        <v>79</v>
      </c>
      <c r="C27" s="13">
        <v>76</v>
      </c>
      <c r="D27" s="13">
        <v>78</v>
      </c>
      <c r="E27" s="13">
        <v>77</v>
      </c>
      <c r="F27" s="13">
        <v>80</v>
      </c>
      <c r="G27" s="13">
        <f t="shared" si="0"/>
        <v>390</v>
      </c>
      <c r="H27" s="15">
        <f t="shared" si="1"/>
        <v>78</v>
      </c>
      <c r="I27" s="14" t="str">
        <f t="shared" si="2"/>
        <v>PASS</v>
      </c>
    </row>
    <row r="28" spans="1:9" x14ac:dyDescent="0.3">
      <c r="A28" s="13" t="s">
        <v>135</v>
      </c>
      <c r="B28" s="13">
        <v>83</v>
      </c>
      <c r="C28" s="13">
        <v>81</v>
      </c>
      <c r="D28" s="13">
        <v>82</v>
      </c>
      <c r="E28" s="13">
        <v>80</v>
      </c>
      <c r="F28" s="13">
        <v>84</v>
      </c>
      <c r="G28" s="13">
        <f t="shared" si="0"/>
        <v>410</v>
      </c>
      <c r="H28" s="15">
        <f t="shared" si="1"/>
        <v>82</v>
      </c>
      <c r="I28" s="14" t="str">
        <f t="shared" si="2"/>
        <v>PASS</v>
      </c>
    </row>
    <row r="29" spans="1:9" x14ac:dyDescent="0.3">
      <c r="A29" s="13" t="s">
        <v>136</v>
      </c>
      <c r="B29" s="13">
        <v>54</v>
      </c>
      <c r="C29" s="13">
        <v>56</v>
      </c>
      <c r="D29" s="13">
        <v>55</v>
      </c>
      <c r="E29" s="13">
        <v>57</v>
      </c>
      <c r="F29" s="13">
        <v>58</v>
      </c>
      <c r="G29" s="13">
        <f t="shared" si="0"/>
        <v>280</v>
      </c>
      <c r="H29" s="15">
        <f t="shared" si="1"/>
        <v>56</v>
      </c>
      <c r="I29" s="14" t="str">
        <f t="shared" si="2"/>
        <v>PASS</v>
      </c>
    </row>
    <row r="30" spans="1:9" x14ac:dyDescent="0.3">
      <c r="A30" s="13" t="s">
        <v>137</v>
      </c>
      <c r="B30" s="13">
        <v>69</v>
      </c>
      <c r="C30" s="13">
        <v>73</v>
      </c>
      <c r="D30" s="13">
        <v>70</v>
      </c>
      <c r="E30" s="13">
        <v>72</v>
      </c>
      <c r="F30" s="13">
        <v>71</v>
      </c>
      <c r="G30" s="13">
        <f t="shared" si="0"/>
        <v>355</v>
      </c>
      <c r="H30" s="15">
        <f t="shared" si="1"/>
        <v>71</v>
      </c>
      <c r="I30" s="14" t="str">
        <f t="shared" si="2"/>
        <v>PASS</v>
      </c>
    </row>
    <row r="31" spans="1:9" x14ac:dyDescent="0.3">
      <c r="A31" s="13" t="s">
        <v>138</v>
      </c>
      <c r="B31" s="13">
        <v>63</v>
      </c>
      <c r="C31" s="13">
        <v>60</v>
      </c>
      <c r="D31" s="13">
        <v>64</v>
      </c>
      <c r="E31" s="13">
        <v>62</v>
      </c>
      <c r="F31" s="13">
        <v>61</v>
      </c>
      <c r="G31" s="13">
        <f t="shared" si="0"/>
        <v>310</v>
      </c>
      <c r="H31" s="15">
        <f t="shared" si="1"/>
        <v>62</v>
      </c>
      <c r="I31" s="14" t="str">
        <f t="shared" si="2"/>
        <v>PASS</v>
      </c>
    </row>
    <row r="32" spans="1:9" x14ac:dyDescent="0.3">
      <c r="A32" s="13" t="s">
        <v>139</v>
      </c>
      <c r="B32" s="13">
        <v>75</v>
      </c>
      <c r="C32" s="13">
        <v>78</v>
      </c>
      <c r="D32" s="13">
        <v>74</v>
      </c>
      <c r="E32" s="13">
        <v>76</v>
      </c>
      <c r="F32" s="13">
        <v>77</v>
      </c>
      <c r="G32" s="13">
        <f t="shared" si="0"/>
        <v>380</v>
      </c>
      <c r="H32" s="15">
        <f t="shared" si="1"/>
        <v>76</v>
      </c>
      <c r="I32" s="14" t="str">
        <f t="shared" si="2"/>
        <v>PASS</v>
      </c>
    </row>
    <row r="33" spans="1:9" x14ac:dyDescent="0.3">
      <c r="A33" s="13" t="s">
        <v>140</v>
      </c>
      <c r="B33" s="13">
        <v>67</v>
      </c>
      <c r="C33" s="13">
        <v>65</v>
      </c>
      <c r="D33" s="13">
        <v>66</v>
      </c>
      <c r="E33" s="13">
        <v>64</v>
      </c>
      <c r="F33" s="13">
        <v>68</v>
      </c>
      <c r="G33" s="13">
        <f t="shared" si="0"/>
        <v>330</v>
      </c>
      <c r="H33" s="15">
        <f t="shared" si="1"/>
        <v>66</v>
      </c>
      <c r="I33" s="14" t="str">
        <f t="shared" si="2"/>
        <v>PASS</v>
      </c>
    </row>
    <row r="34" spans="1:9" x14ac:dyDescent="0.3">
      <c r="A34" s="13" t="s">
        <v>141</v>
      </c>
      <c r="B34" s="13">
        <v>82</v>
      </c>
      <c r="C34" s="13">
        <v>79</v>
      </c>
      <c r="D34" s="13">
        <v>80</v>
      </c>
      <c r="E34" s="13">
        <v>78</v>
      </c>
      <c r="F34" s="13">
        <v>81</v>
      </c>
      <c r="G34" s="13">
        <f t="shared" si="0"/>
        <v>400</v>
      </c>
      <c r="H34" s="15">
        <f t="shared" si="1"/>
        <v>80</v>
      </c>
      <c r="I34" s="14" t="str">
        <f t="shared" si="2"/>
        <v>PASS</v>
      </c>
    </row>
    <row r="35" spans="1:9" x14ac:dyDescent="0.3">
      <c r="A35" s="13" t="s">
        <v>142</v>
      </c>
      <c r="B35" s="13">
        <v>71</v>
      </c>
      <c r="C35" s="13">
        <v>69</v>
      </c>
      <c r="D35" s="13">
        <v>72</v>
      </c>
      <c r="E35" s="13">
        <v>70</v>
      </c>
      <c r="F35" s="13">
        <v>73</v>
      </c>
      <c r="G35" s="13">
        <f t="shared" si="0"/>
        <v>355</v>
      </c>
      <c r="H35" s="15">
        <f t="shared" si="1"/>
        <v>71</v>
      </c>
      <c r="I35" s="14" t="str">
        <f t="shared" si="2"/>
        <v>PASS</v>
      </c>
    </row>
    <row r="36" spans="1:9" x14ac:dyDescent="0.3">
      <c r="A36" s="13" t="s">
        <v>143</v>
      </c>
      <c r="B36" s="13">
        <v>60</v>
      </c>
      <c r="C36" s="13">
        <v>64</v>
      </c>
      <c r="D36" s="13">
        <v>62</v>
      </c>
      <c r="E36" s="13">
        <v>61</v>
      </c>
      <c r="F36" s="13">
        <v>63</v>
      </c>
      <c r="G36" s="13">
        <f t="shared" si="0"/>
        <v>310</v>
      </c>
      <c r="H36" s="15">
        <f t="shared" si="1"/>
        <v>62</v>
      </c>
      <c r="I36" s="14" t="str">
        <f t="shared" si="2"/>
        <v>PASS</v>
      </c>
    </row>
    <row r="37" spans="1:9" x14ac:dyDescent="0.3">
      <c r="A37" s="13" t="s">
        <v>144</v>
      </c>
      <c r="B37" s="13">
        <v>57</v>
      </c>
      <c r="C37" s="13">
        <v>59</v>
      </c>
      <c r="D37" s="13">
        <v>58</v>
      </c>
      <c r="E37" s="13">
        <v>56</v>
      </c>
      <c r="F37" s="13">
        <v>60</v>
      </c>
      <c r="G37" s="13">
        <f t="shared" si="0"/>
        <v>290</v>
      </c>
      <c r="H37" s="15">
        <f t="shared" si="1"/>
        <v>58</v>
      </c>
      <c r="I37" s="14" t="str">
        <f t="shared" si="2"/>
        <v>PASS</v>
      </c>
    </row>
    <row r="38" spans="1:9" x14ac:dyDescent="0.3">
      <c r="A38" s="13" t="s">
        <v>145</v>
      </c>
      <c r="B38" s="13">
        <v>74</v>
      </c>
      <c r="C38" s="13">
        <v>72</v>
      </c>
      <c r="D38" s="13">
        <v>73</v>
      </c>
      <c r="E38" s="13">
        <v>71</v>
      </c>
      <c r="F38" s="13">
        <v>75</v>
      </c>
      <c r="G38" s="13">
        <f t="shared" si="0"/>
        <v>365</v>
      </c>
      <c r="H38" s="15">
        <f t="shared" si="1"/>
        <v>73</v>
      </c>
      <c r="I38" s="14" t="str">
        <f t="shared" si="2"/>
        <v>PASS</v>
      </c>
    </row>
    <row r="39" spans="1:9" x14ac:dyDescent="0.3">
      <c r="A39" s="13" t="s">
        <v>146</v>
      </c>
      <c r="B39" s="13">
        <v>86</v>
      </c>
      <c r="C39" s="13">
        <v>82</v>
      </c>
      <c r="D39" s="13">
        <v>84</v>
      </c>
      <c r="E39" s="13">
        <v>83</v>
      </c>
      <c r="F39" s="13">
        <v>85</v>
      </c>
      <c r="G39" s="13">
        <f t="shared" si="0"/>
        <v>420</v>
      </c>
      <c r="H39" s="15">
        <f t="shared" si="1"/>
        <v>84</v>
      </c>
      <c r="I39" s="14" t="str">
        <f t="shared" si="2"/>
        <v>PASS</v>
      </c>
    </row>
    <row r="40" spans="1:9" x14ac:dyDescent="0.3">
      <c r="A40" s="13" t="s">
        <v>147</v>
      </c>
      <c r="B40" s="13">
        <v>65</v>
      </c>
      <c r="C40" s="13">
        <v>67</v>
      </c>
      <c r="D40" s="13">
        <v>66</v>
      </c>
      <c r="E40" s="13">
        <v>64</v>
      </c>
      <c r="F40" s="13">
        <v>68</v>
      </c>
      <c r="G40" s="13">
        <f t="shared" si="0"/>
        <v>330</v>
      </c>
      <c r="H40" s="15">
        <f t="shared" si="1"/>
        <v>66</v>
      </c>
      <c r="I40" s="14" t="str">
        <f t="shared" si="2"/>
        <v>PASS</v>
      </c>
    </row>
    <row r="41" spans="1:9" x14ac:dyDescent="0.3">
      <c r="A41" s="13" t="s">
        <v>148</v>
      </c>
      <c r="B41" s="13">
        <v>78</v>
      </c>
      <c r="C41" s="13">
        <v>81</v>
      </c>
      <c r="D41" s="13">
        <v>79</v>
      </c>
      <c r="E41" s="13">
        <v>80</v>
      </c>
      <c r="F41" s="13">
        <v>82</v>
      </c>
      <c r="G41" s="13">
        <f t="shared" si="0"/>
        <v>400</v>
      </c>
      <c r="H41" s="15">
        <f t="shared" si="1"/>
        <v>80</v>
      </c>
      <c r="I41" s="14" t="str">
        <f t="shared" si="2"/>
        <v>PASS</v>
      </c>
    </row>
    <row r="42" spans="1:9" x14ac:dyDescent="0.3">
      <c r="A42" s="13" t="s">
        <v>149</v>
      </c>
      <c r="B42" s="13">
        <v>52</v>
      </c>
      <c r="C42" s="13">
        <v>55</v>
      </c>
      <c r="D42" s="13">
        <v>54</v>
      </c>
      <c r="E42" s="13">
        <v>53</v>
      </c>
      <c r="F42" s="13">
        <v>56</v>
      </c>
      <c r="G42" s="13">
        <f t="shared" si="0"/>
        <v>270</v>
      </c>
      <c r="H42" s="15">
        <f t="shared" si="1"/>
        <v>54</v>
      </c>
      <c r="I42" s="14" t="str">
        <f t="shared" si="2"/>
        <v>PASS</v>
      </c>
    </row>
    <row r="43" spans="1:9" x14ac:dyDescent="0.3">
      <c r="A43" s="13" t="s">
        <v>150</v>
      </c>
      <c r="B43" s="13">
        <v>70</v>
      </c>
      <c r="C43" s="13">
        <v>74</v>
      </c>
      <c r="D43" s="13">
        <v>72</v>
      </c>
      <c r="E43" s="13">
        <v>73</v>
      </c>
      <c r="F43" s="13">
        <v>71</v>
      </c>
      <c r="G43" s="13">
        <f t="shared" si="0"/>
        <v>360</v>
      </c>
      <c r="H43" s="15">
        <f t="shared" si="1"/>
        <v>72</v>
      </c>
      <c r="I43" s="14" t="str">
        <f t="shared" si="2"/>
        <v>PASS</v>
      </c>
    </row>
    <row r="44" spans="1:9" x14ac:dyDescent="0.3">
      <c r="A44" s="13" t="s">
        <v>151</v>
      </c>
      <c r="B44" s="13">
        <v>62</v>
      </c>
      <c r="C44" s="13">
        <v>60</v>
      </c>
      <c r="D44" s="13">
        <v>63</v>
      </c>
      <c r="E44" s="13">
        <v>61</v>
      </c>
      <c r="F44" s="13">
        <v>64</v>
      </c>
      <c r="G44" s="13">
        <f t="shared" si="0"/>
        <v>310</v>
      </c>
      <c r="H44" s="15">
        <f t="shared" si="1"/>
        <v>62</v>
      </c>
      <c r="I44" s="14" t="str">
        <f t="shared" si="2"/>
        <v>PASS</v>
      </c>
    </row>
    <row r="45" spans="1:9" x14ac:dyDescent="0.3">
      <c r="A45" s="13" t="s">
        <v>152</v>
      </c>
      <c r="B45" s="13">
        <v>89</v>
      </c>
      <c r="C45" s="13">
        <v>87</v>
      </c>
      <c r="D45" s="13">
        <v>88</v>
      </c>
      <c r="E45" s="13">
        <v>86</v>
      </c>
      <c r="F45" s="13">
        <v>90</v>
      </c>
      <c r="G45" s="13">
        <f t="shared" si="0"/>
        <v>440</v>
      </c>
      <c r="H45" s="15">
        <f t="shared" si="1"/>
        <v>88</v>
      </c>
      <c r="I45" s="14" t="str">
        <f t="shared" si="2"/>
        <v>PASS</v>
      </c>
    </row>
    <row r="46" spans="1:9" x14ac:dyDescent="0.3">
      <c r="A46" s="13" t="s">
        <v>153</v>
      </c>
      <c r="B46" s="13">
        <v>68</v>
      </c>
      <c r="C46" s="13">
        <v>70</v>
      </c>
      <c r="D46" s="13">
        <v>69</v>
      </c>
      <c r="E46" s="13">
        <v>67</v>
      </c>
      <c r="F46" s="13">
        <v>71</v>
      </c>
      <c r="G46" s="13">
        <f t="shared" si="0"/>
        <v>345</v>
      </c>
      <c r="H46" s="15">
        <f t="shared" si="1"/>
        <v>69</v>
      </c>
      <c r="I46" s="14" t="str">
        <f t="shared" si="2"/>
        <v>PASS</v>
      </c>
    </row>
    <row r="47" spans="1:9" x14ac:dyDescent="0.3">
      <c r="A47" s="13" t="s">
        <v>154</v>
      </c>
      <c r="B47" s="13">
        <v>35</v>
      </c>
      <c r="C47" s="13">
        <v>10</v>
      </c>
      <c r="D47" s="13">
        <v>75</v>
      </c>
      <c r="E47" s="13">
        <v>25</v>
      </c>
      <c r="F47" s="13">
        <v>30</v>
      </c>
      <c r="G47" s="13">
        <f t="shared" si="0"/>
        <v>175</v>
      </c>
      <c r="H47" s="15">
        <f t="shared" si="1"/>
        <v>35</v>
      </c>
      <c r="I47" s="14" t="str">
        <f t="shared" si="2"/>
        <v>FAIL</v>
      </c>
    </row>
    <row r="48" spans="1:9" x14ac:dyDescent="0.3">
      <c r="A48" s="13" t="s">
        <v>155</v>
      </c>
      <c r="B48" s="13">
        <v>59</v>
      </c>
      <c r="C48" s="13">
        <v>61</v>
      </c>
      <c r="D48" s="13">
        <v>60</v>
      </c>
      <c r="E48" s="13">
        <v>58</v>
      </c>
      <c r="F48" s="13">
        <v>62</v>
      </c>
      <c r="G48" s="13">
        <f t="shared" si="0"/>
        <v>300</v>
      </c>
      <c r="H48" s="15">
        <f t="shared" si="1"/>
        <v>60</v>
      </c>
      <c r="I48" s="14" t="str">
        <f t="shared" si="2"/>
        <v>PASS</v>
      </c>
    </row>
    <row r="49" spans="1:9" x14ac:dyDescent="0.3">
      <c r="A49" s="13" t="s">
        <v>156</v>
      </c>
      <c r="B49" s="13">
        <v>71</v>
      </c>
      <c r="C49" s="13">
        <v>72</v>
      </c>
      <c r="D49" s="13">
        <v>70</v>
      </c>
      <c r="E49" s="13">
        <v>73</v>
      </c>
      <c r="F49" s="13">
        <v>74</v>
      </c>
      <c r="G49" s="13">
        <f t="shared" si="0"/>
        <v>360</v>
      </c>
      <c r="H49" s="15">
        <f t="shared" si="1"/>
        <v>72</v>
      </c>
      <c r="I49" s="14" t="str">
        <f t="shared" si="2"/>
        <v>PASS</v>
      </c>
    </row>
    <row r="50" spans="1:9" x14ac:dyDescent="0.3">
      <c r="A50" s="13" t="s">
        <v>157</v>
      </c>
      <c r="B50" s="13">
        <v>80</v>
      </c>
      <c r="C50" s="13">
        <v>78</v>
      </c>
      <c r="D50" s="13">
        <v>79</v>
      </c>
      <c r="E50" s="13">
        <v>77</v>
      </c>
      <c r="F50" s="13">
        <v>81</v>
      </c>
      <c r="G50" s="13">
        <f t="shared" si="0"/>
        <v>395</v>
      </c>
      <c r="H50" s="15">
        <f t="shared" si="1"/>
        <v>79</v>
      </c>
      <c r="I50" s="14" t="str">
        <f t="shared" si="2"/>
        <v>PASS</v>
      </c>
    </row>
    <row r="51" spans="1:9" x14ac:dyDescent="0.3">
      <c r="A51" s="13" t="s">
        <v>158</v>
      </c>
      <c r="B51" s="13">
        <v>64</v>
      </c>
      <c r="C51" s="13">
        <v>66</v>
      </c>
      <c r="D51" s="13">
        <v>65</v>
      </c>
      <c r="E51" s="13">
        <v>63</v>
      </c>
      <c r="F51" s="13">
        <v>67</v>
      </c>
      <c r="G51" s="13">
        <f t="shared" si="0"/>
        <v>325</v>
      </c>
      <c r="H51" s="15">
        <f t="shared" si="1"/>
        <v>65</v>
      </c>
      <c r="I51" s="14" t="str">
        <f t="shared" si="2"/>
        <v>PASS</v>
      </c>
    </row>
    <row r="52" spans="1:9" x14ac:dyDescent="0.3">
      <c r="A52" s="13" t="s">
        <v>159</v>
      </c>
      <c r="B52" s="13">
        <v>85</v>
      </c>
      <c r="C52" s="13">
        <v>83</v>
      </c>
      <c r="D52" s="13">
        <v>82</v>
      </c>
      <c r="E52" s="13">
        <v>84</v>
      </c>
      <c r="F52" s="13">
        <v>86</v>
      </c>
      <c r="G52" s="13">
        <f t="shared" si="0"/>
        <v>420</v>
      </c>
      <c r="H52" s="15">
        <f t="shared" si="1"/>
        <v>84</v>
      </c>
      <c r="I52" s="14" t="str">
        <f t="shared" si="2"/>
        <v>PASS</v>
      </c>
    </row>
    <row r="53" spans="1:9" x14ac:dyDescent="0.3">
      <c r="A53" s="13" t="s">
        <v>160</v>
      </c>
      <c r="B53" s="13">
        <v>58</v>
      </c>
      <c r="C53" s="13">
        <v>60</v>
      </c>
      <c r="D53" s="13">
        <v>59</v>
      </c>
      <c r="E53" s="13">
        <v>57</v>
      </c>
      <c r="F53" s="13">
        <v>61</v>
      </c>
      <c r="G53" s="13">
        <f t="shared" si="0"/>
        <v>295</v>
      </c>
      <c r="H53" s="15">
        <f t="shared" si="1"/>
        <v>59</v>
      </c>
      <c r="I53" s="14" t="str">
        <f t="shared" si="2"/>
        <v>PASS</v>
      </c>
    </row>
    <row r="54" spans="1:9" x14ac:dyDescent="0.3">
      <c r="A54" s="13" t="s">
        <v>161</v>
      </c>
      <c r="B54" s="13">
        <v>73</v>
      </c>
      <c r="C54" s="13">
        <v>76</v>
      </c>
      <c r="D54" s="13">
        <v>74</v>
      </c>
      <c r="E54" s="13">
        <v>75</v>
      </c>
      <c r="F54" s="13">
        <v>72</v>
      </c>
      <c r="G54" s="13">
        <f t="shared" si="0"/>
        <v>370</v>
      </c>
      <c r="H54" s="15">
        <f t="shared" si="1"/>
        <v>74</v>
      </c>
      <c r="I54" s="14" t="str">
        <f t="shared" si="2"/>
        <v>PASS</v>
      </c>
    </row>
    <row r="55" spans="1:9" x14ac:dyDescent="0.3">
      <c r="A55" s="13" t="s">
        <v>162</v>
      </c>
      <c r="B55" s="13">
        <v>21</v>
      </c>
      <c r="C55" s="13">
        <v>20</v>
      </c>
      <c r="D55" s="13">
        <v>2</v>
      </c>
      <c r="E55" s="13">
        <v>7</v>
      </c>
      <c r="F55" s="13">
        <v>70</v>
      </c>
      <c r="G55" s="13">
        <f t="shared" si="0"/>
        <v>120</v>
      </c>
      <c r="H55" s="15">
        <f t="shared" si="1"/>
        <v>24</v>
      </c>
      <c r="I55" s="14" t="str">
        <f t="shared" si="2"/>
        <v>FAIL</v>
      </c>
    </row>
    <row r="56" spans="1:9" x14ac:dyDescent="0.3">
      <c r="A56" s="13" t="s">
        <v>163</v>
      </c>
      <c r="B56" s="13">
        <v>77</v>
      </c>
      <c r="C56" s="13">
        <v>74</v>
      </c>
      <c r="D56" s="13">
        <v>76</v>
      </c>
      <c r="E56" s="13">
        <v>75</v>
      </c>
      <c r="F56" s="13">
        <v>78</v>
      </c>
      <c r="G56" s="13">
        <f t="shared" si="0"/>
        <v>380</v>
      </c>
      <c r="H56" s="15">
        <f t="shared" si="1"/>
        <v>76</v>
      </c>
      <c r="I56" s="14" t="str">
        <f t="shared" si="2"/>
        <v>PASS</v>
      </c>
    </row>
    <row r="57" spans="1:9" x14ac:dyDescent="0.3">
      <c r="A57" s="13" t="s">
        <v>164</v>
      </c>
      <c r="B57" s="13">
        <v>55</v>
      </c>
      <c r="C57" s="13">
        <v>57</v>
      </c>
      <c r="D57" s="13">
        <v>56</v>
      </c>
      <c r="E57" s="13">
        <v>54</v>
      </c>
      <c r="F57" s="13">
        <v>58</v>
      </c>
      <c r="G57" s="13">
        <f t="shared" si="0"/>
        <v>280</v>
      </c>
      <c r="H57" s="15">
        <f t="shared" si="1"/>
        <v>56</v>
      </c>
      <c r="I57" s="14" t="str">
        <f t="shared" si="2"/>
        <v>PASS</v>
      </c>
    </row>
    <row r="58" spans="1:9" x14ac:dyDescent="0.3">
      <c r="A58" s="13" t="s">
        <v>165</v>
      </c>
      <c r="B58" s="13">
        <v>81</v>
      </c>
      <c r="C58" s="13">
        <v>79</v>
      </c>
      <c r="D58" s="13">
        <v>80</v>
      </c>
      <c r="E58" s="13">
        <v>78</v>
      </c>
      <c r="F58" s="13">
        <v>82</v>
      </c>
      <c r="G58" s="13">
        <f t="shared" si="0"/>
        <v>400</v>
      </c>
      <c r="H58" s="15">
        <f t="shared" si="1"/>
        <v>80</v>
      </c>
      <c r="I58" s="14" t="str">
        <f t="shared" si="2"/>
        <v>PASS</v>
      </c>
    </row>
    <row r="59" spans="1:9" x14ac:dyDescent="0.3">
      <c r="A59" s="13" t="s">
        <v>166</v>
      </c>
      <c r="B59" s="13">
        <v>30</v>
      </c>
      <c r="C59" s="13">
        <v>12</v>
      </c>
      <c r="D59" s="13">
        <v>19</v>
      </c>
      <c r="E59" s="13">
        <v>62</v>
      </c>
      <c r="F59" s="13">
        <v>66</v>
      </c>
      <c r="G59" s="13">
        <f t="shared" si="0"/>
        <v>189</v>
      </c>
      <c r="H59" s="15">
        <f t="shared" si="1"/>
        <v>37.799999999999997</v>
      </c>
      <c r="I59" s="14" t="str">
        <f t="shared" si="2"/>
        <v>FAIL</v>
      </c>
    </row>
    <row r="60" spans="1:9" x14ac:dyDescent="0.3">
      <c r="A60" s="13" t="s">
        <v>167</v>
      </c>
      <c r="B60" s="13">
        <v>72</v>
      </c>
      <c r="C60" s="13">
        <v>70</v>
      </c>
      <c r="D60" s="13">
        <v>71</v>
      </c>
      <c r="E60" s="13">
        <v>69</v>
      </c>
      <c r="F60" s="13">
        <v>73</v>
      </c>
      <c r="G60" s="13">
        <f t="shared" si="0"/>
        <v>355</v>
      </c>
      <c r="H60" s="15">
        <f t="shared" si="1"/>
        <v>71</v>
      </c>
      <c r="I60" s="14" t="str">
        <f t="shared" si="2"/>
        <v>PASS</v>
      </c>
    </row>
    <row r="61" spans="1:9" x14ac:dyDescent="0.3">
      <c r="A61" s="13" t="s">
        <v>168</v>
      </c>
      <c r="B61" s="13">
        <v>74</v>
      </c>
      <c r="C61" s="13">
        <v>76</v>
      </c>
      <c r="D61" s="13">
        <v>73</v>
      </c>
      <c r="E61" s="13">
        <v>75</v>
      </c>
      <c r="F61" s="13">
        <v>77</v>
      </c>
      <c r="G61" s="13">
        <f t="shared" si="0"/>
        <v>375</v>
      </c>
      <c r="H61" s="15">
        <f t="shared" si="1"/>
        <v>75</v>
      </c>
      <c r="I61" s="14" t="str">
        <f t="shared" si="2"/>
        <v>PASS</v>
      </c>
    </row>
    <row r="62" spans="1:9" x14ac:dyDescent="0.3">
      <c r="A62" s="13" t="s">
        <v>169</v>
      </c>
      <c r="B62" s="13">
        <v>60</v>
      </c>
      <c r="C62" s="13">
        <v>62</v>
      </c>
      <c r="D62" s="13">
        <v>61</v>
      </c>
      <c r="E62" s="13">
        <v>59</v>
      </c>
      <c r="F62" s="13">
        <v>63</v>
      </c>
      <c r="G62" s="13">
        <f t="shared" si="0"/>
        <v>305</v>
      </c>
      <c r="H62" s="15">
        <f t="shared" si="1"/>
        <v>61</v>
      </c>
      <c r="I62" s="14" t="str">
        <f t="shared" si="2"/>
        <v>PASS</v>
      </c>
    </row>
    <row r="63" spans="1:9" x14ac:dyDescent="0.3">
      <c r="A63" s="13" t="s">
        <v>170</v>
      </c>
      <c r="B63" s="13">
        <v>68</v>
      </c>
      <c r="C63" s="13">
        <v>66</v>
      </c>
      <c r="D63" s="13">
        <v>67</v>
      </c>
      <c r="E63" s="13">
        <v>65</v>
      </c>
      <c r="F63" s="13">
        <v>69</v>
      </c>
      <c r="G63" s="13">
        <f t="shared" si="0"/>
        <v>335</v>
      </c>
      <c r="H63" s="15">
        <f t="shared" si="1"/>
        <v>67</v>
      </c>
      <c r="I63" s="14" t="str">
        <f t="shared" si="2"/>
        <v>PASS</v>
      </c>
    </row>
    <row r="64" spans="1:9" x14ac:dyDescent="0.3">
      <c r="A64" s="13" t="s">
        <v>171</v>
      </c>
      <c r="B64" s="13">
        <v>87</v>
      </c>
      <c r="C64" s="13">
        <v>85</v>
      </c>
      <c r="D64" s="13">
        <v>86</v>
      </c>
      <c r="E64" s="13">
        <v>84</v>
      </c>
      <c r="F64" s="13">
        <v>88</v>
      </c>
      <c r="G64" s="13">
        <f t="shared" si="0"/>
        <v>430</v>
      </c>
      <c r="H64" s="15">
        <f t="shared" si="1"/>
        <v>86</v>
      </c>
      <c r="I64" s="14" t="str">
        <f t="shared" si="2"/>
        <v>PASS</v>
      </c>
    </row>
    <row r="65" spans="1:9" x14ac:dyDescent="0.3">
      <c r="A65" s="13" t="s">
        <v>172</v>
      </c>
      <c r="B65" s="13">
        <v>15</v>
      </c>
      <c r="C65" s="13">
        <v>62</v>
      </c>
      <c r="D65" s="13">
        <v>10</v>
      </c>
      <c r="E65" s="13">
        <v>20</v>
      </c>
      <c r="F65" s="13">
        <v>10</v>
      </c>
      <c r="G65" s="13">
        <f t="shared" si="0"/>
        <v>117</v>
      </c>
      <c r="H65" s="15">
        <f t="shared" si="1"/>
        <v>23.4</v>
      </c>
      <c r="I65" s="14" t="str">
        <f t="shared" si="2"/>
        <v>FAIL</v>
      </c>
    </row>
    <row r="66" spans="1:9" ht="28.8" x14ac:dyDescent="0.3">
      <c r="A66" s="13" t="s">
        <v>173</v>
      </c>
      <c r="B66" s="13">
        <v>75</v>
      </c>
      <c r="C66" s="13">
        <v>77</v>
      </c>
      <c r="D66" s="13">
        <v>74</v>
      </c>
      <c r="E66" s="13">
        <v>76</v>
      </c>
      <c r="F66" s="13">
        <v>78</v>
      </c>
      <c r="G66" s="13">
        <f t="shared" si="0"/>
        <v>380</v>
      </c>
      <c r="H66" s="15">
        <f t="shared" si="1"/>
        <v>76</v>
      </c>
      <c r="I66" s="14" t="str">
        <f t="shared" si="2"/>
        <v>PASS</v>
      </c>
    </row>
    <row r="67" spans="1:9" x14ac:dyDescent="0.3">
      <c r="A67" s="13" t="s">
        <v>174</v>
      </c>
      <c r="B67" s="13">
        <v>70</v>
      </c>
      <c r="C67" s="13">
        <v>72</v>
      </c>
      <c r="D67" s="13">
        <v>71</v>
      </c>
      <c r="E67" s="13">
        <v>73</v>
      </c>
      <c r="F67" s="13">
        <v>74</v>
      </c>
      <c r="G67" s="13">
        <f t="shared" ref="G67:G81" si="3">SUM(B67:F67)</f>
        <v>360</v>
      </c>
      <c r="H67" s="15">
        <f t="shared" ref="H67:H81" si="4">AVERAGE(B67:F67)</f>
        <v>72</v>
      </c>
      <c r="I67" s="14" t="str">
        <f t="shared" ref="I67:I81" si="5">IF(H67&gt;=50,"PASS","FAIL")</f>
        <v>PASS</v>
      </c>
    </row>
    <row r="68" spans="1:9" x14ac:dyDescent="0.3">
      <c r="A68" s="13" t="s">
        <v>175</v>
      </c>
      <c r="B68" s="13">
        <v>15</v>
      </c>
      <c r="C68" s="13">
        <v>30</v>
      </c>
      <c r="D68" s="13">
        <v>30</v>
      </c>
      <c r="E68" s="13">
        <v>26</v>
      </c>
      <c r="F68" s="13">
        <v>10</v>
      </c>
      <c r="G68" s="13">
        <f t="shared" si="3"/>
        <v>111</v>
      </c>
      <c r="H68" s="15">
        <f t="shared" si="4"/>
        <v>22.2</v>
      </c>
      <c r="I68" s="14" t="str">
        <f t="shared" si="5"/>
        <v>FAIL</v>
      </c>
    </row>
    <row r="69" spans="1:9" x14ac:dyDescent="0.3">
      <c r="A69" s="13" t="s">
        <v>176</v>
      </c>
      <c r="B69" s="13">
        <v>82</v>
      </c>
      <c r="C69" s="13">
        <v>80</v>
      </c>
      <c r="D69" s="13">
        <v>81</v>
      </c>
      <c r="E69" s="13">
        <v>79</v>
      </c>
      <c r="F69" s="13">
        <v>83</v>
      </c>
      <c r="G69" s="13">
        <f t="shared" si="3"/>
        <v>405</v>
      </c>
      <c r="H69" s="15">
        <f t="shared" si="4"/>
        <v>81</v>
      </c>
      <c r="I69" s="14" t="str">
        <f t="shared" si="5"/>
        <v>PASS</v>
      </c>
    </row>
    <row r="70" spans="1:9" x14ac:dyDescent="0.3">
      <c r="A70" s="13" t="s">
        <v>177</v>
      </c>
      <c r="B70" s="13">
        <v>66</v>
      </c>
      <c r="C70" s="13">
        <v>64</v>
      </c>
      <c r="D70" s="13">
        <v>65</v>
      </c>
      <c r="E70" s="13">
        <v>63</v>
      </c>
      <c r="F70" s="13">
        <v>67</v>
      </c>
      <c r="G70" s="13">
        <f t="shared" si="3"/>
        <v>325</v>
      </c>
      <c r="H70" s="15">
        <f t="shared" si="4"/>
        <v>65</v>
      </c>
      <c r="I70" s="14" t="str">
        <f t="shared" si="5"/>
        <v>PASS</v>
      </c>
    </row>
    <row r="71" spans="1:9" x14ac:dyDescent="0.3">
      <c r="A71" s="13" t="s">
        <v>178</v>
      </c>
      <c r="B71" s="13">
        <v>78</v>
      </c>
      <c r="C71" s="13">
        <v>75</v>
      </c>
      <c r="D71" s="13">
        <v>77</v>
      </c>
      <c r="E71" s="13">
        <v>76</v>
      </c>
      <c r="F71" s="13">
        <v>79</v>
      </c>
      <c r="G71" s="13">
        <f t="shared" si="3"/>
        <v>385</v>
      </c>
      <c r="H71" s="15">
        <f t="shared" si="4"/>
        <v>77</v>
      </c>
      <c r="I71" s="14" t="str">
        <f t="shared" si="5"/>
        <v>PASS</v>
      </c>
    </row>
    <row r="72" spans="1:9" x14ac:dyDescent="0.3">
      <c r="A72" s="13" t="s">
        <v>179</v>
      </c>
      <c r="B72" s="13">
        <v>50</v>
      </c>
      <c r="C72" s="13">
        <v>10</v>
      </c>
      <c r="D72" s="13">
        <v>10</v>
      </c>
      <c r="E72" s="13">
        <v>10</v>
      </c>
      <c r="F72" s="13">
        <v>20</v>
      </c>
      <c r="G72" s="13">
        <f t="shared" si="3"/>
        <v>100</v>
      </c>
      <c r="H72" s="15">
        <f t="shared" si="4"/>
        <v>20</v>
      </c>
      <c r="I72" s="14" t="str">
        <f t="shared" si="5"/>
        <v>FAIL</v>
      </c>
    </row>
    <row r="73" spans="1:9" x14ac:dyDescent="0.3">
      <c r="A73" s="13" t="s">
        <v>180</v>
      </c>
      <c r="B73" s="13">
        <v>84</v>
      </c>
      <c r="C73" s="13">
        <v>82</v>
      </c>
      <c r="D73" s="13">
        <v>83</v>
      </c>
      <c r="E73" s="13">
        <v>81</v>
      </c>
      <c r="F73" s="13">
        <v>85</v>
      </c>
      <c r="G73" s="13">
        <f t="shared" si="3"/>
        <v>415</v>
      </c>
      <c r="H73" s="15">
        <f t="shared" si="4"/>
        <v>83</v>
      </c>
      <c r="I73" s="14" t="str">
        <f t="shared" si="5"/>
        <v>PASS</v>
      </c>
    </row>
    <row r="74" spans="1:9" x14ac:dyDescent="0.3">
      <c r="A74" s="13" t="s">
        <v>181</v>
      </c>
      <c r="B74" s="13">
        <v>20</v>
      </c>
      <c r="C74" s="13">
        <v>10</v>
      </c>
      <c r="D74" s="13">
        <v>68</v>
      </c>
      <c r="E74" s="13">
        <v>30</v>
      </c>
      <c r="F74" s="13">
        <v>70</v>
      </c>
      <c r="G74" s="13">
        <f t="shared" si="3"/>
        <v>198</v>
      </c>
      <c r="H74" s="15">
        <f t="shared" si="4"/>
        <v>39.6</v>
      </c>
      <c r="I74" s="14" t="str">
        <f t="shared" si="5"/>
        <v>FAIL</v>
      </c>
    </row>
    <row r="75" spans="1:9" x14ac:dyDescent="0.3">
      <c r="A75" s="13" t="s">
        <v>182</v>
      </c>
      <c r="B75" s="13">
        <v>73</v>
      </c>
      <c r="C75" s="13">
        <v>71</v>
      </c>
      <c r="D75" s="13">
        <v>72</v>
      </c>
      <c r="E75" s="13">
        <v>70</v>
      </c>
      <c r="F75" s="13">
        <v>74</v>
      </c>
      <c r="G75" s="13">
        <f t="shared" si="3"/>
        <v>360</v>
      </c>
      <c r="H75" s="15">
        <f t="shared" si="4"/>
        <v>72</v>
      </c>
      <c r="I75" s="14" t="str">
        <f t="shared" si="5"/>
        <v>PASS</v>
      </c>
    </row>
    <row r="76" spans="1:9" x14ac:dyDescent="0.3">
      <c r="A76" s="13" t="s">
        <v>183</v>
      </c>
      <c r="B76" s="13">
        <v>76</v>
      </c>
      <c r="C76" s="13">
        <v>72</v>
      </c>
      <c r="D76" s="13">
        <v>74</v>
      </c>
      <c r="E76" s="13">
        <v>73</v>
      </c>
      <c r="F76" s="13">
        <v>75</v>
      </c>
      <c r="G76" s="13">
        <f t="shared" si="3"/>
        <v>370</v>
      </c>
      <c r="H76" s="15">
        <f t="shared" si="4"/>
        <v>74</v>
      </c>
      <c r="I76" s="14" t="str">
        <f t="shared" si="5"/>
        <v>PASS</v>
      </c>
    </row>
    <row r="77" spans="1:9" x14ac:dyDescent="0.3">
      <c r="A77" s="13" t="s">
        <v>184</v>
      </c>
      <c r="B77" s="13">
        <v>30</v>
      </c>
      <c r="C77" s="13">
        <v>33</v>
      </c>
      <c r="D77" s="13">
        <v>20</v>
      </c>
      <c r="E77" s="13">
        <v>20</v>
      </c>
      <c r="F77" s="13">
        <v>66</v>
      </c>
      <c r="G77" s="13">
        <f t="shared" si="3"/>
        <v>169</v>
      </c>
      <c r="H77" s="15">
        <f t="shared" si="4"/>
        <v>33.799999999999997</v>
      </c>
      <c r="I77" s="14" t="str">
        <f t="shared" si="5"/>
        <v>FAIL</v>
      </c>
    </row>
    <row r="78" spans="1:9" x14ac:dyDescent="0.3">
      <c r="A78" s="13" t="s">
        <v>185</v>
      </c>
      <c r="B78" s="13">
        <v>82</v>
      </c>
      <c r="C78" s="13">
        <v>79</v>
      </c>
      <c r="D78" s="13">
        <v>80</v>
      </c>
      <c r="E78" s="13">
        <v>78</v>
      </c>
      <c r="F78" s="13">
        <v>81</v>
      </c>
      <c r="G78" s="13">
        <f t="shared" si="3"/>
        <v>400</v>
      </c>
      <c r="H78" s="15">
        <f t="shared" si="4"/>
        <v>80</v>
      </c>
      <c r="I78" s="14" t="str">
        <f t="shared" si="5"/>
        <v>PASS</v>
      </c>
    </row>
    <row r="79" spans="1:9" x14ac:dyDescent="0.3">
      <c r="A79" s="13" t="s">
        <v>186</v>
      </c>
      <c r="B79" s="13">
        <v>58</v>
      </c>
      <c r="C79" s="13">
        <v>60</v>
      </c>
      <c r="D79" s="13">
        <v>59</v>
      </c>
      <c r="E79" s="13">
        <v>57</v>
      </c>
      <c r="F79" s="13">
        <v>61</v>
      </c>
      <c r="G79" s="13">
        <f t="shared" si="3"/>
        <v>295</v>
      </c>
      <c r="H79" s="15">
        <f t="shared" si="4"/>
        <v>59</v>
      </c>
      <c r="I79" s="14" t="str">
        <f t="shared" si="5"/>
        <v>PASS</v>
      </c>
    </row>
    <row r="80" spans="1:9" x14ac:dyDescent="0.3">
      <c r="A80" s="13" t="s">
        <v>187</v>
      </c>
      <c r="B80" s="13">
        <v>20</v>
      </c>
      <c r="C80" s="13">
        <v>25</v>
      </c>
      <c r="D80" s="13">
        <v>70</v>
      </c>
      <c r="E80" s="13">
        <v>22</v>
      </c>
      <c r="F80" s="13">
        <v>72</v>
      </c>
      <c r="G80" s="13">
        <f t="shared" si="3"/>
        <v>209</v>
      </c>
      <c r="H80" s="15">
        <f t="shared" si="4"/>
        <v>41.8</v>
      </c>
      <c r="I80" s="14" t="str">
        <f t="shared" si="5"/>
        <v>FAIL</v>
      </c>
    </row>
    <row r="81" spans="1:9" x14ac:dyDescent="0.3">
      <c r="A81" s="13" t="s">
        <v>188</v>
      </c>
      <c r="B81" s="13">
        <v>67</v>
      </c>
      <c r="C81" s="13">
        <v>65</v>
      </c>
      <c r="D81" s="13">
        <v>66</v>
      </c>
      <c r="E81" s="13">
        <v>64</v>
      </c>
      <c r="F81" s="13">
        <v>68</v>
      </c>
      <c r="G81" s="13">
        <f t="shared" si="3"/>
        <v>330</v>
      </c>
      <c r="H81" s="15">
        <f t="shared" si="4"/>
        <v>66</v>
      </c>
      <c r="I81" s="14" t="str">
        <f t="shared" si="5"/>
        <v>PASS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F28E-96A5-4409-B586-AD5C96FAEA0C}">
  <dimension ref="A1:L91"/>
  <sheetViews>
    <sheetView topLeftCell="C1" zoomScale="74" zoomScaleNormal="47" workbookViewId="0">
      <selection activeCell="G3" sqref="G3"/>
    </sheetView>
  </sheetViews>
  <sheetFormatPr defaultRowHeight="14.4" x14ac:dyDescent="0.3"/>
  <cols>
    <col min="2" max="2" width="20.44140625" customWidth="1"/>
    <col min="3" max="3" width="19.6640625" customWidth="1"/>
    <col min="4" max="4" width="13.44140625" customWidth="1"/>
    <col min="5" max="5" width="18.5546875" customWidth="1"/>
    <col min="6" max="6" width="12.21875" customWidth="1"/>
    <col min="7" max="7" width="16.44140625" customWidth="1"/>
  </cols>
  <sheetData>
    <row r="1" spans="1:12" x14ac:dyDescent="0.3">
      <c r="A1" s="16" t="s">
        <v>209</v>
      </c>
      <c r="B1" s="16" t="s">
        <v>190</v>
      </c>
      <c r="C1" s="16" t="s">
        <v>210</v>
      </c>
      <c r="D1" s="5" t="s">
        <v>200</v>
      </c>
      <c r="E1" s="16" t="s">
        <v>211</v>
      </c>
      <c r="F1" s="16" t="s">
        <v>212</v>
      </c>
      <c r="G1" t="s">
        <v>213</v>
      </c>
    </row>
    <row r="2" spans="1:12" x14ac:dyDescent="0.3">
      <c r="A2" s="16">
        <v>1</v>
      </c>
      <c r="B2" s="17">
        <v>46204</v>
      </c>
      <c r="C2" s="16" t="s">
        <v>214</v>
      </c>
      <c r="D2" s="5">
        <v>2</v>
      </c>
      <c r="E2" s="16">
        <v>225</v>
      </c>
      <c r="F2">
        <f>SUM(E2*D2)</f>
        <v>450</v>
      </c>
      <c r="G2">
        <f>$L$11*F2</f>
        <v>36</v>
      </c>
    </row>
    <row r="3" spans="1:12" x14ac:dyDescent="0.3">
      <c r="A3" s="16">
        <v>2</v>
      </c>
      <c r="B3" s="17">
        <v>46205</v>
      </c>
      <c r="C3" s="16" t="s">
        <v>215</v>
      </c>
      <c r="D3" s="5">
        <v>3</v>
      </c>
      <c r="E3" s="16">
        <v>250</v>
      </c>
      <c r="F3">
        <f t="shared" ref="F3:F66" si="0">SUM(E3*D3)</f>
        <v>750</v>
      </c>
      <c r="G3">
        <f t="shared" ref="G3:G66" si="1">$L$11*F3</f>
        <v>60</v>
      </c>
    </row>
    <row r="4" spans="1:12" x14ac:dyDescent="0.3">
      <c r="A4" s="16">
        <v>3</v>
      </c>
      <c r="B4" s="17">
        <v>46206</v>
      </c>
      <c r="C4" s="16" t="s">
        <v>216</v>
      </c>
      <c r="D4" s="5">
        <v>4</v>
      </c>
      <c r="E4" s="16">
        <v>275</v>
      </c>
      <c r="F4">
        <f t="shared" si="0"/>
        <v>1100</v>
      </c>
      <c r="G4">
        <f t="shared" si="1"/>
        <v>88</v>
      </c>
    </row>
    <row r="5" spans="1:12" x14ac:dyDescent="0.3">
      <c r="A5" s="16">
        <v>4</v>
      </c>
      <c r="B5" s="17">
        <v>46207</v>
      </c>
      <c r="C5" s="16" t="s">
        <v>217</v>
      </c>
      <c r="D5" s="5">
        <v>5</v>
      </c>
      <c r="E5" s="16">
        <v>300</v>
      </c>
      <c r="F5">
        <f t="shared" si="0"/>
        <v>1500</v>
      </c>
      <c r="G5">
        <f t="shared" si="1"/>
        <v>120</v>
      </c>
    </row>
    <row r="6" spans="1:12" x14ac:dyDescent="0.3">
      <c r="A6" s="16">
        <v>5</v>
      </c>
      <c r="B6" s="17">
        <v>46208</v>
      </c>
      <c r="C6" s="16" t="s">
        <v>218</v>
      </c>
      <c r="D6" s="5">
        <v>6</v>
      </c>
      <c r="E6" s="16">
        <v>325</v>
      </c>
      <c r="F6">
        <f t="shared" si="0"/>
        <v>1950</v>
      </c>
      <c r="G6">
        <f t="shared" si="1"/>
        <v>156</v>
      </c>
    </row>
    <row r="7" spans="1:12" x14ac:dyDescent="0.3">
      <c r="A7" s="16">
        <v>6</v>
      </c>
      <c r="B7" s="17">
        <v>46209</v>
      </c>
      <c r="C7" s="16" t="s">
        <v>219</v>
      </c>
      <c r="D7" s="5">
        <v>7</v>
      </c>
      <c r="E7" s="16">
        <v>350</v>
      </c>
      <c r="F7">
        <f t="shared" si="0"/>
        <v>2450</v>
      </c>
      <c r="G7">
        <f t="shared" si="1"/>
        <v>196</v>
      </c>
    </row>
    <row r="8" spans="1:12" x14ac:dyDescent="0.3">
      <c r="A8" s="16">
        <v>7</v>
      </c>
      <c r="B8" s="17">
        <v>46210</v>
      </c>
      <c r="C8" s="16" t="s">
        <v>220</v>
      </c>
      <c r="D8" s="5">
        <v>8</v>
      </c>
      <c r="E8" s="16">
        <v>375</v>
      </c>
      <c r="F8">
        <f t="shared" si="0"/>
        <v>3000</v>
      </c>
      <c r="G8">
        <f t="shared" si="1"/>
        <v>240</v>
      </c>
    </row>
    <row r="9" spans="1:12" x14ac:dyDescent="0.3">
      <c r="A9" s="16">
        <v>8</v>
      </c>
      <c r="B9" s="17">
        <v>46211</v>
      </c>
      <c r="C9" s="16" t="s">
        <v>221</v>
      </c>
      <c r="D9" s="5">
        <v>9</v>
      </c>
      <c r="E9" s="16">
        <v>400</v>
      </c>
      <c r="F9">
        <f t="shared" si="0"/>
        <v>3600</v>
      </c>
      <c r="G9">
        <f t="shared" si="1"/>
        <v>288</v>
      </c>
    </row>
    <row r="10" spans="1:12" x14ac:dyDescent="0.3">
      <c r="A10" s="16">
        <v>9</v>
      </c>
      <c r="B10" s="17">
        <v>46212</v>
      </c>
      <c r="C10" s="16" t="s">
        <v>222</v>
      </c>
      <c r="D10" s="5">
        <v>10</v>
      </c>
      <c r="E10" s="16">
        <v>425</v>
      </c>
      <c r="F10">
        <f t="shared" si="0"/>
        <v>4250</v>
      </c>
      <c r="G10">
        <f t="shared" si="1"/>
        <v>340</v>
      </c>
    </row>
    <row r="11" spans="1:12" x14ac:dyDescent="0.3">
      <c r="A11" s="16">
        <v>10</v>
      </c>
      <c r="B11" s="17">
        <v>46213</v>
      </c>
      <c r="C11" s="16" t="s">
        <v>223</v>
      </c>
      <c r="D11" s="5">
        <v>1</v>
      </c>
      <c r="E11" s="16">
        <v>450</v>
      </c>
      <c r="F11">
        <f t="shared" si="0"/>
        <v>450</v>
      </c>
      <c r="G11">
        <f t="shared" si="1"/>
        <v>36</v>
      </c>
      <c r="K11" t="s">
        <v>302</v>
      </c>
      <c r="L11" s="18">
        <v>0.08</v>
      </c>
    </row>
    <row r="12" spans="1:12" x14ac:dyDescent="0.3">
      <c r="A12" s="16">
        <v>11</v>
      </c>
      <c r="B12" s="17">
        <v>46214</v>
      </c>
      <c r="C12" s="16" t="s">
        <v>224</v>
      </c>
      <c r="D12" s="5">
        <v>2</v>
      </c>
      <c r="E12" s="16">
        <v>475</v>
      </c>
      <c r="F12">
        <f t="shared" si="0"/>
        <v>950</v>
      </c>
      <c r="G12">
        <f t="shared" si="1"/>
        <v>76</v>
      </c>
    </row>
    <row r="13" spans="1:12" x14ac:dyDescent="0.3">
      <c r="A13" s="16">
        <v>12</v>
      </c>
      <c r="B13" s="17">
        <v>46215</v>
      </c>
      <c r="C13" s="16" t="s">
        <v>225</v>
      </c>
      <c r="D13" s="5">
        <v>3</v>
      </c>
      <c r="E13" s="16">
        <v>500</v>
      </c>
      <c r="F13">
        <f t="shared" si="0"/>
        <v>1500</v>
      </c>
      <c r="G13">
        <f t="shared" si="1"/>
        <v>120</v>
      </c>
    </row>
    <row r="14" spans="1:12" x14ac:dyDescent="0.3">
      <c r="A14" s="16">
        <v>13</v>
      </c>
      <c r="B14" s="17">
        <v>46216</v>
      </c>
      <c r="C14" s="16" t="s">
        <v>226</v>
      </c>
      <c r="D14" s="5">
        <v>4</v>
      </c>
      <c r="E14" s="16">
        <v>525</v>
      </c>
      <c r="F14">
        <f t="shared" si="0"/>
        <v>2100</v>
      </c>
      <c r="G14">
        <f t="shared" si="1"/>
        <v>168</v>
      </c>
    </row>
    <row r="15" spans="1:12" x14ac:dyDescent="0.3">
      <c r="A15" s="16">
        <v>14</v>
      </c>
      <c r="B15" s="17">
        <v>46217</v>
      </c>
      <c r="C15" s="16" t="s">
        <v>227</v>
      </c>
      <c r="D15" s="5">
        <v>5</v>
      </c>
      <c r="E15" s="16">
        <v>550</v>
      </c>
      <c r="F15">
        <f t="shared" si="0"/>
        <v>2750</v>
      </c>
      <c r="G15">
        <f t="shared" si="1"/>
        <v>220</v>
      </c>
    </row>
    <row r="16" spans="1:12" x14ac:dyDescent="0.3">
      <c r="A16" s="16">
        <v>15</v>
      </c>
      <c r="B16" s="17">
        <v>46218</v>
      </c>
      <c r="C16" s="16" t="s">
        <v>228</v>
      </c>
      <c r="D16" s="5">
        <v>6</v>
      </c>
      <c r="E16" s="16">
        <v>575</v>
      </c>
      <c r="F16">
        <f t="shared" si="0"/>
        <v>3450</v>
      </c>
      <c r="G16">
        <f t="shared" si="1"/>
        <v>276</v>
      </c>
    </row>
    <row r="17" spans="1:7" x14ac:dyDescent="0.3">
      <c r="A17" s="16">
        <v>16</v>
      </c>
      <c r="B17" s="17">
        <v>46219</v>
      </c>
      <c r="C17" s="16" t="s">
        <v>229</v>
      </c>
      <c r="D17" s="5">
        <v>7</v>
      </c>
      <c r="E17" s="16">
        <v>600</v>
      </c>
      <c r="F17">
        <f t="shared" si="0"/>
        <v>4200</v>
      </c>
      <c r="G17">
        <f t="shared" si="1"/>
        <v>336</v>
      </c>
    </row>
    <row r="18" spans="1:7" x14ac:dyDescent="0.3">
      <c r="A18" s="16">
        <v>17</v>
      </c>
      <c r="B18" s="17">
        <v>46220</v>
      </c>
      <c r="C18" s="16" t="s">
        <v>230</v>
      </c>
      <c r="D18" s="5">
        <v>8</v>
      </c>
      <c r="E18" s="16">
        <v>625</v>
      </c>
      <c r="F18">
        <f t="shared" si="0"/>
        <v>5000</v>
      </c>
      <c r="G18">
        <f t="shared" si="1"/>
        <v>400</v>
      </c>
    </row>
    <row r="19" spans="1:7" x14ac:dyDescent="0.3">
      <c r="A19" s="16">
        <v>18</v>
      </c>
      <c r="B19" s="17">
        <v>46221</v>
      </c>
      <c r="C19" s="16" t="s">
        <v>231</v>
      </c>
      <c r="D19" s="5">
        <v>9</v>
      </c>
      <c r="E19" s="16">
        <v>650</v>
      </c>
      <c r="F19">
        <f t="shared" si="0"/>
        <v>5850</v>
      </c>
      <c r="G19">
        <f t="shared" si="1"/>
        <v>468</v>
      </c>
    </row>
    <row r="20" spans="1:7" x14ac:dyDescent="0.3">
      <c r="A20" s="16">
        <v>19</v>
      </c>
      <c r="B20" s="17">
        <v>46222</v>
      </c>
      <c r="C20" s="16" t="s">
        <v>232</v>
      </c>
      <c r="D20" s="5">
        <v>10</v>
      </c>
      <c r="E20" s="16">
        <v>675</v>
      </c>
      <c r="F20">
        <f t="shared" si="0"/>
        <v>6750</v>
      </c>
      <c r="G20">
        <f t="shared" si="1"/>
        <v>540</v>
      </c>
    </row>
    <row r="21" spans="1:7" x14ac:dyDescent="0.3">
      <c r="A21" s="16">
        <v>20</v>
      </c>
      <c r="B21" s="17">
        <v>46223</v>
      </c>
      <c r="C21" s="16" t="s">
        <v>233</v>
      </c>
      <c r="D21" s="5">
        <v>1</v>
      </c>
      <c r="E21" s="16">
        <v>700</v>
      </c>
      <c r="F21">
        <f t="shared" si="0"/>
        <v>700</v>
      </c>
      <c r="G21">
        <f t="shared" si="1"/>
        <v>56</v>
      </c>
    </row>
    <row r="22" spans="1:7" x14ac:dyDescent="0.3">
      <c r="A22" s="16">
        <v>21</v>
      </c>
      <c r="B22" s="17">
        <v>46224</v>
      </c>
      <c r="C22" s="16" t="s">
        <v>234</v>
      </c>
      <c r="D22" s="5">
        <v>2</v>
      </c>
      <c r="E22" s="16">
        <v>725</v>
      </c>
      <c r="F22">
        <f t="shared" si="0"/>
        <v>1450</v>
      </c>
      <c r="G22">
        <f t="shared" si="1"/>
        <v>116</v>
      </c>
    </row>
    <row r="23" spans="1:7" x14ac:dyDescent="0.3">
      <c r="A23" s="16">
        <v>22</v>
      </c>
      <c r="B23" s="17">
        <v>46225</v>
      </c>
      <c r="C23" s="16" t="s">
        <v>235</v>
      </c>
      <c r="D23" s="5">
        <v>3</v>
      </c>
      <c r="E23" s="16">
        <v>750</v>
      </c>
      <c r="F23">
        <f t="shared" si="0"/>
        <v>2250</v>
      </c>
      <c r="G23">
        <f t="shared" si="1"/>
        <v>180</v>
      </c>
    </row>
    <row r="24" spans="1:7" x14ac:dyDescent="0.3">
      <c r="A24" s="16">
        <v>23</v>
      </c>
      <c r="B24" s="17">
        <v>46226</v>
      </c>
      <c r="C24" s="16" t="s">
        <v>236</v>
      </c>
      <c r="D24" s="5">
        <v>4</v>
      </c>
      <c r="E24" s="16">
        <v>775</v>
      </c>
      <c r="F24">
        <f t="shared" si="0"/>
        <v>3100</v>
      </c>
      <c r="G24">
        <f t="shared" si="1"/>
        <v>248</v>
      </c>
    </row>
    <row r="25" spans="1:7" x14ac:dyDescent="0.3">
      <c r="A25" s="16">
        <v>24</v>
      </c>
      <c r="B25" s="17">
        <v>46227</v>
      </c>
      <c r="C25" s="16" t="s">
        <v>237</v>
      </c>
      <c r="D25" s="5">
        <v>5</v>
      </c>
      <c r="E25" s="16">
        <v>800</v>
      </c>
      <c r="F25">
        <f t="shared" si="0"/>
        <v>4000</v>
      </c>
      <c r="G25">
        <f t="shared" si="1"/>
        <v>320</v>
      </c>
    </row>
    <row r="26" spans="1:7" x14ac:dyDescent="0.3">
      <c r="A26" s="16">
        <v>25</v>
      </c>
      <c r="B26" s="17">
        <v>46228</v>
      </c>
      <c r="C26" s="16" t="s">
        <v>238</v>
      </c>
      <c r="D26" s="5">
        <v>6</v>
      </c>
      <c r="E26" s="16">
        <v>825</v>
      </c>
      <c r="F26">
        <f t="shared" si="0"/>
        <v>4950</v>
      </c>
      <c r="G26">
        <f t="shared" si="1"/>
        <v>396</v>
      </c>
    </row>
    <row r="27" spans="1:7" x14ac:dyDescent="0.3">
      <c r="A27" s="16">
        <v>26</v>
      </c>
      <c r="B27" s="17">
        <v>46229</v>
      </c>
      <c r="C27" s="16" t="s">
        <v>239</v>
      </c>
      <c r="D27" s="5">
        <v>7</v>
      </c>
      <c r="E27" s="16">
        <v>850</v>
      </c>
      <c r="F27">
        <f t="shared" si="0"/>
        <v>5950</v>
      </c>
      <c r="G27">
        <f t="shared" si="1"/>
        <v>476</v>
      </c>
    </row>
    <row r="28" spans="1:7" x14ac:dyDescent="0.3">
      <c r="A28" s="16">
        <v>27</v>
      </c>
      <c r="B28" s="17">
        <v>46230</v>
      </c>
      <c r="C28" s="16" t="s">
        <v>240</v>
      </c>
      <c r="D28" s="5">
        <v>8</v>
      </c>
      <c r="E28" s="16">
        <v>875</v>
      </c>
      <c r="F28">
        <f t="shared" si="0"/>
        <v>7000</v>
      </c>
      <c r="G28">
        <f t="shared" si="1"/>
        <v>560</v>
      </c>
    </row>
    <row r="29" spans="1:7" x14ac:dyDescent="0.3">
      <c r="A29" s="16">
        <v>28</v>
      </c>
      <c r="B29" s="17">
        <v>46231</v>
      </c>
      <c r="C29" s="16" t="s">
        <v>241</v>
      </c>
      <c r="D29" s="5">
        <v>9</v>
      </c>
      <c r="E29" s="16">
        <v>900</v>
      </c>
      <c r="F29">
        <f>SUM(E29*D29)</f>
        <v>8100</v>
      </c>
      <c r="G29">
        <f t="shared" si="1"/>
        <v>648</v>
      </c>
    </row>
    <row r="30" spans="1:7" x14ac:dyDescent="0.3">
      <c r="A30" s="16">
        <v>29</v>
      </c>
      <c r="B30" s="17">
        <v>46232</v>
      </c>
      <c r="C30" s="16" t="s">
        <v>242</v>
      </c>
      <c r="D30" s="5">
        <v>10</v>
      </c>
      <c r="E30" s="16">
        <v>925</v>
      </c>
      <c r="F30">
        <f t="shared" si="0"/>
        <v>9250</v>
      </c>
      <c r="G30">
        <f t="shared" si="1"/>
        <v>740</v>
      </c>
    </row>
    <row r="31" spans="1:7" x14ac:dyDescent="0.3">
      <c r="A31" s="16">
        <v>30</v>
      </c>
      <c r="B31" s="17">
        <v>46233</v>
      </c>
      <c r="C31" s="16" t="s">
        <v>243</v>
      </c>
      <c r="D31" s="5">
        <v>1</v>
      </c>
      <c r="E31" s="16">
        <v>950</v>
      </c>
      <c r="F31">
        <f t="shared" si="0"/>
        <v>950</v>
      </c>
      <c r="G31">
        <f t="shared" si="1"/>
        <v>76</v>
      </c>
    </row>
    <row r="32" spans="1:7" x14ac:dyDescent="0.3">
      <c r="A32" s="16">
        <v>31</v>
      </c>
      <c r="B32" s="17">
        <v>46234</v>
      </c>
      <c r="C32" s="16" t="s">
        <v>244</v>
      </c>
      <c r="D32" s="5">
        <v>2</v>
      </c>
      <c r="E32" s="16">
        <v>975</v>
      </c>
      <c r="F32">
        <f t="shared" si="0"/>
        <v>1950</v>
      </c>
      <c r="G32">
        <f t="shared" si="1"/>
        <v>156</v>
      </c>
    </row>
    <row r="33" spans="1:7" x14ac:dyDescent="0.3">
      <c r="A33" s="16">
        <v>32</v>
      </c>
      <c r="B33" s="17">
        <v>46235</v>
      </c>
      <c r="C33" s="16" t="s">
        <v>245</v>
      </c>
      <c r="D33" s="5">
        <v>3</v>
      </c>
      <c r="E33" s="16">
        <v>1000</v>
      </c>
      <c r="F33">
        <f t="shared" si="0"/>
        <v>3000</v>
      </c>
      <c r="G33">
        <f t="shared" si="1"/>
        <v>240</v>
      </c>
    </row>
    <row r="34" spans="1:7" x14ac:dyDescent="0.3">
      <c r="A34" s="16">
        <v>33</v>
      </c>
      <c r="B34" s="17">
        <v>46236</v>
      </c>
      <c r="C34" s="16" t="s">
        <v>246</v>
      </c>
      <c r="D34" s="5">
        <v>4</v>
      </c>
      <c r="E34" s="16">
        <v>1025</v>
      </c>
      <c r="F34">
        <f t="shared" si="0"/>
        <v>4100</v>
      </c>
      <c r="G34">
        <f t="shared" si="1"/>
        <v>328</v>
      </c>
    </row>
    <row r="35" spans="1:7" x14ac:dyDescent="0.3">
      <c r="A35" s="16">
        <v>34</v>
      </c>
      <c r="B35" s="17">
        <v>46237</v>
      </c>
      <c r="C35" s="16" t="s">
        <v>247</v>
      </c>
      <c r="D35" s="5">
        <v>5</v>
      </c>
      <c r="E35" s="16">
        <v>1050</v>
      </c>
      <c r="F35">
        <f t="shared" si="0"/>
        <v>5250</v>
      </c>
      <c r="G35">
        <f t="shared" si="1"/>
        <v>420</v>
      </c>
    </row>
    <row r="36" spans="1:7" x14ac:dyDescent="0.3">
      <c r="A36" s="16">
        <v>35</v>
      </c>
      <c r="B36" s="17">
        <v>46238</v>
      </c>
      <c r="C36" s="16" t="s">
        <v>248</v>
      </c>
      <c r="D36" s="5">
        <v>6</v>
      </c>
      <c r="E36" s="16">
        <v>1075</v>
      </c>
      <c r="F36">
        <f t="shared" si="0"/>
        <v>6450</v>
      </c>
      <c r="G36">
        <f t="shared" si="1"/>
        <v>516</v>
      </c>
    </row>
    <row r="37" spans="1:7" x14ac:dyDescent="0.3">
      <c r="A37" s="16">
        <v>36</v>
      </c>
      <c r="B37" s="17">
        <v>46239</v>
      </c>
      <c r="C37" s="16" t="s">
        <v>249</v>
      </c>
      <c r="D37" s="5">
        <v>7</v>
      </c>
      <c r="E37" s="16">
        <v>1100</v>
      </c>
      <c r="F37">
        <f t="shared" si="0"/>
        <v>7700</v>
      </c>
      <c r="G37">
        <f t="shared" si="1"/>
        <v>616</v>
      </c>
    </row>
    <row r="38" spans="1:7" x14ac:dyDescent="0.3">
      <c r="A38" s="16">
        <v>37</v>
      </c>
      <c r="B38" s="17">
        <v>46240</v>
      </c>
      <c r="C38" s="16" t="s">
        <v>250</v>
      </c>
      <c r="D38" s="5">
        <v>8</v>
      </c>
      <c r="E38" s="16">
        <v>1125</v>
      </c>
      <c r="F38">
        <f t="shared" si="0"/>
        <v>9000</v>
      </c>
      <c r="G38">
        <f t="shared" si="1"/>
        <v>720</v>
      </c>
    </row>
    <row r="39" spans="1:7" x14ac:dyDescent="0.3">
      <c r="A39" s="16">
        <v>38</v>
      </c>
      <c r="B39" s="17">
        <v>46241</v>
      </c>
      <c r="C39" s="16" t="s">
        <v>251</v>
      </c>
      <c r="D39" s="5">
        <v>9</v>
      </c>
      <c r="E39" s="16">
        <v>1150</v>
      </c>
      <c r="F39">
        <f t="shared" si="0"/>
        <v>10350</v>
      </c>
      <c r="G39">
        <f t="shared" si="1"/>
        <v>828</v>
      </c>
    </row>
    <row r="40" spans="1:7" x14ac:dyDescent="0.3">
      <c r="A40" s="16">
        <v>39</v>
      </c>
      <c r="B40" s="17">
        <v>46242</v>
      </c>
      <c r="C40" s="16" t="s">
        <v>252</v>
      </c>
      <c r="D40" s="5">
        <v>10</v>
      </c>
      <c r="E40" s="16">
        <v>1175</v>
      </c>
      <c r="F40">
        <f t="shared" si="0"/>
        <v>11750</v>
      </c>
      <c r="G40">
        <f t="shared" si="1"/>
        <v>940</v>
      </c>
    </row>
    <row r="41" spans="1:7" x14ac:dyDescent="0.3">
      <c r="A41" s="16">
        <v>40</v>
      </c>
      <c r="B41" s="17">
        <v>46243</v>
      </c>
      <c r="C41" s="16" t="s">
        <v>253</v>
      </c>
      <c r="D41" s="5">
        <v>1</v>
      </c>
      <c r="E41" s="16">
        <v>1200</v>
      </c>
      <c r="F41">
        <f t="shared" si="0"/>
        <v>1200</v>
      </c>
      <c r="G41">
        <f t="shared" si="1"/>
        <v>96</v>
      </c>
    </row>
    <row r="42" spans="1:7" x14ac:dyDescent="0.3">
      <c r="A42" s="16">
        <v>41</v>
      </c>
      <c r="B42" s="17">
        <v>46244</v>
      </c>
      <c r="C42" s="16" t="s">
        <v>254</v>
      </c>
      <c r="D42" s="5">
        <v>2</v>
      </c>
      <c r="E42" s="16">
        <v>1225</v>
      </c>
      <c r="F42">
        <f t="shared" si="0"/>
        <v>2450</v>
      </c>
      <c r="G42">
        <f t="shared" si="1"/>
        <v>196</v>
      </c>
    </row>
    <row r="43" spans="1:7" x14ac:dyDescent="0.3">
      <c r="A43" s="16">
        <v>42</v>
      </c>
      <c r="B43" s="17">
        <v>46245</v>
      </c>
      <c r="C43" s="16" t="s">
        <v>255</v>
      </c>
      <c r="D43" s="5">
        <v>3</v>
      </c>
      <c r="E43" s="16">
        <v>1250</v>
      </c>
      <c r="F43">
        <f t="shared" si="0"/>
        <v>3750</v>
      </c>
      <c r="G43">
        <f t="shared" si="1"/>
        <v>300</v>
      </c>
    </row>
    <row r="44" spans="1:7" x14ac:dyDescent="0.3">
      <c r="A44" s="16">
        <v>43</v>
      </c>
      <c r="B44" s="17">
        <v>46246</v>
      </c>
      <c r="C44" s="16" t="s">
        <v>256</v>
      </c>
      <c r="D44" s="5">
        <v>4</v>
      </c>
      <c r="E44" s="16">
        <v>1275</v>
      </c>
      <c r="F44">
        <f t="shared" si="0"/>
        <v>5100</v>
      </c>
      <c r="G44">
        <f t="shared" si="1"/>
        <v>408</v>
      </c>
    </row>
    <row r="45" spans="1:7" x14ac:dyDescent="0.3">
      <c r="A45" s="16">
        <v>44</v>
      </c>
      <c r="B45" s="17">
        <v>46247</v>
      </c>
      <c r="C45" s="16" t="s">
        <v>257</v>
      </c>
      <c r="D45" s="5">
        <v>5</v>
      </c>
      <c r="E45" s="16">
        <v>1300</v>
      </c>
      <c r="F45">
        <f t="shared" si="0"/>
        <v>6500</v>
      </c>
      <c r="G45">
        <f t="shared" si="1"/>
        <v>520</v>
      </c>
    </row>
    <row r="46" spans="1:7" x14ac:dyDescent="0.3">
      <c r="A46" s="16">
        <v>45</v>
      </c>
      <c r="B46" s="17">
        <v>46248</v>
      </c>
      <c r="C46" s="16" t="s">
        <v>258</v>
      </c>
      <c r="D46" s="5">
        <v>6</v>
      </c>
      <c r="E46" s="16">
        <v>1325</v>
      </c>
      <c r="F46">
        <f t="shared" si="0"/>
        <v>7950</v>
      </c>
      <c r="G46">
        <f t="shared" si="1"/>
        <v>636</v>
      </c>
    </row>
    <row r="47" spans="1:7" x14ac:dyDescent="0.3">
      <c r="A47" s="16">
        <v>46</v>
      </c>
      <c r="B47" s="17">
        <v>46249</v>
      </c>
      <c r="C47" s="16" t="s">
        <v>259</v>
      </c>
      <c r="D47" s="5">
        <v>7</v>
      </c>
      <c r="E47" s="16">
        <v>1350</v>
      </c>
      <c r="F47">
        <f t="shared" si="0"/>
        <v>9450</v>
      </c>
      <c r="G47">
        <f t="shared" si="1"/>
        <v>756</v>
      </c>
    </row>
    <row r="48" spans="1:7" x14ac:dyDescent="0.3">
      <c r="A48" s="16">
        <v>47</v>
      </c>
      <c r="B48" s="17">
        <v>46250</v>
      </c>
      <c r="C48" s="16" t="s">
        <v>260</v>
      </c>
      <c r="D48" s="5">
        <v>8</v>
      </c>
      <c r="E48" s="16">
        <v>1375</v>
      </c>
      <c r="F48">
        <f t="shared" si="0"/>
        <v>11000</v>
      </c>
      <c r="G48">
        <f t="shared" si="1"/>
        <v>880</v>
      </c>
    </row>
    <row r="49" spans="1:7" x14ac:dyDescent="0.3">
      <c r="A49" s="16">
        <v>48</v>
      </c>
      <c r="B49" s="17">
        <v>46251</v>
      </c>
      <c r="C49" s="16" t="s">
        <v>261</v>
      </c>
      <c r="D49" s="5">
        <v>9</v>
      </c>
      <c r="E49" s="16">
        <v>1400</v>
      </c>
      <c r="F49">
        <f t="shared" si="0"/>
        <v>12600</v>
      </c>
      <c r="G49">
        <f t="shared" si="1"/>
        <v>1008</v>
      </c>
    </row>
    <row r="50" spans="1:7" x14ac:dyDescent="0.3">
      <c r="A50" s="16">
        <v>49</v>
      </c>
      <c r="B50" s="17">
        <v>46252</v>
      </c>
      <c r="C50" s="16" t="s">
        <v>262</v>
      </c>
      <c r="D50" s="5">
        <v>10</v>
      </c>
      <c r="E50" s="16">
        <v>1425</v>
      </c>
      <c r="F50">
        <f>SUM(E50*D50)</f>
        <v>14250</v>
      </c>
      <c r="G50">
        <f t="shared" si="1"/>
        <v>1140</v>
      </c>
    </row>
    <row r="51" spans="1:7" x14ac:dyDescent="0.3">
      <c r="A51" s="16">
        <v>50</v>
      </c>
      <c r="B51" s="17">
        <v>46253</v>
      </c>
      <c r="C51" s="16" t="s">
        <v>263</v>
      </c>
      <c r="D51" s="5">
        <v>1</v>
      </c>
      <c r="E51" s="16">
        <v>1450</v>
      </c>
      <c r="F51">
        <f t="shared" si="0"/>
        <v>1450</v>
      </c>
      <c r="G51">
        <f t="shared" si="1"/>
        <v>116</v>
      </c>
    </row>
    <row r="52" spans="1:7" x14ac:dyDescent="0.3">
      <c r="A52" s="16">
        <v>51</v>
      </c>
      <c r="B52" s="17">
        <v>46254</v>
      </c>
      <c r="C52" s="16" t="s">
        <v>264</v>
      </c>
      <c r="D52" s="5">
        <v>2</v>
      </c>
      <c r="E52" s="16">
        <v>1475</v>
      </c>
      <c r="F52">
        <f t="shared" si="0"/>
        <v>2950</v>
      </c>
      <c r="G52">
        <f t="shared" si="1"/>
        <v>236</v>
      </c>
    </row>
    <row r="53" spans="1:7" x14ac:dyDescent="0.3">
      <c r="A53" s="16">
        <v>52</v>
      </c>
      <c r="B53" s="17">
        <v>46255</v>
      </c>
      <c r="C53" s="16" t="s">
        <v>265</v>
      </c>
      <c r="D53" s="5">
        <v>3</v>
      </c>
      <c r="E53" s="16">
        <v>1500</v>
      </c>
      <c r="F53">
        <f t="shared" si="0"/>
        <v>4500</v>
      </c>
      <c r="G53">
        <f t="shared" si="1"/>
        <v>360</v>
      </c>
    </row>
    <row r="54" spans="1:7" x14ac:dyDescent="0.3">
      <c r="A54" s="16">
        <v>53</v>
      </c>
      <c r="B54" s="17">
        <v>46256</v>
      </c>
      <c r="C54" s="16" t="s">
        <v>266</v>
      </c>
      <c r="D54" s="5">
        <v>4</v>
      </c>
      <c r="E54" s="16">
        <v>1525</v>
      </c>
      <c r="F54">
        <f t="shared" si="0"/>
        <v>6100</v>
      </c>
      <c r="G54">
        <f t="shared" si="1"/>
        <v>488</v>
      </c>
    </row>
    <row r="55" spans="1:7" x14ac:dyDescent="0.3">
      <c r="A55" s="16">
        <v>54</v>
      </c>
      <c r="B55" s="17">
        <v>46257</v>
      </c>
      <c r="C55" s="16" t="s">
        <v>267</v>
      </c>
      <c r="D55" s="5">
        <v>5</v>
      </c>
      <c r="E55" s="16">
        <v>1550</v>
      </c>
      <c r="F55">
        <f t="shared" si="0"/>
        <v>7750</v>
      </c>
      <c r="G55">
        <f t="shared" si="1"/>
        <v>620</v>
      </c>
    </row>
    <row r="56" spans="1:7" x14ac:dyDescent="0.3">
      <c r="A56" s="16">
        <v>55</v>
      </c>
      <c r="B56" s="17">
        <v>46258</v>
      </c>
      <c r="C56" s="16" t="s">
        <v>268</v>
      </c>
      <c r="D56" s="5">
        <v>6</v>
      </c>
      <c r="E56" s="16">
        <v>1575</v>
      </c>
      <c r="F56">
        <f t="shared" si="0"/>
        <v>9450</v>
      </c>
      <c r="G56">
        <f t="shared" si="1"/>
        <v>756</v>
      </c>
    </row>
    <row r="57" spans="1:7" x14ac:dyDescent="0.3">
      <c r="A57" s="16">
        <v>56</v>
      </c>
      <c r="B57" s="17">
        <v>46259</v>
      </c>
      <c r="C57" s="16" t="s">
        <v>269</v>
      </c>
      <c r="D57" s="5">
        <v>7</v>
      </c>
      <c r="E57" s="16">
        <v>1600</v>
      </c>
      <c r="F57">
        <f t="shared" si="0"/>
        <v>11200</v>
      </c>
      <c r="G57">
        <f t="shared" si="1"/>
        <v>896</v>
      </c>
    </row>
    <row r="58" spans="1:7" x14ac:dyDescent="0.3">
      <c r="A58" s="16">
        <v>57</v>
      </c>
      <c r="B58" s="17">
        <v>46260</v>
      </c>
      <c r="C58" s="16" t="s">
        <v>270</v>
      </c>
      <c r="D58" s="5">
        <v>8</v>
      </c>
      <c r="E58" s="16">
        <v>1625</v>
      </c>
      <c r="F58">
        <f t="shared" si="0"/>
        <v>13000</v>
      </c>
      <c r="G58">
        <f t="shared" si="1"/>
        <v>1040</v>
      </c>
    </row>
    <row r="59" spans="1:7" x14ac:dyDescent="0.3">
      <c r="A59" s="16">
        <v>58</v>
      </c>
      <c r="B59" s="17">
        <v>46261</v>
      </c>
      <c r="C59" s="16" t="s">
        <v>271</v>
      </c>
      <c r="D59" s="5">
        <v>9</v>
      </c>
      <c r="E59" s="16">
        <v>1650</v>
      </c>
      <c r="F59">
        <f t="shared" si="0"/>
        <v>14850</v>
      </c>
      <c r="G59">
        <f t="shared" si="1"/>
        <v>1188</v>
      </c>
    </row>
    <row r="60" spans="1:7" x14ac:dyDescent="0.3">
      <c r="A60" s="16">
        <v>59</v>
      </c>
      <c r="B60" s="17">
        <v>46262</v>
      </c>
      <c r="C60" s="16" t="s">
        <v>272</v>
      </c>
      <c r="D60" s="5">
        <v>10</v>
      </c>
      <c r="E60" s="16">
        <v>1675</v>
      </c>
      <c r="F60">
        <f t="shared" si="0"/>
        <v>16750</v>
      </c>
      <c r="G60">
        <f t="shared" si="1"/>
        <v>1340</v>
      </c>
    </row>
    <row r="61" spans="1:7" x14ac:dyDescent="0.3">
      <c r="A61" s="16">
        <v>60</v>
      </c>
      <c r="B61" s="17">
        <v>46263</v>
      </c>
      <c r="C61" s="16" t="s">
        <v>273</v>
      </c>
      <c r="D61" s="5">
        <v>1</v>
      </c>
      <c r="E61" s="16">
        <v>1700</v>
      </c>
      <c r="F61">
        <f t="shared" si="0"/>
        <v>1700</v>
      </c>
      <c r="G61">
        <f t="shared" si="1"/>
        <v>136</v>
      </c>
    </row>
    <row r="62" spans="1:7" x14ac:dyDescent="0.3">
      <c r="A62" s="16">
        <v>61</v>
      </c>
      <c r="B62" s="17">
        <v>46264</v>
      </c>
      <c r="C62" s="16" t="s">
        <v>274</v>
      </c>
      <c r="D62" s="5">
        <v>2</v>
      </c>
      <c r="E62" s="16">
        <v>1725</v>
      </c>
      <c r="F62">
        <f t="shared" si="0"/>
        <v>3450</v>
      </c>
      <c r="G62">
        <f t="shared" si="1"/>
        <v>276</v>
      </c>
    </row>
    <row r="63" spans="1:7" x14ac:dyDescent="0.3">
      <c r="A63" s="16">
        <v>62</v>
      </c>
      <c r="B63" s="17">
        <v>46265</v>
      </c>
      <c r="C63" s="16" t="s">
        <v>275</v>
      </c>
      <c r="D63" s="5">
        <v>3</v>
      </c>
      <c r="E63" s="16">
        <v>1750</v>
      </c>
      <c r="F63">
        <f t="shared" si="0"/>
        <v>5250</v>
      </c>
      <c r="G63">
        <f t="shared" si="1"/>
        <v>420</v>
      </c>
    </row>
    <row r="64" spans="1:7" x14ac:dyDescent="0.3">
      <c r="A64" s="16">
        <v>63</v>
      </c>
      <c r="B64" s="17">
        <v>46266</v>
      </c>
      <c r="C64" s="16" t="s">
        <v>276</v>
      </c>
      <c r="D64" s="5">
        <v>4</v>
      </c>
      <c r="E64" s="16">
        <v>1775</v>
      </c>
      <c r="F64">
        <f t="shared" si="0"/>
        <v>7100</v>
      </c>
      <c r="G64">
        <f t="shared" si="1"/>
        <v>568</v>
      </c>
    </row>
    <row r="65" spans="1:7" x14ac:dyDescent="0.3">
      <c r="A65" s="16">
        <v>64</v>
      </c>
      <c r="B65" s="17">
        <v>46267</v>
      </c>
      <c r="C65" s="16" t="s">
        <v>277</v>
      </c>
      <c r="D65" s="5">
        <v>5</v>
      </c>
      <c r="E65" s="16">
        <v>1800</v>
      </c>
      <c r="F65">
        <f>SUM(E65*D65)</f>
        <v>9000</v>
      </c>
      <c r="G65">
        <f t="shared" si="1"/>
        <v>720</v>
      </c>
    </row>
    <row r="66" spans="1:7" x14ac:dyDescent="0.3">
      <c r="A66" s="16">
        <v>65</v>
      </c>
      <c r="B66" s="17">
        <v>46268</v>
      </c>
      <c r="C66" s="16" t="s">
        <v>278</v>
      </c>
      <c r="D66" s="5">
        <v>6</v>
      </c>
      <c r="E66" s="16">
        <v>1825</v>
      </c>
      <c r="F66">
        <f t="shared" si="0"/>
        <v>10950</v>
      </c>
      <c r="G66">
        <f t="shared" si="1"/>
        <v>876</v>
      </c>
    </row>
    <row r="67" spans="1:7" x14ac:dyDescent="0.3">
      <c r="A67" s="16">
        <v>66</v>
      </c>
      <c r="B67" s="17">
        <v>46269</v>
      </c>
      <c r="C67" s="16" t="s">
        <v>279</v>
      </c>
      <c r="D67" s="5">
        <v>7</v>
      </c>
      <c r="E67" s="16">
        <v>1850</v>
      </c>
      <c r="F67">
        <f t="shared" ref="F67:F81" si="2">SUM(E67*D67)</f>
        <v>12950</v>
      </c>
      <c r="G67">
        <f t="shared" ref="G67:G89" si="3">$L$11*F67</f>
        <v>1036</v>
      </c>
    </row>
    <row r="68" spans="1:7" x14ac:dyDescent="0.3">
      <c r="A68" s="16">
        <v>67</v>
      </c>
      <c r="B68" s="17">
        <v>46270</v>
      </c>
      <c r="C68" s="16" t="s">
        <v>280</v>
      </c>
      <c r="D68" s="5">
        <v>8</v>
      </c>
      <c r="E68" s="16">
        <v>1875</v>
      </c>
      <c r="F68">
        <f t="shared" si="2"/>
        <v>15000</v>
      </c>
      <c r="G68">
        <f t="shared" si="3"/>
        <v>1200</v>
      </c>
    </row>
    <row r="69" spans="1:7" x14ac:dyDescent="0.3">
      <c r="A69" s="16">
        <v>68</v>
      </c>
      <c r="B69" s="17">
        <v>46271</v>
      </c>
      <c r="C69" s="16" t="s">
        <v>281</v>
      </c>
      <c r="D69" s="5">
        <v>9</v>
      </c>
      <c r="E69" s="16">
        <v>1900</v>
      </c>
      <c r="F69">
        <f t="shared" si="2"/>
        <v>17100</v>
      </c>
      <c r="G69">
        <f t="shared" si="3"/>
        <v>1368</v>
      </c>
    </row>
    <row r="70" spans="1:7" x14ac:dyDescent="0.3">
      <c r="A70" s="16">
        <v>69</v>
      </c>
      <c r="B70" s="17">
        <v>46272</v>
      </c>
      <c r="C70" s="16" t="s">
        <v>282</v>
      </c>
      <c r="D70" s="5">
        <v>10</v>
      </c>
      <c r="E70" s="16">
        <v>1925</v>
      </c>
      <c r="F70">
        <f t="shared" si="2"/>
        <v>19250</v>
      </c>
      <c r="G70">
        <f t="shared" si="3"/>
        <v>1540</v>
      </c>
    </row>
    <row r="71" spans="1:7" x14ac:dyDescent="0.3">
      <c r="A71" s="16">
        <v>70</v>
      </c>
      <c r="B71" s="17">
        <v>46273</v>
      </c>
      <c r="C71" s="16" t="s">
        <v>283</v>
      </c>
      <c r="D71" s="5">
        <v>1</v>
      </c>
      <c r="E71" s="16">
        <v>1950</v>
      </c>
      <c r="F71">
        <f t="shared" si="2"/>
        <v>1950</v>
      </c>
      <c r="G71">
        <f t="shared" si="3"/>
        <v>156</v>
      </c>
    </row>
    <row r="72" spans="1:7" x14ac:dyDescent="0.3">
      <c r="A72" s="16">
        <v>71</v>
      </c>
      <c r="B72" s="17">
        <v>46274</v>
      </c>
      <c r="C72" s="16" t="s">
        <v>284</v>
      </c>
      <c r="D72" s="5">
        <v>2</v>
      </c>
      <c r="E72" s="16">
        <v>1975</v>
      </c>
      <c r="F72">
        <f t="shared" si="2"/>
        <v>3950</v>
      </c>
      <c r="G72">
        <f t="shared" si="3"/>
        <v>316</v>
      </c>
    </row>
    <row r="73" spans="1:7" x14ac:dyDescent="0.3">
      <c r="A73" s="16">
        <v>72</v>
      </c>
      <c r="B73" s="17">
        <v>46275</v>
      </c>
      <c r="C73" s="16" t="s">
        <v>285</v>
      </c>
      <c r="D73" s="5">
        <v>3</v>
      </c>
      <c r="E73" s="16">
        <v>2000</v>
      </c>
      <c r="F73">
        <f t="shared" si="2"/>
        <v>6000</v>
      </c>
      <c r="G73">
        <f t="shared" si="3"/>
        <v>480</v>
      </c>
    </row>
    <row r="74" spans="1:7" x14ac:dyDescent="0.3">
      <c r="A74" s="16">
        <v>73</v>
      </c>
      <c r="B74" s="17">
        <v>46276</v>
      </c>
      <c r="C74" s="16" t="s">
        <v>286</v>
      </c>
      <c r="D74" s="5">
        <v>4</v>
      </c>
      <c r="E74" s="16">
        <v>2025</v>
      </c>
      <c r="F74">
        <f t="shared" si="2"/>
        <v>8100</v>
      </c>
      <c r="G74">
        <f t="shared" si="3"/>
        <v>648</v>
      </c>
    </row>
    <row r="75" spans="1:7" x14ac:dyDescent="0.3">
      <c r="A75" s="16">
        <v>74</v>
      </c>
      <c r="B75" s="17">
        <v>46277</v>
      </c>
      <c r="C75" s="16" t="s">
        <v>287</v>
      </c>
      <c r="D75" s="5">
        <v>5</v>
      </c>
      <c r="E75" s="16">
        <v>2050</v>
      </c>
      <c r="F75">
        <f t="shared" si="2"/>
        <v>10250</v>
      </c>
      <c r="G75">
        <f t="shared" si="3"/>
        <v>820</v>
      </c>
    </row>
    <row r="76" spans="1:7" x14ac:dyDescent="0.3">
      <c r="A76" s="16">
        <v>75</v>
      </c>
      <c r="B76" s="17">
        <v>46278</v>
      </c>
      <c r="C76" s="16" t="s">
        <v>288</v>
      </c>
      <c r="D76" s="5">
        <v>6</v>
      </c>
      <c r="E76" s="16">
        <v>2075</v>
      </c>
      <c r="F76">
        <f t="shared" si="2"/>
        <v>12450</v>
      </c>
      <c r="G76">
        <f t="shared" si="3"/>
        <v>996</v>
      </c>
    </row>
    <row r="77" spans="1:7" x14ac:dyDescent="0.3">
      <c r="A77" s="16">
        <v>76</v>
      </c>
      <c r="B77" s="17">
        <v>46279</v>
      </c>
      <c r="C77" s="16" t="s">
        <v>289</v>
      </c>
      <c r="D77" s="5">
        <v>7</v>
      </c>
      <c r="E77" s="16">
        <v>2100</v>
      </c>
      <c r="F77">
        <f t="shared" si="2"/>
        <v>14700</v>
      </c>
      <c r="G77">
        <f t="shared" si="3"/>
        <v>1176</v>
      </c>
    </row>
    <row r="78" spans="1:7" x14ac:dyDescent="0.3">
      <c r="A78" s="16">
        <v>77</v>
      </c>
      <c r="B78" s="17">
        <v>46280</v>
      </c>
      <c r="C78" s="16" t="s">
        <v>290</v>
      </c>
      <c r="D78" s="5">
        <v>8</v>
      </c>
      <c r="E78" s="16">
        <v>2125</v>
      </c>
      <c r="F78">
        <f t="shared" si="2"/>
        <v>17000</v>
      </c>
      <c r="G78">
        <f t="shared" si="3"/>
        <v>1360</v>
      </c>
    </row>
    <row r="79" spans="1:7" x14ac:dyDescent="0.3">
      <c r="A79" s="16">
        <v>78</v>
      </c>
      <c r="B79" s="17">
        <v>46281</v>
      </c>
      <c r="C79" s="16" t="s">
        <v>291</v>
      </c>
      <c r="D79" s="5">
        <v>9</v>
      </c>
      <c r="E79" s="16">
        <v>2150</v>
      </c>
      <c r="F79">
        <f t="shared" si="2"/>
        <v>19350</v>
      </c>
      <c r="G79">
        <f t="shared" si="3"/>
        <v>1548</v>
      </c>
    </row>
    <row r="80" spans="1:7" x14ac:dyDescent="0.3">
      <c r="A80" s="16">
        <v>79</v>
      </c>
      <c r="B80" s="17">
        <v>46282</v>
      </c>
      <c r="C80" s="16" t="s">
        <v>292</v>
      </c>
      <c r="D80" s="5">
        <v>10</v>
      </c>
      <c r="E80" s="16">
        <v>2175</v>
      </c>
      <c r="F80">
        <f t="shared" si="2"/>
        <v>21750</v>
      </c>
      <c r="G80">
        <f t="shared" si="3"/>
        <v>1740</v>
      </c>
    </row>
    <row r="81" spans="1:7" x14ac:dyDescent="0.3">
      <c r="A81" s="16">
        <v>80</v>
      </c>
      <c r="B81" s="17">
        <v>46283</v>
      </c>
      <c r="C81" s="16" t="s">
        <v>293</v>
      </c>
      <c r="D81" s="5">
        <v>1</v>
      </c>
      <c r="E81" s="16">
        <v>2200</v>
      </c>
      <c r="F81">
        <f t="shared" si="2"/>
        <v>2200</v>
      </c>
      <c r="G81">
        <f t="shared" si="3"/>
        <v>176</v>
      </c>
    </row>
    <row r="82" spans="1:7" x14ac:dyDescent="0.3">
      <c r="A82" s="16">
        <v>81</v>
      </c>
      <c r="B82" s="17">
        <v>46284</v>
      </c>
      <c r="C82" s="16" t="s">
        <v>294</v>
      </c>
      <c r="D82" s="5">
        <v>2</v>
      </c>
      <c r="E82" s="16">
        <v>2225</v>
      </c>
      <c r="F82">
        <f>SUM(E82*D82)</f>
        <v>4450</v>
      </c>
      <c r="G82">
        <f t="shared" si="3"/>
        <v>356</v>
      </c>
    </row>
    <row r="83" spans="1:7" x14ac:dyDescent="0.3">
      <c r="A83" s="16">
        <v>82</v>
      </c>
      <c r="B83" s="17">
        <v>46285</v>
      </c>
      <c r="C83" s="16" t="s">
        <v>295</v>
      </c>
      <c r="D83" s="5">
        <v>3</v>
      </c>
      <c r="E83" s="16">
        <v>2250</v>
      </c>
      <c r="F83">
        <f t="shared" ref="F83:F89" si="4">SUM(E83*D83)</f>
        <v>6750</v>
      </c>
      <c r="G83">
        <f t="shared" si="3"/>
        <v>540</v>
      </c>
    </row>
    <row r="84" spans="1:7" x14ac:dyDescent="0.3">
      <c r="A84" s="16">
        <v>83</v>
      </c>
      <c r="B84" s="17">
        <v>46286</v>
      </c>
      <c r="C84" s="16" t="s">
        <v>296</v>
      </c>
      <c r="D84" s="5">
        <v>4</v>
      </c>
      <c r="E84" s="16">
        <v>2275</v>
      </c>
      <c r="F84">
        <f t="shared" si="4"/>
        <v>9100</v>
      </c>
      <c r="G84">
        <f t="shared" si="3"/>
        <v>728</v>
      </c>
    </row>
    <row r="85" spans="1:7" x14ac:dyDescent="0.3">
      <c r="A85" s="16">
        <v>84</v>
      </c>
      <c r="B85" s="17">
        <v>46287</v>
      </c>
      <c r="C85" s="16" t="s">
        <v>297</v>
      </c>
      <c r="D85" s="5">
        <v>5</v>
      </c>
      <c r="E85" s="16">
        <v>2300</v>
      </c>
      <c r="F85">
        <f t="shared" si="4"/>
        <v>11500</v>
      </c>
      <c r="G85">
        <f t="shared" si="3"/>
        <v>920</v>
      </c>
    </row>
    <row r="86" spans="1:7" x14ac:dyDescent="0.3">
      <c r="A86" s="16">
        <v>85</v>
      </c>
      <c r="B86" s="17">
        <v>46288</v>
      </c>
      <c r="C86" s="16" t="s">
        <v>298</v>
      </c>
      <c r="D86" s="5">
        <v>6</v>
      </c>
      <c r="E86" s="16">
        <v>2325</v>
      </c>
      <c r="F86">
        <f t="shared" si="4"/>
        <v>13950</v>
      </c>
      <c r="G86">
        <f t="shared" si="3"/>
        <v>1116</v>
      </c>
    </row>
    <row r="87" spans="1:7" x14ac:dyDescent="0.3">
      <c r="A87" s="16">
        <v>86</v>
      </c>
      <c r="B87" s="17">
        <v>46289</v>
      </c>
      <c r="C87" s="16" t="s">
        <v>299</v>
      </c>
      <c r="D87" s="5">
        <v>7</v>
      </c>
      <c r="E87" s="16">
        <v>2350</v>
      </c>
      <c r="F87">
        <f t="shared" si="4"/>
        <v>16450</v>
      </c>
      <c r="G87">
        <f t="shared" si="3"/>
        <v>1316</v>
      </c>
    </row>
    <row r="88" spans="1:7" x14ac:dyDescent="0.3">
      <c r="A88" s="16">
        <v>87</v>
      </c>
      <c r="B88" s="17">
        <v>46290</v>
      </c>
      <c r="C88" s="16" t="s">
        <v>300</v>
      </c>
      <c r="D88" s="5">
        <v>8</v>
      </c>
      <c r="E88" s="16">
        <v>2375</v>
      </c>
      <c r="F88">
        <f t="shared" si="4"/>
        <v>19000</v>
      </c>
      <c r="G88">
        <f t="shared" si="3"/>
        <v>1520</v>
      </c>
    </row>
    <row r="89" spans="1:7" x14ac:dyDescent="0.3">
      <c r="A89" s="16">
        <v>88</v>
      </c>
      <c r="B89" s="17">
        <v>46291</v>
      </c>
      <c r="C89" s="16" t="s">
        <v>301</v>
      </c>
      <c r="D89" s="5">
        <v>9</v>
      </c>
      <c r="E89" s="16">
        <v>2400</v>
      </c>
      <c r="F89">
        <f t="shared" si="4"/>
        <v>21600</v>
      </c>
      <c r="G89">
        <f t="shared" si="3"/>
        <v>1728</v>
      </c>
    </row>
    <row r="91" spans="1:7" x14ac:dyDescent="0.3">
      <c r="F91">
        <f>SUM(F2:F89)</f>
        <v>643800</v>
      </c>
      <c r="G91">
        <f>F91*$L$11</f>
        <v>51504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DC51-075D-46AB-8786-223E7C231C68}">
  <dimension ref="A1:K49"/>
  <sheetViews>
    <sheetView showGridLines="0" showWhiteSpace="0" zoomScale="91" zoomScaleNormal="91" workbookViewId="0">
      <selection activeCell="P21" sqref="P21"/>
    </sheetView>
  </sheetViews>
  <sheetFormatPr defaultRowHeight="14.4" x14ac:dyDescent="0.3"/>
  <cols>
    <col min="1" max="1" width="5.109375" customWidth="1"/>
    <col min="2" max="2" width="7.21875" customWidth="1"/>
    <col min="3" max="3" width="3.88671875" customWidth="1"/>
    <col min="4" max="4" width="6.5546875" customWidth="1"/>
    <col min="5" max="5" width="6.21875" customWidth="1"/>
    <col min="6" max="6" width="0.44140625" customWidth="1"/>
    <col min="7" max="7" width="9.33203125" customWidth="1"/>
    <col min="8" max="8" width="10.88671875" customWidth="1"/>
    <col min="9" max="9" width="11.21875" customWidth="1"/>
    <col min="10" max="10" width="9.6640625" customWidth="1"/>
    <col min="11" max="11" width="11.88671875" customWidth="1"/>
  </cols>
  <sheetData>
    <row r="1" spans="1:11" ht="15.6" x14ac:dyDescent="0.3">
      <c r="A1" s="92"/>
      <c r="B1" s="137" t="s">
        <v>303</v>
      </c>
      <c r="C1" s="137"/>
      <c r="D1" s="137"/>
      <c r="E1" s="137"/>
      <c r="F1" s="16"/>
      <c r="G1" s="16"/>
      <c r="H1" s="16"/>
      <c r="I1" s="131" t="s">
        <v>189</v>
      </c>
      <c r="J1" s="131"/>
      <c r="K1" s="131"/>
    </row>
    <row r="2" spans="1:11" x14ac:dyDescent="0.3">
      <c r="A2" s="92"/>
      <c r="B2" s="137"/>
      <c r="C2" s="137"/>
      <c r="D2" s="137"/>
      <c r="E2" s="137"/>
      <c r="F2" s="16"/>
      <c r="G2" s="16"/>
      <c r="H2" s="16"/>
      <c r="J2" s="133"/>
      <c r="K2" s="133"/>
    </row>
    <row r="3" spans="1:11" x14ac:dyDescent="0.3">
      <c r="B3" s="130" t="s">
        <v>198</v>
      </c>
      <c r="C3" s="130"/>
      <c r="D3" s="133"/>
      <c r="E3" s="133"/>
      <c r="F3" s="16"/>
      <c r="G3" s="16"/>
      <c r="H3" s="16"/>
      <c r="I3" t="s">
        <v>190</v>
      </c>
      <c r="J3" s="115"/>
      <c r="K3" s="117"/>
    </row>
    <row r="4" spans="1:11" x14ac:dyDescent="0.3">
      <c r="B4" s="130" t="s">
        <v>304</v>
      </c>
      <c r="C4" s="130"/>
      <c r="D4" s="132"/>
      <c r="E4" s="132"/>
      <c r="F4" s="16"/>
      <c r="G4" s="16"/>
      <c r="H4" s="16"/>
      <c r="I4" t="s">
        <v>192</v>
      </c>
      <c r="J4" s="115"/>
      <c r="K4" s="117"/>
    </row>
    <row r="5" spans="1:11" x14ac:dyDescent="0.3">
      <c r="B5" s="130" t="s">
        <v>193</v>
      </c>
      <c r="C5" s="130"/>
      <c r="D5" s="132"/>
      <c r="E5" s="132"/>
      <c r="F5" s="16"/>
      <c r="G5" s="16"/>
      <c r="H5" s="16"/>
      <c r="I5" t="s">
        <v>305</v>
      </c>
      <c r="J5" s="115"/>
      <c r="K5" s="117"/>
    </row>
    <row r="6" spans="1:11" x14ac:dyDescent="0.3">
      <c r="B6" s="130" t="s">
        <v>194</v>
      </c>
      <c r="C6" s="130"/>
      <c r="D6" s="132"/>
      <c r="E6" s="132"/>
      <c r="F6" s="16"/>
      <c r="G6" s="16"/>
      <c r="H6" s="16"/>
      <c r="I6" t="s">
        <v>195</v>
      </c>
      <c r="J6" s="134"/>
      <c r="K6" s="135"/>
    </row>
    <row r="7" spans="1:11" x14ac:dyDescent="0.3">
      <c r="B7" s="92"/>
      <c r="C7" s="92"/>
      <c r="D7" s="92"/>
      <c r="E7" s="92"/>
      <c r="F7" s="16"/>
      <c r="G7" s="16"/>
      <c r="H7" s="16"/>
      <c r="I7" s="16"/>
      <c r="J7" s="16"/>
      <c r="K7" s="16"/>
    </row>
    <row r="8" spans="1:11" x14ac:dyDescent="0.3">
      <c r="B8" s="136" t="s">
        <v>196</v>
      </c>
      <c r="C8" s="136"/>
      <c r="D8" s="136"/>
      <c r="E8" s="136"/>
      <c r="F8" s="16"/>
      <c r="G8" s="16"/>
      <c r="H8" s="16"/>
      <c r="I8" s="16"/>
      <c r="J8" s="16"/>
      <c r="K8" s="16"/>
    </row>
    <row r="9" spans="1:11" x14ac:dyDescent="0.3">
      <c r="B9" s="130" t="s">
        <v>22</v>
      </c>
      <c r="C9" s="130"/>
      <c r="D9" s="110"/>
      <c r="E9" s="110"/>
      <c r="F9" s="16"/>
      <c r="G9" s="16"/>
      <c r="H9" s="16"/>
      <c r="I9" s="16"/>
      <c r="J9" s="16"/>
      <c r="K9" s="16"/>
    </row>
    <row r="10" spans="1:11" x14ac:dyDescent="0.3">
      <c r="B10" s="130" t="s">
        <v>197</v>
      </c>
      <c r="C10" s="130"/>
      <c r="D10" s="116"/>
      <c r="E10" s="116"/>
      <c r="F10" s="16"/>
      <c r="G10" s="16"/>
      <c r="H10" s="16"/>
      <c r="I10" s="16"/>
      <c r="J10" s="16"/>
      <c r="K10" s="16"/>
    </row>
    <row r="11" spans="1:11" x14ac:dyDescent="0.3">
      <c r="B11" s="130" t="s">
        <v>198</v>
      </c>
      <c r="C11" s="130"/>
      <c r="D11" s="116"/>
      <c r="E11" s="116"/>
      <c r="F11" s="16"/>
      <c r="G11" s="16"/>
      <c r="H11" s="16"/>
      <c r="I11" s="16"/>
      <c r="J11" s="16"/>
      <c r="K11" s="16"/>
    </row>
    <row r="12" spans="1:11" x14ac:dyDescent="0.3">
      <c r="B12" s="130" t="s">
        <v>191</v>
      </c>
      <c r="C12" s="130"/>
      <c r="D12" s="116"/>
      <c r="E12" s="116"/>
      <c r="F12" s="16"/>
      <c r="G12" s="16"/>
      <c r="H12" s="16"/>
      <c r="I12" s="16"/>
      <c r="J12" s="16"/>
      <c r="K12" s="16"/>
    </row>
    <row r="13" spans="1:11" x14ac:dyDescent="0.3">
      <c r="B13" s="130" t="s">
        <v>193</v>
      </c>
      <c r="C13" s="130"/>
      <c r="D13" s="116"/>
      <c r="E13" s="116"/>
      <c r="F13" s="16"/>
      <c r="G13" s="16"/>
      <c r="H13" s="16"/>
      <c r="I13" s="16"/>
      <c r="J13" s="16"/>
      <c r="K13" s="16"/>
    </row>
    <row r="14" spans="1:11" x14ac:dyDescent="0.3">
      <c r="B14" s="92"/>
      <c r="C14" s="92"/>
      <c r="D14" s="92"/>
      <c r="E14" s="92"/>
      <c r="F14" s="16"/>
      <c r="G14" s="16"/>
      <c r="H14" s="16"/>
      <c r="I14" s="16"/>
      <c r="J14" s="16"/>
      <c r="K14" s="16"/>
    </row>
    <row r="15" spans="1:11" x14ac:dyDescent="0.3">
      <c r="B15" s="138" t="s">
        <v>199</v>
      </c>
      <c r="C15" s="139"/>
      <c r="D15" s="139"/>
      <c r="E15" s="139"/>
      <c r="F15" s="140"/>
      <c r="G15" s="21" t="s">
        <v>200</v>
      </c>
      <c r="H15" s="112" t="s">
        <v>201</v>
      </c>
      <c r="I15" s="114"/>
      <c r="J15" s="112" t="s">
        <v>67</v>
      </c>
      <c r="K15" s="114"/>
    </row>
    <row r="16" spans="1:11" x14ac:dyDescent="0.3">
      <c r="B16" s="97"/>
      <c r="C16" s="97"/>
      <c r="D16" s="97"/>
      <c r="E16" s="97"/>
      <c r="F16" s="97"/>
      <c r="G16" s="20"/>
      <c r="H16" s="128"/>
      <c r="I16" s="128"/>
      <c r="J16" s="97"/>
      <c r="K16" s="97"/>
    </row>
    <row r="17" spans="2:11" x14ac:dyDescent="0.3">
      <c r="B17" s="97"/>
      <c r="C17" s="97"/>
      <c r="D17" s="97"/>
      <c r="E17" s="97"/>
      <c r="F17" s="97"/>
      <c r="G17" s="20"/>
      <c r="H17" s="128"/>
      <c r="I17" s="128"/>
      <c r="J17" s="97"/>
      <c r="K17" s="97"/>
    </row>
    <row r="18" spans="2:11" x14ac:dyDescent="0.3">
      <c r="B18" s="97"/>
      <c r="C18" s="97"/>
      <c r="D18" s="97"/>
      <c r="E18" s="97"/>
      <c r="F18" s="97"/>
      <c r="G18" s="20"/>
      <c r="H18" s="128"/>
      <c r="I18" s="128"/>
      <c r="J18" s="97"/>
      <c r="K18" s="97"/>
    </row>
    <row r="19" spans="2:11" x14ac:dyDescent="0.3">
      <c r="B19" s="97"/>
      <c r="C19" s="97"/>
      <c r="D19" s="97"/>
      <c r="E19" s="97"/>
      <c r="F19" s="97"/>
      <c r="G19" s="20"/>
      <c r="H19" s="128"/>
      <c r="I19" s="128"/>
      <c r="J19" s="97"/>
      <c r="K19" s="97"/>
    </row>
    <row r="20" spans="2:11" x14ac:dyDescent="0.3">
      <c r="B20" s="97"/>
      <c r="C20" s="97"/>
      <c r="D20" s="97"/>
      <c r="E20" s="97"/>
      <c r="F20" s="97"/>
      <c r="G20" s="20"/>
      <c r="H20" s="128"/>
      <c r="I20" s="128"/>
      <c r="J20" s="97"/>
      <c r="K20" s="97"/>
    </row>
    <row r="21" spans="2:11" x14ac:dyDescent="0.3">
      <c r="B21" s="97"/>
      <c r="C21" s="97"/>
      <c r="D21" s="97"/>
      <c r="E21" s="97"/>
      <c r="F21" s="97"/>
      <c r="G21" s="20"/>
      <c r="H21" s="128"/>
      <c r="I21" s="128"/>
      <c r="J21" s="97"/>
      <c r="K21" s="97"/>
    </row>
    <row r="22" spans="2:11" x14ac:dyDescent="0.3">
      <c r="B22" s="97"/>
      <c r="C22" s="97"/>
      <c r="D22" s="97"/>
      <c r="E22" s="97"/>
      <c r="F22" s="97"/>
      <c r="G22" s="20"/>
      <c r="H22" s="128"/>
      <c r="I22" s="128"/>
      <c r="J22" s="97"/>
      <c r="K22" s="97"/>
    </row>
    <row r="23" spans="2:11" x14ac:dyDescent="0.3">
      <c r="B23" s="97"/>
      <c r="C23" s="97"/>
      <c r="D23" s="97"/>
      <c r="E23" s="97"/>
      <c r="F23" s="97"/>
      <c r="G23" s="20"/>
      <c r="H23" s="128"/>
      <c r="I23" s="128"/>
      <c r="J23" s="97"/>
      <c r="K23" s="97"/>
    </row>
    <row r="24" spans="2:11" x14ac:dyDescent="0.3">
      <c r="B24" s="97"/>
      <c r="C24" s="97"/>
      <c r="D24" s="97"/>
      <c r="E24" s="97"/>
      <c r="F24" s="97"/>
      <c r="G24" s="20"/>
      <c r="H24" s="128"/>
      <c r="I24" s="128"/>
      <c r="J24" s="97"/>
      <c r="K24" s="97"/>
    </row>
    <row r="25" spans="2:11" x14ac:dyDescent="0.3">
      <c r="B25" s="97"/>
      <c r="C25" s="97"/>
      <c r="D25" s="97"/>
      <c r="E25" s="97"/>
      <c r="F25" s="97"/>
      <c r="G25" s="19"/>
      <c r="H25" s="97"/>
      <c r="I25" s="97"/>
      <c r="J25" s="97"/>
      <c r="K25" s="97"/>
    </row>
    <row r="26" spans="2:11" x14ac:dyDescent="0.3">
      <c r="B26" s="97"/>
      <c r="C26" s="97"/>
      <c r="D26" s="97"/>
      <c r="E26" s="97"/>
      <c r="F26" s="97"/>
      <c r="G26" s="19"/>
      <c r="H26" s="97"/>
      <c r="I26" s="97"/>
      <c r="J26" s="97"/>
      <c r="K26" s="97"/>
    </row>
    <row r="27" spans="2:11" x14ac:dyDescent="0.3">
      <c r="B27" s="97"/>
      <c r="C27" s="97"/>
      <c r="D27" s="97"/>
      <c r="E27" s="97"/>
      <c r="F27" s="97"/>
      <c r="G27" s="19"/>
      <c r="H27" s="97"/>
      <c r="I27" s="97"/>
      <c r="J27" s="97"/>
      <c r="K27" s="97"/>
    </row>
    <row r="28" spans="2:11" x14ac:dyDescent="0.3"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2:11" x14ac:dyDescent="0.3">
      <c r="H29" s="130" t="s">
        <v>202</v>
      </c>
      <c r="I29" s="130"/>
      <c r="J29" s="128"/>
      <c r="K29" s="128"/>
    </row>
    <row r="30" spans="2:11" x14ac:dyDescent="0.3">
      <c r="H30" s="130" t="s">
        <v>203</v>
      </c>
      <c r="I30" s="130"/>
      <c r="J30" s="128"/>
      <c r="K30" s="128"/>
    </row>
    <row r="31" spans="2:11" x14ac:dyDescent="0.3">
      <c r="H31" s="130" t="s">
        <v>204</v>
      </c>
      <c r="I31" s="130"/>
      <c r="J31" s="128"/>
      <c r="K31" s="128"/>
    </row>
    <row r="32" spans="2:11" x14ac:dyDescent="0.3">
      <c r="B32" s="112" t="s">
        <v>306</v>
      </c>
      <c r="C32" s="113"/>
      <c r="D32" s="113"/>
      <c r="E32" s="113"/>
      <c r="F32" s="114"/>
      <c r="H32" s="130" t="s">
        <v>310</v>
      </c>
      <c r="I32" s="130"/>
      <c r="J32" s="128"/>
      <c r="K32" s="128"/>
    </row>
    <row r="33" spans="2:11" ht="14.4" customHeight="1" x14ac:dyDescent="0.3">
      <c r="B33" s="119" t="s">
        <v>309</v>
      </c>
      <c r="C33" s="120"/>
      <c r="D33" s="120"/>
      <c r="E33" s="120"/>
      <c r="F33" s="121"/>
      <c r="H33" s="130" t="s">
        <v>205</v>
      </c>
      <c r="I33" s="130"/>
      <c r="J33" s="128"/>
      <c r="K33" s="128"/>
    </row>
    <row r="34" spans="2:11" x14ac:dyDescent="0.3">
      <c r="B34" s="122"/>
      <c r="C34" s="123"/>
      <c r="D34" s="123"/>
      <c r="E34" s="123"/>
      <c r="F34" s="124"/>
      <c r="H34" s="129" t="s">
        <v>206</v>
      </c>
      <c r="I34" s="129"/>
      <c r="J34" s="128"/>
      <c r="K34" s="128"/>
    </row>
    <row r="35" spans="2:11" ht="14.4" customHeight="1" x14ac:dyDescent="0.3">
      <c r="B35" s="122" t="s">
        <v>312</v>
      </c>
      <c r="C35" s="123"/>
      <c r="D35" s="123"/>
      <c r="E35" s="123"/>
      <c r="F35" s="124"/>
    </row>
    <row r="36" spans="2:11" x14ac:dyDescent="0.3">
      <c r="B36" s="122"/>
      <c r="C36" s="123"/>
      <c r="D36" s="123"/>
      <c r="E36" s="123"/>
      <c r="F36" s="124"/>
    </row>
    <row r="37" spans="2:11" x14ac:dyDescent="0.3">
      <c r="B37" s="125"/>
      <c r="C37" s="126"/>
      <c r="D37" s="126"/>
      <c r="E37" s="126"/>
      <c r="F37" s="127"/>
    </row>
    <row r="39" spans="2:11" x14ac:dyDescent="0.3">
      <c r="E39" s="115" t="s">
        <v>207</v>
      </c>
      <c r="F39" s="116"/>
      <c r="G39" s="116"/>
      <c r="H39" s="116"/>
      <c r="I39" s="116"/>
      <c r="J39" s="117"/>
    </row>
    <row r="40" spans="2:11" ht="14.4" customHeight="1" x14ac:dyDescent="0.3">
      <c r="E40" s="104" t="s">
        <v>308</v>
      </c>
      <c r="F40" s="105"/>
      <c r="G40" s="105"/>
      <c r="H40" s="105"/>
      <c r="I40" s="105"/>
      <c r="J40" s="106"/>
    </row>
    <row r="41" spans="2:11" x14ac:dyDescent="0.3">
      <c r="E41" s="107"/>
      <c r="F41" s="108"/>
      <c r="G41" s="108"/>
      <c r="H41" s="108"/>
      <c r="I41" s="108"/>
      <c r="J41" s="109"/>
    </row>
    <row r="42" spans="2:11" ht="14.4" customHeight="1" x14ac:dyDescent="0.3">
      <c r="E42" s="98" t="s">
        <v>304</v>
      </c>
      <c r="F42" s="99"/>
      <c r="G42" s="99"/>
      <c r="H42" s="99"/>
      <c r="I42" s="99"/>
      <c r="J42" s="100"/>
    </row>
    <row r="43" spans="2:11" ht="14.4" customHeight="1" x14ac:dyDescent="0.3">
      <c r="E43" s="101" t="s">
        <v>193</v>
      </c>
      <c r="F43" s="102"/>
      <c r="G43" s="102"/>
      <c r="H43" s="102"/>
      <c r="I43" s="102"/>
      <c r="J43" s="103"/>
    </row>
    <row r="44" spans="2:11" x14ac:dyDescent="0.3">
      <c r="G44" s="118" t="s">
        <v>307</v>
      </c>
      <c r="H44" s="118"/>
    </row>
    <row r="48" spans="2:11" x14ac:dyDescent="0.3">
      <c r="B48" s="110"/>
      <c r="C48" s="110"/>
      <c r="D48" s="110"/>
      <c r="E48" s="110"/>
      <c r="I48" s="16"/>
      <c r="J48" s="110"/>
      <c r="K48" s="110"/>
    </row>
    <row r="49" spans="2:11" x14ac:dyDescent="0.3">
      <c r="B49" s="92" t="s">
        <v>208</v>
      </c>
      <c r="C49" s="92"/>
      <c r="D49" s="92"/>
      <c r="E49" s="92"/>
      <c r="I49" s="16"/>
      <c r="J49" s="111" t="s">
        <v>311</v>
      </c>
      <c r="K49" s="111"/>
    </row>
  </sheetData>
  <mergeCells count="92">
    <mergeCell ref="B15:F15"/>
    <mergeCell ref="H15:I15"/>
    <mergeCell ref="J15:K15"/>
    <mergeCell ref="B27:F27"/>
    <mergeCell ref="H27:I27"/>
    <mergeCell ref="J27:K27"/>
    <mergeCell ref="H26:I26"/>
    <mergeCell ref="J26:K26"/>
    <mergeCell ref="J20:K20"/>
    <mergeCell ref="J21:K21"/>
    <mergeCell ref="J22:K22"/>
    <mergeCell ref="J23:K23"/>
    <mergeCell ref="J24:K24"/>
    <mergeCell ref="J25:K25"/>
    <mergeCell ref="H22:I22"/>
    <mergeCell ref="H23:I23"/>
    <mergeCell ref="D13:E13"/>
    <mergeCell ref="D9:E9"/>
    <mergeCell ref="B9:C9"/>
    <mergeCell ref="B10:C10"/>
    <mergeCell ref="B11:C11"/>
    <mergeCell ref="B12:C12"/>
    <mergeCell ref="B7:E7"/>
    <mergeCell ref="B8:E8"/>
    <mergeCell ref="B14:E14"/>
    <mergeCell ref="A1:A2"/>
    <mergeCell ref="B1:E2"/>
    <mergeCell ref="B3:C3"/>
    <mergeCell ref="B4:C4"/>
    <mergeCell ref="B5:C5"/>
    <mergeCell ref="B6:C6"/>
    <mergeCell ref="D3:E3"/>
    <mergeCell ref="D4:E4"/>
    <mergeCell ref="D5:E5"/>
    <mergeCell ref="B13:C13"/>
    <mergeCell ref="D10:E10"/>
    <mergeCell ref="D11:E11"/>
    <mergeCell ref="D12:E12"/>
    <mergeCell ref="I1:K1"/>
    <mergeCell ref="D6:E6"/>
    <mergeCell ref="J2:K2"/>
    <mergeCell ref="J3:K3"/>
    <mergeCell ref="J4:K4"/>
    <mergeCell ref="J5:K5"/>
    <mergeCell ref="J6:K6"/>
    <mergeCell ref="J30:K30"/>
    <mergeCell ref="J32:K32"/>
    <mergeCell ref="J29:K29"/>
    <mergeCell ref="J31:K31"/>
    <mergeCell ref="J33:K33"/>
    <mergeCell ref="H29:I29"/>
    <mergeCell ref="H30:I30"/>
    <mergeCell ref="H31:I31"/>
    <mergeCell ref="H32:I32"/>
    <mergeCell ref="H33:I33"/>
    <mergeCell ref="B25:F25"/>
    <mergeCell ref="B26:F26"/>
    <mergeCell ref="H24:I24"/>
    <mergeCell ref="H25:I25"/>
    <mergeCell ref="J16:K16"/>
    <mergeCell ref="J17:K17"/>
    <mergeCell ref="J18:K18"/>
    <mergeCell ref="J19:K19"/>
    <mergeCell ref="H16:I16"/>
    <mergeCell ref="H17:I17"/>
    <mergeCell ref="H18:I18"/>
    <mergeCell ref="H19:I19"/>
    <mergeCell ref="H20:I20"/>
    <mergeCell ref="H21:I21"/>
    <mergeCell ref="B16:F16"/>
    <mergeCell ref="B17:F17"/>
    <mergeCell ref="B32:F32"/>
    <mergeCell ref="E39:J39"/>
    <mergeCell ref="G44:H44"/>
    <mergeCell ref="B48:E48"/>
    <mergeCell ref="B33:F34"/>
    <mergeCell ref="B35:F37"/>
    <mergeCell ref="J34:K34"/>
    <mergeCell ref="H34:I34"/>
    <mergeCell ref="B49:E49"/>
    <mergeCell ref="E42:J42"/>
    <mergeCell ref="E43:J43"/>
    <mergeCell ref="E40:J41"/>
    <mergeCell ref="J48:K48"/>
    <mergeCell ref="J49:K49"/>
    <mergeCell ref="B22:F22"/>
    <mergeCell ref="B23:F23"/>
    <mergeCell ref="B24:F24"/>
    <mergeCell ref="B18:F18"/>
    <mergeCell ref="B19:F19"/>
    <mergeCell ref="B20:F20"/>
    <mergeCell ref="B21:F2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EF23-F000-44DC-9B71-5C99BBE47C06}">
  <dimension ref="A1:S30"/>
  <sheetViews>
    <sheetView showGridLines="0" zoomScale="70" workbookViewId="0">
      <selection activeCell="H14" sqref="H14:K23"/>
    </sheetView>
  </sheetViews>
  <sheetFormatPr defaultRowHeight="14.4" x14ac:dyDescent="0.3"/>
  <cols>
    <col min="1" max="1" width="6.77734375" customWidth="1"/>
    <col min="2" max="2" width="7.6640625" customWidth="1"/>
    <col min="3" max="3" width="6.88671875" customWidth="1"/>
    <col min="4" max="4" width="13.6640625" customWidth="1"/>
    <col min="5" max="5" width="13.77734375" customWidth="1"/>
    <col min="6" max="6" width="12.6640625" customWidth="1"/>
    <col min="7" max="7" width="4.21875" customWidth="1"/>
    <col min="8" max="8" width="19.44140625" customWidth="1"/>
    <col min="9" max="9" width="15.109375" customWidth="1"/>
    <col min="10" max="10" width="12.77734375" customWidth="1"/>
    <col min="11" max="11" width="15.44140625" customWidth="1"/>
  </cols>
  <sheetData>
    <row r="1" spans="1:19" ht="24" customHeight="1" x14ac:dyDescent="0.3">
      <c r="A1" s="153"/>
      <c r="B1" s="154" t="s">
        <v>354</v>
      </c>
      <c r="C1" s="155"/>
      <c r="D1" s="155"/>
      <c r="E1" s="155"/>
      <c r="F1" s="155"/>
      <c r="G1" s="155"/>
      <c r="H1" s="155"/>
      <c r="I1" s="155"/>
      <c r="J1" s="155"/>
      <c r="K1" s="155"/>
    </row>
    <row r="2" spans="1:19" ht="16.8" customHeight="1" thickBot="1" x14ac:dyDescent="0.35">
      <c r="A2" s="153"/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19" s="30" customFormat="1" ht="14.4" customHeight="1" thickBot="1" x14ac:dyDescent="0.45">
      <c r="A3" s="53"/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9" ht="15" thickBot="1" x14ac:dyDescent="0.35">
      <c r="A4" s="151" t="s">
        <v>313</v>
      </c>
      <c r="B4" s="152"/>
      <c r="C4" s="152"/>
      <c r="D4" s="152"/>
      <c r="F4" s="169" t="s">
        <v>320</v>
      </c>
      <c r="G4" s="170"/>
      <c r="H4" s="170"/>
      <c r="I4" s="149">
        <v>3405</v>
      </c>
    </row>
    <row r="5" spans="1:19" ht="15" thickBot="1" x14ac:dyDescent="0.35">
      <c r="A5" s="171" t="s">
        <v>314</v>
      </c>
      <c r="B5" s="172"/>
      <c r="C5" s="172"/>
      <c r="D5" s="31">
        <v>4300</v>
      </c>
      <c r="F5" s="167" t="s">
        <v>321</v>
      </c>
      <c r="G5" s="168"/>
      <c r="H5" s="168"/>
      <c r="I5" s="150"/>
    </row>
    <row r="6" spans="1:19" ht="15" thickBot="1" x14ac:dyDescent="0.35">
      <c r="A6" s="171" t="s">
        <v>315</v>
      </c>
      <c r="B6" s="172"/>
      <c r="C6" s="172"/>
      <c r="D6" s="31">
        <v>300</v>
      </c>
      <c r="F6" s="165" t="s">
        <v>318</v>
      </c>
      <c r="G6" s="166"/>
      <c r="H6" s="166"/>
      <c r="I6" s="149">
        <v>3064</v>
      </c>
    </row>
    <row r="7" spans="1:19" ht="15" thickBot="1" x14ac:dyDescent="0.35">
      <c r="A7" s="171" t="s">
        <v>316</v>
      </c>
      <c r="B7" s="172"/>
      <c r="C7" s="172"/>
      <c r="D7" s="31">
        <f>SUM(D5:D6)</f>
        <v>4600</v>
      </c>
      <c r="F7" s="167" t="s">
        <v>319</v>
      </c>
      <c r="G7" s="168"/>
      <c r="H7" s="168"/>
      <c r="I7" s="150"/>
    </row>
    <row r="8" spans="1:19" ht="15" thickBot="1" x14ac:dyDescent="0.35">
      <c r="F8" s="165" t="s">
        <v>325</v>
      </c>
      <c r="G8" s="166"/>
      <c r="H8" s="166"/>
      <c r="I8" s="149">
        <f>SUM(I4-I6)</f>
        <v>341</v>
      </c>
    </row>
    <row r="9" spans="1:19" ht="15" thickBot="1" x14ac:dyDescent="0.35">
      <c r="A9" s="151" t="s">
        <v>322</v>
      </c>
      <c r="B9" s="152"/>
      <c r="C9" s="152"/>
      <c r="D9" s="158"/>
      <c r="F9" s="167" t="s">
        <v>317</v>
      </c>
      <c r="G9" s="168"/>
      <c r="H9" s="168"/>
      <c r="I9" s="150"/>
    </row>
    <row r="10" spans="1:19" ht="15" thickBot="1" x14ac:dyDescent="0.35">
      <c r="A10" s="159" t="s">
        <v>314</v>
      </c>
      <c r="B10" s="160"/>
      <c r="C10" s="161"/>
      <c r="D10" s="28">
        <v>4000</v>
      </c>
    </row>
    <row r="11" spans="1:19" ht="15" thickBot="1" x14ac:dyDescent="0.35">
      <c r="A11" s="162" t="s">
        <v>315</v>
      </c>
      <c r="B11" s="163"/>
      <c r="C11" s="164"/>
      <c r="D11" s="26">
        <v>300</v>
      </c>
    </row>
    <row r="12" spans="1:19" ht="15" thickBot="1" x14ac:dyDescent="0.35">
      <c r="A12" s="162" t="s">
        <v>316</v>
      </c>
      <c r="B12" s="163"/>
      <c r="C12" s="164"/>
      <c r="D12" s="27">
        <f>SUM(D10:D11)</f>
        <v>4300</v>
      </c>
    </row>
    <row r="13" spans="1:19" ht="15" thickBot="1" x14ac:dyDescent="0.35"/>
    <row r="14" spans="1:19" ht="15" thickBot="1" x14ac:dyDescent="0.35">
      <c r="A14" s="156" t="s">
        <v>353</v>
      </c>
      <c r="B14" s="157"/>
      <c r="C14" s="157"/>
      <c r="D14" s="35" t="s">
        <v>323</v>
      </c>
      <c r="E14" s="35" t="s">
        <v>324</v>
      </c>
      <c r="F14" s="36" t="s">
        <v>325</v>
      </c>
      <c r="H14" s="32" t="s">
        <v>340</v>
      </c>
      <c r="I14" s="33" t="s">
        <v>323</v>
      </c>
      <c r="J14" s="33" t="s">
        <v>326</v>
      </c>
      <c r="K14" s="34" t="s">
        <v>325</v>
      </c>
      <c r="S14" t="s">
        <v>355</v>
      </c>
    </row>
    <row r="15" spans="1:19" x14ac:dyDescent="0.3">
      <c r="A15" s="142" t="s">
        <v>327</v>
      </c>
      <c r="B15" s="142"/>
      <c r="C15" s="142"/>
      <c r="D15" s="23">
        <v>1000</v>
      </c>
      <c r="E15" s="23">
        <v>1000</v>
      </c>
      <c r="F15" s="23">
        <f>SUM(E15-D15)</f>
        <v>0</v>
      </c>
      <c r="H15" s="25" t="s">
        <v>341</v>
      </c>
      <c r="I15" s="25"/>
      <c r="J15" s="25"/>
      <c r="K15" s="23">
        <v>0</v>
      </c>
    </row>
    <row r="16" spans="1:19" x14ac:dyDescent="0.3">
      <c r="A16" s="129" t="s">
        <v>191</v>
      </c>
      <c r="B16" s="129"/>
      <c r="C16" s="129"/>
      <c r="D16" s="22">
        <v>54</v>
      </c>
      <c r="E16" s="22">
        <v>100</v>
      </c>
      <c r="F16" s="22">
        <f t="shared" ref="F16:F24" si="0">SUM(E16-D16)</f>
        <v>46</v>
      </c>
      <c r="H16" t="s">
        <v>342</v>
      </c>
      <c r="K16" s="22">
        <v>0</v>
      </c>
    </row>
    <row r="17" spans="1:11" x14ac:dyDescent="0.3">
      <c r="A17" s="142" t="s">
        <v>328</v>
      </c>
      <c r="B17" s="142"/>
      <c r="C17" s="142"/>
      <c r="D17" s="23">
        <v>44</v>
      </c>
      <c r="E17" s="23">
        <v>56</v>
      </c>
      <c r="F17" s="23">
        <f t="shared" si="0"/>
        <v>12</v>
      </c>
      <c r="H17" s="25" t="s">
        <v>343</v>
      </c>
      <c r="I17" s="25"/>
      <c r="J17" s="25"/>
      <c r="K17" s="23">
        <v>0</v>
      </c>
    </row>
    <row r="18" spans="1:11" x14ac:dyDescent="0.3">
      <c r="A18" s="129" t="s">
        <v>329</v>
      </c>
      <c r="B18" s="129"/>
      <c r="C18" s="129"/>
      <c r="D18" s="22">
        <v>22</v>
      </c>
      <c r="E18" s="22">
        <v>28</v>
      </c>
      <c r="F18" s="22">
        <f t="shared" si="0"/>
        <v>6</v>
      </c>
      <c r="H18" t="s">
        <v>344</v>
      </c>
      <c r="K18" s="22">
        <v>0</v>
      </c>
    </row>
    <row r="19" spans="1:11" x14ac:dyDescent="0.3">
      <c r="A19" s="142" t="s">
        <v>330</v>
      </c>
      <c r="B19" s="142"/>
      <c r="C19" s="142"/>
      <c r="D19" s="23">
        <v>34</v>
      </c>
      <c r="E19" s="23">
        <v>34</v>
      </c>
      <c r="F19" s="23">
        <f t="shared" si="0"/>
        <v>0</v>
      </c>
      <c r="H19" t="s">
        <v>345</v>
      </c>
      <c r="K19" s="22">
        <v>0</v>
      </c>
    </row>
    <row r="20" spans="1:11" x14ac:dyDescent="0.3">
      <c r="A20" s="129" t="s">
        <v>331</v>
      </c>
      <c r="B20" s="129"/>
      <c r="C20" s="129"/>
      <c r="D20" s="22">
        <v>10</v>
      </c>
      <c r="E20" s="22">
        <v>10</v>
      </c>
      <c r="F20" s="22">
        <f t="shared" si="0"/>
        <v>0</v>
      </c>
      <c r="H20" t="s">
        <v>346</v>
      </c>
      <c r="K20" s="22">
        <v>0</v>
      </c>
    </row>
    <row r="21" spans="1:11" x14ac:dyDescent="0.3">
      <c r="A21" s="142" t="s">
        <v>332</v>
      </c>
      <c r="B21" s="142"/>
      <c r="C21" s="142"/>
      <c r="D21" s="23">
        <v>23</v>
      </c>
      <c r="E21" s="23">
        <v>0</v>
      </c>
      <c r="F21" s="23">
        <f t="shared" si="0"/>
        <v>-23</v>
      </c>
      <c r="H21" s="25" t="s">
        <v>347</v>
      </c>
      <c r="I21" s="25"/>
      <c r="J21" s="25"/>
      <c r="K21" s="23">
        <v>0</v>
      </c>
    </row>
    <row r="22" spans="1:11" ht="15" thickBot="1" x14ac:dyDescent="0.35">
      <c r="A22" s="129" t="s">
        <v>333</v>
      </c>
      <c r="B22" s="129"/>
      <c r="C22" s="129"/>
      <c r="D22" s="22">
        <v>0</v>
      </c>
      <c r="E22" s="22">
        <v>0</v>
      </c>
      <c r="F22" s="22">
        <f t="shared" si="0"/>
        <v>0</v>
      </c>
      <c r="H22" t="s">
        <v>348</v>
      </c>
      <c r="K22" s="22">
        <v>0</v>
      </c>
    </row>
    <row r="23" spans="1:11" ht="15" thickBot="1" x14ac:dyDescent="0.35">
      <c r="A23" s="142" t="s">
        <v>334</v>
      </c>
      <c r="B23" s="142"/>
      <c r="C23" s="142"/>
      <c r="D23" s="23">
        <v>0</v>
      </c>
      <c r="E23" s="23">
        <v>0</v>
      </c>
      <c r="F23" s="23">
        <f t="shared" si="0"/>
        <v>0</v>
      </c>
      <c r="H23" s="37" t="s">
        <v>202</v>
      </c>
      <c r="I23" s="37"/>
      <c r="J23" s="37"/>
      <c r="K23" s="38">
        <f>SUM(K15:K22)</f>
        <v>0</v>
      </c>
    </row>
    <row r="24" spans="1:11" ht="15" thickBot="1" x14ac:dyDescent="0.35">
      <c r="A24" s="129" t="s">
        <v>335</v>
      </c>
      <c r="B24" s="129"/>
      <c r="C24" s="129"/>
      <c r="F24" s="22">
        <f t="shared" si="0"/>
        <v>0</v>
      </c>
    </row>
    <row r="25" spans="1:11" ht="15" thickBot="1" x14ac:dyDescent="0.35">
      <c r="A25" s="145" t="s">
        <v>202</v>
      </c>
      <c r="B25" s="145"/>
      <c r="C25" s="145"/>
      <c r="D25" s="37"/>
      <c r="E25" s="37"/>
      <c r="F25" s="38">
        <f>SUM(F15:F24)</f>
        <v>41</v>
      </c>
    </row>
    <row r="26" spans="1:11" ht="15" thickBot="1" x14ac:dyDescent="0.35">
      <c r="A26" s="130"/>
      <c r="B26" s="130"/>
      <c r="C26" s="130"/>
      <c r="H26" s="39" t="s">
        <v>349</v>
      </c>
      <c r="I26" s="40" t="s">
        <v>323</v>
      </c>
      <c r="J26" s="40" t="s">
        <v>326</v>
      </c>
      <c r="K26" s="41" t="s">
        <v>325</v>
      </c>
    </row>
    <row r="27" spans="1:11" ht="16.8" customHeight="1" x14ac:dyDescent="0.3">
      <c r="A27" s="146" t="s">
        <v>336</v>
      </c>
      <c r="B27" s="147"/>
      <c r="C27" s="147"/>
      <c r="D27" s="40" t="s">
        <v>323</v>
      </c>
      <c r="E27" s="40" t="s">
        <v>324</v>
      </c>
      <c r="F27" s="41" t="s">
        <v>325</v>
      </c>
      <c r="H27" s="42" t="s">
        <v>350</v>
      </c>
      <c r="I27" s="24"/>
      <c r="J27" s="24"/>
      <c r="K27" s="43">
        <v>0</v>
      </c>
    </row>
    <row r="28" spans="1:11" x14ac:dyDescent="0.3">
      <c r="A28" s="148" t="s">
        <v>337</v>
      </c>
      <c r="B28" s="142"/>
      <c r="C28" s="142"/>
      <c r="D28" s="25"/>
      <c r="E28" s="25"/>
      <c r="F28" s="47">
        <v>0</v>
      </c>
      <c r="H28" s="44" t="s">
        <v>351</v>
      </c>
      <c r="K28" s="45">
        <v>0</v>
      </c>
    </row>
    <row r="29" spans="1:11" x14ac:dyDescent="0.3">
      <c r="A29" s="141" t="s">
        <v>338</v>
      </c>
      <c r="B29" s="129"/>
      <c r="C29" s="129"/>
      <c r="F29" s="45">
        <v>0</v>
      </c>
      <c r="H29" s="46" t="s">
        <v>352</v>
      </c>
      <c r="I29" s="25"/>
      <c r="J29" s="25"/>
      <c r="K29" s="47">
        <v>0</v>
      </c>
    </row>
    <row r="30" spans="1:11" ht="15" thickBot="1" x14ac:dyDescent="0.35">
      <c r="A30" s="143" t="s">
        <v>339</v>
      </c>
      <c r="B30" s="144"/>
      <c r="C30" s="144"/>
      <c r="D30" s="51"/>
      <c r="E30" s="51"/>
      <c r="F30" s="52">
        <v>0</v>
      </c>
      <c r="H30" s="48" t="s">
        <v>352</v>
      </c>
      <c r="I30" s="49"/>
      <c r="J30" s="49"/>
      <c r="K30" s="50">
        <v>0</v>
      </c>
    </row>
  </sheetData>
  <mergeCells count="36">
    <mergeCell ref="A1:A2"/>
    <mergeCell ref="B1:K2"/>
    <mergeCell ref="A14:C14"/>
    <mergeCell ref="A9:D9"/>
    <mergeCell ref="A10:C10"/>
    <mergeCell ref="A11:C11"/>
    <mergeCell ref="A12:C12"/>
    <mergeCell ref="F8:H8"/>
    <mergeCell ref="F9:H9"/>
    <mergeCell ref="F6:H6"/>
    <mergeCell ref="F7:H7"/>
    <mergeCell ref="F4:H4"/>
    <mergeCell ref="F5:H5"/>
    <mergeCell ref="A5:C5"/>
    <mergeCell ref="A6:C6"/>
    <mergeCell ref="A7:C7"/>
    <mergeCell ref="I4:I5"/>
    <mergeCell ref="I6:I7"/>
    <mergeCell ref="I8:I9"/>
    <mergeCell ref="A22:C22"/>
    <mergeCell ref="A21:C21"/>
    <mergeCell ref="A20:C20"/>
    <mergeCell ref="A19:C19"/>
    <mergeCell ref="A18:C18"/>
    <mergeCell ref="A17:C17"/>
    <mergeCell ref="A4:D4"/>
    <mergeCell ref="A29:C29"/>
    <mergeCell ref="A16:C16"/>
    <mergeCell ref="A15:C15"/>
    <mergeCell ref="A30:C30"/>
    <mergeCell ref="A23:C23"/>
    <mergeCell ref="A24:C24"/>
    <mergeCell ref="A25:C25"/>
    <mergeCell ref="A26:C26"/>
    <mergeCell ref="A27:C27"/>
    <mergeCell ref="A28:C28"/>
  </mergeCells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D356-AC38-411D-AD3F-FC6D34667691}">
  <dimension ref="A1:Q201"/>
  <sheetViews>
    <sheetView zoomScale="34" workbookViewId="0">
      <selection activeCell="I22" sqref="I22"/>
    </sheetView>
  </sheetViews>
  <sheetFormatPr defaultRowHeight="14.4" x14ac:dyDescent="0.3"/>
  <cols>
    <col min="1" max="1" width="12.109375" customWidth="1"/>
    <col min="2" max="2" width="9.109375" customWidth="1"/>
    <col min="3" max="3" width="16.21875" customWidth="1"/>
    <col min="4" max="4" width="14.6640625" customWidth="1"/>
    <col min="5" max="5" width="19.5546875" customWidth="1"/>
    <col min="6" max="6" width="20.21875" customWidth="1"/>
    <col min="7" max="7" width="13.109375" customWidth="1"/>
    <col min="8" max="8" width="20.21875" customWidth="1"/>
    <col min="9" max="9" width="17.6640625" customWidth="1"/>
    <col min="10" max="10" width="22.77734375" customWidth="1"/>
    <col min="11" max="11" width="15.109375" customWidth="1"/>
    <col min="12" max="12" width="19.21875" customWidth="1"/>
    <col min="13" max="13" width="27.21875" customWidth="1"/>
    <col min="14" max="14" width="24.21875" customWidth="1"/>
    <col min="15" max="15" width="21.21875" customWidth="1"/>
    <col min="16" max="16" width="21.88671875" customWidth="1"/>
    <col min="17" max="17" width="15.44140625" customWidth="1"/>
  </cols>
  <sheetData>
    <row r="1" spans="1:17" x14ac:dyDescent="0.3">
      <c r="A1" t="s">
        <v>356</v>
      </c>
      <c r="B1" t="s">
        <v>190</v>
      </c>
      <c r="C1" t="s">
        <v>357</v>
      </c>
      <c r="D1" t="s">
        <v>210</v>
      </c>
      <c r="E1" t="s">
        <v>358</v>
      </c>
      <c r="F1" t="s">
        <v>211</v>
      </c>
      <c r="G1" t="s">
        <v>359</v>
      </c>
      <c r="H1" t="s">
        <v>360</v>
      </c>
      <c r="I1" t="s">
        <v>302</v>
      </c>
      <c r="J1" t="s">
        <v>361</v>
      </c>
      <c r="K1" t="s">
        <v>362</v>
      </c>
      <c r="L1" t="s">
        <v>363</v>
      </c>
      <c r="M1" t="s">
        <v>366</v>
      </c>
      <c r="N1" t="s">
        <v>623</v>
      </c>
      <c r="O1" t="s">
        <v>364</v>
      </c>
      <c r="P1" t="s">
        <v>365</v>
      </c>
      <c r="Q1" t="s">
        <v>367</v>
      </c>
    </row>
    <row r="2" spans="1:17" x14ac:dyDescent="0.3">
      <c r="A2" t="s">
        <v>368</v>
      </c>
      <c r="B2" t="s">
        <v>369</v>
      </c>
      <c r="C2" t="s">
        <v>370</v>
      </c>
      <c r="D2" t="s">
        <v>371</v>
      </c>
      <c r="E2">
        <v>10</v>
      </c>
      <c r="F2">
        <v>1138</v>
      </c>
      <c r="G2">
        <v>4</v>
      </c>
      <c r="H2">
        <v>0.1</v>
      </c>
      <c r="I2">
        <v>7.4999999999999997E-2</v>
      </c>
      <c r="J2" t="s">
        <v>372</v>
      </c>
      <c r="K2" t="s">
        <v>373</v>
      </c>
      <c r="L2" t="s">
        <v>374</v>
      </c>
      <c r="M2">
        <f>H2*O2</f>
        <v>682.80000000000007</v>
      </c>
      <c r="N2">
        <f t="shared" ref="N2:N25" si="0">SUM(E2-G2)</f>
        <v>6</v>
      </c>
      <c r="O2">
        <f>SUM(F2*N2)</f>
        <v>6828</v>
      </c>
      <c r="P2">
        <f>I2*O2</f>
        <v>512.1</v>
      </c>
      <c r="Q2">
        <f>SUM(O2-M2-P2)</f>
        <v>5633.0999999999995</v>
      </c>
    </row>
    <row r="3" spans="1:17" x14ac:dyDescent="0.3">
      <c r="A3" t="s">
        <v>375</v>
      </c>
      <c r="B3" t="s">
        <v>376</v>
      </c>
      <c r="C3" t="s">
        <v>377</v>
      </c>
      <c r="D3" t="s">
        <v>378</v>
      </c>
      <c r="E3">
        <v>37</v>
      </c>
      <c r="F3">
        <v>3451</v>
      </c>
      <c r="G3">
        <v>3</v>
      </c>
      <c r="H3">
        <v>0</v>
      </c>
      <c r="I3">
        <v>7.4999999999999997E-2</v>
      </c>
      <c r="J3" t="s">
        <v>372</v>
      </c>
      <c r="K3" t="s">
        <v>379</v>
      </c>
      <c r="L3" t="s">
        <v>380</v>
      </c>
      <c r="M3">
        <f t="shared" ref="M3:M66" si="1">H3*O3</f>
        <v>0</v>
      </c>
      <c r="N3">
        <f t="shared" si="0"/>
        <v>34</v>
      </c>
      <c r="O3">
        <f t="shared" ref="O3:O66" si="2">SUM(F3*N3)</f>
        <v>117334</v>
      </c>
      <c r="P3">
        <f t="shared" ref="P3:P66" si="3">I3*O3</f>
        <v>8800.0499999999993</v>
      </c>
      <c r="Q3">
        <f t="shared" ref="Q3:Q66" si="4">SUM(O3-M3-P3)</f>
        <v>108533.95</v>
      </c>
    </row>
    <row r="4" spans="1:17" x14ac:dyDescent="0.3">
      <c r="A4" t="s">
        <v>381</v>
      </c>
      <c r="B4" t="s">
        <v>382</v>
      </c>
      <c r="C4" t="s">
        <v>377</v>
      </c>
      <c r="D4" t="s">
        <v>383</v>
      </c>
      <c r="E4">
        <v>21</v>
      </c>
      <c r="F4">
        <v>2840</v>
      </c>
      <c r="G4">
        <v>3</v>
      </c>
      <c r="H4">
        <v>0.1</v>
      </c>
      <c r="I4">
        <v>7.4999999999999997E-2</v>
      </c>
      <c r="J4" t="s">
        <v>384</v>
      </c>
      <c r="K4" t="s">
        <v>379</v>
      </c>
      <c r="L4" t="s">
        <v>385</v>
      </c>
      <c r="M4">
        <f t="shared" si="1"/>
        <v>5112</v>
      </c>
      <c r="N4">
        <f t="shared" si="0"/>
        <v>18</v>
      </c>
      <c r="O4">
        <f t="shared" si="2"/>
        <v>51120</v>
      </c>
      <c r="P4">
        <f t="shared" si="3"/>
        <v>3834</v>
      </c>
      <c r="Q4">
        <f t="shared" si="4"/>
        <v>42174</v>
      </c>
    </row>
    <row r="5" spans="1:17" x14ac:dyDescent="0.3">
      <c r="A5" t="s">
        <v>386</v>
      </c>
      <c r="B5" t="s">
        <v>387</v>
      </c>
      <c r="C5" t="s">
        <v>370</v>
      </c>
      <c r="D5" t="s">
        <v>371</v>
      </c>
      <c r="E5">
        <v>15</v>
      </c>
      <c r="F5">
        <v>1292</v>
      </c>
      <c r="G5">
        <v>2</v>
      </c>
      <c r="H5">
        <v>0.1</v>
      </c>
      <c r="I5">
        <v>7.4999999999999997E-2</v>
      </c>
      <c r="J5" t="s">
        <v>372</v>
      </c>
      <c r="K5" t="s">
        <v>373</v>
      </c>
      <c r="L5" t="s">
        <v>385</v>
      </c>
      <c r="M5">
        <f t="shared" si="1"/>
        <v>1679.6000000000001</v>
      </c>
      <c r="N5">
        <f t="shared" si="0"/>
        <v>13</v>
      </c>
      <c r="O5">
        <f t="shared" si="2"/>
        <v>16796</v>
      </c>
      <c r="P5">
        <f t="shared" si="3"/>
        <v>1259.7</v>
      </c>
      <c r="Q5">
        <f t="shared" si="4"/>
        <v>13856.699999999999</v>
      </c>
    </row>
    <row r="6" spans="1:17" x14ac:dyDescent="0.3">
      <c r="A6" t="s">
        <v>388</v>
      </c>
      <c r="B6" t="s">
        <v>389</v>
      </c>
      <c r="C6" t="s">
        <v>377</v>
      </c>
      <c r="D6" t="s">
        <v>383</v>
      </c>
      <c r="E6">
        <v>31</v>
      </c>
      <c r="F6">
        <v>317</v>
      </c>
      <c r="G6">
        <v>1</v>
      </c>
      <c r="H6">
        <v>0.1</v>
      </c>
      <c r="I6">
        <v>7.4999999999999997E-2</v>
      </c>
      <c r="J6" t="s">
        <v>372</v>
      </c>
      <c r="K6" t="s">
        <v>96</v>
      </c>
      <c r="L6" t="s">
        <v>380</v>
      </c>
      <c r="M6">
        <f t="shared" si="1"/>
        <v>951</v>
      </c>
      <c r="N6">
        <f t="shared" si="0"/>
        <v>30</v>
      </c>
      <c r="O6">
        <f t="shared" si="2"/>
        <v>9510</v>
      </c>
      <c r="P6">
        <f t="shared" si="3"/>
        <v>713.25</v>
      </c>
      <c r="Q6">
        <f t="shared" si="4"/>
        <v>7845.75</v>
      </c>
    </row>
    <row r="7" spans="1:17" x14ac:dyDescent="0.3">
      <c r="A7" t="s">
        <v>390</v>
      </c>
      <c r="B7" t="s">
        <v>391</v>
      </c>
      <c r="C7" t="s">
        <v>370</v>
      </c>
      <c r="D7" t="s">
        <v>279</v>
      </c>
      <c r="E7">
        <v>13</v>
      </c>
      <c r="F7">
        <v>3276</v>
      </c>
      <c r="G7">
        <v>1</v>
      </c>
      <c r="H7">
        <v>0.1</v>
      </c>
      <c r="I7">
        <v>7.4999999999999997E-2</v>
      </c>
      <c r="J7" t="s">
        <v>392</v>
      </c>
      <c r="K7" t="s">
        <v>373</v>
      </c>
      <c r="L7" t="s">
        <v>393</v>
      </c>
      <c r="M7">
        <f t="shared" si="1"/>
        <v>3931.2000000000003</v>
      </c>
      <c r="N7">
        <f t="shared" si="0"/>
        <v>12</v>
      </c>
      <c r="O7">
        <f t="shared" si="2"/>
        <v>39312</v>
      </c>
      <c r="P7">
        <f t="shared" si="3"/>
        <v>2948.4</v>
      </c>
      <c r="Q7">
        <f t="shared" si="4"/>
        <v>32432.400000000001</v>
      </c>
    </row>
    <row r="8" spans="1:17" x14ac:dyDescent="0.3">
      <c r="A8" t="s">
        <v>394</v>
      </c>
      <c r="B8" t="s">
        <v>395</v>
      </c>
      <c r="C8" t="s">
        <v>370</v>
      </c>
      <c r="D8" t="s">
        <v>396</v>
      </c>
      <c r="E8">
        <v>40</v>
      </c>
      <c r="F8">
        <v>3319</v>
      </c>
      <c r="G8">
        <v>5</v>
      </c>
      <c r="H8">
        <v>0.05</v>
      </c>
      <c r="I8">
        <v>7.4999999999999997E-2</v>
      </c>
      <c r="J8" t="s">
        <v>384</v>
      </c>
      <c r="K8" t="s">
        <v>397</v>
      </c>
      <c r="L8" t="s">
        <v>393</v>
      </c>
      <c r="M8">
        <f t="shared" si="1"/>
        <v>5808.25</v>
      </c>
      <c r="N8">
        <f t="shared" si="0"/>
        <v>35</v>
      </c>
      <c r="O8">
        <f t="shared" si="2"/>
        <v>116165</v>
      </c>
      <c r="P8">
        <f t="shared" si="3"/>
        <v>8712.375</v>
      </c>
      <c r="Q8">
        <f t="shared" si="4"/>
        <v>101644.375</v>
      </c>
    </row>
    <row r="9" spans="1:17" x14ac:dyDescent="0.3">
      <c r="A9" t="s">
        <v>398</v>
      </c>
      <c r="B9" t="s">
        <v>399</v>
      </c>
      <c r="C9" t="s">
        <v>400</v>
      </c>
      <c r="D9" t="s">
        <v>275</v>
      </c>
      <c r="E9">
        <v>21</v>
      </c>
      <c r="F9">
        <v>4180</v>
      </c>
      <c r="G9">
        <v>4</v>
      </c>
      <c r="H9">
        <v>0.05</v>
      </c>
      <c r="I9">
        <v>7.4999999999999997E-2</v>
      </c>
      <c r="J9" t="s">
        <v>372</v>
      </c>
      <c r="K9" t="s">
        <v>379</v>
      </c>
      <c r="L9" t="s">
        <v>385</v>
      </c>
      <c r="M9">
        <f t="shared" si="1"/>
        <v>3553</v>
      </c>
      <c r="N9">
        <f t="shared" si="0"/>
        <v>17</v>
      </c>
      <c r="O9">
        <f t="shared" si="2"/>
        <v>71060</v>
      </c>
      <c r="P9">
        <f t="shared" si="3"/>
        <v>5329.5</v>
      </c>
      <c r="Q9">
        <f t="shared" si="4"/>
        <v>62177.5</v>
      </c>
    </row>
    <row r="10" spans="1:17" x14ac:dyDescent="0.3">
      <c r="A10" t="s">
        <v>401</v>
      </c>
      <c r="B10" t="s">
        <v>402</v>
      </c>
      <c r="C10" t="s">
        <v>403</v>
      </c>
      <c r="D10" t="s">
        <v>227</v>
      </c>
      <c r="E10">
        <v>29</v>
      </c>
      <c r="F10">
        <v>3353</v>
      </c>
      <c r="G10">
        <v>4</v>
      </c>
      <c r="H10">
        <v>0.1</v>
      </c>
      <c r="I10">
        <v>7.4999999999999997E-2</v>
      </c>
      <c r="J10" t="s">
        <v>392</v>
      </c>
      <c r="K10" t="s">
        <v>373</v>
      </c>
      <c r="L10" t="s">
        <v>385</v>
      </c>
      <c r="M10">
        <f t="shared" si="1"/>
        <v>8382.5</v>
      </c>
      <c r="N10">
        <f t="shared" si="0"/>
        <v>25</v>
      </c>
      <c r="O10">
        <f t="shared" si="2"/>
        <v>83825</v>
      </c>
      <c r="P10">
        <f t="shared" si="3"/>
        <v>6286.875</v>
      </c>
      <c r="Q10">
        <f t="shared" si="4"/>
        <v>69155.625</v>
      </c>
    </row>
    <row r="11" spans="1:17" x14ac:dyDescent="0.3">
      <c r="A11" t="s">
        <v>404</v>
      </c>
      <c r="B11" t="s">
        <v>405</v>
      </c>
      <c r="C11" t="s">
        <v>406</v>
      </c>
      <c r="D11" t="s">
        <v>225</v>
      </c>
      <c r="E11">
        <v>7</v>
      </c>
      <c r="F11">
        <v>492</v>
      </c>
      <c r="G11">
        <v>3</v>
      </c>
      <c r="H11">
        <v>0</v>
      </c>
      <c r="I11">
        <v>7.4999999999999997E-2</v>
      </c>
      <c r="J11" t="s">
        <v>384</v>
      </c>
      <c r="K11" t="s">
        <v>397</v>
      </c>
      <c r="L11" t="s">
        <v>374</v>
      </c>
      <c r="M11">
        <f t="shared" si="1"/>
        <v>0</v>
      </c>
      <c r="N11">
        <f t="shared" si="0"/>
        <v>4</v>
      </c>
      <c r="O11">
        <f t="shared" si="2"/>
        <v>1968</v>
      </c>
      <c r="P11">
        <f t="shared" si="3"/>
        <v>147.6</v>
      </c>
      <c r="Q11">
        <f t="shared" si="4"/>
        <v>1820.4</v>
      </c>
    </row>
    <row r="12" spans="1:17" x14ac:dyDescent="0.3">
      <c r="A12" t="s">
        <v>407</v>
      </c>
      <c r="B12" t="s">
        <v>405</v>
      </c>
      <c r="C12" t="s">
        <v>408</v>
      </c>
      <c r="D12" t="s">
        <v>287</v>
      </c>
      <c r="E12">
        <v>17</v>
      </c>
      <c r="F12">
        <v>1102</v>
      </c>
      <c r="G12">
        <v>1</v>
      </c>
      <c r="H12">
        <v>0.05</v>
      </c>
      <c r="I12">
        <v>7.4999999999999997E-2</v>
      </c>
      <c r="J12" t="s">
        <v>392</v>
      </c>
      <c r="K12" t="s">
        <v>397</v>
      </c>
      <c r="L12" t="s">
        <v>380</v>
      </c>
      <c r="M12">
        <f t="shared" si="1"/>
        <v>881.6</v>
      </c>
      <c r="N12">
        <f t="shared" si="0"/>
        <v>16</v>
      </c>
      <c r="O12">
        <f t="shared" si="2"/>
        <v>17632</v>
      </c>
      <c r="P12">
        <f t="shared" si="3"/>
        <v>1322.3999999999999</v>
      </c>
      <c r="Q12">
        <f t="shared" si="4"/>
        <v>15428.000000000002</v>
      </c>
    </row>
    <row r="13" spans="1:17" x14ac:dyDescent="0.3">
      <c r="A13" t="s">
        <v>409</v>
      </c>
      <c r="B13" t="s">
        <v>410</v>
      </c>
      <c r="C13" t="s">
        <v>400</v>
      </c>
      <c r="D13" t="s">
        <v>274</v>
      </c>
      <c r="E13">
        <v>23</v>
      </c>
      <c r="F13">
        <v>2310</v>
      </c>
      <c r="G13">
        <v>3</v>
      </c>
      <c r="H13">
        <v>0.05</v>
      </c>
      <c r="I13">
        <v>7.4999999999999997E-2</v>
      </c>
      <c r="J13" t="s">
        <v>392</v>
      </c>
      <c r="K13" t="s">
        <v>373</v>
      </c>
      <c r="L13" t="s">
        <v>393</v>
      </c>
      <c r="M13">
        <f t="shared" si="1"/>
        <v>2310</v>
      </c>
      <c r="N13">
        <f t="shared" si="0"/>
        <v>20</v>
      </c>
      <c r="O13">
        <f t="shared" si="2"/>
        <v>46200</v>
      </c>
      <c r="P13">
        <f t="shared" si="3"/>
        <v>3465</v>
      </c>
      <c r="Q13">
        <f t="shared" si="4"/>
        <v>40425</v>
      </c>
    </row>
    <row r="14" spans="1:17" x14ac:dyDescent="0.3">
      <c r="A14" t="s">
        <v>411</v>
      </c>
      <c r="B14" t="s">
        <v>399</v>
      </c>
      <c r="C14" t="s">
        <v>377</v>
      </c>
      <c r="D14" t="s">
        <v>383</v>
      </c>
      <c r="E14">
        <v>22</v>
      </c>
      <c r="F14">
        <v>2521</v>
      </c>
      <c r="G14">
        <v>2</v>
      </c>
      <c r="H14">
        <v>0.05</v>
      </c>
      <c r="I14">
        <v>7.4999999999999997E-2</v>
      </c>
      <c r="J14" t="s">
        <v>392</v>
      </c>
      <c r="K14" t="s">
        <v>96</v>
      </c>
      <c r="L14" t="s">
        <v>380</v>
      </c>
      <c r="M14">
        <f t="shared" si="1"/>
        <v>2521</v>
      </c>
      <c r="N14">
        <f t="shared" si="0"/>
        <v>20</v>
      </c>
      <c r="O14">
        <f t="shared" si="2"/>
        <v>50420</v>
      </c>
      <c r="P14">
        <f t="shared" si="3"/>
        <v>3781.5</v>
      </c>
      <c r="Q14">
        <f t="shared" si="4"/>
        <v>44117.5</v>
      </c>
    </row>
    <row r="15" spans="1:17" x14ac:dyDescent="0.3">
      <c r="A15" t="s">
        <v>412</v>
      </c>
      <c r="B15" t="s">
        <v>413</v>
      </c>
      <c r="C15" t="s">
        <v>403</v>
      </c>
      <c r="D15" t="s">
        <v>228</v>
      </c>
      <c r="E15">
        <v>40</v>
      </c>
      <c r="F15">
        <v>2162</v>
      </c>
      <c r="G15">
        <v>3</v>
      </c>
      <c r="H15">
        <v>0.1</v>
      </c>
      <c r="I15">
        <v>7.4999999999999997E-2</v>
      </c>
      <c r="J15" t="s">
        <v>392</v>
      </c>
      <c r="K15" t="s">
        <v>373</v>
      </c>
      <c r="L15" t="s">
        <v>385</v>
      </c>
      <c r="M15">
        <f t="shared" si="1"/>
        <v>7999.4000000000005</v>
      </c>
      <c r="N15">
        <f t="shared" si="0"/>
        <v>37</v>
      </c>
      <c r="O15">
        <f t="shared" si="2"/>
        <v>79994</v>
      </c>
      <c r="P15">
        <f t="shared" si="3"/>
        <v>5999.55</v>
      </c>
      <c r="Q15">
        <f t="shared" si="4"/>
        <v>65995.05</v>
      </c>
    </row>
    <row r="16" spans="1:17" x14ac:dyDescent="0.3">
      <c r="A16" t="s">
        <v>414</v>
      </c>
      <c r="B16" t="s">
        <v>415</v>
      </c>
      <c r="C16" t="s">
        <v>416</v>
      </c>
      <c r="D16" t="s">
        <v>248</v>
      </c>
      <c r="E16">
        <v>28</v>
      </c>
      <c r="F16">
        <v>3461</v>
      </c>
      <c r="G16">
        <v>4</v>
      </c>
      <c r="H16">
        <v>0.1</v>
      </c>
      <c r="I16">
        <v>7.4999999999999997E-2</v>
      </c>
      <c r="J16" t="s">
        <v>392</v>
      </c>
      <c r="K16" t="s">
        <v>90</v>
      </c>
      <c r="L16" t="s">
        <v>380</v>
      </c>
      <c r="M16">
        <f t="shared" si="1"/>
        <v>8306.4</v>
      </c>
      <c r="N16">
        <f t="shared" si="0"/>
        <v>24</v>
      </c>
      <c r="O16">
        <f t="shared" si="2"/>
        <v>83064</v>
      </c>
      <c r="P16">
        <f t="shared" si="3"/>
        <v>6229.8</v>
      </c>
      <c r="Q16">
        <f t="shared" si="4"/>
        <v>68527.8</v>
      </c>
    </row>
    <row r="17" spans="1:17" x14ac:dyDescent="0.3">
      <c r="A17" t="s">
        <v>417</v>
      </c>
      <c r="B17" t="s">
        <v>389</v>
      </c>
      <c r="C17" t="s">
        <v>408</v>
      </c>
      <c r="D17" t="s">
        <v>286</v>
      </c>
      <c r="E17">
        <v>5</v>
      </c>
      <c r="F17">
        <v>3998</v>
      </c>
      <c r="G17">
        <v>3</v>
      </c>
      <c r="H17">
        <v>0</v>
      </c>
      <c r="I17">
        <v>7.4999999999999997E-2</v>
      </c>
      <c r="J17" t="s">
        <v>372</v>
      </c>
      <c r="K17" t="s">
        <v>373</v>
      </c>
      <c r="L17" t="s">
        <v>393</v>
      </c>
      <c r="M17">
        <f t="shared" si="1"/>
        <v>0</v>
      </c>
      <c r="N17">
        <f t="shared" si="0"/>
        <v>2</v>
      </c>
      <c r="O17">
        <f t="shared" si="2"/>
        <v>7996</v>
      </c>
      <c r="P17">
        <f t="shared" si="3"/>
        <v>599.69999999999993</v>
      </c>
      <c r="Q17">
        <f t="shared" si="4"/>
        <v>7396.3</v>
      </c>
    </row>
    <row r="18" spans="1:17" x14ac:dyDescent="0.3">
      <c r="A18" t="s">
        <v>418</v>
      </c>
      <c r="B18" t="s">
        <v>395</v>
      </c>
      <c r="C18" t="s">
        <v>400</v>
      </c>
      <c r="D18" t="s">
        <v>275</v>
      </c>
      <c r="E18">
        <v>8</v>
      </c>
      <c r="F18">
        <v>861</v>
      </c>
      <c r="G18">
        <v>1</v>
      </c>
      <c r="H18">
        <v>0</v>
      </c>
      <c r="I18">
        <v>7.4999999999999997E-2</v>
      </c>
      <c r="J18" t="s">
        <v>372</v>
      </c>
      <c r="K18" t="s">
        <v>96</v>
      </c>
      <c r="L18" t="s">
        <v>393</v>
      </c>
      <c r="M18">
        <f t="shared" si="1"/>
        <v>0</v>
      </c>
      <c r="N18">
        <f t="shared" si="0"/>
        <v>7</v>
      </c>
      <c r="O18">
        <f t="shared" si="2"/>
        <v>6027</v>
      </c>
      <c r="P18">
        <f t="shared" si="3"/>
        <v>452.02499999999998</v>
      </c>
      <c r="Q18">
        <f t="shared" si="4"/>
        <v>5574.9750000000004</v>
      </c>
    </row>
    <row r="19" spans="1:17" x14ac:dyDescent="0.3">
      <c r="A19" t="s">
        <v>419</v>
      </c>
      <c r="B19" t="s">
        <v>413</v>
      </c>
      <c r="C19" t="s">
        <v>400</v>
      </c>
      <c r="D19" t="s">
        <v>268</v>
      </c>
      <c r="E19">
        <v>30</v>
      </c>
      <c r="F19">
        <v>2489</v>
      </c>
      <c r="G19">
        <v>4</v>
      </c>
      <c r="H19">
        <v>0.1</v>
      </c>
      <c r="I19">
        <v>7.4999999999999997E-2</v>
      </c>
      <c r="J19" t="s">
        <v>372</v>
      </c>
      <c r="K19" t="s">
        <v>420</v>
      </c>
      <c r="L19" t="s">
        <v>385</v>
      </c>
      <c r="M19">
        <f t="shared" si="1"/>
        <v>6471.4000000000005</v>
      </c>
      <c r="N19">
        <f t="shared" si="0"/>
        <v>26</v>
      </c>
      <c r="O19">
        <f t="shared" si="2"/>
        <v>64714</v>
      </c>
      <c r="P19">
        <f t="shared" si="3"/>
        <v>4853.55</v>
      </c>
      <c r="Q19">
        <f t="shared" si="4"/>
        <v>53389.049999999996</v>
      </c>
    </row>
    <row r="20" spans="1:17" x14ac:dyDescent="0.3">
      <c r="A20" t="s">
        <v>421</v>
      </c>
      <c r="B20" t="s">
        <v>422</v>
      </c>
      <c r="C20" t="s">
        <v>406</v>
      </c>
      <c r="D20" t="s">
        <v>225</v>
      </c>
      <c r="E20">
        <v>21</v>
      </c>
      <c r="F20">
        <v>2715</v>
      </c>
      <c r="G20">
        <v>1</v>
      </c>
      <c r="H20">
        <v>0.05</v>
      </c>
      <c r="I20">
        <v>7.4999999999999997E-2</v>
      </c>
      <c r="J20" t="s">
        <v>392</v>
      </c>
      <c r="K20" t="s">
        <v>96</v>
      </c>
      <c r="L20" t="s">
        <v>385</v>
      </c>
      <c r="M20">
        <f t="shared" si="1"/>
        <v>2715</v>
      </c>
      <c r="N20">
        <f t="shared" si="0"/>
        <v>20</v>
      </c>
      <c r="O20">
        <f t="shared" si="2"/>
        <v>54300</v>
      </c>
      <c r="P20">
        <f t="shared" si="3"/>
        <v>4072.5</v>
      </c>
      <c r="Q20">
        <f t="shared" si="4"/>
        <v>47512.5</v>
      </c>
    </row>
    <row r="21" spans="1:17" x14ac:dyDescent="0.3">
      <c r="A21" t="s">
        <v>423</v>
      </c>
      <c r="B21" t="s">
        <v>424</v>
      </c>
      <c r="C21" t="s">
        <v>377</v>
      </c>
      <c r="D21" t="s">
        <v>378</v>
      </c>
      <c r="E21">
        <v>16</v>
      </c>
      <c r="F21">
        <v>1047</v>
      </c>
      <c r="G21">
        <v>4</v>
      </c>
      <c r="H21">
        <v>0.05</v>
      </c>
      <c r="I21">
        <v>7.4999999999999997E-2</v>
      </c>
      <c r="J21" t="s">
        <v>372</v>
      </c>
      <c r="K21" t="s">
        <v>420</v>
      </c>
      <c r="L21" t="s">
        <v>374</v>
      </c>
      <c r="M21">
        <f t="shared" si="1"/>
        <v>628.20000000000005</v>
      </c>
      <c r="N21">
        <f t="shared" si="0"/>
        <v>12</v>
      </c>
      <c r="O21">
        <f t="shared" si="2"/>
        <v>12564</v>
      </c>
      <c r="P21">
        <f t="shared" si="3"/>
        <v>942.3</v>
      </c>
      <c r="Q21">
        <f t="shared" si="4"/>
        <v>10993.5</v>
      </c>
    </row>
    <row r="22" spans="1:17" x14ac:dyDescent="0.3">
      <c r="A22" t="s">
        <v>425</v>
      </c>
      <c r="B22" t="s">
        <v>426</v>
      </c>
      <c r="C22" t="s">
        <v>377</v>
      </c>
      <c r="D22" t="s">
        <v>383</v>
      </c>
      <c r="E22">
        <v>23</v>
      </c>
      <c r="F22">
        <v>4090</v>
      </c>
      <c r="G22">
        <v>3</v>
      </c>
      <c r="H22">
        <v>0.1</v>
      </c>
      <c r="I22">
        <v>7.4999999999999997E-2</v>
      </c>
      <c r="J22" t="s">
        <v>384</v>
      </c>
      <c r="K22" t="s">
        <v>397</v>
      </c>
      <c r="L22" t="s">
        <v>385</v>
      </c>
      <c r="M22">
        <f t="shared" si="1"/>
        <v>8180</v>
      </c>
      <c r="N22">
        <f t="shared" si="0"/>
        <v>20</v>
      </c>
      <c r="O22">
        <f t="shared" si="2"/>
        <v>81800</v>
      </c>
      <c r="P22">
        <f t="shared" si="3"/>
        <v>6135</v>
      </c>
      <c r="Q22">
        <f t="shared" si="4"/>
        <v>67485</v>
      </c>
    </row>
    <row r="23" spans="1:17" x14ac:dyDescent="0.3">
      <c r="A23" t="s">
        <v>427</v>
      </c>
      <c r="B23" t="s">
        <v>369</v>
      </c>
      <c r="C23" t="s">
        <v>406</v>
      </c>
      <c r="D23" t="s">
        <v>217</v>
      </c>
      <c r="E23">
        <v>29</v>
      </c>
      <c r="F23">
        <v>2029</v>
      </c>
      <c r="G23">
        <v>3</v>
      </c>
      <c r="H23">
        <v>0</v>
      </c>
      <c r="I23">
        <v>7.4999999999999997E-2</v>
      </c>
      <c r="J23" t="s">
        <v>384</v>
      </c>
      <c r="K23" t="s">
        <v>96</v>
      </c>
      <c r="L23" t="s">
        <v>393</v>
      </c>
      <c r="M23">
        <f t="shared" si="1"/>
        <v>0</v>
      </c>
      <c r="N23">
        <f t="shared" si="0"/>
        <v>26</v>
      </c>
      <c r="O23">
        <f t="shared" si="2"/>
        <v>52754</v>
      </c>
      <c r="P23">
        <f t="shared" si="3"/>
        <v>3956.5499999999997</v>
      </c>
      <c r="Q23">
        <f t="shared" si="4"/>
        <v>48797.45</v>
      </c>
    </row>
    <row r="24" spans="1:17" x14ac:dyDescent="0.3">
      <c r="A24" t="s">
        <v>428</v>
      </c>
      <c r="B24" t="s">
        <v>415</v>
      </c>
      <c r="C24" t="s">
        <v>403</v>
      </c>
      <c r="D24" t="s">
        <v>255</v>
      </c>
      <c r="E24">
        <v>30</v>
      </c>
      <c r="F24">
        <v>1725</v>
      </c>
      <c r="G24">
        <v>0</v>
      </c>
      <c r="H24">
        <v>0</v>
      </c>
      <c r="I24">
        <v>7.4999999999999997E-2</v>
      </c>
      <c r="J24" t="s">
        <v>392</v>
      </c>
      <c r="K24" t="s">
        <v>96</v>
      </c>
      <c r="L24" t="s">
        <v>374</v>
      </c>
      <c r="M24">
        <f>H24*O24</f>
        <v>0</v>
      </c>
      <c r="N24">
        <f t="shared" si="0"/>
        <v>30</v>
      </c>
      <c r="O24">
        <f t="shared" si="2"/>
        <v>51750</v>
      </c>
      <c r="P24">
        <f t="shared" si="3"/>
        <v>3881.25</v>
      </c>
      <c r="Q24">
        <f t="shared" si="4"/>
        <v>47868.75</v>
      </c>
    </row>
    <row r="25" spans="1:17" x14ac:dyDescent="0.3">
      <c r="A25" t="s">
        <v>429</v>
      </c>
      <c r="B25" t="s">
        <v>430</v>
      </c>
      <c r="C25" t="s">
        <v>370</v>
      </c>
      <c r="D25" t="s">
        <v>371</v>
      </c>
      <c r="E25">
        <v>15</v>
      </c>
      <c r="F25">
        <v>909</v>
      </c>
      <c r="G25">
        <v>5</v>
      </c>
      <c r="H25">
        <v>0.1</v>
      </c>
      <c r="I25">
        <v>7.4999999999999997E-2</v>
      </c>
      <c r="J25" t="s">
        <v>372</v>
      </c>
      <c r="K25" t="s">
        <v>90</v>
      </c>
      <c r="L25" t="s">
        <v>380</v>
      </c>
      <c r="M25">
        <f t="shared" si="1"/>
        <v>909</v>
      </c>
      <c r="N25">
        <f t="shared" si="0"/>
        <v>10</v>
      </c>
      <c r="O25">
        <f t="shared" si="2"/>
        <v>9090</v>
      </c>
      <c r="P25">
        <f t="shared" si="3"/>
        <v>681.75</v>
      </c>
      <c r="Q25">
        <f t="shared" si="4"/>
        <v>7499.25</v>
      </c>
    </row>
    <row r="26" spans="1:17" x14ac:dyDescent="0.3">
      <c r="A26" t="s">
        <v>431</v>
      </c>
      <c r="B26" t="s">
        <v>432</v>
      </c>
      <c r="C26" t="s">
        <v>400</v>
      </c>
      <c r="D26" t="s">
        <v>275</v>
      </c>
      <c r="E26">
        <v>6</v>
      </c>
      <c r="F26">
        <v>3668</v>
      </c>
      <c r="G26">
        <v>2</v>
      </c>
      <c r="H26">
        <v>0.05</v>
      </c>
      <c r="I26">
        <v>7.4999999999999997E-2</v>
      </c>
      <c r="J26" t="s">
        <v>384</v>
      </c>
      <c r="K26" t="s">
        <v>373</v>
      </c>
      <c r="L26" t="s">
        <v>385</v>
      </c>
      <c r="M26">
        <f t="shared" si="1"/>
        <v>733.6</v>
      </c>
      <c r="N26">
        <f t="shared" ref="N26:N89" si="5">SUM(E26-G26)</f>
        <v>4</v>
      </c>
      <c r="O26">
        <f t="shared" si="2"/>
        <v>14672</v>
      </c>
      <c r="P26">
        <f t="shared" si="3"/>
        <v>1100.3999999999999</v>
      </c>
      <c r="Q26">
        <f t="shared" si="4"/>
        <v>12838</v>
      </c>
    </row>
    <row r="27" spans="1:17" x14ac:dyDescent="0.3">
      <c r="A27" t="s">
        <v>433</v>
      </c>
      <c r="B27" t="s">
        <v>434</v>
      </c>
      <c r="C27" t="s">
        <v>406</v>
      </c>
      <c r="D27" t="s">
        <v>217</v>
      </c>
      <c r="E27">
        <v>20</v>
      </c>
      <c r="F27">
        <v>1945</v>
      </c>
      <c r="G27">
        <v>2</v>
      </c>
      <c r="H27">
        <v>0</v>
      </c>
      <c r="I27">
        <v>7.4999999999999997E-2</v>
      </c>
      <c r="J27" t="s">
        <v>372</v>
      </c>
      <c r="K27" t="s">
        <v>373</v>
      </c>
      <c r="L27" t="s">
        <v>393</v>
      </c>
      <c r="M27">
        <f t="shared" si="1"/>
        <v>0</v>
      </c>
      <c r="N27">
        <f t="shared" si="5"/>
        <v>18</v>
      </c>
      <c r="O27">
        <f t="shared" si="2"/>
        <v>35010</v>
      </c>
      <c r="P27">
        <f t="shared" si="3"/>
        <v>2625.75</v>
      </c>
      <c r="Q27">
        <f t="shared" si="4"/>
        <v>32384.25</v>
      </c>
    </row>
    <row r="28" spans="1:17" x14ac:dyDescent="0.3">
      <c r="A28" t="s">
        <v>435</v>
      </c>
      <c r="B28" t="s">
        <v>422</v>
      </c>
      <c r="C28" t="s">
        <v>370</v>
      </c>
      <c r="D28" t="s">
        <v>371</v>
      </c>
      <c r="E28">
        <v>32</v>
      </c>
      <c r="F28">
        <v>353</v>
      </c>
      <c r="G28">
        <v>2</v>
      </c>
      <c r="H28">
        <v>0.05</v>
      </c>
      <c r="I28">
        <v>7.4999999999999997E-2</v>
      </c>
      <c r="J28" t="s">
        <v>384</v>
      </c>
      <c r="K28" t="s">
        <v>420</v>
      </c>
      <c r="L28" t="s">
        <v>385</v>
      </c>
      <c r="M28">
        <f t="shared" si="1"/>
        <v>529.5</v>
      </c>
      <c r="N28">
        <f t="shared" si="5"/>
        <v>30</v>
      </c>
      <c r="O28">
        <f t="shared" si="2"/>
        <v>10590</v>
      </c>
      <c r="P28">
        <f t="shared" si="3"/>
        <v>794.25</v>
      </c>
      <c r="Q28">
        <f t="shared" si="4"/>
        <v>9266.25</v>
      </c>
    </row>
    <row r="29" spans="1:17" x14ac:dyDescent="0.3">
      <c r="A29" t="s">
        <v>436</v>
      </c>
      <c r="B29" t="s">
        <v>437</v>
      </c>
      <c r="C29" t="s">
        <v>400</v>
      </c>
      <c r="D29" t="s">
        <v>275</v>
      </c>
      <c r="E29">
        <v>13</v>
      </c>
      <c r="F29">
        <v>890</v>
      </c>
      <c r="G29">
        <v>4</v>
      </c>
      <c r="H29">
        <v>0.1</v>
      </c>
      <c r="I29">
        <v>7.4999999999999997E-2</v>
      </c>
      <c r="J29" t="s">
        <v>372</v>
      </c>
      <c r="K29" t="s">
        <v>379</v>
      </c>
      <c r="L29" t="s">
        <v>374</v>
      </c>
      <c r="M29">
        <f t="shared" si="1"/>
        <v>801</v>
      </c>
      <c r="N29">
        <f t="shared" si="5"/>
        <v>9</v>
      </c>
      <c r="O29">
        <f t="shared" si="2"/>
        <v>8010</v>
      </c>
      <c r="P29">
        <f t="shared" si="3"/>
        <v>600.75</v>
      </c>
      <c r="Q29">
        <f t="shared" si="4"/>
        <v>6608.25</v>
      </c>
    </row>
    <row r="30" spans="1:17" x14ac:dyDescent="0.3">
      <c r="A30" t="s">
        <v>438</v>
      </c>
      <c r="B30" t="s">
        <v>439</v>
      </c>
      <c r="C30" t="s">
        <v>416</v>
      </c>
      <c r="D30" t="s">
        <v>246</v>
      </c>
      <c r="E30">
        <v>19</v>
      </c>
      <c r="F30">
        <v>3464</v>
      </c>
      <c r="G30">
        <v>1</v>
      </c>
      <c r="H30">
        <v>0.1</v>
      </c>
      <c r="I30">
        <v>7.4999999999999997E-2</v>
      </c>
      <c r="J30" t="s">
        <v>392</v>
      </c>
      <c r="K30" t="s">
        <v>379</v>
      </c>
      <c r="L30" t="s">
        <v>393</v>
      </c>
      <c r="M30">
        <f t="shared" si="1"/>
        <v>6235.2000000000007</v>
      </c>
      <c r="N30">
        <f t="shared" si="5"/>
        <v>18</v>
      </c>
      <c r="O30">
        <f t="shared" si="2"/>
        <v>62352</v>
      </c>
      <c r="P30">
        <f t="shared" si="3"/>
        <v>4676.3999999999996</v>
      </c>
      <c r="Q30">
        <f t="shared" si="4"/>
        <v>51440.4</v>
      </c>
    </row>
    <row r="31" spans="1:17" x14ac:dyDescent="0.3">
      <c r="A31" t="s">
        <v>440</v>
      </c>
      <c r="B31" t="s">
        <v>391</v>
      </c>
      <c r="C31" t="s">
        <v>416</v>
      </c>
      <c r="D31" t="s">
        <v>248</v>
      </c>
      <c r="E31">
        <v>22</v>
      </c>
      <c r="F31">
        <v>731</v>
      </c>
      <c r="G31">
        <v>1</v>
      </c>
      <c r="H31">
        <v>0.05</v>
      </c>
      <c r="I31">
        <v>7.4999999999999997E-2</v>
      </c>
      <c r="J31" t="s">
        <v>392</v>
      </c>
      <c r="K31" t="s">
        <v>373</v>
      </c>
      <c r="L31" t="s">
        <v>380</v>
      </c>
      <c r="M31">
        <f t="shared" si="1"/>
        <v>767.55000000000007</v>
      </c>
      <c r="N31">
        <f t="shared" si="5"/>
        <v>21</v>
      </c>
      <c r="O31">
        <f t="shared" si="2"/>
        <v>15351</v>
      </c>
      <c r="P31">
        <f t="shared" si="3"/>
        <v>1151.325</v>
      </c>
      <c r="Q31">
        <f t="shared" si="4"/>
        <v>13432.125</v>
      </c>
    </row>
    <row r="32" spans="1:17" x14ac:dyDescent="0.3">
      <c r="A32" t="s">
        <v>441</v>
      </c>
      <c r="B32" t="s">
        <v>369</v>
      </c>
      <c r="C32" t="s">
        <v>408</v>
      </c>
      <c r="D32" t="s">
        <v>289</v>
      </c>
      <c r="E32">
        <v>9</v>
      </c>
      <c r="F32">
        <v>1641</v>
      </c>
      <c r="G32">
        <v>3</v>
      </c>
      <c r="H32">
        <v>0</v>
      </c>
      <c r="I32">
        <v>7.4999999999999997E-2</v>
      </c>
      <c r="J32" t="s">
        <v>372</v>
      </c>
      <c r="K32" t="s">
        <v>397</v>
      </c>
      <c r="L32" t="s">
        <v>385</v>
      </c>
      <c r="M32">
        <f t="shared" si="1"/>
        <v>0</v>
      </c>
      <c r="N32">
        <f t="shared" si="5"/>
        <v>6</v>
      </c>
      <c r="O32">
        <f t="shared" si="2"/>
        <v>9846</v>
      </c>
      <c r="P32">
        <f t="shared" si="3"/>
        <v>738.44999999999993</v>
      </c>
      <c r="Q32">
        <f t="shared" si="4"/>
        <v>9107.5499999999993</v>
      </c>
    </row>
    <row r="33" spans="1:17" x14ac:dyDescent="0.3">
      <c r="A33" t="s">
        <v>442</v>
      </c>
      <c r="B33" t="s">
        <v>399</v>
      </c>
      <c r="C33" t="s">
        <v>403</v>
      </c>
      <c r="D33" t="s">
        <v>229</v>
      </c>
      <c r="E33">
        <v>36</v>
      </c>
      <c r="F33">
        <v>4567</v>
      </c>
      <c r="G33">
        <v>1</v>
      </c>
      <c r="H33">
        <v>0</v>
      </c>
      <c r="I33">
        <v>7.4999999999999997E-2</v>
      </c>
      <c r="J33" t="s">
        <v>392</v>
      </c>
      <c r="K33" t="s">
        <v>397</v>
      </c>
      <c r="L33" t="s">
        <v>380</v>
      </c>
      <c r="M33">
        <f t="shared" si="1"/>
        <v>0</v>
      </c>
      <c r="N33">
        <f t="shared" si="5"/>
        <v>35</v>
      </c>
      <c r="O33">
        <f t="shared" si="2"/>
        <v>159845</v>
      </c>
      <c r="P33">
        <f t="shared" si="3"/>
        <v>11988.375</v>
      </c>
      <c r="Q33">
        <f t="shared" si="4"/>
        <v>147856.625</v>
      </c>
    </row>
    <row r="34" spans="1:17" x14ac:dyDescent="0.3">
      <c r="A34" t="s">
        <v>443</v>
      </c>
      <c r="B34" t="s">
        <v>444</v>
      </c>
      <c r="C34" t="s">
        <v>403</v>
      </c>
      <c r="D34" t="s">
        <v>254</v>
      </c>
      <c r="E34">
        <v>27</v>
      </c>
      <c r="F34">
        <v>2149</v>
      </c>
      <c r="G34">
        <v>3</v>
      </c>
      <c r="H34">
        <v>0.05</v>
      </c>
      <c r="I34">
        <v>7.4999999999999997E-2</v>
      </c>
      <c r="J34" t="s">
        <v>384</v>
      </c>
      <c r="K34" t="s">
        <v>397</v>
      </c>
      <c r="L34" t="s">
        <v>393</v>
      </c>
      <c r="M34">
        <f t="shared" si="1"/>
        <v>2578.8000000000002</v>
      </c>
      <c r="N34">
        <f t="shared" si="5"/>
        <v>24</v>
      </c>
      <c r="O34">
        <f t="shared" si="2"/>
        <v>51576</v>
      </c>
      <c r="P34">
        <f t="shared" si="3"/>
        <v>3868.2</v>
      </c>
      <c r="Q34">
        <f t="shared" si="4"/>
        <v>45129</v>
      </c>
    </row>
    <row r="35" spans="1:17" x14ac:dyDescent="0.3">
      <c r="A35" t="s">
        <v>445</v>
      </c>
      <c r="B35" t="s">
        <v>437</v>
      </c>
      <c r="C35" t="s">
        <v>377</v>
      </c>
      <c r="D35" t="s">
        <v>214</v>
      </c>
      <c r="E35">
        <v>8</v>
      </c>
      <c r="F35">
        <v>3803</v>
      </c>
      <c r="G35">
        <v>2</v>
      </c>
      <c r="H35">
        <v>0</v>
      </c>
      <c r="I35">
        <v>7.4999999999999997E-2</v>
      </c>
      <c r="J35" t="s">
        <v>384</v>
      </c>
      <c r="K35" t="s">
        <v>373</v>
      </c>
      <c r="L35" t="s">
        <v>374</v>
      </c>
      <c r="M35">
        <f t="shared" si="1"/>
        <v>0</v>
      </c>
      <c r="N35">
        <f t="shared" si="5"/>
        <v>6</v>
      </c>
      <c r="O35">
        <f t="shared" si="2"/>
        <v>22818</v>
      </c>
      <c r="P35">
        <f t="shared" si="3"/>
        <v>1711.35</v>
      </c>
      <c r="Q35">
        <f t="shared" si="4"/>
        <v>21106.65</v>
      </c>
    </row>
    <row r="36" spans="1:17" x14ac:dyDescent="0.3">
      <c r="A36" t="s">
        <v>446</v>
      </c>
      <c r="B36" t="s">
        <v>382</v>
      </c>
      <c r="C36" t="s">
        <v>377</v>
      </c>
      <c r="D36" t="s">
        <v>215</v>
      </c>
      <c r="E36">
        <v>39</v>
      </c>
      <c r="F36">
        <v>1396</v>
      </c>
      <c r="G36">
        <v>5</v>
      </c>
      <c r="H36">
        <v>0.1</v>
      </c>
      <c r="I36">
        <v>7.4999999999999997E-2</v>
      </c>
      <c r="J36" t="s">
        <v>372</v>
      </c>
      <c r="K36" t="s">
        <v>96</v>
      </c>
      <c r="L36" t="s">
        <v>385</v>
      </c>
      <c r="M36">
        <f t="shared" si="1"/>
        <v>4746.4000000000005</v>
      </c>
      <c r="N36">
        <f t="shared" si="5"/>
        <v>34</v>
      </c>
      <c r="O36">
        <f t="shared" si="2"/>
        <v>47464</v>
      </c>
      <c r="P36">
        <f t="shared" si="3"/>
        <v>3559.7999999999997</v>
      </c>
      <c r="Q36">
        <f t="shared" si="4"/>
        <v>39157.799999999996</v>
      </c>
    </row>
    <row r="37" spans="1:17" x14ac:dyDescent="0.3">
      <c r="A37" t="s">
        <v>447</v>
      </c>
      <c r="B37" t="s">
        <v>402</v>
      </c>
      <c r="C37" t="s">
        <v>400</v>
      </c>
      <c r="D37" t="s">
        <v>275</v>
      </c>
      <c r="E37">
        <v>8</v>
      </c>
      <c r="F37">
        <v>3832</v>
      </c>
      <c r="G37">
        <v>3</v>
      </c>
      <c r="H37">
        <v>0.05</v>
      </c>
      <c r="I37">
        <v>7.4999999999999997E-2</v>
      </c>
      <c r="J37" t="s">
        <v>392</v>
      </c>
      <c r="K37" t="s">
        <v>90</v>
      </c>
      <c r="L37" t="s">
        <v>374</v>
      </c>
      <c r="M37">
        <f t="shared" si="1"/>
        <v>958</v>
      </c>
      <c r="N37">
        <f t="shared" si="5"/>
        <v>5</v>
      </c>
      <c r="O37">
        <f t="shared" si="2"/>
        <v>19160</v>
      </c>
      <c r="P37">
        <f t="shared" si="3"/>
        <v>1437</v>
      </c>
      <c r="Q37">
        <f t="shared" si="4"/>
        <v>16765</v>
      </c>
    </row>
    <row r="38" spans="1:17" x14ac:dyDescent="0.3">
      <c r="A38" t="s">
        <v>448</v>
      </c>
      <c r="B38" t="s">
        <v>413</v>
      </c>
      <c r="C38" t="s">
        <v>403</v>
      </c>
      <c r="D38" t="s">
        <v>227</v>
      </c>
      <c r="E38">
        <v>6</v>
      </c>
      <c r="F38">
        <v>4490</v>
      </c>
      <c r="G38">
        <v>4</v>
      </c>
      <c r="H38">
        <v>0.1</v>
      </c>
      <c r="I38">
        <v>7.4999999999999997E-2</v>
      </c>
      <c r="J38" t="s">
        <v>392</v>
      </c>
      <c r="K38" t="s">
        <v>373</v>
      </c>
      <c r="L38" t="s">
        <v>393</v>
      </c>
      <c r="M38">
        <f t="shared" si="1"/>
        <v>898</v>
      </c>
      <c r="N38">
        <f t="shared" si="5"/>
        <v>2</v>
      </c>
      <c r="O38">
        <f t="shared" si="2"/>
        <v>8980</v>
      </c>
      <c r="P38">
        <f t="shared" si="3"/>
        <v>673.5</v>
      </c>
      <c r="Q38">
        <f t="shared" si="4"/>
        <v>7408.5</v>
      </c>
    </row>
    <row r="39" spans="1:17" x14ac:dyDescent="0.3">
      <c r="A39" t="s">
        <v>449</v>
      </c>
      <c r="B39" t="s">
        <v>369</v>
      </c>
      <c r="C39" t="s">
        <v>406</v>
      </c>
      <c r="D39" t="s">
        <v>225</v>
      </c>
      <c r="E39">
        <v>8</v>
      </c>
      <c r="F39">
        <v>415</v>
      </c>
      <c r="G39">
        <v>2</v>
      </c>
      <c r="H39">
        <v>0</v>
      </c>
      <c r="I39">
        <v>7.4999999999999997E-2</v>
      </c>
      <c r="J39" t="s">
        <v>384</v>
      </c>
      <c r="K39" t="s">
        <v>379</v>
      </c>
      <c r="L39" t="s">
        <v>374</v>
      </c>
      <c r="M39">
        <f t="shared" si="1"/>
        <v>0</v>
      </c>
      <c r="N39">
        <f t="shared" si="5"/>
        <v>6</v>
      </c>
      <c r="O39">
        <f t="shared" si="2"/>
        <v>2490</v>
      </c>
      <c r="P39">
        <f t="shared" si="3"/>
        <v>186.75</v>
      </c>
      <c r="Q39">
        <f t="shared" si="4"/>
        <v>2303.25</v>
      </c>
    </row>
    <row r="40" spans="1:17" x14ac:dyDescent="0.3">
      <c r="A40" t="s">
        <v>450</v>
      </c>
      <c r="B40" t="s">
        <v>437</v>
      </c>
      <c r="C40" t="s">
        <v>400</v>
      </c>
      <c r="D40" t="s">
        <v>274</v>
      </c>
      <c r="E40">
        <v>14</v>
      </c>
      <c r="F40">
        <v>1641</v>
      </c>
      <c r="G40">
        <v>1</v>
      </c>
      <c r="H40">
        <v>0</v>
      </c>
      <c r="I40">
        <v>7.4999999999999997E-2</v>
      </c>
      <c r="J40" t="s">
        <v>384</v>
      </c>
      <c r="K40" t="s">
        <v>379</v>
      </c>
      <c r="L40" t="s">
        <v>385</v>
      </c>
      <c r="M40">
        <f t="shared" si="1"/>
        <v>0</v>
      </c>
      <c r="N40">
        <f t="shared" si="5"/>
        <v>13</v>
      </c>
      <c r="O40">
        <f t="shared" si="2"/>
        <v>21333</v>
      </c>
      <c r="P40">
        <f t="shared" si="3"/>
        <v>1599.9749999999999</v>
      </c>
      <c r="Q40">
        <f t="shared" si="4"/>
        <v>19733.025000000001</v>
      </c>
    </row>
    <row r="41" spans="1:17" x14ac:dyDescent="0.3">
      <c r="A41" t="s">
        <v>451</v>
      </c>
      <c r="B41" t="s">
        <v>410</v>
      </c>
      <c r="C41" t="s">
        <v>403</v>
      </c>
      <c r="D41" t="s">
        <v>229</v>
      </c>
      <c r="E41">
        <v>37</v>
      </c>
      <c r="F41">
        <v>1265</v>
      </c>
      <c r="G41">
        <v>5</v>
      </c>
      <c r="H41">
        <v>0.05</v>
      </c>
      <c r="I41">
        <v>7.4999999999999997E-2</v>
      </c>
      <c r="J41" t="s">
        <v>392</v>
      </c>
      <c r="K41" t="s">
        <v>420</v>
      </c>
      <c r="L41" t="s">
        <v>380</v>
      </c>
      <c r="M41">
        <f t="shared" si="1"/>
        <v>2024</v>
      </c>
      <c r="N41">
        <f t="shared" si="5"/>
        <v>32</v>
      </c>
      <c r="O41">
        <f t="shared" si="2"/>
        <v>40480</v>
      </c>
      <c r="P41">
        <f t="shared" si="3"/>
        <v>3036</v>
      </c>
      <c r="Q41">
        <f t="shared" si="4"/>
        <v>35420</v>
      </c>
    </row>
    <row r="42" spans="1:17" x14ac:dyDescent="0.3">
      <c r="A42" t="s">
        <v>452</v>
      </c>
      <c r="B42" t="s">
        <v>432</v>
      </c>
      <c r="C42" t="s">
        <v>416</v>
      </c>
      <c r="D42" t="s">
        <v>245</v>
      </c>
      <c r="E42">
        <v>22</v>
      </c>
      <c r="F42">
        <v>4848</v>
      </c>
      <c r="G42">
        <v>1</v>
      </c>
      <c r="H42">
        <v>0.05</v>
      </c>
      <c r="I42">
        <v>7.4999999999999997E-2</v>
      </c>
      <c r="J42" t="s">
        <v>384</v>
      </c>
      <c r="K42" t="s">
        <v>379</v>
      </c>
      <c r="L42" t="s">
        <v>380</v>
      </c>
      <c r="M42">
        <f t="shared" si="1"/>
        <v>5090.4000000000005</v>
      </c>
      <c r="N42">
        <f t="shared" si="5"/>
        <v>21</v>
      </c>
      <c r="O42">
        <f t="shared" si="2"/>
        <v>101808</v>
      </c>
      <c r="P42">
        <f t="shared" si="3"/>
        <v>7635.5999999999995</v>
      </c>
      <c r="Q42">
        <f t="shared" si="4"/>
        <v>89082</v>
      </c>
    </row>
    <row r="43" spans="1:17" x14ac:dyDescent="0.3">
      <c r="A43" t="s">
        <v>453</v>
      </c>
      <c r="B43" t="s">
        <v>454</v>
      </c>
      <c r="C43" t="s">
        <v>377</v>
      </c>
      <c r="D43" t="s">
        <v>215</v>
      </c>
      <c r="E43">
        <v>9</v>
      </c>
      <c r="F43">
        <v>4996</v>
      </c>
      <c r="G43">
        <v>0</v>
      </c>
      <c r="H43">
        <v>0.1</v>
      </c>
      <c r="I43">
        <v>7.4999999999999997E-2</v>
      </c>
      <c r="J43" t="s">
        <v>372</v>
      </c>
      <c r="K43" t="s">
        <v>420</v>
      </c>
      <c r="L43" t="s">
        <v>385</v>
      </c>
      <c r="M43">
        <f t="shared" si="1"/>
        <v>4496.4000000000005</v>
      </c>
      <c r="N43">
        <f t="shared" si="5"/>
        <v>9</v>
      </c>
      <c r="O43">
        <f t="shared" si="2"/>
        <v>44964</v>
      </c>
      <c r="P43">
        <f t="shared" si="3"/>
        <v>3372.2999999999997</v>
      </c>
      <c r="Q43">
        <f t="shared" si="4"/>
        <v>37095.299999999996</v>
      </c>
    </row>
    <row r="44" spans="1:17" x14ac:dyDescent="0.3">
      <c r="A44" t="s">
        <v>455</v>
      </c>
      <c r="B44" t="s">
        <v>391</v>
      </c>
      <c r="C44" t="s">
        <v>406</v>
      </c>
      <c r="D44" t="s">
        <v>226</v>
      </c>
      <c r="E44">
        <v>35</v>
      </c>
      <c r="F44">
        <v>1010</v>
      </c>
      <c r="G44">
        <v>4</v>
      </c>
      <c r="H44">
        <v>0.05</v>
      </c>
      <c r="I44">
        <v>7.4999999999999997E-2</v>
      </c>
      <c r="J44" t="s">
        <v>372</v>
      </c>
      <c r="K44" t="s">
        <v>379</v>
      </c>
      <c r="L44" t="s">
        <v>380</v>
      </c>
      <c r="M44">
        <f t="shared" si="1"/>
        <v>1565.5</v>
      </c>
      <c r="N44">
        <f t="shared" si="5"/>
        <v>31</v>
      </c>
      <c r="O44">
        <f t="shared" si="2"/>
        <v>31310</v>
      </c>
      <c r="P44">
        <f t="shared" si="3"/>
        <v>2348.25</v>
      </c>
      <c r="Q44">
        <f t="shared" si="4"/>
        <v>27396.25</v>
      </c>
    </row>
    <row r="45" spans="1:17" x14ac:dyDescent="0.3">
      <c r="A45" t="s">
        <v>456</v>
      </c>
      <c r="B45" t="s">
        <v>369</v>
      </c>
      <c r="C45" t="s">
        <v>406</v>
      </c>
      <c r="D45" t="s">
        <v>226</v>
      </c>
      <c r="E45">
        <v>17</v>
      </c>
      <c r="F45">
        <v>2497</v>
      </c>
      <c r="G45">
        <v>3</v>
      </c>
      <c r="H45">
        <v>0.05</v>
      </c>
      <c r="I45">
        <v>7.4999999999999997E-2</v>
      </c>
      <c r="J45" t="s">
        <v>372</v>
      </c>
      <c r="K45" t="s">
        <v>379</v>
      </c>
      <c r="L45" t="s">
        <v>393</v>
      </c>
      <c r="M45">
        <f t="shared" si="1"/>
        <v>1747.9</v>
      </c>
      <c r="N45">
        <f t="shared" si="5"/>
        <v>14</v>
      </c>
      <c r="O45">
        <f t="shared" si="2"/>
        <v>34958</v>
      </c>
      <c r="P45">
        <f t="shared" si="3"/>
        <v>2621.85</v>
      </c>
      <c r="Q45">
        <f t="shared" si="4"/>
        <v>30588.25</v>
      </c>
    </row>
    <row r="46" spans="1:17" x14ac:dyDescent="0.3">
      <c r="A46" t="s">
        <v>457</v>
      </c>
      <c r="B46" t="s">
        <v>458</v>
      </c>
      <c r="C46" t="s">
        <v>403</v>
      </c>
      <c r="D46" t="s">
        <v>255</v>
      </c>
      <c r="E46">
        <v>25</v>
      </c>
      <c r="F46">
        <v>619</v>
      </c>
      <c r="G46">
        <v>0</v>
      </c>
      <c r="H46">
        <v>0.1</v>
      </c>
      <c r="I46">
        <v>7.4999999999999997E-2</v>
      </c>
      <c r="J46" t="s">
        <v>384</v>
      </c>
      <c r="K46" t="s">
        <v>373</v>
      </c>
      <c r="L46" t="s">
        <v>374</v>
      </c>
      <c r="M46">
        <f t="shared" si="1"/>
        <v>1547.5</v>
      </c>
      <c r="N46">
        <f t="shared" si="5"/>
        <v>25</v>
      </c>
      <c r="O46">
        <f t="shared" si="2"/>
        <v>15475</v>
      </c>
      <c r="P46">
        <f t="shared" si="3"/>
        <v>1160.625</v>
      </c>
      <c r="Q46">
        <f t="shared" si="4"/>
        <v>12766.875</v>
      </c>
    </row>
    <row r="47" spans="1:17" x14ac:dyDescent="0.3">
      <c r="A47" t="s">
        <v>459</v>
      </c>
      <c r="B47" t="s">
        <v>410</v>
      </c>
      <c r="C47" t="s">
        <v>400</v>
      </c>
      <c r="D47" t="s">
        <v>275</v>
      </c>
      <c r="E47">
        <v>11</v>
      </c>
      <c r="F47">
        <v>4505</v>
      </c>
      <c r="G47">
        <v>1</v>
      </c>
      <c r="H47">
        <v>0.1</v>
      </c>
      <c r="I47">
        <v>7.4999999999999997E-2</v>
      </c>
      <c r="J47" t="s">
        <v>372</v>
      </c>
      <c r="K47" t="s">
        <v>96</v>
      </c>
      <c r="L47" t="s">
        <v>385</v>
      </c>
      <c r="M47">
        <f t="shared" si="1"/>
        <v>4505</v>
      </c>
      <c r="N47">
        <f t="shared" si="5"/>
        <v>10</v>
      </c>
      <c r="O47">
        <f t="shared" si="2"/>
        <v>45050</v>
      </c>
      <c r="P47">
        <f t="shared" si="3"/>
        <v>3378.75</v>
      </c>
      <c r="Q47">
        <f t="shared" si="4"/>
        <v>37166.25</v>
      </c>
    </row>
    <row r="48" spans="1:17" x14ac:dyDescent="0.3">
      <c r="A48" t="s">
        <v>460</v>
      </c>
      <c r="B48" t="s">
        <v>454</v>
      </c>
      <c r="C48" t="s">
        <v>408</v>
      </c>
      <c r="D48" t="s">
        <v>289</v>
      </c>
      <c r="E48">
        <v>29</v>
      </c>
      <c r="F48">
        <v>1722</v>
      </c>
      <c r="G48">
        <v>5</v>
      </c>
      <c r="H48">
        <v>0.05</v>
      </c>
      <c r="I48">
        <v>7.4999999999999997E-2</v>
      </c>
      <c r="J48" t="s">
        <v>392</v>
      </c>
      <c r="K48" t="s">
        <v>373</v>
      </c>
      <c r="L48" t="s">
        <v>374</v>
      </c>
      <c r="M48">
        <f t="shared" si="1"/>
        <v>2066.4</v>
      </c>
      <c r="N48">
        <f t="shared" si="5"/>
        <v>24</v>
      </c>
      <c r="O48">
        <f t="shared" si="2"/>
        <v>41328</v>
      </c>
      <c r="P48">
        <f t="shared" si="3"/>
        <v>3099.6</v>
      </c>
      <c r="Q48">
        <f t="shared" si="4"/>
        <v>36162</v>
      </c>
    </row>
    <row r="49" spans="1:17" x14ac:dyDescent="0.3">
      <c r="A49" t="s">
        <v>461</v>
      </c>
      <c r="B49" t="s">
        <v>369</v>
      </c>
      <c r="C49" t="s">
        <v>403</v>
      </c>
      <c r="D49" t="s">
        <v>255</v>
      </c>
      <c r="E49">
        <v>23</v>
      </c>
      <c r="F49">
        <v>1685</v>
      </c>
      <c r="G49">
        <v>1</v>
      </c>
      <c r="H49">
        <v>0.05</v>
      </c>
      <c r="I49">
        <v>7.4999999999999997E-2</v>
      </c>
      <c r="J49" t="s">
        <v>392</v>
      </c>
      <c r="K49" t="s">
        <v>397</v>
      </c>
      <c r="L49" t="s">
        <v>380</v>
      </c>
      <c r="M49">
        <f t="shared" si="1"/>
        <v>1853.5</v>
      </c>
      <c r="N49">
        <f t="shared" si="5"/>
        <v>22</v>
      </c>
      <c r="O49">
        <f t="shared" si="2"/>
        <v>37070</v>
      </c>
      <c r="P49">
        <f t="shared" si="3"/>
        <v>2780.25</v>
      </c>
      <c r="Q49">
        <f t="shared" si="4"/>
        <v>32436.25</v>
      </c>
    </row>
    <row r="50" spans="1:17" x14ac:dyDescent="0.3">
      <c r="A50" t="s">
        <v>462</v>
      </c>
      <c r="B50" t="s">
        <v>463</v>
      </c>
      <c r="C50" t="s">
        <v>400</v>
      </c>
      <c r="D50" t="s">
        <v>268</v>
      </c>
      <c r="E50">
        <v>11</v>
      </c>
      <c r="F50">
        <v>2609</v>
      </c>
      <c r="G50">
        <v>5</v>
      </c>
      <c r="H50">
        <v>0.1</v>
      </c>
      <c r="I50">
        <v>7.4999999999999997E-2</v>
      </c>
      <c r="J50" t="s">
        <v>392</v>
      </c>
      <c r="K50" t="s">
        <v>373</v>
      </c>
      <c r="L50" t="s">
        <v>374</v>
      </c>
      <c r="M50">
        <f t="shared" si="1"/>
        <v>1565.4</v>
      </c>
      <c r="N50">
        <f t="shared" si="5"/>
        <v>6</v>
      </c>
      <c r="O50">
        <f t="shared" si="2"/>
        <v>15654</v>
      </c>
      <c r="P50">
        <f t="shared" si="3"/>
        <v>1174.05</v>
      </c>
      <c r="Q50">
        <f t="shared" si="4"/>
        <v>12914.550000000001</v>
      </c>
    </row>
    <row r="51" spans="1:17" x14ac:dyDescent="0.3">
      <c r="A51" t="s">
        <v>464</v>
      </c>
      <c r="B51" t="s">
        <v>465</v>
      </c>
      <c r="C51" t="s">
        <v>406</v>
      </c>
      <c r="D51" t="s">
        <v>225</v>
      </c>
      <c r="E51">
        <v>37</v>
      </c>
      <c r="F51">
        <v>2954</v>
      </c>
      <c r="G51">
        <v>2</v>
      </c>
      <c r="H51">
        <v>0.05</v>
      </c>
      <c r="I51">
        <v>7.4999999999999997E-2</v>
      </c>
      <c r="J51" t="s">
        <v>384</v>
      </c>
      <c r="K51" t="s">
        <v>96</v>
      </c>
      <c r="L51" t="s">
        <v>393</v>
      </c>
      <c r="M51">
        <f t="shared" si="1"/>
        <v>5169.5</v>
      </c>
      <c r="N51">
        <f t="shared" si="5"/>
        <v>35</v>
      </c>
      <c r="O51">
        <f t="shared" si="2"/>
        <v>103390</v>
      </c>
      <c r="P51">
        <f t="shared" si="3"/>
        <v>7754.25</v>
      </c>
      <c r="Q51">
        <f t="shared" si="4"/>
        <v>90466.25</v>
      </c>
    </row>
    <row r="52" spans="1:17" x14ac:dyDescent="0.3">
      <c r="A52" t="s">
        <v>466</v>
      </c>
      <c r="B52" t="s">
        <v>415</v>
      </c>
      <c r="C52" t="s">
        <v>408</v>
      </c>
      <c r="D52" t="s">
        <v>289</v>
      </c>
      <c r="E52">
        <v>16</v>
      </c>
      <c r="F52">
        <v>4069</v>
      </c>
      <c r="G52">
        <v>5</v>
      </c>
      <c r="H52">
        <v>0</v>
      </c>
      <c r="I52">
        <v>7.4999999999999997E-2</v>
      </c>
      <c r="J52" t="s">
        <v>372</v>
      </c>
      <c r="K52" t="s">
        <v>90</v>
      </c>
      <c r="L52" t="s">
        <v>385</v>
      </c>
      <c r="M52">
        <f t="shared" si="1"/>
        <v>0</v>
      </c>
      <c r="N52">
        <f t="shared" si="5"/>
        <v>11</v>
      </c>
      <c r="O52">
        <f t="shared" si="2"/>
        <v>44759</v>
      </c>
      <c r="P52">
        <f t="shared" si="3"/>
        <v>3356.9249999999997</v>
      </c>
      <c r="Q52">
        <f t="shared" si="4"/>
        <v>41402.074999999997</v>
      </c>
    </row>
    <row r="53" spans="1:17" x14ac:dyDescent="0.3">
      <c r="A53" t="s">
        <v>467</v>
      </c>
      <c r="B53" t="s">
        <v>468</v>
      </c>
      <c r="C53" t="s">
        <v>403</v>
      </c>
      <c r="D53" t="s">
        <v>254</v>
      </c>
      <c r="E53">
        <v>7</v>
      </c>
      <c r="F53">
        <v>2849</v>
      </c>
      <c r="G53">
        <v>0</v>
      </c>
      <c r="H53">
        <v>0.05</v>
      </c>
      <c r="I53">
        <v>7.4999999999999997E-2</v>
      </c>
      <c r="J53" t="s">
        <v>392</v>
      </c>
      <c r="K53" t="s">
        <v>373</v>
      </c>
      <c r="L53" t="s">
        <v>374</v>
      </c>
      <c r="M53">
        <f t="shared" si="1"/>
        <v>997.15000000000009</v>
      </c>
      <c r="N53">
        <f t="shared" si="5"/>
        <v>7</v>
      </c>
      <c r="O53">
        <f t="shared" si="2"/>
        <v>19943</v>
      </c>
      <c r="P53">
        <f t="shared" si="3"/>
        <v>1495.7249999999999</v>
      </c>
      <c r="Q53">
        <f t="shared" si="4"/>
        <v>17450.125</v>
      </c>
    </row>
    <row r="54" spans="1:17" x14ac:dyDescent="0.3">
      <c r="A54" t="s">
        <v>469</v>
      </c>
      <c r="B54" t="s">
        <v>402</v>
      </c>
      <c r="C54" t="s">
        <v>406</v>
      </c>
      <c r="D54" t="s">
        <v>226</v>
      </c>
      <c r="E54">
        <v>28</v>
      </c>
      <c r="F54">
        <v>862</v>
      </c>
      <c r="G54">
        <v>0</v>
      </c>
      <c r="H54">
        <v>0.05</v>
      </c>
      <c r="I54">
        <v>7.4999999999999997E-2</v>
      </c>
      <c r="J54" t="s">
        <v>384</v>
      </c>
      <c r="K54" t="s">
        <v>373</v>
      </c>
      <c r="L54" t="s">
        <v>374</v>
      </c>
      <c r="M54">
        <f t="shared" si="1"/>
        <v>1206.8</v>
      </c>
      <c r="N54">
        <f t="shared" si="5"/>
        <v>28</v>
      </c>
      <c r="O54">
        <f t="shared" si="2"/>
        <v>24136</v>
      </c>
      <c r="P54">
        <f t="shared" si="3"/>
        <v>1810.2</v>
      </c>
      <c r="Q54">
        <f t="shared" si="4"/>
        <v>21119</v>
      </c>
    </row>
    <row r="55" spans="1:17" x14ac:dyDescent="0.3">
      <c r="A55" t="s">
        <v>470</v>
      </c>
      <c r="B55" t="s">
        <v>471</v>
      </c>
      <c r="C55" t="s">
        <v>406</v>
      </c>
      <c r="D55" t="s">
        <v>217</v>
      </c>
      <c r="E55">
        <v>35</v>
      </c>
      <c r="F55">
        <v>3358</v>
      </c>
      <c r="G55">
        <v>0</v>
      </c>
      <c r="H55">
        <v>0</v>
      </c>
      <c r="I55">
        <v>7.4999999999999997E-2</v>
      </c>
      <c r="J55" t="s">
        <v>384</v>
      </c>
      <c r="K55" t="s">
        <v>90</v>
      </c>
      <c r="L55" t="s">
        <v>374</v>
      </c>
      <c r="M55">
        <f t="shared" si="1"/>
        <v>0</v>
      </c>
      <c r="N55">
        <f t="shared" si="5"/>
        <v>35</v>
      </c>
      <c r="O55">
        <f t="shared" si="2"/>
        <v>117530</v>
      </c>
      <c r="P55">
        <f t="shared" si="3"/>
        <v>8814.75</v>
      </c>
      <c r="Q55">
        <f t="shared" si="4"/>
        <v>108715.25</v>
      </c>
    </row>
    <row r="56" spans="1:17" x14ac:dyDescent="0.3">
      <c r="A56" t="s">
        <v>472</v>
      </c>
      <c r="B56" t="s">
        <v>473</v>
      </c>
      <c r="C56" t="s">
        <v>370</v>
      </c>
      <c r="D56" t="s">
        <v>279</v>
      </c>
      <c r="E56">
        <v>27</v>
      </c>
      <c r="F56">
        <v>3864</v>
      </c>
      <c r="G56">
        <v>4</v>
      </c>
      <c r="H56">
        <v>0.1</v>
      </c>
      <c r="I56">
        <v>7.4999999999999997E-2</v>
      </c>
      <c r="J56" t="s">
        <v>372</v>
      </c>
      <c r="K56" t="s">
        <v>373</v>
      </c>
      <c r="L56" t="s">
        <v>393</v>
      </c>
      <c r="M56">
        <f t="shared" si="1"/>
        <v>8887.2000000000007</v>
      </c>
      <c r="N56">
        <f t="shared" si="5"/>
        <v>23</v>
      </c>
      <c r="O56">
        <f t="shared" si="2"/>
        <v>88872</v>
      </c>
      <c r="P56">
        <f t="shared" si="3"/>
        <v>6665.4</v>
      </c>
      <c r="Q56">
        <f t="shared" si="4"/>
        <v>73319.400000000009</v>
      </c>
    </row>
    <row r="57" spans="1:17" x14ac:dyDescent="0.3">
      <c r="A57" t="s">
        <v>474</v>
      </c>
      <c r="B57" t="s">
        <v>410</v>
      </c>
      <c r="C57" t="s">
        <v>377</v>
      </c>
      <c r="D57" t="s">
        <v>215</v>
      </c>
      <c r="E57">
        <v>15</v>
      </c>
      <c r="F57">
        <v>985</v>
      </c>
      <c r="G57">
        <v>0</v>
      </c>
      <c r="H57">
        <v>0.1</v>
      </c>
      <c r="I57">
        <v>7.4999999999999997E-2</v>
      </c>
      <c r="J57" t="s">
        <v>372</v>
      </c>
      <c r="K57" t="s">
        <v>96</v>
      </c>
      <c r="L57" t="s">
        <v>374</v>
      </c>
      <c r="M57">
        <f t="shared" si="1"/>
        <v>1477.5</v>
      </c>
      <c r="N57">
        <f t="shared" si="5"/>
        <v>15</v>
      </c>
      <c r="O57">
        <f t="shared" si="2"/>
        <v>14775</v>
      </c>
      <c r="P57">
        <f t="shared" si="3"/>
        <v>1108.125</v>
      </c>
      <c r="Q57">
        <f t="shared" si="4"/>
        <v>12189.375</v>
      </c>
    </row>
    <row r="58" spans="1:17" x14ac:dyDescent="0.3">
      <c r="A58" t="s">
        <v>475</v>
      </c>
      <c r="B58" t="s">
        <v>439</v>
      </c>
      <c r="C58" t="s">
        <v>408</v>
      </c>
      <c r="D58" t="s">
        <v>287</v>
      </c>
      <c r="E58">
        <v>16</v>
      </c>
      <c r="F58">
        <v>446</v>
      </c>
      <c r="G58">
        <v>4</v>
      </c>
      <c r="H58">
        <v>0.05</v>
      </c>
      <c r="I58">
        <v>7.4999999999999997E-2</v>
      </c>
      <c r="J58" t="s">
        <v>384</v>
      </c>
      <c r="K58" t="s">
        <v>90</v>
      </c>
      <c r="L58" t="s">
        <v>380</v>
      </c>
      <c r="M58">
        <f t="shared" si="1"/>
        <v>267.60000000000002</v>
      </c>
      <c r="N58">
        <f t="shared" si="5"/>
        <v>12</v>
      </c>
      <c r="O58">
        <f t="shared" si="2"/>
        <v>5352</v>
      </c>
      <c r="P58">
        <f t="shared" si="3"/>
        <v>401.4</v>
      </c>
      <c r="Q58">
        <f t="shared" si="4"/>
        <v>4683</v>
      </c>
    </row>
    <row r="59" spans="1:17" x14ac:dyDescent="0.3">
      <c r="A59" t="s">
        <v>476</v>
      </c>
      <c r="B59" t="s">
        <v>477</v>
      </c>
      <c r="C59" t="s">
        <v>400</v>
      </c>
      <c r="D59" t="s">
        <v>274</v>
      </c>
      <c r="E59">
        <v>11</v>
      </c>
      <c r="F59">
        <v>3440</v>
      </c>
      <c r="G59">
        <v>5</v>
      </c>
      <c r="H59">
        <v>0.05</v>
      </c>
      <c r="I59">
        <v>7.4999999999999997E-2</v>
      </c>
      <c r="J59" t="s">
        <v>372</v>
      </c>
      <c r="K59" t="s">
        <v>420</v>
      </c>
      <c r="L59" t="s">
        <v>385</v>
      </c>
      <c r="M59">
        <f t="shared" si="1"/>
        <v>1032</v>
      </c>
      <c r="N59">
        <f t="shared" si="5"/>
        <v>6</v>
      </c>
      <c r="O59">
        <f t="shared" si="2"/>
        <v>20640</v>
      </c>
      <c r="P59">
        <f t="shared" si="3"/>
        <v>1548</v>
      </c>
      <c r="Q59">
        <f t="shared" si="4"/>
        <v>18060</v>
      </c>
    </row>
    <row r="60" spans="1:17" x14ac:dyDescent="0.3">
      <c r="A60" t="s">
        <v>478</v>
      </c>
      <c r="B60" t="s">
        <v>458</v>
      </c>
      <c r="C60" t="s">
        <v>408</v>
      </c>
      <c r="D60" t="s">
        <v>289</v>
      </c>
      <c r="E60">
        <v>36</v>
      </c>
      <c r="F60">
        <v>4336</v>
      </c>
      <c r="G60">
        <v>0</v>
      </c>
      <c r="H60">
        <v>0.1</v>
      </c>
      <c r="I60">
        <v>7.4999999999999997E-2</v>
      </c>
      <c r="J60" t="s">
        <v>372</v>
      </c>
      <c r="K60" t="s">
        <v>373</v>
      </c>
      <c r="L60" t="s">
        <v>380</v>
      </c>
      <c r="M60">
        <f t="shared" si="1"/>
        <v>15609.6</v>
      </c>
      <c r="N60">
        <f t="shared" si="5"/>
        <v>36</v>
      </c>
      <c r="O60">
        <f t="shared" si="2"/>
        <v>156096</v>
      </c>
      <c r="P60">
        <f t="shared" si="3"/>
        <v>11707.199999999999</v>
      </c>
      <c r="Q60">
        <f t="shared" si="4"/>
        <v>128779.2</v>
      </c>
    </row>
    <row r="61" spans="1:17" x14ac:dyDescent="0.3">
      <c r="A61" t="s">
        <v>479</v>
      </c>
      <c r="B61" t="s">
        <v>471</v>
      </c>
      <c r="C61" t="s">
        <v>408</v>
      </c>
      <c r="D61" t="s">
        <v>286</v>
      </c>
      <c r="E61">
        <v>36</v>
      </c>
      <c r="F61">
        <v>3150</v>
      </c>
      <c r="G61">
        <v>0</v>
      </c>
      <c r="H61">
        <v>0.05</v>
      </c>
      <c r="I61">
        <v>7.4999999999999997E-2</v>
      </c>
      <c r="J61" t="s">
        <v>392</v>
      </c>
      <c r="K61" t="s">
        <v>379</v>
      </c>
      <c r="L61" t="s">
        <v>393</v>
      </c>
      <c r="M61">
        <f t="shared" si="1"/>
        <v>5670</v>
      </c>
      <c r="N61">
        <f t="shared" si="5"/>
        <v>36</v>
      </c>
      <c r="O61">
        <f t="shared" si="2"/>
        <v>113400</v>
      </c>
      <c r="P61">
        <f t="shared" si="3"/>
        <v>8505</v>
      </c>
      <c r="Q61">
        <f t="shared" si="4"/>
        <v>99225</v>
      </c>
    </row>
    <row r="62" spans="1:17" x14ac:dyDescent="0.3">
      <c r="A62" t="s">
        <v>480</v>
      </c>
      <c r="B62" t="s">
        <v>432</v>
      </c>
      <c r="C62" t="s">
        <v>370</v>
      </c>
      <c r="D62" t="s">
        <v>279</v>
      </c>
      <c r="E62">
        <v>32</v>
      </c>
      <c r="F62">
        <v>2811</v>
      </c>
      <c r="G62">
        <v>5</v>
      </c>
      <c r="H62">
        <v>0.1</v>
      </c>
      <c r="I62">
        <v>7.4999999999999997E-2</v>
      </c>
      <c r="J62" t="s">
        <v>384</v>
      </c>
      <c r="K62" t="s">
        <v>397</v>
      </c>
      <c r="L62" t="s">
        <v>393</v>
      </c>
      <c r="M62">
        <f t="shared" si="1"/>
        <v>7589.7000000000007</v>
      </c>
      <c r="N62">
        <f t="shared" si="5"/>
        <v>27</v>
      </c>
      <c r="O62">
        <f t="shared" si="2"/>
        <v>75897</v>
      </c>
      <c r="P62">
        <f t="shared" si="3"/>
        <v>5692.2749999999996</v>
      </c>
      <c r="Q62">
        <f t="shared" si="4"/>
        <v>62615.025000000001</v>
      </c>
    </row>
    <row r="63" spans="1:17" x14ac:dyDescent="0.3">
      <c r="A63" t="s">
        <v>481</v>
      </c>
      <c r="B63" t="s">
        <v>424</v>
      </c>
      <c r="C63" t="s">
        <v>400</v>
      </c>
      <c r="D63" t="s">
        <v>275</v>
      </c>
      <c r="E63">
        <v>37</v>
      </c>
      <c r="F63">
        <v>783</v>
      </c>
      <c r="G63">
        <v>4</v>
      </c>
      <c r="H63">
        <v>0.05</v>
      </c>
      <c r="I63">
        <v>7.4999999999999997E-2</v>
      </c>
      <c r="J63" t="s">
        <v>384</v>
      </c>
      <c r="K63" t="s">
        <v>90</v>
      </c>
      <c r="L63" t="s">
        <v>393</v>
      </c>
      <c r="M63">
        <f t="shared" si="1"/>
        <v>1291.95</v>
      </c>
      <c r="N63">
        <f t="shared" si="5"/>
        <v>33</v>
      </c>
      <c r="O63">
        <f t="shared" si="2"/>
        <v>25839</v>
      </c>
      <c r="P63">
        <f t="shared" si="3"/>
        <v>1937.925</v>
      </c>
      <c r="Q63">
        <f t="shared" si="4"/>
        <v>22609.125</v>
      </c>
    </row>
    <row r="64" spans="1:17" x14ac:dyDescent="0.3">
      <c r="A64" t="s">
        <v>482</v>
      </c>
      <c r="B64" t="s">
        <v>465</v>
      </c>
      <c r="C64" t="s">
        <v>416</v>
      </c>
      <c r="D64" t="s">
        <v>246</v>
      </c>
      <c r="E64">
        <v>35</v>
      </c>
      <c r="F64">
        <v>4197</v>
      </c>
      <c r="G64">
        <v>4</v>
      </c>
      <c r="H64">
        <v>0.1</v>
      </c>
      <c r="I64">
        <v>7.4999999999999997E-2</v>
      </c>
      <c r="J64" t="s">
        <v>392</v>
      </c>
      <c r="K64" t="s">
        <v>90</v>
      </c>
      <c r="L64" t="s">
        <v>374</v>
      </c>
      <c r="M64">
        <f t="shared" si="1"/>
        <v>13010.7</v>
      </c>
      <c r="N64">
        <f t="shared" si="5"/>
        <v>31</v>
      </c>
      <c r="O64">
        <f t="shared" si="2"/>
        <v>130107</v>
      </c>
      <c r="P64">
        <f t="shared" si="3"/>
        <v>9758.0249999999996</v>
      </c>
      <c r="Q64">
        <f t="shared" si="4"/>
        <v>107338.27500000001</v>
      </c>
    </row>
    <row r="65" spans="1:17" x14ac:dyDescent="0.3">
      <c r="A65" t="s">
        <v>483</v>
      </c>
      <c r="B65" t="s">
        <v>424</v>
      </c>
      <c r="C65" t="s">
        <v>408</v>
      </c>
      <c r="D65" t="s">
        <v>287</v>
      </c>
      <c r="E65">
        <v>25</v>
      </c>
      <c r="F65">
        <v>2159</v>
      </c>
      <c r="G65">
        <v>0</v>
      </c>
      <c r="H65">
        <v>0.05</v>
      </c>
      <c r="I65">
        <v>7.4999999999999997E-2</v>
      </c>
      <c r="J65" t="s">
        <v>392</v>
      </c>
      <c r="K65" t="s">
        <v>90</v>
      </c>
      <c r="L65" t="s">
        <v>393</v>
      </c>
      <c r="M65">
        <f t="shared" si="1"/>
        <v>2698.75</v>
      </c>
      <c r="N65">
        <f t="shared" si="5"/>
        <v>25</v>
      </c>
      <c r="O65">
        <f t="shared" si="2"/>
        <v>53975</v>
      </c>
      <c r="P65">
        <f t="shared" si="3"/>
        <v>4048.125</v>
      </c>
      <c r="Q65">
        <f t="shared" si="4"/>
        <v>47228.125</v>
      </c>
    </row>
    <row r="66" spans="1:17" x14ac:dyDescent="0.3">
      <c r="A66" t="s">
        <v>484</v>
      </c>
      <c r="B66" t="s">
        <v>387</v>
      </c>
      <c r="C66" t="s">
        <v>416</v>
      </c>
      <c r="D66" t="s">
        <v>248</v>
      </c>
      <c r="E66">
        <v>29</v>
      </c>
      <c r="F66">
        <v>2575</v>
      </c>
      <c r="G66">
        <v>5</v>
      </c>
      <c r="H66">
        <v>0</v>
      </c>
      <c r="I66">
        <v>7.4999999999999997E-2</v>
      </c>
      <c r="J66" t="s">
        <v>392</v>
      </c>
      <c r="K66" t="s">
        <v>373</v>
      </c>
      <c r="L66" t="s">
        <v>374</v>
      </c>
      <c r="M66">
        <f t="shared" si="1"/>
        <v>0</v>
      </c>
      <c r="N66">
        <f t="shared" si="5"/>
        <v>24</v>
      </c>
      <c r="O66">
        <f t="shared" si="2"/>
        <v>61800</v>
      </c>
      <c r="P66">
        <f t="shared" si="3"/>
        <v>4635</v>
      </c>
      <c r="Q66">
        <f t="shared" si="4"/>
        <v>57165</v>
      </c>
    </row>
    <row r="67" spans="1:17" x14ac:dyDescent="0.3">
      <c r="A67" t="s">
        <v>485</v>
      </c>
      <c r="B67" t="s">
        <v>444</v>
      </c>
      <c r="C67" t="s">
        <v>403</v>
      </c>
      <c r="D67" t="s">
        <v>255</v>
      </c>
      <c r="E67">
        <v>13</v>
      </c>
      <c r="F67">
        <v>4652</v>
      </c>
      <c r="G67">
        <v>3</v>
      </c>
      <c r="H67">
        <v>0</v>
      </c>
      <c r="I67">
        <v>7.4999999999999997E-2</v>
      </c>
      <c r="J67" t="s">
        <v>372</v>
      </c>
      <c r="K67" t="s">
        <v>96</v>
      </c>
      <c r="L67" t="s">
        <v>380</v>
      </c>
      <c r="M67">
        <f t="shared" ref="M67:M130" si="6">H67*O67</f>
        <v>0</v>
      </c>
      <c r="N67">
        <f t="shared" si="5"/>
        <v>10</v>
      </c>
      <c r="O67">
        <f t="shared" ref="O67:O130" si="7">SUM(F67*N67)</f>
        <v>46520</v>
      </c>
      <c r="P67">
        <f t="shared" ref="P67:P130" si="8">I67*O67</f>
        <v>3489</v>
      </c>
      <c r="Q67">
        <f t="shared" ref="Q67:Q130" si="9">SUM(O67-M67-P67)</f>
        <v>43031</v>
      </c>
    </row>
    <row r="68" spans="1:17" x14ac:dyDescent="0.3">
      <c r="A68" t="s">
        <v>486</v>
      </c>
      <c r="B68" t="s">
        <v>444</v>
      </c>
      <c r="C68" t="s">
        <v>406</v>
      </c>
      <c r="D68" t="s">
        <v>217</v>
      </c>
      <c r="E68">
        <v>36</v>
      </c>
      <c r="F68">
        <v>3482</v>
      </c>
      <c r="G68">
        <v>1</v>
      </c>
      <c r="H68">
        <v>0.1</v>
      </c>
      <c r="I68">
        <v>7.4999999999999997E-2</v>
      </c>
      <c r="J68" t="s">
        <v>392</v>
      </c>
      <c r="K68" t="s">
        <v>90</v>
      </c>
      <c r="L68" t="s">
        <v>380</v>
      </c>
      <c r="M68">
        <f t="shared" si="6"/>
        <v>12187</v>
      </c>
      <c r="N68">
        <f t="shared" si="5"/>
        <v>35</v>
      </c>
      <c r="O68">
        <f t="shared" si="7"/>
        <v>121870</v>
      </c>
      <c r="P68">
        <f t="shared" si="8"/>
        <v>9140.25</v>
      </c>
      <c r="Q68">
        <f t="shared" si="9"/>
        <v>100542.75</v>
      </c>
    </row>
    <row r="69" spans="1:17" x14ac:dyDescent="0.3">
      <c r="A69" t="s">
        <v>487</v>
      </c>
      <c r="B69" t="s">
        <v>422</v>
      </c>
      <c r="C69" t="s">
        <v>416</v>
      </c>
      <c r="D69" t="s">
        <v>250</v>
      </c>
      <c r="E69">
        <v>6</v>
      </c>
      <c r="F69">
        <v>2116</v>
      </c>
      <c r="G69">
        <v>0</v>
      </c>
      <c r="H69">
        <v>0.05</v>
      </c>
      <c r="I69">
        <v>7.4999999999999997E-2</v>
      </c>
      <c r="J69" t="s">
        <v>392</v>
      </c>
      <c r="K69" t="s">
        <v>379</v>
      </c>
      <c r="L69" t="s">
        <v>374</v>
      </c>
      <c r="M69">
        <f t="shared" si="6"/>
        <v>634.80000000000007</v>
      </c>
      <c r="N69">
        <f t="shared" si="5"/>
        <v>6</v>
      </c>
      <c r="O69">
        <f t="shared" si="7"/>
        <v>12696</v>
      </c>
      <c r="P69">
        <f t="shared" si="8"/>
        <v>952.19999999999993</v>
      </c>
      <c r="Q69">
        <f t="shared" si="9"/>
        <v>11109</v>
      </c>
    </row>
    <row r="70" spans="1:17" x14ac:dyDescent="0.3">
      <c r="A70" t="s">
        <v>488</v>
      </c>
      <c r="B70" t="s">
        <v>426</v>
      </c>
      <c r="C70" t="s">
        <v>370</v>
      </c>
      <c r="D70" t="s">
        <v>396</v>
      </c>
      <c r="E70">
        <v>5</v>
      </c>
      <c r="F70">
        <v>2154</v>
      </c>
      <c r="G70">
        <v>3</v>
      </c>
      <c r="H70">
        <v>0.05</v>
      </c>
      <c r="I70">
        <v>7.4999999999999997E-2</v>
      </c>
      <c r="J70" t="s">
        <v>372</v>
      </c>
      <c r="K70" t="s">
        <v>420</v>
      </c>
      <c r="L70" t="s">
        <v>385</v>
      </c>
      <c r="M70">
        <f t="shared" si="6"/>
        <v>215.4</v>
      </c>
      <c r="N70">
        <f t="shared" si="5"/>
        <v>2</v>
      </c>
      <c r="O70">
        <f t="shared" si="7"/>
        <v>4308</v>
      </c>
      <c r="P70">
        <f t="shared" si="8"/>
        <v>323.09999999999997</v>
      </c>
      <c r="Q70">
        <f t="shared" si="9"/>
        <v>3769.5</v>
      </c>
    </row>
    <row r="71" spans="1:17" x14ac:dyDescent="0.3">
      <c r="A71" t="s">
        <v>489</v>
      </c>
      <c r="B71" t="s">
        <v>415</v>
      </c>
      <c r="C71" t="s">
        <v>403</v>
      </c>
      <c r="D71" t="s">
        <v>227</v>
      </c>
      <c r="E71">
        <v>25</v>
      </c>
      <c r="F71">
        <v>1197</v>
      </c>
      <c r="G71">
        <v>2</v>
      </c>
      <c r="H71">
        <v>0.05</v>
      </c>
      <c r="I71">
        <v>7.4999999999999997E-2</v>
      </c>
      <c r="J71" t="s">
        <v>384</v>
      </c>
      <c r="K71" t="s">
        <v>420</v>
      </c>
      <c r="L71" t="s">
        <v>385</v>
      </c>
      <c r="M71">
        <f t="shared" si="6"/>
        <v>1376.5500000000002</v>
      </c>
      <c r="N71">
        <f t="shared" si="5"/>
        <v>23</v>
      </c>
      <c r="O71">
        <f t="shared" si="7"/>
        <v>27531</v>
      </c>
      <c r="P71">
        <f t="shared" si="8"/>
        <v>2064.8249999999998</v>
      </c>
      <c r="Q71">
        <f t="shared" si="9"/>
        <v>24089.625</v>
      </c>
    </row>
    <row r="72" spans="1:17" x14ac:dyDescent="0.3">
      <c r="A72" t="s">
        <v>490</v>
      </c>
      <c r="B72" t="s">
        <v>410</v>
      </c>
      <c r="C72" t="s">
        <v>403</v>
      </c>
      <c r="D72" t="s">
        <v>228</v>
      </c>
      <c r="E72">
        <v>18</v>
      </c>
      <c r="F72">
        <v>2509</v>
      </c>
      <c r="G72">
        <v>3</v>
      </c>
      <c r="H72">
        <v>0</v>
      </c>
      <c r="I72">
        <v>7.4999999999999997E-2</v>
      </c>
      <c r="J72" t="s">
        <v>384</v>
      </c>
      <c r="K72" t="s">
        <v>420</v>
      </c>
      <c r="L72" t="s">
        <v>374</v>
      </c>
      <c r="M72">
        <f t="shared" si="6"/>
        <v>0</v>
      </c>
      <c r="N72">
        <f t="shared" si="5"/>
        <v>15</v>
      </c>
      <c r="O72">
        <f t="shared" si="7"/>
        <v>37635</v>
      </c>
      <c r="P72">
        <f t="shared" si="8"/>
        <v>2822.625</v>
      </c>
      <c r="Q72">
        <f t="shared" si="9"/>
        <v>34812.375</v>
      </c>
    </row>
    <row r="73" spans="1:17" x14ac:dyDescent="0.3">
      <c r="A73" t="s">
        <v>491</v>
      </c>
      <c r="B73" t="s">
        <v>424</v>
      </c>
      <c r="C73" t="s">
        <v>403</v>
      </c>
      <c r="D73" t="s">
        <v>254</v>
      </c>
      <c r="E73">
        <v>5</v>
      </c>
      <c r="F73">
        <v>3538</v>
      </c>
      <c r="G73">
        <v>3</v>
      </c>
      <c r="H73">
        <v>0.1</v>
      </c>
      <c r="I73">
        <v>7.4999999999999997E-2</v>
      </c>
      <c r="J73" t="s">
        <v>392</v>
      </c>
      <c r="K73" t="s">
        <v>397</v>
      </c>
      <c r="L73" t="s">
        <v>374</v>
      </c>
      <c r="M73">
        <f t="shared" si="6"/>
        <v>707.6</v>
      </c>
      <c r="N73">
        <f t="shared" si="5"/>
        <v>2</v>
      </c>
      <c r="O73">
        <f t="shared" si="7"/>
        <v>7076</v>
      </c>
      <c r="P73">
        <f t="shared" si="8"/>
        <v>530.69999999999993</v>
      </c>
      <c r="Q73">
        <f t="shared" si="9"/>
        <v>5837.7</v>
      </c>
    </row>
    <row r="74" spans="1:17" x14ac:dyDescent="0.3">
      <c r="A74" t="s">
        <v>492</v>
      </c>
      <c r="B74" t="s">
        <v>471</v>
      </c>
      <c r="C74" t="s">
        <v>370</v>
      </c>
      <c r="D74" t="s">
        <v>371</v>
      </c>
      <c r="E74">
        <v>26</v>
      </c>
      <c r="F74">
        <v>3108</v>
      </c>
      <c r="G74">
        <v>2</v>
      </c>
      <c r="H74">
        <v>0</v>
      </c>
      <c r="I74">
        <v>7.4999999999999997E-2</v>
      </c>
      <c r="J74" t="s">
        <v>392</v>
      </c>
      <c r="K74" t="s">
        <v>397</v>
      </c>
      <c r="L74" t="s">
        <v>374</v>
      </c>
      <c r="M74">
        <f t="shared" si="6"/>
        <v>0</v>
      </c>
      <c r="N74">
        <f t="shared" si="5"/>
        <v>24</v>
      </c>
      <c r="O74">
        <f t="shared" si="7"/>
        <v>74592</v>
      </c>
      <c r="P74">
        <f t="shared" si="8"/>
        <v>5594.4</v>
      </c>
      <c r="Q74">
        <f t="shared" si="9"/>
        <v>68997.600000000006</v>
      </c>
    </row>
    <row r="75" spans="1:17" x14ac:dyDescent="0.3">
      <c r="A75" t="s">
        <v>493</v>
      </c>
      <c r="B75" t="s">
        <v>369</v>
      </c>
      <c r="C75" t="s">
        <v>406</v>
      </c>
      <c r="D75" t="s">
        <v>291</v>
      </c>
      <c r="E75">
        <v>35</v>
      </c>
      <c r="F75">
        <v>3247</v>
      </c>
      <c r="G75">
        <v>2</v>
      </c>
      <c r="H75">
        <v>0.1</v>
      </c>
      <c r="I75">
        <v>7.4999999999999997E-2</v>
      </c>
      <c r="J75" t="s">
        <v>384</v>
      </c>
      <c r="K75" t="s">
        <v>420</v>
      </c>
      <c r="L75" t="s">
        <v>385</v>
      </c>
      <c r="M75">
        <f t="shared" si="6"/>
        <v>10715.1</v>
      </c>
      <c r="N75">
        <f t="shared" si="5"/>
        <v>33</v>
      </c>
      <c r="O75">
        <f t="shared" si="7"/>
        <v>107151</v>
      </c>
      <c r="P75">
        <f t="shared" si="8"/>
        <v>8036.3249999999998</v>
      </c>
      <c r="Q75">
        <f t="shared" si="9"/>
        <v>88399.574999999997</v>
      </c>
    </row>
    <row r="76" spans="1:17" x14ac:dyDescent="0.3">
      <c r="A76" t="s">
        <v>494</v>
      </c>
      <c r="B76" t="s">
        <v>465</v>
      </c>
      <c r="C76" t="s">
        <v>400</v>
      </c>
      <c r="D76" t="s">
        <v>275</v>
      </c>
      <c r="E76">
        <v>23</v>
      </c>
      <c r="F76">
        <v>2214</v>
      </c>
      <c r="G76">
        <v>3</v>
      </c>
      <c r="H76">
        <v>0.1</v>
      </c>
      <c r="I76">
        <v>7.4999999999999997E-2</v>
      </c>
      <c r="J76" t="s">
        <v>384</v>
      </c>
      <c r="K76" t="s">
        <v>96</v>
      </c>
      <c r="L76" t="s">
        <v>374</v>
      </c>
      <c r="M76">
        <f t="shared" si="6"/>
        <v>4428</v>
      </c>
      <c r="N76">
        <f t="shared" si="5"/>
        <v>20</v>
      </c>
      <c r="O76">
        <f t="shared" si="7"/>
        <v>44280</v>
      </c>
      <c r="P76">
        <f t="shared" si="8"/>
        <v>3321</v>
      </c>
      <c r="Q76">
        <f t="shared" si="9"/>
        <v>36531</v>
      </c>
    </row>
    <row r="77" spans="1:17" x14ac:dyDescent="0.3">
      <c r="A77" t="s">
        <v>495</v>
      </c>
      <c r="B77" t="s">
        <v>430</v>
      </c>
      <c r="C77" t="s">
        <v>403</v>
      </c>
      <c r="D77" t="s">
        <v>255</v>
      </c>
      <c r="E77">
        <v>5</v>
      </c>
      <c r="F77">
        <v>4217</v>
      </c>
      <c r="G77">
        <v>3</v>
      </c>
      <c r="H77">
        <v>0.05</v>
      </c>
      <c r="I77">
        <v>7.4999999999999997E-2</v>
      </c>
      <c r="J77" t="s">
        <v>392</v>
      </c>
      <c r="K77" t="s">
        <v>397</v>
      </c>
      <c r="L77" t="s">
        <v>374</v>
      </c>
      <c r="M77">
        <f t="shared" si="6"/>
        <v>421.70000000000005</v>
      </c>
      <c r="N77">
        <f t="shared" si="5"/>
        <v>2</v>
      </c>
      <c r="O77">
        <f t="shared" si="7"/>
        <v>8434</v>
      </c>
      <c r="P77">
        <f t="shared" si="8"/>
        <v>632.54999999999995</v>
      </c>
      <c r="Q77">
        <f t="shared" si="9"/>
        <v>7379.75</v>
      </c>
    </row>
    <row r="78" spans="1:17" x14ac:dyDescent="0.3">
      <c r="A78" t="s">
        <v>496</v>
      </c>
      <c r="B78" t="s">
        <v>497</v>
      </c>
      <c r="C78" t="s">
        <v>406</v>
      </c>
      <c r="D78" t="s">
        <v>226</v>
      </c>
      <c r="E78">
        <v>17</v>
      </c>
      <c r="F78">
        <v>327</v>
      </c>
      <c r="G78">
        <v>4</v>
      </c>
      <c r="H78">
        <v>0.05</v>
      </c>
      <c r="I78">
        <v>7.4999999999999997E-2</v>
      </c>
      <c r="J78" t="s">
        <v>384</v>
      </c>
      <c r="K78" t="s">
        <v>420</v>
      </c>
      <c r="L78" t="s">
        <v>393</v>
      </c>
      <c r="M78">
        <f t="shared" si="6"/>
        <v>212.55</v>
      </c>
      <c r="N78">
        <f t="shared" si="5"/>
        <v>13</v>
      </c>
      <c r="O78">
        <f t="shared" si="7"/>
        <v>4251</v>
      </c>
      <c r="P78">
        <f t="shared" si="8"/>
        <v>318.82499999999999</v>
      </c>
      <c r="Q78">
        <f t="shared" si="9"/>
        <v>3719.625</v>
      </c>
    </row>
    <row r="79" spans="1:17" x14ac:dyDescent="0.3">
      <c r="A79" t="s">
        <v>498</v>
      </c>
      <c r="B79" t="s">
        <v>473</v>
      </c>
      <c r="C79" t="s">
        <v>400</v>
      </c>
      <c r="D79" t="s">
        <v>268</v>
      </c>
      <c r="E79">
        <v>32</v>
      </c>
      <c r="F79">
        <v>1422</v>
      </c>
      <c r="G79">
        <v>0</v>
      </c>
      <c r="H79">
        <v>0.05</v>
      </c>
      <c r="I79">
        <v>7.4999999999999997E-2</v>
      </c>
      <c r="J79" t="s">
        <v>372</v>
      </c>
      <c r="K79" t="s">
        <v>373</v>
      </c>
      <c r="L79" t="s">
        <v>380</v>
      </c>
      <c r="M79">
        <f t="shared" si="6"/>
        <v>2275.2000000000003</v>
      </c>
      <c r="N79">
        <f t="shared" si="5"/>
        <v>32</v>
      </c>
      <c r="O79">
        <f t="shared" si="7"/>
        <v>45504</v>
      </c>
      <c r="P79">
        <f t="shared" si="8"/>
        <v>3412.7999999999997</v>
      </c>
      <c r="Q79">
        <f t="shared" si="9"/>
        <v>39816</v>
      </c>
    </row>
    <row r="80" spans="1:17" x14ac:dyDescent="0.3">
      <c r="A80" t="s">
        <v>499</v>
      </c>
      <c r="B80" t="s">
        <v>471</v>
      </c>
      <c r="C80" t="s">
        <v>370</v>
      </c>
      <c r="D80" t="s">
        <v>396</v>
      </c>
      <c r="E80">
        <v>39</v>
      </c>
      <c r="F80">
        <v>3762</v>
      </c>
      <c r="G80">
        <v>4</v>
      </c>
      <c r="H80">
        <v>0</v>
      </c>
      <c r="I80">
        <v>7.4999999999999997E-2</v>
      </c>
      <c r="J80" t="s">
        <v>392</v>
      </c>
      <c r="K80" t="s">
        <v>420</v>
      </c>
      <c r="L80" t="s">
        <v>380</v>
      </c>
      <c r="M80">
        <f t="shared" si="6"/>
        <v>0</v>
      </c>
      <c r="N80">
        <f t="shared" si="5"/>
        <v>35</v>
      </c>
      <c r="O80">
        <f t="shared" si="7"/>
        <v>131670</v>
      </c>
      <c r="P80">
        <f t="shared" si="8"/>
        <v>9875.25</v>
      </c>
      <c r="Q80">
        <f t="shared" si="9"/>
        <v>121794.75</v>
      </c>
    </row>
    <row r="81" spans="1:17" x14ac:dyDescent="0.3">
      <c r="A81" t="s">
        <v>500</v>
      </c>
      <c r="B81" t="s">
        <v>422</v>
      </c>
      <c r="C81" t="s">
        <v>408</v>
      </c>
      <c r="D81" t="s">
        <v>288</v>
      </c>
      <c r="E81">
        <v>9</v>
      </c>
      <c r="F81">
        <v>3958</v>
      </c>
      <c r="G81">
        <v>5</v>
      </c>
      <c r="H81">
        <v>0.1</v>
      </c>
      <c r="I81">
        <v>7.4999999999999997E-2</v>
      </c>
      <c r="J81" t="s">
        <v>392</v>
      </c>
      <c r="K81" t="s">
        <v>373</v>
      </c>
      <c r="L81" t="s">
        <v>374</v>
      </c>
      <c r="M81">
        <f t="shared" si="6"/>
        <v>1583.2</v>
      </c>
      <c r="N81">
        <f t="shared" si="5"/>
        <v>4</v>
      </c>
      <c r="O81">
        <f t="shared" si="7"/>
        <v>15832</v>
      </c>
      <c r="P81">
        <f t="shared" si="8"/>
        <v>1187.3999999999999</v>
      </c>
      <c r="Q81">
        <f t="shared" si="9"/>
        <v>13061.4</v>
      </c>
    </row>
    <row r="82" spans="1:17" x14ac:dyDescent="0.3">
      <c r="A82" t="s">
        <v>501</v>
      </c>
      <c r="B82" t="s">
        <v>395</v>
      </c>
      <c r="C82" t="s">
        <v>370</v>
      </c>
      <c r="D82" t="s">
        <v>371</v>
      </c>
      <c r="E82">
        <v>8</v>
      </c>
      <c r="F82">
        <v>4552</v>
      </c>
      <c r="G82">
        <v>2</v>
      </c>
      <c r="H82">
        <v>0.1</v>
      </c>
      <c r="I82">
        <v>7.4999999999999997E-2</v>
      </c>
      <c r="J82" t="s">
        <v>384</v>
      </c>
      <c r="K82" t="s">
        <v>90</v>
      </c>
      <c r="L82" t="s">
        <v>385</v>
      </c>
      <c r="M82">
        <f t="shared" si="6"/>
        <v>2731.2000000000003</v>
      </c>
      <c r="N82">
        <f t="shared" si="5"/>
        <v>6</v>
      </c>
      <c r="O82">
        <f t="shared" si="7"/>
        <v>27312</v>
      </c>
      <c r="P82">
        <f t="shared" si="8"/>
        <v>2048.4</v>
      </c>
      <c r="Q82">
        <f t="shared" si="9"/>
        <v>22532.399999999998</v>
      </c>
    </row>
    <row r="83" spans="1:17" x14ac:dyDescent="0.3">
      <c r="A83" t="s">
        <v>502</v>
      </c>
      <c r="B83" t="s">
        <v>434</v>
      </c>
      <c r="C83" t="s">
        <v>406</v>
      </c>
      <c r="D83" t="s">
        <v>225</v>
      </c>
      <c r="E83">
        <v>20</v>
      </c>
      <c r="F83">
        <v>1978</v>
      </c>
      <c r="G83">
        <v>1</v>
      </c>
      <c r="H83">
        <v>0.1</v>
      </c>
      <c r="I83">
        <v>7.4999999999999997E-2</v>
      </c>
      <c r="J83" t="s">
        <v>392</v>
      </c>
      <c r="K83" t="s">
        <v>90</v>
      </c>
      <c r="L83" t="s">
        <v>393</v>
      </c>
      <c r="M83">
        <f t="shared" si="6"/>
        <v>3758.2000000000003</v>
      </c>
      <c r="N83">
        <f t="shared" si="5"/>
        <v>19</v>
      </c>
      <c r="O83">
        <f t="shared" si="7"/>
        <v>37582</v>
      </c>
      <c r="P83">
        <f t="shared" si="8"/>
        <v>2818.65</v>
      </c>
      <c r="Q83">
        <f t="shared" si="9"/>
        <v>31005.15</v>
      </c>
    </row>
    <row r="84" spans="1:17" x14ac:dyDescent="0.3">
      <c r="A84" t="s">
        <v>503</v>
      </c>
      <c r="B84" t="s">
        <v>399</v>
      </c>
      <c r="C84" t="s">
        <v>406</v>
      </c>
      <c r="D84" t="s">
        <v>225</v>
      </c>
      <c r="E84">
        <v>29</v>
      </c>
      <c r="F84">
        <v>326</v>
      </c>
      <c r="G84">
        <v>1</v>
      </c>
      <c r="H84">
        <v>0.1</v>
      </c>
      <c r="I84">
        <v>7.4999999999999997E-2</v>
      </c>
      <c r="J84" t="s">
        <v>392</v>
      </c>
      <c r="K84" t="s">
        <v>90</v>
      </c>
      <c r="L84" t="s">
        <v>380</v>
      </c>
      <c r="M84">
        <f t="shared" si="6"/>
        <v>912.80000000000007</v>
      </c>
      <c r="N84">
        <f t="shared" si="5"/>
        <v>28</v>
      </c>
      <c r="O84">
        <f t="shared" si="7"/>
        <v>9128</v>
      </c>
      <c r="P84">
        <f t="shared" si="8"/>
        <v>684.6</v>
      </c>
      <c r="Q84">
        <f t="shared" si="9"/>
        <v>7530.6</v>
      </c>
    </row>
    <row r="85" spans="1:17" x14ac:dyDescent="0.3">
      <c r="A85" t="s">
        <v>504</v>
      </c>
      <c r="B85" t="s">
        <v>413</v>
      </c>
      <c r="C85" t="s">
        <v>416</v>
      </c>
      <c r="D85" t="s">
        <v>247</v>
      </c>
      <c r="E85">
        <v>23</v>
      </c>
      <c r="F85">
        <v>1753</v>
      </c>
      <c r="G85">
        <v>3</v>
      </c>
      <c r="H85">
        <v>0.05</v>
      </c>
      <c r="I85">
        <v>7.4999999999999997E-2</v>
      </c>
      <c r="J85" t="s">
        <v>384</v>
      </c>
      <c r="K85" t="s">
        <v>90</v>
      </c>
      <c r="L85" t="s">
        <v>385</v>
      </c>
      <c r="M85">
        <f t="shared" si="6"/>
        <v>1753</v>
      </c>
      <c r="N85">
        <f t="shared" si="5"/>
        <v>20</v>
      </c>
      <c r="O85">
        <f t="shared" si="7"/>
        <v>35060</v>
      </c>
      <c r="P85">
        <f t="shared" si="8"/>
        <v>2629.5</v>
      </c>
      <c r="Q85">
        <f t="shared" si="9"/>
        <v>30677.5</v>
      </c>
    </row>
    <row r="86" spans="1:17" x14ac:dyDescent="0.3">
      <c r="A86" t="s">
        <v>505</v>
      </c>
      <c r="B86" t="s">
        <v>387</v>
      </c>
      <c r="C86" t="s">
        <v>406</v>
      </c>
      <c r="D86" t="s">
        <v>226</v>
      </c>
      <c r="E86">
        <v>35</v>
      </c>
      <c r="F86">
        <v>2352</v>
      </c>
      <c r="G86">
        <v>5</v>
      </c>
      <c r="H86">
        <v>0.05</v>
      </c>
      <c r="I86">
        <v>7.4999999999999997E-2</v>
      </c>
      <c r="J86" t="s">
        <v>392</v>
      </c>
      <c r="K86" t="s">
        <v>96</v>
      </c>
      <c r="L86" t="s">
        <v>380</v>
      </c>
      <c r="M86">
        <f t="shared" si="6"/>
        <v>3528</v>
      </c>
      <c r="N86">
        <f t="shared" si="5"/>
        <v>30</v>
      </c>
      <c r="O86">
        <f t="shared" si="7"/>
        <v>70560</v>
      </c>
      <c r="P86">
        <f t="shared" si="8"/>
        <v>5292</v>
      </c>
      <c r="Q86">
        <f t="shared" si="9"/>
        <v>61740</v>
      </c>
    </row>
    <row r="87" spans="1:17" x14ac:dyDescent="0.3">
      <c r="A87" t="s">
        <v>506</v>
      </c>
      <c r="B87" t="s">
        <v>424</v>
      </c>
      <c r="C87" t="s">
        <v>416</v>
      </c>
      <c r="D87" t="s">
        <v>245</v>
      </c>
      <c r="E87">
        <v>22</v>
      </c>
      <c r="F87">
        <v>2682</v>
      </c>
      <c r="G87">
        <v>2</v>
      </c>
      <c r="H87">
        <v>0.1</v>
      </c>
      <c r="I87">
        <v>7.4999999999999997E-2</v>
      </c>
      <c r="J87" t="s">
        <v>392</v>
      </c>
      <c r="K87" t="s">
        <v>90</v>
      </c>
      <c r="L87" t="s">
        <v>385</v>
      </c>
      <c r="M87">
        <f t="shared" si="6"/>
        <v>5364</v>
      </c>
      <c r="N87">
        <f t="shared" si="5"/>
        <v>20</v>
      </c>
      <c r="O87">
        <f t="shared" si="7"/>
        <v>53640</v>
      </c>
      <c r="P87">
        <f t="shared" si="8"/>
        <v>4023</v>
      </c>
      <c r="Q87">
        <f t="shared" si="9"/>
        <v>44253</v>
      </c>
    </row>
    <row r="88" spans="1:17" x14ac:dyDescent="0.3">
      <c r="A88" t="s">
        <v>507</v>
      </c>
      <c r="B88" t="s">
        <v>465</v>
      </c>
      <c r="C88" t="s">
        <v>377</v>
      </c>
      <c r="D88" t="s">
        <v>383</v>
      </c>
      <c r="E88">
        <v>9</v>
      </c>
      <c r="F88">
        <v>1942</v>
      </c>
      <c r="G88">
        <v>1</v>
      </c>
      <c r="H88">
        <v>0.05</v>
      </c>
      <c r="I88">
        <v>7.4999999999999997E-2</v>
      </c>
      <c r="J88" t="s">
        <v>384</v>
      </c>
      <c r="K88" t="s">
        <v>397</v>
      </c>
      <c r="L88" t="s">
        <v>385</v>
      </c>
      <c r="M88">
        <f t="shared" si="6"/>
        <v>776.80000000000007</v>
      </c>
      <c r="N88">
        <f t="shared" si="5"/>
        <v>8</v>
      </c>
      <c r="O88">
        <f t="shared" si="7"/>
        <v>15536</v>
      </c>
      <c r="P88">
        <f t="shared" si="8"/>
        <v>1165.2</v>
      </c>
      <c r="Q88">
        <f t="shared" si="9"/>
        <v>13594</v>
      </c>
    </row>
    <row r="89" spans="1:17" x14ac:dyDescent="0.3">
      <c r="A89" t="s">
        <v>508</v>
      </c>
      <c r="B89" t="s">
        <v>387</v>
      </c>
      <c r="C89" t="s">
        <v>408</v>
      </c>
      <c r="D89" t="s">
        <v>288</v>
      </c>
      <c r="E89">
        <v>23</v>
      </c>
      <c r="F89">
        <v>2487</v>
      </c>
      <c r="G89">
        <v>4</v>
      </c>
      <c r="H89">
        <v>0.05</v>
      </c>
      <c r="I89">
        <v>7.4999999999999997E-2</v>
      </c>
      <c r="J89" t="s">
        <v>372</v>
      </c>
      <c r="K89" t="s">
        <v>373</v>
      </c>
      <c r="L89" t="s">
        <v>393</v>
      </c>
      <c r="M89">
        <f t="shared" si="6"/>
        <v>2362.65</v>
      </c>
      <c r="N89">
        <f t="shared" si="5"/>
        <v>19</v>
      </c>
      <c r="O89">
        <f t="shared" si="7"/>
        <v>47253</v>
      </c>
      <c r="P89">
        <f t="shared" si="8"/>
        <v>3543.9749999999999</v>
      </c>
      <c r="Q89">
        <f t="shared" si="9"/>
        <v>41346.375</v>
      </c>
    </row>
    <row r="90" spans="1:17" x14ac:dyDescent="0.3">
      <c r="A90" t="s">
        <v>509</v>
      </c>
      <c r="B90" t="s">
        <v>369</v>
      </c>
      <c r="C90" t="s">
        <v>370</v>
      </c>
      <c r="D90" t="s">
        <v>279</v>
      </c>
      <c r="E90">
        <v>36</v>
      </c>
      <c r="F90">
        <v>3905</v>
      </c>
      <c r="G90">
        <v>2</v>
      </c>
      <c r="H90">
        <v>0</v>
      </c>
      <c r="I90">
        <v>7.4999999999999997E-2</v>
      </c>
      <c r="J90" t="s">
        <v>392</v>
      </c>
      <c r="K90" t="s">
        <v>96</v>
      </c>
      <c r="L90" t="s">
        <v>385</v>
      </c>
      <c r="M90">
        <f t="shared" si="6"/>
        <v>0</v>
      </c>
      <c r="N90">
        <f t="shared" ref="N90:N153" si="10">SUM(E90-G90)</f>
        <v>34</v>
      </c>
      <c r="O90">
        <f t="shared" si="7"/>
        <v>132770</v>
      </c>
      <c r="P90">
        <f t="shared" si="8"/>
        <v>9957.75</v>
      </c>
      <c r="Q90">
        <f t="shared" si="9"/>
        <v>122812.25</v>
      </c>
    </row>
    <row r="91" spans="1:17" x14ac:dyDescent="0.3">
      <c r="A91" t="s">
        <v>510</v>
      </c>
      <c r="B91" t="s">
        <v>382</v>
      </c>
      <c r="C91" t="s">
        <v>416</v>
      </c>
      <c r="D91" t="s">
        <v>246</v>
      </c>
      <c r="E91">
        <v>39</v>
      </c>
      <c r="F91">
        <v>3555</v>
      </c>
      <c r="G91">
        <v>0</v>
      </c>
      <c r="H91">
        <v>0.1</v>
      </c>
      <c r="I91">
        <v>7.4999999999999997E-2</v>
      </c>
      <c r="J91" t="s">
        <v>372</v>
      </c>
      <c r="K91" t="s">
        <v>420</v>
      </c>
      <c r="L91" t="s">
        <v>380</v>
      </c>
      <c r="M91">
        <f t="shared" si="6"/>
        <v>13864.5</v>
      </c>
      <c r="N91">
        <f t="shared" si="10"/>
        <v>39</v>
      </c>
      <c r="O91">
        <f t="shared" si="7"/>
        <v>138645</v>
      </c>
      <c r="P91">
        <f t="shared" si="8"/>
        <v>10398.375</v>
      </c>
      <c r="Q91">
        <f t="shared" si="9"/>
        <v>114382.125</v>
      </c>
    </row>
    <row r="92" spans="1:17" x14ac:dyDescent="0.3">
      <c r="A92" t="s">
        <v>511</v>
      </c>
      <c r="B92" t="s">
        <v>424</v>
      </c>
      <c r="C92" t="s">
        <v>400</v>
      </c>
      <c r="D92" t="s">
        <v>274</v>
      </c>
      <c r="E92">
        <v>31</v>
      </c>
      <c r="F92">
        <v>4449</v>
      </c>
      <c r="G92">
        <v>2</v>
      </c>
      <c r="H92">
        <v>0.1</v>
      </c>
      <c r="I92">
        <v>7.4999999999999997E-2</v>
      </c>
      <c r="J92" t="s">
        <v>392</v>
      </c>
      <c r="K92" t="s">
        <v>96</v>
      </c>
      <c r="L92" t="s">
        <v>380</v>
      </c>
      <c r="M92">
        <f t="shared" si="6"/>
        <v>12902.1</v>
      </c>
      <c r="N92">
        <f t="shared" si="10"/>
        <v>29</v>
      </c>
      <c r="O92">
        <f t="shared" si="7"/>
        <v>129021</v>
      </c>
      <c r="P92">
        <f t="shared" si="8"/>
        <v>9676.5749999999989</v>
      </c>
      <c r="Q92">
        <f t="shared" si="9"/>
        <v>106442.325</v>
      </c>
    </row>
    <row r="93" spans="1:17" x14ac:dyDescent="0.3">
      <c r="A93" t="s">
        <v>512</v>
      </c>
      <c r="B93" t="s">
        <v>497</v>
      </c>
      <c r="C93" t="s">
        <v>400</v>
      </c>
      <c r="D93" t="s">
        <v>269</v>
      </c>
      <c r="E93">
        <v>22</v>
      </c>
      <c r="F93">
        <v>582</v>
      </c>
      <c r="G93">
        <v>1</v>
      </c>
      <c r="H93">
        <v>0.1</v>
      </c>
      <c r="I93">
        <v>7.4999999999999997E-2</v>
      </c>
      <c r="J93" t="s">
        <v>384</v>
      </c>
      <c r="K93" t="s">
        <v>90</v>
      </c>
      <c r="L93" t="s">
        <v>374</v>
      </c>
      <c r="M93">
        <f t="shared" si="6"/>
        <v>1222.2</v>
      </c>
      <c r="N93">
        <f t="shared" si="10"/>
        <v>21</v>
      </c>
      <c r="O93">
        <f t="shared" si="7"/>
        <v>12222</v>
      </c>
      <c r="P93">
        <f t="shared" si="8"/>
        <v>916.65</v>
      </c>
      <c r="Q93">
        <f t="shared" si="9"/>
        <v>10083.15</v>
      </c>
    </row>
    <row r="94" spans="1:17" x14ac:dyDescent="0.3">
      <c r="A94" t="s">
        <v>513</v>
      </c>
      <c r="B94" t="s">
        <v>387</v>
      </c>
      <c r="C94" t="s">
        <v>377</v>
      </c>
      <c r="D94" t="s">
        <v>383</v>
      </c>
      <c r="E94">
        <v>19</v>
      </c>
      <c r="F94">
        <v>2139</v>
      </c>
      <c r="G94">
        <v>1</v>
      </c>
      <c r="H94">
        <v>0.1</v>
      </c>
      <c r="I94">
        <v>7.4999999999999997E-2</v>
      </c>
      <c r="J94" t="s">
        <v>392</v>
      </c>
      <c r="K94" t="s">
        <v>397</v>
      </c>
      <c r="L94" t="s">
        <v>385</v>
      </c>
      <c r="M94">
        <f t="shared" si="6"/>
        <v>3850.2000000000003</v>
      </c>
      <c r="N94">
        <f t="shared" si="10"/>
        <v>18</v>
      </c>
      <c r="O94">
        <f t="shared" si="7"/>
        <v>38502</v>
      </c>
      <c r="P94">
        <f t="shared" si="8"/>
        <v>2887.65</v>
      </c>
      <c r="Q94">
        <f t="shared" si="9"/>
        <v>31764.15</v>
      </c>
    </row>
    <row r="95" spans="1:17" x14ac:dyDescent="0.3">
      <c r="A95" t="s">
        <v>514</v>
      </c>
      <c r="B95" t="s">
        <v>437</v>
      </c>
      <c r="C95" t="s">
        <v>408</v>
      </c>
      <c r="D95" t="s">
        <v>289</v>
      </c>
      <c r="E95">
        <v>14</v>
      </c>
      <c r="F95">
        <v>3869</v>
      </c>
      <c r="G95">
        <v>0</v>
      </c>
      <c r="H95">
        <v>0</v>
      </c>
      <c r="I95">
        <v>7.4999999999999997E-2</v>
      </c>
      <c r="J95" t="s">
        <v>372</v>
      </c>
      <c r="K95" t="s">
        <v>397</v>
      </c>
      <c r="L95" t="s">
        <v>374</v>
      </c>
      <c r="M95">
        <f t="shared" si="6"/>
        <v>0</v>
      </c>
      <c r="N95">
        <f t="shared" si="10"/>
        <v>14</v>
      </c>
      <c r="O95">
        <f t="shared" si="7"/>
        <v>54166</v>
      </c>
      <c r="P95">
        <f t="shared" si="8"/>
        <v>4062.45</v>
      </c>
      <c r="Q95">
        <f t="shared" si="9"/>
        <v>50103.55</v>
      </c>
    </row>
    <row r="96" spans="1:17" x14ac:dyDescent="0.3">
      <c r="A96" t="s">
        <v>515</v>
      </c>
      <c r="B96" t="s">
        <v>382</v>
      </c>
      <c r="C96" t="s">
        <v>377</v>
      </c>
      <c r="D96" t="s">
        <v>378</v>
      </c>
      <c r="E96">
        <v>28</v>
      </c>
      <c r="F96">
        <v>377</v>
      </c>
      <c r="G96">
        <v>3</v>
      </c>
      <c r="H96">
        <v>0.05</v>
      </c>
      <c r="I96">
        <v>7.4999999999999997E-2</v>
      </c>
      <c r="J96" t="s">
        <v>372</v>
      </c>
      <c r="K96" t="s">
        <v>379</v>
      </c>
      <c r="L96" t="s">
        <v>380</v>
      </c>
      <c r="M96">
        <f t="shared" si="6"/>
        <v>471.25</v>
      </c>
      <c r="N96">
        <f t="shared" si="10"/>
        <v>25</v>
      </c>
      <c r="O96">
        <f t="shared" si="7"/>
        <v>9425</v>
      </c>
      <c r="P96">
        <f t="shared" si="8"/>
        <v>706.875</v>
      </c>
      <c r="Q96">
        <f t="shared" si="9"/>
        <v>8246.875</v>
      </c>
    </row>
    <row r="97" spans="1:17" x14ac:dyDescent="0.3">
      <c r="A97" t="s">
        <v>516</v>
      </c>
      <c r="B97" t="s">
        <v>405</v>
      </c>
      <c r="C97" t="s">
        <v>406</v>
      </c>
      <c r="D97" t="s">
        <v>225</v>
      </c>
      <c r="E97">
        <v>31</v>
      </c>
      <c r="F97">
        <v>963</v>
      </c>
      <c r="G97">
        <v>2</v>
      </c>
      <c r="H97">
        <v>0</v>
      </c>
      <c r="I97">
        <v>7.4999999999999997E-2</v>
      </c>
      <c r="J97" t="s">
        <v>384</v>
      </c>
      <c r="K97" t="s">
        <v>96</v>
      </c>
      <c r="L97" t="s">
        <v>374</v>
      </c>
      <c r="M97">
        <f t="shared" si="6"/>
        <v>0</v>
      </c>
      <c r="N97">
        <f t="shared" si="10"/>
        <v>29</v>
      </c>
      <c r="O97">
        <f t="shared" si="7"/>
        <v>27927</v>
      </c>
      <c r="P97">
        <f t="shared" si="8"/>
        <v>2094.5250000000001</v>
      </c>
      <c r="Q97">
        <f t="shared" si="9"/>
        <v>25832.474999999999</v>
      </c>
    </row>
    <row r="98" spans="1:17" x14ac:dyDescent="0.3">
      <c r="A98" t="s">
        <v>517</v>
      </c>
      <c r="B98" t="s">
        <v>426</v>
      </c>
      <c r="C98" t="s">
        <v>377</v>
      </c>
      <c r="D98" t="s">
        <v>214</v>
      </c>
      <c r="E98">
        <v>13</v>
      </c>
      <c r="F98">
        <v>441</v>
      </c>
      <c r="G98">
        <v>4</v>
      </c>
      <c r="H98">
        <v>0</v>
      </c>
      <c r="I98">
        <v>7.4999999999999997E-2</v>
      </c>
      <c r="J98" t="s">
        <v>372</v>
      </c>
      <c r="K98" t="s">
        <v>397</v>
      </c>
      <c r="L98" t="s">
        <v>393</v>
      </c>
      <c r="M98">
        <f t="shared" si="6"/>
        <v>0</v>
      </c>
      <c r="N98">
        <f t="shared" si="10"/>
        <v>9</v>
      </c>
      <c r="O98">
        <f t="shared" si="7"/>
        <v>3969</v>
      </c>
      <c r="P98">
        <f t="shared" si="8"/>
        <v>297.67500000000001</v>
      </c>
      <c r="Q98">
        <f t="shared" si="9"/>
        <v>3671.3249999999998</v>
      </c>
    </row>
    <row r="99" spans="1:17" x14ac:dyDescent="0.3">
      <c r="A99" t="s">
        <v>518</v>
      </c>
      <c r="B99" t="s">
        <v>415</v>
      </c>
      <c r="C99" t="s">
        <v>406</v>
      </c>
      <c r="D99" t="s">
        <v>225</v>
      </c>
      <c r="E99">
        <v>14</v>
      </c>
      <c r="F99">
        <v>2433</v>
      </c>
      <c r="G99">
        <v>1</v>
      </c>
      <c r="H99">
        <v>0.05</v>
      </c>
      <c r="I99">
        <v>7.4999999999999997E-2</v>
      </c>
      <c r="J99" t="s">
        <v>384</v>
      </c>
      <c r="K99" t="s">
        <v>397</v>
      </c>
      <c r="L99" t="s">
        <v>393</v>
      </c>
      <c r="M99">
        <f t="shared" si="6"/>
        <v>1581.45</v>
      </c>
      <c r="N99">
        <f t="shared" si="10"/>
        <v>13</v>
      </c>
      <c r="O99">
        <f t="shared" si="7"/>
        <v>31629</v>
      </c>
      <c r="P99">
        <f t="shared" si="8"/>
        <v>2372.1749999999997</v>
      </c>
      <c r="Q99">
        <f t="shared" si="9"/>
        <v>27675.375</v>
      </c>
    </row>
    <row r="100" spans="1:17" x14ac:dyDescent="0.3">
      <c r="A100" t="s">
        <v>519</v>
      </c>
      <c r="B100" t="s">
        <v>434</v>
      </c>
      <c r="C100" t="s">
        <v>406</v>
      </c>
      <c r="D100" t="s">
        <v>291</v>
      </c>
      <c r="E100">
        <v>35</v>
      </c>
      <c r="F100">
        <v>1178</v>
      </c>
      <c r="G100">
        <v>1</v>
      </c>
      <c r="H100">
        <v>0.05</v>
      </c>
      <c r="I100">
        <v>7.4999999999999997E-2</v>
      </c>
      <c r="J100" t="s">
        <v>392</v>
      </c>
      <c r="K100" t="s">
        <v>397</v>
      </c>
      <c r="L100" t="s">
        <v>385</v>
      </c>
      <c r="M100">
        <f t="shared" si="6"/>
        <v>2002.6000000000001</v>
      </c>
      <c r="N100">
        <f t="shared" si="10"/>
        <v>34</v>
      </c>
      <c r="O100">
        <f t="shared" si="7"/>
        <v>40052</v>
      </c>
      <c r="P100">
        <f t="shared" si="8"/>
        <v>3003.9</v>
      </c>
      <c r="Q100">
        <f t="shared" si="9"/>
        <v>35045.5</v>
      </c>
    </row>
    <row r="101" spans="1:17" x14ac:dyDescent="0.3">
      <c r="A101" t="s">
        <v>520</v>
      </c>
      <c r="B101" t="s">
        <v>382</v>
      </c>
      <c r="C101" t="s">
        <v>406</v>
      </c>
      <c r="D101" t="s">
        <v>225</v>
      </c>
      <c r="E101">
        <v>39</v>
      </c>
      <c r="F101">
        <v>4501</v>
      </c>
      <c r="G101">
        <v>2</v>
      </c>
      <c r="H101">
        <v>0.05</v>
      </c>
      <c r="I101">
        <v>7.4999999999999997E-2</v>
      </c>
      <c r="J101" t="s">
        <v>392</v>
      </c>
      <c r="K101" t="s">
        <v>397</v>
      </c>
      <c r="L101" t="s">
        <v>393</v>
      </c>
      <c r="M101">
        <f t="shared" si="6"/>
        <v>8326.85</v>
      </c>
      <c r="N101">
        <f t="shared" si="10"/>
        <v>37</v>
      </c>
      <c r="O101">
        <f t="shared" si="7"/>
        <v>166537</v>
      </c>
      <c r="P101">
        <f t="shared" si="8"/>
        <v>12490.275</v>
      </c>
      <c r="Q101">
        <f t="shared" si="9"/>
        <v>145719.875</v>
      </c>
    </row>
    <row r="102" spans="1:17" x14ac:dyDescent="0.3">
      <c r="A102" t="s">
        <v>521</v>
      </c>
      <c r="B102" t="s">
        <v>395</v>
      </c>
      <c r="C102" t="s">
        <v>400</v>
      </c>
      <c r="D102" t="s">
        <v>275</v>
      </c>
      <c r="E102">
        <v>37</v>
      </c>
      <c r="F102">
        <v>631</v>
      </c>
      <c r="G102">
        <v>3</v>
      </c>
      <c r="H102">
        <v>0.1</v>
      </c>
      <c r="I102">
        <v>7.4999999999999997E-2</v>
      </c>
      <c r="J102" t="s">
        <v>392</v>
      </c>
      <c r="K102" t="s">
        <v>373</v>
      </c>
      <c r="L102" t="s">
        <v>380</v>
      </c>
      <c r="M102">
        <f t="shared" si="6"/>
        <v>2145.4</v>
      </c>
      <c r="N102">
        <f t="shared" si="10"/>
        <v>34</v>
      </c>
      <c r="O102">
        <f t="shared" si="7"/>
        <v>21454</v>
      </c>
      <c r="P102">
        <f t="shared" si="8"/>
        <v>1609.05</v>
      </c>
      <c r="Q102">
        <f t="shared" si="9"/>
        <v>17699.55</v>
      </c>
    </row>
    <row r="103" spans="1:17" x14ac:dyDescent="0.3">
      <c r="A103" t="s">
        <v>522</v>
      </c>
      <c r="B103" t="s">
        <v>471</v>
      </c>
      <c r="C103" t="s">
        <v>377</v>
      </c>
      <c r="D103" t="s">
        <v>214</v>
      </c>
      <c r="E103">
        <v>21</v>
      </c>
      <c r="F103">
        <v>1845</v>
      </c>
      <c r="G103">
        <v>3</v>
      </c>
      <c r="H103">
        <v>0.05</v>
      </c>
      <c r="I103">
        <v>7.4999999999999997E-2</v>
      </c>
      <c r="J103" t="s">
        <v>392</v>
      </c>
      <c r="K103" t="s">
        <v>379</v>
      </c>
      <c r="L103" t="s">
        <v>385</v>
      </c>
      <c r="M103">
        <f t="shared" si="6"/>
        <v>1660.5</v>
      </c>
      <c r="N103">
        <f t="shared" si="10"/>
        <v>18</v>
      </c>
      <c r="O103">
        <f t="shared" si="7"/>
        <v>33210</v>
      </c>
      <c r="P103">
        <f t="shared" si="8"/>
        <v>2490.75</v>
      </c>
      <c r="Q103">
        <f t="shared" si="9"/>
        <v>29058.75</v>
      </c>
    </row>
    <row r="104" spans="1:17" x14ac:dyDescent="0.3">
      <c r="A104" t="s">
        <v>523</v>
      </c>
      <c r="B104" t="s">
        <v>399</v>
      </c>
      <c r="C104" t="s">
        <v>408</v>
      </c>
      <c r="D104" t="s">
        <v>286</v>
      </c>
      <c r="E104">
        <v>15</v>
      </c>
      <c r="F104">
        <v>3990</v>
      </c>
      <c r="G104">
        <v>1</v>
      </c>
      <c r="H104">
        <v>0.05</v>
      </c>
      <c r="I104">
        <v>7.4999999999999997E-2</v>
      </c>
      <c r="J104" t="s">
        <v>384</v>
      </c>
      <c r="K104" t="s">
        <v>96</v>
      </c>
      <c r="L104" t="s">
        <v>374</v>
      </c>
      <c r="M104">
        <f t="shared" si="6"/>
        <v>2793</v>
      </c>
      <c r="N104">
        <f t="shared" si="10"/>
        <v>14</v>
      </c>
      <c r="O104">
        <f t="shared" si="7"/>
        <v>55860</v>
      </c>
      <c r="P104">
        <f t="shared" si="8"/>
        <v>4189.5</v>
      </c>
      <c r="Q104">
        <f t="shared" si="9"/>
        <v>48877.5</v>
      </c>
    </row>
    <row r="105" spans="1:17" x14ac:dyDescent="0.3">
      <c r="A105" t="s">
        <v>524</v>
      </c>
      <c r="B105" t="s">
        <v>434</v>
      </c>
      <c r="C105" t="s">
        <v>370</v>
      </c>
      <c r="D105" t="s">
        <v>279</v>
      </c>
      <c r="E105">
        <v>9</v>
      </c>
      <c r="F105">
        <v>4356</v>
      </c>
      <c r="G105">
        <v>0</v>
      </c>
      <c r="H105">
        <v>0.05</v>
      </c>
      <c r="I105">
        <v>7.4999999999999997E-2</v>
      </c>
      <c r="J105" t="s">
        <v>392</v>
      </c>
      <c r="K105" t="s">
        <v>379</v>
      </c>
      <c r="L105" t="s">
        <v>380</v>
      </c>
      <c r="M105">
        <f t="shared" si="6"/>
        <v>1960.2</v>
      </c>
      <c r="N105">
        <f t="shared" si="10"/>
        <v>9</v>
      </c>
      <c r="O105">
        <f t="shared" si="7"/>
        <v>39204</v>
      </c>
      <c r="P105">
        <f t="shared" si="8"/>
        <v>2940.2999999999997</v>
      </c>
      <c r="Q105">
        <f t="shared" si="9"/>
        <v>34303.5</v>
      </c>
    </row>
    <row r="106" spans="1:17" x14ac:dyDescent="0.3">
      <c r="A106" t="s">
        <v>525</v>
      </c>
      <c r="B106" t="s">
        <v>389</v>
      </c>
      <c r="C106" t="s">
        <v>416</v>
      </c>
      <c r="D106" t="s">
        <v>250</v>
      </c>
      <c r="E106">
        <v>16</v>
      </c>
      <c r="F106">
        <v>1669</v>
      </c>
      <c r="G106">
        <v>3</v>
      </c>
      <c r="H106">
        <v>0.05</v>
      </c>
      <c r="I106">
        <v>7.4999999999999997E-2</v>
      </c>
      <c r="J106" t="s">
        <v>392</v>
      </c>
      <c r="K106" t="s">
        <v>373</v>
      </c>
      <c r="L106" t="s">
        <v>374</v>
      </c>
      <c r="M106">
        <f t="shared" si="6"/>
        <v>1084.8500000000001</v>
      </c>
      <c r="N106">
        <f t="shared" si="10"/>
        <v>13</v>
      </c>
      <c r="O106">
        <f t="shared" si="7"/>
        <v>21697</v>
      </c>
      <c r="P106">
        <f t="shared" si="8"/>
        <v>1627.2749999999999</v>
      </c>
      <c r="Q106">
        <f t="shared" si="9"/>
        <v>18984.875</v>
      </c>
    </row>
    <row r="107" spans="1:17" x14ac:dyDescent="0.3">
      <c r="A107" t="s">
        <v>526</v>
      </c>
      <c r="B107" t="s">
        <v>422</v>
      </c>
      <c r="C107" t="s">
        <v>400</v>
      </c>
      <c r="D107" t="s">
        <v>268</v>
      </c>
      <c r="E107">
        <v>10</v>
      </c>
      <c r="F107">
        <v>353</v>
      </c>
      <c r="G107">
        <v>2</v>
      </c>
      <c r="H107">
        <v>0.05</v>
      </c>
      <c r="I107">
        <v>7.4999999999999997E-2</v>
      </c>
      <c r="J107" t="s">
        <v>372</v>
      </c>
      <c r="K107" t="s">
        <v>379</v>
      </c>
      <c r="L107" t="s">
        <v>374</v>
      </c>
      <c r="M107">
        <f t="shared" si="6"/>
        <v>141.20000000000002</v>
      </c>
      <c r="N107">
        <f t="shared" si="10"/>
        <v>8</v>
      </c>
      <c r="O107">
        <f t="shared" si="7"/>
        <v>2824</v>
      </c>
      <c r="P107">
        <f t="shared" si="8"/>
        <v>211.79999999999998</v>
      </c>
      <c r="Q107">
        <f t="shared" si="9"/>
        <v>2471</v>
      </c>
    </row>
    <row r="108" spans="1:17" x14ac:dyDescent="0.3">
      <c r="A108" t="s">
        <v>527</v>
      </c>
      <c r="B108" t="s">
        <v>434</v>
      </c>
      <c r="C108" t="s">
        <v>377</v>
      </c>
      <c r="D108" t="s">
        <v>528</v>
      </c>
      <c r="E108">
        <v>31</v>
      </c>
      <c r="F108">
        <v>3006</v>
      </c>
      <c r="G108">
        <v>3</v>
      </c>
      <c r="H108">
        <v>0.1</v>
      </c>
      <c r="I108">
        <v>7.4999999999999997E-2</v>
      </c>
      <c r="J108" t="s">
        <v>384</v>
      </c>
      <c r="K108" t="s">
        <v>90</v>
      </c>
      <c r="L108" t="s">
        <v>374</v>
      </c>
      <c r="M108">
        <f t="shared" si="6"/>
        <v>8416.8000000000011</v>
      </c>
      <c r="N108">
        <f t="shared" si="10"/>
        <v>28</v>
      </c>
      <c r="O108">
        <f t="shared" si="7"/>
        <v>84168</v>
      </c>
      <c r="P108">
        <f t="shared" si="8"/>
        <v>6312.5999999999995</v>
      </c>
      <c r="Q108">
        <f t="shared" si="9"/>
        <v>69438.599999999991</v>
      </c>
    </row>
    <row r="109" spans="1:17" x14ac:dyDescent="0.3">
      <c r="A109" t="s">
        <v>529</v>
      </c>
      <c r="B109" t="s">
        <v>389</v>
      </c>
      <c r="C109" t="s">
        <v>377</v>
      </c>
      <c r="D109" t="s">
        <v>383</v>
      </c>
      <c r="E109">
        <v>11</v>
      </c>
      <c r="F109">
        <v>2223</v>
      </c>
      <c r="G109">
        <v>3</v>
      </c>
      <c r="H109">
        <v>0</v>
      </c>
      <c r="I109">
        <v>7.4999999999999997E-2</v>
      </c>
      <c r="J109" t="s">
        <v>384</v>
      </c>
      <c r="K109" t="s">
        <v>397</v>
      </c>
      <c r="L109" t="s">
        <v>380</v>
      </c>
      <c r="M109">
        <f t="shared" si="6"/>
        <v>0</v>
      </c>
      <c r="N109">
        <f t="shared" si="10"/>
        <v>8</v>
      </c>
      <c r="O109">
        <f t="shared" si="7"/>
        <v>17784</v>
      </c>
      <c r="P109">
        <f t="shared" si="8"/>
        <v>1333.8</v>
      </c>
      <c r="Q109">
        <f t="shared" si="9"/>
        <v>16450.2</v>
      </c>
    </row>
    <row r="110" spans="1:17" x14ac:dyDescent="0.3">
      <c r="A110" t="s">
        <v>530</v>
      </c>
      <c r="B110" t="s">
        <v>444</v>
      </c>
      <c r="C110" t="s">
        <v>403</v>
      </c>
      <c r="D110" t="s">
        <v>229</v>
      </c>
      <c r="E110">
        <v>21</v>
      </c>
      <c r="F110">
        <v>1647</v>
      </c>
      <c r="G110">
        <v>2</v>
      </c>
      <c r="H110">
        <v>0</v>
      </c>
      <c r="I110">
        <v>7.4999999999999997E-2</v>
      </c>
      <c r="J110" t="s">
        <v>384</v>
      </c>
      <c r="K110" t="s">
        <v>379</v>
      </c>
      <c r="L110" t="s">
        <v>374</v>
      </c>
      <c r="M110">
        <f t="shared" si="6"/>
        <v>0</v>
      </c>
      <c r="N110">
        <f t="shared" si="10"/>
        <v>19</v>
      </c>
      <c r="O110">
        <f t="shared" si="7"/>
        <v>31293</v>
      </c>
      <c r="P110">
        <f t="shared" si="8"/>
        <v>2346.9749999999999</v>
      </c>
      <c r="Q110">
        <f t="shared" si="9"/>
        <v>28946.025000000001</v>
      </c>
    </row>
    <row r="111" spans="1:17" x14ac:dyDescent="0.3">
      <c r="A111" t="s">
        <v>531</v>
      </c>
      <c r="B111" t="s">
        <v>439</v>
      </c>
      <c r="C111" t="s">
        <v>400</v>
      </c>
      <c r="D111" t="s">
        <v>274</v>
      </c>
      <c r="E111">
        <v>8</v>
      </c>
      <c r="F111">
        <v>1361</v>
      </c>
      <c r="G111">
        <v>4</v>
      </c>
      <c r="H111">
        <v>0</v>
      </c>
      <c r="I111">
        <v>7.4999999999999997E-2</v>
      </c>
      <c r="J111" t="s">
        <v>384</v>
      </c>
      <c r="K111" t="s">
        <v>90</v>
      </c>
      <c r="L111" t="s">
        <v>374</v>
      </c>
      <c r="M111">
        <f t="shared" si="6"/>
        <v>0</v>
      </c>
      <c r="N111">
        <f t="shared" si="10"/>
        <v>4</v>
      </c>
      <c r="O111">
        <f t="shared" si="7"/>
        <v>5444</v>
      </c>
      <c r="P111">
        <f t="shared" si="8"/>
        <v>408.3</v>
      </c>
      <c r="Q111">
        <f t="shared" si="9"/>
        <v>5035.7</v>
      </c>
    </row>
    <row r="112" spans="1:17" x14ac:dyDescent="0.3">
      <c r="A112" t="s">
        <v>532</v>
      </c>
      <c r="B112" t="s">
        <v>376</v>
      </c>
      <c r="C112" t="s">
        <v>408</v>
      </c>
      <c r="D112" t="s">
        <v>288</v>
      </c>
      <c r="E112">
        <v>22</v>
      </c>
      <c r="F112">
        <v>2442</v>
      </c>
      <c r="G112">
        <v>1</v>
      </c>
      <c r="H112">
        <v>0.05</v>
      </c>
      <c r="I112">
        <v>7.4999999999999997E-2</v>
      </c>
      <c r="J112" t="s">
        <v>384</v>
      </c>
      <c r="K112" t="s">
        <v>379</v>
      </c>
      <c r="L112" t="s">
        <v>393</v>
      </c>
      <c r="M112">
        <f t="shared" si="6"/>
        <v>2564.1000000000004</v>
      </c>
      <c r="N112">
        <f t="shared" si="10"/>
        <v>21</v>
      </c>
      <c r="O112">
        <f t="shared" si="7"/>
        <v>51282</v>
      </c>
      <c r="P112">
        <f t="shared" si="8"/>
        <v>3846.1499999999996</v>
      </c>
      <c r="Q112">
        <f t="shared" si="9"/>
        <v>44871.75</v>
      </c>
    </row>
    <row r="113" spans="1:17" x14ac:dyDescent="0.3">
      <c r="A113" t="s">
        <v>533</v>
      </c>
      <c r="B113" t="s">
        <v>405</v>
      </c>
      <c r="C113" t="s">
        <v>403</v>
      </c>
      <c r="D113" t="s">
        <v>254</v>
      </c>
      <c r="E113">
        <v>21</v>
      </c>
      <c r="F113">
        <v>2272</v>
      </c>
      <c r="G113">
        <v>3</v>
      </c>
      <c r="H113">
        <v>0.05</v>
      </c>
      <c r="I113">
        <v>7.4999999999999997E-2</v>
      </c>
      <c r="J113" t="s">
        <v>384</v>
      </c>
      <c r="K113" t="s">
        <v>96</v>
      </c>
      <c r="L113" t="s">
        <v>374</v>
      </c>
      <c r="M113">
        <f t="shared" si="6"/>
        <v>2044.8000000000002</v>
      </c>
      <c r="N113">
        <f t="shared" si="10"/>
        <v>18</v>
      </c>
      <c r="O113">
        <f>SUM(F113*N113)</f>
        <v>40896</v>
      </c>
      <c r="P113">
        <f t="shared" si="8"/>
        <v>3067.2</v>
      </c>
      <c r="Q113">
        <f t="shared" si="9"/>
        <v>35784</v>
      </c>
    </row>
    <row r="114" spans="1:17" x14ac:dyDescent="0.3">
      <c r="A114" t="s">
        <v>534</v>
      </c>
      <c r="B114" t="s">
        <v>399</v>
      </c>
      <c r="C114" t="s">
        <v>403</v>
      </c>
      <c r="D114" t="s">
        <v>255</v>
      </c>
      <c r="E114">
        <v>8</v>
      </c>
      <c r="F114">
        <v>4808</v>
      </c>
      <c r="G114">
        <v>2</v>
      </c>
      <c r="H114">
        <v>0</v>
      </c>
      <c r="I114">
        <v>7.4999999999999997E-2</v>
      </c>
      <c r="J114" t="s">
        <v>392</v>
      </c>
      <c r="K114" t="s">
        <v>397</v>
      </c>
      <c r="L114" t="s">
        <v>374</v>
      </c>
      <c r="M114">
        <f t="shared" si="6"/>
        <v>0</v>
      </c>
      <c r="N114">
        <f t="shared" si="10"/>
        <v>6</v>
      </c>
      <c r="O114">
        <f t="shared" si="7"/>
        <v>28848</v>
      </c>
      <c r="P114">
        <f t="shared" si="8"/>
        <v>2163.6</v>
      </c>
      <c r="Q114">
        <f t="shared" si="9"/>
        <v>26684.400000000001</v>
      </c>
    </row>
    <row r="115" spans="1:17" x14ac:dyDescent="0.3">
      <c r="A115" t="s">
        <v>535</v>
      </c>
      <c r="B115" t="s">
        <v>389</v>
      </c>
      <c r="C115" t="s">
        <v>408</v>
      </c>
      <c r="D115" t="s">
        <v>287</v>
      </c>
      <c r="E115">
        <v>22</v>
      </c>
      <c r="F115">
        <v>2194</v>
      </c>
      <c r="G115">
        <v>0</v>
      </c>
      <c r="H115">
        <v>0</v>
      </c>
      <c r="I115">
        <v>7.4999999999999997E-2</v>
      </c>
      <c r="J115" t="s">
        <v>384</v>
      </c>
      <c r="K115" t="s">
        <v>373</v>
      </c>
      <c r="L115" t="s">
        <v>380</v>
      </c>
      <c r="M115">
        <f t="shared" si="6"/>
        <v>0</v>
      </c>
      <c r="N115">
        <f t="shared" si="10"/>
        <v>22</v>
      </c>
      <c r="O115">
        <f t="shared" si="7"/>
        <v>48268</v>
      </c>
      <c r="P115">
        <f t="shared" si="8"/>
        <v>3620.1</v>
      </c>
      <c r="Q115">
        <f t="shared" si="9"/>
        <v>44647.9</v>
      </c>
    </row>
    <row r="116" spans="1:17" x14ac:dyDescent="0.3">
      <c r="A116" t="s">
        <v>536</v>
      </c>
      <c r="B116" t="s">
        <v>424</v>
      </c>
      <c r="C116" t="s">
        <v>400</v>
      </c>
      <c r="D116" t="s">
        <v>266</v>
      </c>
      <c r="E116">
        <v>28</v>
      </c>
      <c r="F116">
        <v>771</v>
      </c>
      <c r="G116">
        <v>3</v>
      </c>
      <c r="H116">
        <v>0.05</v>
      </c>
      <c r="I116">
        <v>7.4999999999999997E-2</v>
      </c>
      <c r="J116" t="s">
        <v>372</v>
      </c>
      <c r="K116" t="s">
        <v>90</v>
      </c>
      <c r="L116" t="s">
        <v>374</v>
      </c>
      <c r="M116">
        <f t="shared" si="6"/>
        <v>963.75</v>
      </c>
      <c r="N116">
        <f t="shared" si="10"/>
        <v>25</v>
      </c>
      <c r="O116">
        <f t="shared" si="7"/>
        <v>19275</v>
      </c>
      <c r="P116">
        <f t="shared" si="8"/>
        <v>1445.625</v>
      </c>
      <c r="Q116">
        <f t="shared" si="9"/>
        <v>16865.625</v>
      </c>
    </row>
    <row r="117" spans="1:17" x14ac:dyDescent="0.3">
      <c r="A117" t="s">
        <v>537</v>
      </c>
      <c r="B117" t="s">
        <v>458</v>
      </c>
      <c r="C117" t="s">
        <v>416</v>
      </c>
      <c r="D117" t="s">
        <v>247</v>
      </c>
      <c r="E117">
        <v>15</v>
      </c>
      <c r="F117">
        <v>2691</v>
      </c>
      <c r="G117">
        <v>4</v>
      </c>
      <c r="H117">
        <v>0</v>
      </c>
      <c r="I117">
        <v>7.4999999999999997E-2</v>
      </c>
      <c r="J117" t="s">
        <v>372</v>
      </c>
      <c r="K117" t="s">
        <v>397</v>
      </c>
      <c r="L117" t="s">
        <v>374</v>
      </c>
      <c r="M117">
        <f t="shared" si="6"/>
        <v>0</v>
      </c>
      <c r="N117">
        <f t="shared" si="10"/>
        <v>11</v>
      </c>
      <c r="O117">
        <f t="shared" si="7"/>
        <v>29601</v>
      </c>
      <c r="P117">
        <f t="shared" si="8"/>
        <v>2220.0749999999998</v>
      </c>
      <c r="Q117">
        <f t="shared" si="9"/>
        <v>27380.924999999999</v>
      </c>
    </row>
    <row r="118" spans="1:17" x14ac:dyDescent="0.3">
      <c r="A118" t="s">
        <v>538</v>
      </c>
      <c r="B118" t="s">
        <v>437</v>
      </c>
      <c r="C118" t="s">
        <v>370</v>
      </c>
      <c r="D118" t="s">
        <v>396</v>
      </c>
      <c r="E118">
        <v>19</v>
      </c>
      <c r="F118">
        <v>2441</v>
      </c>
      <c r="G118">
        <v>2</v>
      </c>
      <c r="H118">
        <v>0.1</v>
      </c>
      <c r="I118">
        <v>7.4999999999999997E-2</v>
      </c>
      <c r="J118" t="s">
        <v>392</v>
      </c>
      <c r="K118" t="s">
        <v>373</v>
      </c>
      <c r="L118" t="s">
        <v>380</v>
      </c>
      <c r="M118">
        <f t="shared" si="6"/>
        <v>4149.7</v>
      </c>
      <c r="N118">
        <f t="shared" si="10"/>
        <v>17</v>
      </c>
      <c r="O118">
        <f t="shared" si="7"/>
        <v>41497</v>
      </c>
      <c r="P118">
        <f t="shared" si="8"/>
        <v>3112.2750000000001</v>
      </c>
      <c r="Q118">
        <f t="shared" si="9"/>
        <v>34235.025000000001</v>
      </c>
    </row>
    <row r="119" spans="1:17" x14ac:dyDescent="0.3">
      <c r="A119" t="s">
        <v>539</v>
      </c>
      <c r="B119" t="s">
        <v>391</v>
      </c>
      <c r="C119" t="s">
        <v>370</v>
      </c>
      <c r="D119" t="s">
        <v>371</v>
      </c>
      <c r="E119">
        <v>7</v>
      </c>
      <c r="F119">
        <v>4825</v>
      </c>
      <c r="G119">
        <v>1</v>
      </c>
      <c r="H119">
        <v>0</v>
      </c>
      <c r="I119">
        <v>7.4999999999999997E-2</v>
      </c>
      <c r="J119" t="s">
        <v>392</v>
      </c>
      <c r="K119" t="s">
        <v>420</v>
      </c>
      <c r="L119" t="s">
        <v>374</v>
      </c>
      <c r="M119">
        <f t="shared" si="6"/>
        <v>0</v>
      </c>
      <c r="N119">
        <f t="shared" si="10"/>
        <v>6</v>
      </c>
      <c r="O119">
        <f t="shared" si="7"/>
        <v>28950</v>
      </c>
      <c r="P119">
        <f t="shared" si="8"/>
        <v>2171.25</v>
      </c>
      <c r="Q119">
        <f t="shared" si="9"/>
        <v>26778.75</v>
      </c>
    </row>
    <row r="120" spans="1:17" x14ac:dyDescent="0.3">
      <c r="A120" t="s">
        <v>540</v>
      </c>
      <c r="B120" t="s">
        <v>439</v>
      </c>
      <c r="C120" t="s">
        <v>408</v>
      </c>
      <c r="D120" t="s">
        <v>287</v>
      </c>
      <c r="E120">
        <v>17</v>
      </c>
      <c r="F120">
        <v>3238</v>
      </c>
      <c r="G120">
        <v>1</v>
      </c>
      <c r="H120">
        <v>0</v>
      </c>
      <c r="I120">
        <v>7.4999999999999997E-2</v>
      </c>
      <c r="J120" t="s">
        <v>392</v>
      </c>
      <c r="K120" t="s">
        <v>397</v>
      </c>
      <c r="L120" t="s">
        <v>380</v>
      </c>
      <c r="M120">
        <f t="shared" si="6"/>
        <v>0</v>
      </c>
      <c r="N120">
        <f t="shared" si="10"/>
        <v>16</v>
      </c>
      <c r="O120">
        <f t="shared" si="7"/>
        <v>51808</v>
      </c>
      <c r="P120">
        <f t="shared" si="8"/>
        <v>3885.6</v>
      </c>
      <c r="Q120">
        <f t="shared" si="9"/>
        <v>47922.400000000001</v>
      </c>
    </row>
    <row r="121" spans="1:17" x14ac:dyDescent="0.3">
      <c r="A121" t="s">
        <v>541</v>
      </c>
      <c r="B121" t="s">
        <v>389</v>
      </c>
      <c r="C121" t="s">
        <v>406</v>
      </c>
      <c r="D121" t="s">
        <v>225</v>
      </c>
      <c r="E121">
        <v>18</v>
      </c>
      <c r="F121">
        <v>4011</v>
      </c>
      <c r="G121">
        <v>0</v>
      </c>
      <c r="H121">
        <v>0.05</v>
      </c>
      <c r="I121">
        <v>7.4999999999999997E-2</v>
      </c>
      <c r="J121" t="s">
        <v>392</v>
      </c>
      <c r="K121" t="s">
        <v>96</v>
      </c>
      <c r="L121" t="s">
        <v>385</v>
      </c>
      <c r="M121">
        <f t="shared" si="6"/>
        <v>3609.9</v>
      </c>
      <c r="N121">
        <f t="shared" si="10"/>
        <v>18</v>
      </c>
      <c r="O121">
        <f t="shared" si="7"/>
        <v>72198</v>
      </c>
      <c r="P121">
        <f t="shared" si="8"/>
        <v>5414.8499999999995</v>
      </c>
      <c r="Q121">
        <f t="shared" si="9"/>
        <v>63173.250000000007</v>
      </c>
    </row>
    <row r="122" spans="1:17" x14ac:dyDescent="0.3">
      <c r="A122" t="s">
        <v>542</v>
      </c>
      <c r="B122" t="s">
        <v>402</v>
      </c>
      <c r="C122" t="s">
        <v>377</v>
      </c>
      <c r="D122" t="s">
        <v>528</v>
      </c>
      <c r="E122">
        <v>31</v>
      </c>
      <c r="F122">
        <v>2584</v>
      </c>
      <c r="G122">
        <v>3</v>
      </c>
      <c r="H122">
        <v>0.05</v>
      </c>
      <c r="I122">
        <v>7.4999999999999997E-2</v>
      </c>
      <c r="J122" t="s">
        <v>384</v>
      </c>
      <c r="K122" t="s">
        <v>90</v>
      </c>
      <c r="L122" t="s">
        <v>380</v>
      </c>
      <c r="M122">
        <f t="shared" si="6"/>
        <v>3617.6000000000004</v>
      </c>
      <c r="N122">
        <f t="shared" si="10"/>
        <v>28</v>
      </c>
      <c r="O122">
        <f t="shared" si="7"/>
        <v>72352</v>
      </c>
      <c r="P122">
        <f t="shared" si="8"/>
        <v>5426.4</v>
      </c>
      <c r="Q122">
        <f t="shared" si="9"/>
        <v>63307.999999999993</v>
      </c>
    </row>
    <row r="123" spans="1:17" x14ac:dyDescent="0.3">
      <c r="A123" t="s">
        <v>543</v>
      </c>
      <c r="B123" t="s">
        <v>410</v>
      </c>
      <c r="C123" t="s">
        <v>408</v>
      </c>
      <c r="D123" t="s">
        <v>288</v>
      </c>
      <c r="E123">
        <v>22</v>
      </c>
      <c r="F123">
        <v>1629</v>
      </c>
      <c r="G123">
        <v>4</v>
      </c>
      <c r="H123">
        <v>0.05</v>
      </c>
      <c r="I123">
        <v>7.4999999999999997E-2</v>
      </c>
      <c r="J123" t="s">
        <v>372</v>
      </c>
      <c r="K123" t="s">
        <v>96</v>
      </c>
      <c r="L123" t="s">
        <v>393</v>
      </c>
      <c r="M123">
        <f t="shared" si="6"/>
        <v>1466.1000000000001</v>
      </c>
      <c r="N123">
        <f t="shared" si="10"/>
        <v>18</v>
      </c>
      <c r="O123">
        <f t="shared" si="7"/>
        <v>29322</v>
      </c>
      <c r="P123">
        <f t="shared" si="8"/>
        <v>2199.15</v>
      </c>
      <c r="Q123">
        <f t="shared" si="9"/>
        <v>25656.75</v>
      </c>
    </row>
    <row r="124" spans="1:17" x14ac:dyDescent="0.3">
      <c r="A124" t="s">
        <v>544</v>
      </c>
      <c r="B124" t="s">
        <v>382</v>
      </c>
      <c r="C124" t="s">
        <v>416</v>
      </c>
      <c r="D124" t="s">
        <v>250</v>
      </c>
      <c r="E124">
        <v>10</v>
      </c>
      <c r="F124">
        <v>651</v>
      </c>
      <c r="G124">
        <v>1</v>
      </c>
      <c r="H124">
        <v>0.1</v>
      </c>
      <c r="I124">
        <v>7.4999999999999997E-2</v>
      </c>
      <c r="J124" t="s">
        <v>384</v>
      </c>
      <c r="K124" t="s">
        <v>90</v>
      </c>
      <c r="L124" t="s">
        <v>385</v>
      </c>
      <c r="M124">
        <f t="shared" si="6"/>
        <v>585.9</v>
      </c>
      <c r="N124">
        <f t="shared" si="10"/>
        <v>9</v>
      </c>
      <c r="O124">
        <f t="shared" si="7"/>
        <v>5859</v>
      </c>
      <c r="P124">
        <f t="shared" si="8"/>
        <v>439.42500000000001</v>
      </c>
      <c r="Q124">
        <f t="shared" si="9"/>
        <v>4833.6750000000002</v>
      </c>
    </row>
    <row r="125" spans="1:17" x14ac:dyDescent="0.3">
      <c r="A125" t="s">
        <v>545</v>
      </c>
      <c r="B125" t="s">
        <v>465</v>
      </c>
      <c r="C125" t="s">
        <v>377</v>
      </c>
      <c r="D125" t="s">
        <v>214</v>
      </c>
      <c r="E125">
        <v>40</v>
      </c>
      <c r="F125">
        <v>3114</v>
      </c>
      <c r="G125">
        <v>2</v>
      </c>
      <c r="H125">
        <v>0</v>
      </c>
      <c r="I125">
        <v>7.4999999999999997E-2</v>
      </c>
      <c r="J125" t="s">
        <v>392</v>
      </c>
      <c r="K125" t="s">
        <v>420</v>
      </c>
      <c r="L125" t="s">
        <v>380</v>
      </c>
      <c r="M125">
        <f t="shared" si="6"/>
        <v>0</v>
      </c>
      <c r="N125">
        <f t="shared" si="10"/>
        <v>38</v>
      </c>
      <c r="O125">
        <f t="shared" si="7"/>
        <v>118332</v>
      </c>
      <c r="P125">
        <f t="shared" si="8"/>
        <v>8874.9</v>
      </c>
      <c r="Q125">
        <f t="shared" si="9"/>
        <v>109457.1</v>
      </c>
    </row>
    <row r="126" spans="1:17" x14ac:dyDescent="0.3">
      <c r="A126" t="s">
        <v>546</v>
      </c>
      <c r="B126" t="s">
        <v>465</v>
      </c>
      <c r="C126" t="s">
        <v>403</v>
      </c>
      <c r="D126" t="s">
        <v>255</v>
      </c>
      <c r="E126">
        <v>10</v>
      </c>
      <c r="F126">
        <v>795</v>
      </c>
      <c r="G126">
        <v>3</v>
      </c>
      <c r="H126">
        <v>0</v>
      </c>
      <c r="I126">
        <v>7.4999999999999997E-2</v>
      </c>
      <c r="J126" t="s">
        <v>372</v>
      </c>
      <c r="K126" t="s">
        <v>379</v>
      </c>
      <c r="L126" t="s">
        <v>374</v>
      </c>
      <c r="M126">
        <f t="shared" si="6"/>
        <v>0</v>
      </c>
      <c r="N126">
        <f t="shared" si="10"/>
        <v>7</v>
      </c>
      <c r="O126">
        <f t="shared" si="7"/>
        <v>5565</v>
      </c>
      <c r="P126">
        <f t="shared" si="8"/>
        <v>417.375</v>
      </c>
      <c r="Q126">
        <f t="shared" si="9"/>
        <v>5147.625</v>
      </c>
    </row>
    <row r="127" spans="1:17" x14ac:dyDescent="0.3">
      <c r="A127" t="s">
        <v>547</v>
      </c>
      <c r="B127" t="s">
        <v>497</v>
      </c>
      <c r="C127" t="s">
        <v>408</v>
      </c>
      <c r="D127" t="s">
        <v>288</v>
      </c>
      <c r="E127">
        <v>19</v>
      </c>
      <c r="F127">
        <v>4011</v>
      </c>
      <c r="G127">
        <v>3</v>
      </c>
      <c r="H127">
        <v>0</v>
      </c>
      <c r="I127">
        <v>7.4999999999999997E-2</v>
      </c>
      <c r="J127" t="s">
        <v>392</v>
      </c>
      <c r="K127" t="s">
        <v>96</v>
      </c>
      <c r="L127" t="s">
        <v>380</v>
      </c>
      <c r="M127">
        <f t="shared" si="6"/>
        <v>0</v>
      </c>
      <c r="N127">
        <f t="shared" si="10"/>
        <v>16</v>
      </c>
      <c r="O127">
        <f t="shared" si="7"/>
        <v>64176</v>
      </c>
      <c r="P127">
        <f t="shared" si="8"/>
        <v>4813.2</v>
      </c>
      <c r="Q127">
        <f t="shared" si="9"/>
        <v>59362.8</v>
      </c>
    </row>
    <row r="128" spans="1:17" x14ac:dyDescent="0.3">
      <c r="A128" t="s">
        <v>548</v>
      </c>
      <c r="B128" t="s">
        <v>424</v>
      </c>
      <c r="C128" t="s">
        <v>406</v>
      </c>
      <c r="D128" t="s">
        <v>225</v>
      </c>
      <c r="E128">
        <v>24</v>
      </c>
      <c r="F128">
        <v>3986</v>
      </c>
      <c r="G128">
        <v>2</v>
      </c>
      <c r="H128">
        <v>0.1</v>
      </c>
      <c r="I128">
        <v>7.4999999999999997E-2</v>
      </c>
      <c r="J128" t="s">
        <v>392</v>
      </c>
      <c r="K128" t="s">
        <v>379</v>
      </c>
      <c r="L128" t="s">
        <v>393</v>
      </c>
      <c r="M128">
        <f t="shared" si="6"/>
        <v>8769.2000000000007</v>
      </c>
      <c r="N128">
        <f t="shared" si="10"/>
        <v>22</v>
      </c>
      <c r="O128">
        <f t="shared" si="7"/>
        <v>87692</v>
      </c>
      <c r="P128">
        <f t="shared" si="8"/>
        <v>6576.9</v>
      </c>
      <c r="Q128">
        <f t="shared" si="9"/>
        <v>72345.900000000009</v>
      </c>
    </row>
    <row r="129" spans="1:17" x14ac:dyDescent="0.3">
      <c r="A129" t="s">
        <v>549</v>
      </c>
      <c r="B129" t="s">
        <v>405</v>
      </c>
      <c r="C129" t="s">
        <v>403</v>
      </c>
      <c r="D129" t="s">
        <v>229</v>
      </c>
      <c r="E129">
        <v>23</v>
      </c>
      <c r="F129">
        <v>1559</v>
      </c>
      <c r="G129">
        <v>2</v>
      </c>
      <c r="H129">
        <v>0.05</v>
      </c>
      <c r="I129">
        <v>7.4999999999999997E-2</v>
      </c>
      <c r="J129" t="s">
        <v>372</v>
      </c>
      <c r="K129" t="s">
        <v>397</v>
      </c>
      <c r="L129" t="s">
        <v>380</v>
      </c>
      <c r="M129">
        <f t="shared" si="6"/>
        <v>1636.95</v>
      </c>
      <c r="N129">
        <f t="shared" si="10"/>
        <v>21</v>
      </c>
      <c r="O129">
        <f t="shared" si="7"/>
        <v>32739</v>
      </c>
      <c r="P129">
        <f t="shared" si="8"/>
        <v>2455.4249999999997</v>
      </c>
      <c r="Q129">
        <f t="shared" si="9"/>
        <v>28646.625</v>
      </c>
    </row>
    <row r="130" spans="1:17" x14ac:dyDescent="0.3">
      <c r="A130" t="s">
        <v>550</v>
      </c>
      <c r="B130" t="s">
        <v>439</v>
      </c>
      <c r="C130" t="s">
        <v>403</v>
      </c>
      <c r="D130" t="s">
        <v>254</v>
      </c>
      <c r="E130">
        <v>16</v>
      </c>
      <c r="F130">
        <v>3664</v>
      </c>
      <c r="G130">
        <v>3</v>
      </c>
      <c r="H130">
        <v>0</v>
      </c>
      <c r="I130">
        <v>7.4999999999999997E-2</v>
      </c>
      <c r="J130" t="s">
        <v>392</v>
      </c>
      <c r="K130" t="s">
        <v>373</v>
      </c>
      <c r="L130" t="s">
        <v>374</v>
      </c>
      <c r="M130">
        <f t="shared" si="6"/>
        <v>0</v>
      </c>
      <c r="N130">
        <f t="shared" si="10"/>
        <v>13</v>
      </c>
      <c r="O130">
        <f t="shared" si="7"/>
        <v>47632</v>
      </c>
      <c r="P130">
        <f t="shared" si="8"/>
        <v>3572.4</v>
      </c>
      <c r="Q130">
        <f t="shared" si="9"/>
        <v>44059.6</v>
      </c>
    </row>
    <row r="131" spans="1:17" x14ac:dyDescent="0.3">
      <c r="A131" t="s">
        <v>551</v>
      </c>
      <c r="B131" t="s">
        <v>391</v>
      </c>
      <c r="C131" t="s">
        <v>406</v>
      </c>
      <c r="D131" t="s">
        <v>225</v>
      </c>
      <c r="E131">
        <v>23</v>
      </c>
      <c r="F131">
        <v>2246</v>
      </c>
      <c r="G131">
        <v>3</v>
      </c>
      <c r="H131">
        <v>0.1</v>
      </c>
      <c r="I131">
        <v>7.4999999999999997E-2</v>
      </c>
      <c r="J131" t="s">
        <v>372</v>
      </c>
      <c r="K131" t="s">
        <v>373</v>
      </c>
      <c r="L131" t="s">
        <v>380</v>
      </c>
      <c r="M131">
        <f t="shared" ref="M131:M194" si="11">H131*O131</f>
        <v>4492</v>
      </c>
      <c r="N131">
        <f t="shared" si="10"/>
        <v>20</v>
      </c>
      <c r="O131">
        <f t="shared" ref="O131:O194" si="12">SUM(F131*N131)</f>
        <v>44920</v>
      </c>
      <c r="P131">
        <f t="shared" ref="P131:P194" si="13">I131*O131</f>
        <v>3369</v>
      </c>
      <c r="Q131">
        <f t="shared" ref="Q131:Q194" si="14">SUM(O131-M131-P131)</f>
        <v>37059</v>
      </c>
    </row>
    <row r="132" spans="1:17" x14ac:dyDescent="0.3">
      <c r="A132" t="s">
        <v>552</v>
      </c>
      <c r="B132" t="s">
        <v>434</v>
      </c>
      <c r="C132" t="s">
        <v>400</v>
      </c>
      <c r="D132" t="s">
        <v>275</v>
      </c>
      <c r="E132">
        <v>33</v>
      </c>
      <c r="F132">
        <v>1398</v>
      </c>
      <c r="G132">
        <v>0</v>
      </c>
      <c r="H132">
        <v>0</v>
      </c>
      <c r="I132">
        <v>7.4999999999999997E-2</v>
      </c>
      <c r="J132" t="s">
        <v>384</v>
      </c>
      <c r="K132" t="s">
        <v>379</v>
      </c>
      <c r="L132" t="s">
        <v>385</v>
      </c>
      <c r="M132">
        <f t="shared" si="11"/>
        <v>0</v>
      </c>
      <c r="N132">
        <f t="shared" si="10"/>
        <v>33</v>
      </c>
      <c r="O132">
        <f t="shared" si="12"/>
        <v>46134</v>
      </c>
      <c r="P132">
        <f t="shared" si="13"/>
        <v>3460.0499999999997</v>
      </c>
      <c r="Q132">
        <f t="shared" si="14"/>
        <v>42673.95</v>
      </c>
    </row>
    <row r="133" spans="1:17" x14ac:dyDescent="0.3">
      <c r="A133" t="s">
        <v>553</v>
      </c>
      <c r="B133" t="s">
        <v>468</v>
      </c>
      <c r="C133" t="s">
        <v>403</v>
      </c>
      <c r="D133" t="s">
        <v>255</v>
      </c>
      <c r="E133">
        <v>17</v>
      </c>
      <c r="F133">
        <v>4894</v>
      </c>
      <c r="G133">
        <v>3</v>
      </c>
      <c r="H133">
        <v>0</v>
      </c>
      <c r="I133">
        <v>7.4999999999999997E-2</v>
      </c>
      <c r="J133" t="s">
        <v>372</v>
      </c>
      <c r="K133" t="s">
        <v>373</v>
      </c>
      <c r="L133" t="s">
        <v>374</v>
      </c>
      <c r="M133">
        <f t="shared" si="11"/>
        <v>0</v>
      </c>
      <c r="N133">
        <f t="shared" si="10"/>
        <v>14</v>
      </c>
      <c r="O133">
        <f t="shared" si="12"/>
        <v>68516</v>
      </c>
      <c r="P133">
        <f t="shared" si="13"/>
        <v>5138.7</v>
      </c>
      <c r="Q133">
        <f t="shared" si="14"/>
        <v>63377.3</v>
      </c>
    </row>
    <row r="134" spans="1:17" x14ac:dyDescent="0.3">
      <c r="A134" t="s">
        <v>554</v>
      </c>
      <c r="B134" t="s">
        <v>399</v>
      </c>
      <c r="C134" t="s">
        <v>416</v>
      </c>
      <c r="D134" t="s">
        <v>250</v>
      </c>
      <c r="E134">
        <v>15</v>
      </c>
      <c r="F134">
        <v>889</v>
      </c>
      <c r="G134">
        <v>4</v>
      </c>
      <c r="H134">
        <v>0.05</v>
      </c>
      <c r="I134">
        <v>7.4999999999999997E-2</v>
      </c>
      <c r="J134" t="s">
        <v>372</v>
      </c>
      <c r="K134" t="s">
        <v>397</v>
      </c>
      <c r="L134" t="s">
        <v>380</v>
      </c>
      <c r="M134">
        <f t="shared" si="11"/>
        <v>488.95000000000005</v>
      </c>
      <c r="N134">
        <f t="shared" si="10"/>
        <v>11</v>
      </c>
      <c r="O134">
        <f t="shared" si="12"/>
        <v>9779</v>
      </c>
      <c r="P134">
        <f t="shared" si="13"/>
        <v>733.42499999999995</v>
      </c>
      <c r="Q134">
        <f t="shared" si="14"/>
        <v>8556.625</v>
      </c>
    </row>
    <row r="135" spans="1:17" x14ac:dyDescent="0.3">
      <c r="A135" t="s">
        <v>555</v>
      </c>
      <c r="B135" t="s">
        <v>422</v>
      </c>
      <c r="C135" t="s">
        <v>408</v>
      </c>
      <c r="D135" t="s">
        <v>289</v>
      </c>
      <c r="E135">
        <v>38</v>
      </c>
      <c r="F135">
        <v>788</v>
      </c>
      <c r="G135">
        <v>2</v>
      </c>
      <c r="H135">
        <v>0</v>
      </c>
      <c r="I135">
        <v>7.4999999999999997E-2</v>
      </c>
      <c r="J135" t="s">
        <v>384</v>
      </c>
      <c r="K135" t="s">
        <v>90</v>
      </c>
      <c r="L135" t="s">
        <v>393</v>
      </c>
      <c r="M135">
        <f t="shared" si="11"/>
        <v>0</v>
      </c>
      <c r="N135">
        <f t="shared" si="10"/>
        <v>36</v>
      </c>
      <c r="O135">
        <f t="shared" si="12"/>
        <v>28368</v>
      </c>
      <c r="P135">
        <f t="shared" si="13"/>
        <v>2127.6</v>
      </c>
      <c r="Q135">
        <f t="shared" si="14"/>
        <v>26240.400000000001</v>
      </c>
    </row>
    <row r="136" spans="1:17" x14ac:dyDescent="0.3">
      <c r="A136" t="s">
        <v>556</v>
      </c>
      <c r="B136" t="s">
        <v>424</v>
      </c>
      <c r="C136" t="s">
        <v>370</v>
      </c>
      <c r="D136" t="s">
        <v>371</v>
      </c>
      <c r="E136">
        <v>28</v>
      </c>
      <c r="F136">
        <v>3182</v>
      </c>
      <c r="G136">
        <v>0</v>
      </c>
      <c r="H136">
        <v>0.1</v>
      </c>
      <c r="I136">
        <v>7.4999999999999997E-2</v>
      </c>
      <c r="J136" t="s">
        <v>392</v>
      </c>
      <c r="K136" t="s">
        <v>96</v>
      </c>
      <c r="L136" t="s">
        <v>393</v>
      </c>
      <c r="M136">
        <f t="shared" si="11"/>
        <v>8909.6</v>
      </c>
      <c r="N136">
        <f t="shared" si="10"/>
        <v>28</v>
      </c>
      <c r="O136">
        <f t="shared" si="12"/>
        <v>89096</v>
      </c>
      <c r="P136">
        <f t="shared" si="13"/>
        <v>6682.2</v>
      </c>
      <c r="Q136">
        <f t="shared" si="14"/>
        <v>73504.2</v>
      </c>
    </row>
    <row r="137" spans="1:17" x14ac:dyDescent="0.3">
      <c r="A137" t="s">
        <v>557</v>
      </c>
      <c r="B137" t="s">
        <v>454</v>
      </c>
      <c r="C137" t="s">
        <v>406</v>
      </c>
      <c r="D137" t="s">
        <v>291</v>
      </c>
      <c r="E137">
        <v>34</v>
      </c>
      <c r="F137">
        <v>970</v>
      </c>
      <c r="G137">
        <v>0</v>
      </c>
      <c r="H137">
        <v>0</v>
      </c>
      <c r="I137">
        <v>7.4999999999999997E-2</v>
      </c>
      <c r="J137" t="s">
        <v>384</v>
      </c>
      <c r="K137" t="s">
        <v>397</v>
      </c>
      <c r="L137" t="s">
        <v>385</v>
      </c>
      <c r="M137">
        <f t="shared" si="11"/>
        <v>0</v>
      </c>
      <c r="N137">
        <f t="shared" si="10"/>
        <v>34</v>
      </c>
      <c r="O137">
        <f t="shared" si="12"/>
        <v>32980</v>
      </c>
      <c r="P137">
        <f t="shared" si="13"/>
        <v>2473.5</v>
      </c>
      <c r="Q137">
        <f t="shared" si="14"/>
        <v>30506.5</v>
      </c>
    </row>
    <row r="138" spans="1:17" x14ac:dyDescent="0.3">
      <c r="A138" t="s">
        <v>558</v>
      </c>
      <c r="B138" t="s">
        <v>424</v>
      </c>
      <c r="C138" t="s">
        <v>406</v>
      </c>
      <c r="D138" t="s">
        <v>291</v>
      </c>
      <c r="E138">
        <v>15</v>
      </c>
      <c r="F138">
        <v>551</v>
      </c>
      <c r="G138">
        <v>3</v>
      </c>
      <c r="H138">
        <v>0.05</v>
      </c>
      <c r="I138">
        <v>7.4999999999999997E-2</v>
      </c>
      <c r="J138" t="s">
        <v>392</v>
      </c>
      <c r="K138" t="s">
        <v>90</v>
      </c>
      <c r="L138" t="s">
        <v>374</v>
      </c>
      <c r="M138">
        <f t="shared" si="11"/>
        <v>330.6</v>
      </c>
      <c r="N138">
        <f t="shared" si="10"/>
        <v>12</v>
      </c>
      <c r="O138">
        <f t="shared" si="12"/>
        <v>6612</v>
      </c>
      <c r="P138">
        <f t="shared" si="13"/>
        <v>495.9</v>
      </c>
      <c r="Q138">
        <f t="shared" si="14"/>
        <v>5785.5</v>
      </c>
    </row>
    <row r="139" spans="1:17" x14ac:dyDescent="0.3">
      <c r="A139" t="s">
        <v>559</v>
      </c>
      <c r="B139" t="s">
        <v>413</v>
      </c>
      <c r="C139" t="s">
        <v>403</v>
      </c>
      <c r="D139" t="s">
        <v>254</v>
      </c>
      <c r="E139">
        <v>22</v>
      </c>
      <c r="F139">
        <v>3780</v>
      </c>
      <c r="G139">
        <v>2</v>
      </c>
      <c r="H139">
        <v>0.1</v>
      </c>
      <c r="I139">
        <v>7.4999999999999997E-2</v>
      </c>
      <c r="J139" t="s">
        <v>372</v>
      </c>
      <c r="K139" t="s">
        <v>373</v>
      </c>
      <c r="L139" t="s">
        <v>393</v>
      </c>
      <c r="M139">
        <f t="shared" si="11"/>
        <v>7560</v>
      </c>
      <c r="N139">
        <f t="shared" si="10"/>
        <v>20</v>
      </c>
      <c r="O139">
        <f t="shared" si="12"/>
        <v>75600</v>
      </c>
      <c r="P139">
        <f t="shared" si="13"/>
        <v>5670</v>
      </c>
      <c r="Q139">
        <f t="shared" si="14"/>
        <v>62370</v>
      </c>
    </row>
    <row r="140" spans="1:17" x14ac:dyDescent="0.3">
      <c r="A140" t="s">
        <v>560</v>
      </c>
      <c r="B140" t="s">
        <v>471</v>
      </c>
      <c r="C140" t="s">
        <v>416</v>
      </c>
      <c r="D140" t="s">
        <v>248</v>
      </c>
      <c r="E140">
        <v>7</v>
      </c>
      <c r="F140">
        <v>416</v>
      </c>
      <c r="G140">
        <v>4</v>
      </c>
      <c r="H140">
        <v>0.05</v>
      </c>
      <c r="I140">
        <v>7.4999999999999997E-2</v>
      </c>
      <c r="J140" t="s">
        <v>384</v>
      </c>
      <c r="K140" t="s">
        <v>373</v>
      </c>
      <c r="L140" t="s">
        <v>385</v>
      </c>
      <c r="M140">
        <f t="shared" si="11"/>
        <v>62.400000000000006</v>
      </c>
      <c r="N140">
        <f t="shared" si="10"/>
        <v>3</v>
      </c>
      <c r="O140">
        <f t="shared" si="12"/>
        <v>1248</v>
      </c>
      <c r="P140">
        <f t="shared" si="13"/>
        <v>93.6</v>
      </c>
      <c r="Q140">
        <f t="shared" si="14"/>
        <v>1092</v>
      </c>
    </row>
    <row r="141" spans="1:17" x14ac:dyDescent="0.3">
      <c r="A141" t="s">
        <v>561</v>
      </c>
      <c r="B141" t="s">
        <v>382</v>
      </c>
      <c r="C141" t="s">
        <v>403</v>
      </c>
      <c r="D141" t="s">
        <v>254</v>
      </c>
      <c r="E141">
        <v>18</v>
      </c>
      <c r="F141">
        <v>3134</v>
      </c>
      <c r="G141">
        <v>1</v>
      </c>
      <c r="H141">
        <v>0.1</v>
      </c>
      <c r="I141">
        <v>7.4999999999999997E-2</v>
      </c>
      <c r="J141" t="s">
        <v>384</v>
      </c>
      <c r="K141" t="s">
        <v>379</v>
      </c>
      <c r="L141" t="s">
        <v>374</v>
      </c>
      <c r="M141">
        <f t="shared" si="11"/>
        <v>5327.8</v>
      </c>
      <c r="N141">
        <f t="shared" si="10"/>
        <v>17</v>
      </c>
      <c r="O141">
        <f t="shared" si="12"/>
        <v>53278</v>
      </c>
      <c r="P141">
        <f t="shared" si="13"/>
        <v>3995.85</v>
      </c>
      <c r="Q141">
        <f t="shared" si="14"/>
        <v>43954.35</v>
      </c>
    </row>
    <row r="142" spans="1:17" x14ac:dyDescent="0.3">
      <c r="A142" t="s">
        <v>562</v>
      </c>
      <c r="B142" t="s">
        <v>382</v>
      </c>
      <c r="C142" t="s">
        <v>416</v>
      </c>
      <c r="D142" t="s">
        <v>245</v>
      </c>
      <c r="E142">
        <v>7</v>
      </c>
      <c r="F142">
        <v>2680</v>
      </c>
      <c r="G142">
        <v>1</v>
      </c>
      <c r="H142">
        <v>0</v>
      </c>
      <c r="I142">
        <v>7.4999999999999997E-2</v>
      </c>
      <c r="J142" t="s">
        <v>384</v>
      </c>
      <c r="K142" t="s">
        <v>397</v>
      </c>
      <c r="L142" t="s">
        <v>385</v>
      </c>
      <c r="M142">
        <f t="shared" si="11"/>
        <v>0</v>
      </c>
      <c r="N142">
        <f t="shared" si="10"/>
        <v>6</v>
      </c>
      <c r="O142">
        <f t="shared" si="12"/>
        <v>16080</v>
      </c>
      <c r="P142">
        <f t="shared" si="13"/>
        <v>1206</v>
      </c>
      <c r="Q142">
        <f t="shared" si="14"/>
        <v>14874</v>
      </c>
    </row>
    <row r="143" spans="1:17" x14ac:dyDescent="0.3">
      <c r="A143" t="s">
        <v>563</v>
      </c>
      <c r="B143" t="s">
        <v>458</v>
      </c>
      <c r="C143" t="s">
        <v>370</v>
      </c>
      <c r="D143" t="s">
        <v>396</v>
      </c>
      <c r="E143">
        <v>5</v>
      </c>
      <c r="F143">
        <v>2365</v>
      </c>
      <c r="G143">
        <v>1</v>
      </c>
      <c r="H143">
        <v>0</v>
      </c>
      <c r="I143">
        <v>7.4999999999999997E-2</v>
      </c>
      <c r="J143" t="s">
        <v>372</v>
      </c>
      <c r="K143" t="s">
        <v>96</v>
      </c>
      <c r="L143" t="s">
        <v>385</v>
      </c>
      <c r="M143">
        <f t="shared" si="11"/>
        <v>0</v>
      </c>
      <c r="N143">
        <f t="shared" si="10"/>
        <v>4</v>
      </c>
      <c r="O143">
        <f t="shared" si="12"/>
        <v>9460</v>
      </c>
      <c r="P143">
        <f t="shared" si="13"/>
        <v>709.5</v>
      </c>
      <c r="Q143">
        <f t="shared" si="14"/>
        <v>8750.5</v>
      </c>
    </row>
    <row r="144" spans="1:17" x14ac:dyDescent="0.3">
      <c r="A144" t="s">
        <v>564</v>
      </c>
      <c r="B144" t="s">
        <v>444</v>
      </c>
      <c r="C144" t="s">
        <v>406</v>
      </c>
      <c r="D144" t="s">
        <v>291</v>
      </c>
      <c r="E144">
        <v>24</v>
      </c>
      <c r="F144">
        <v>4558</v>
      </c>
      <c r="G144">
        <v>3</v>
      </c>
      <c r="H144">
        <v>0</v>
      </c>
      <c r="I144">
        <v>7.4999999999999997E-2</v>
      </c>
      <c r="J144" t="s">
        <v>372</v>
      </c>
      <c r="K144" t="s">
        <v>379</v>
      </c>
      <c r="L144" t="s">
        <v>374</v>
      </c>
      <c r="M144">
        <f t="shared" si="11"/>
        <v>0</v>
      </c>
      <c r="N144">
        <f t="shared" si="10"/>
        <v>21</v>
      </c>
      <c r="O144">
        <f t="shared" si="12"/>
        <v>95718</v>
      </c>
      <c r="P144">
        <f t="shared" si="13"/>
        <v>7178.8499999999995</v>
      </c>
      <c r="Q144">
        <f t="shared" si="14"/>
        <v>88539.15</v>
      </c>
    </row>
    <row r="145" spans="1:17" x14ac:dyDescent="0.3">
      <c r="A145" t="s">
        <v>565</v>
      </c>
      <c r="B145" t="s">
        <v>382</v>
      </c>
      <c r="C145" t="s">
        <v>406</v>
      </c>
      <c r="D145" t="s">
        <v>225</v>
      </c>
      <c r="E145">
        <v>14</v>
      </c>
      <c r="F145">
        <v>4758</v>
      </c>
      <c r="G145">
        <v>1</v>
      </c>
      <c r="H145">
        <v>0.05</v>
      </c>
      <c r="I145">
        <v>7.4999999999999997E-2</v>
      </c>
      <c r="J145" t="s">
        <v>392</v>
      </c>
      <c r="K145" t="s">
        <v>373</v>
      </c>
      <c r="L145" t="s">
        <v>380</v>
      </c>
      <c r="M145">
        <f t="shared" si="11"/>
        <v>3092.7000000000003</v>
      </c>
      <c r="N145">
        <f t="shared" si="10"/>
        <v>13</v>
      </c>
      <c r="O145">
        <f t="shared" si="12"/>
        <v>61854</v>
      </c>
      <c r="P145">
        <f t="shared" si="13"/>
        <v>4639.05</v>
      </c>
      <c r="Q145">
        <f t="shared" si="14"/>
        <v>54122.25</v>
      </c>
    </row>
    <row r="146" spans="1:17" x14ac:dyDescent="0.3">
      <c r="A146" t="s">
        <v>566</v>
      </c>
      <c r="B146" t="s">
        <v>432</v>
      </c>
      <c r="C146" t="s">
        <v>416</v>
      </c>
      <c r="D146" t="s">
        <v>247</v>
      </c>
      <c r="E146">
        <v>29</v>
      </c>
      <c r="F146">
        <v>4322</v>
      </c>
      <c r="G146">
        <v>1</v>
      </c>
      <c r="H146">
        <v>0.05</v>
      </c>
      <c r="I146">
        <v>7.4999999999999997E-2</v>
      </c>
      <c r="J146" t="s">
        <v>384</v>
      </c>
      <c r="K146" t="s">
        <v>90</v>
      </c>
      <c r="L146" t="s">
        <v>380</v>
      </c>
      <c r="M146">
        <f t="shared" si="11"/>
        <v>6050.8</v>
      </c>
      <c r="N146">
        <f t="shared" si="10"/>
        <v>28</v>
      </c>
      <c r="O146">
        <f t="shared" si="12"/>
        <v>121016</v>
      </c>
      <c r="P146">
        <f t="shared" si="13"/>
        <v>9076.1999999999989</v>
      </c>
      <c r="Q146">
        <f t="shared" si="14"/>
        <v>105889</v>
      </c>
    </row>
    <row r="147" spans="1:17" x14ac:dyDescent="0.3">
      <c r="A147" t="s">
        <v>567</v>
      </c>
      <c r="B147" t="s">
        <v>437</v>
      </c>
      <c r="C147" t="s">
        <v>406</v>
      </c>
      <c r="D147" t="s">
        <v>226</v>
      </c>
      <c r="E147">
        <v>9</v>
      </c>
      <c r="F147">
        <v>3506</v>
      </c>
      <c r="G147">
        <v>1</v>
      </c>
      <c r="H147">
        <v>0.05</v>
      </c>
      <c r="I147">
        <v>7.4999999999999997E-2</v>
      </c>
      <c r="J147" t="s">
        <v>384</v>
      </c>
      <c r="K147" t="s">
        <v>420</v>
      </c>
      <c r="L147" t="s">
        <v>385</v>
      </c>
      <c r="M147">
        <f t="shared" si="11"/>
        <v>1402.4</v>
      </c>
      <c r="N147">
        <f t="shared" si="10"/>
        <v>8</v>
      </c>
      <c r="O147">
        <f t="shared" si="12"/>
        <v>28048</v>
      </c>
      <c r="P147">
        <f t="shared" si="13"/>
        <v>2103.6</v>
      </c>
      <c r="Q147">
        <f t="shared" si="14"/>
        <v>24542</v>
      </c>
    </row>
    <row r="148" spans="1:17" x14ac:dyDescent="0.3">
      <c r="A148" t="s">
        <v>568</v>
      </c>
      <c r="B148" t="s">
        <v>468</v>
      </c>
      <c r="C148" t="s">
        <v>370</v>
      </c>
      <c r="D148" t="s">
        <v>569</v>
      </c>
      <c r="E148">
        <v>25</v>
      </c>
      <c r="F148">
        <v>991</v>
      </c>
      <c r="G148">
        <v>5</v>
      </c>
      <c r="H148">
        <v>0</v>
      </c>
      <c r="I148">
        <v>7.4999999999999997E-2</v>
      </c>
      <c r="J148" t="s">
        <v>384</v>
      </c>
      <c r="K148" t="s">
        <v>90</v>
      </c>
      <c r="L148" t="s">
        <v>374</v>
      </c>
      <c r="M148">
        <f t="shared" si="11"/>
        <v>0</v>
      </c>
      <c r="N148">
        <f t="shared" si="10"/>
        <v>20</v>
      </c>
      <c r="O148">
        <f t="shared" si="12"/>
        <v>19820</v>
      </c>
      <c r="P148">
        <f t="shared" si="13"/>
        <v>1486.5</v>
      </c>
      <c r="Q148">
        <f t="shared" si="14"/>
        <v>18333.5</v>
      </c>
    </row>
    <row r="149" spans="1:17" x14ac:dyDescent="0.3">
      <c r="A149" t="s">
        <v>570</v>
      </c>
      <c r="B149" t="s">
        <v>473</v>
      </c>
      <c r="C149" t="s">
        <v>370</v>
      </c>
      <c r="D149" t="s">
        <v>371</v>
      </c>
      <c r="E149">
        <v>6</v>
      </c>
      <c r="F149">
        <v>2889</v>
      </c>
      <c r="G149">
        <v>4</v>
      </c>
      <c r="H149">
        <v>0</v>
      </c>
      <c r="I149">
        <v>7.4999999999999997E-2</v>
      </c>
      <c r="J149" t="s">
        <v>384</v>
      </c>
      <c r="K149" t="s">
        <v>90</v>
      </c>
      <c r="L149" t="s">
        <v>385</v>
      </c>
      <c r="M149">
        <f t="shared" si="11"/>
        <v>0</v>
      </c>
      <c r="N149">
        <f t="shared" si="10"/>
        <v>2</v>
      </c>
      <c r="O149">
        <f t="shared" si="12"/>
        <v>5778</v>
      </c>
      <c r="P149">
        <f t="shared" si="13"/>
        <v>433.34999999999997</v>
      </c>
      <c r="Q149">
        <f t="shared" si="14"/>
        <v>5344.65</v>
      </c>
    </row>
    <row r="150" spans="1:17" x14ac:dyDescent="0.3">
      <c r="A150" t="s">
        <v>571</v>
      </c>
      <c r="B150" t="s">
        <v>439</v>
      </c>
      <c r="C150" t="s">
        <v>400</v>
      </c>
      <c r="D150" t="s">
        <v>269</v>
      </c>
      <c r="E150">
        <v>7</v>
      </c>
      <c r="F150">
        <v>2004</v>
      </c>
      <c r="G150">
        <v>1</v>
      </c>
      <c r="H150">
        <v>0.1</v>
      </c>
      <c r="I150">
        <v>7.4999999999999997E-2</v>
      </c>
      <c r="J150" t="s">
        <v>392</v>
      </c>
      <c r="K150" t="s">
        <v>96</v>
      </c>
      <c r="L150" t="s">
        <v>393</v>
      </c>
      <c r="M150">
        <f t="shared" si="11"/>
        <v>1202.4000000000001</v>
      </c>
      <c r="N150">
        <f t="shared" si="10"/>
        <v>6</v>
      </c>
      <c r="O150">
        <f t="shared" si="12"/>
        <v>12024</v>
      </c>
      <c r="P150">
        <f t="shared" si="13"/>
        <v>901.8</v>
      </c>
      <c r="Q150">
        <f t="shared" si="14"/>
        <v>9919.8000000000011</v>
      </c>
    </row>
    <row r="151" spans="1:17" x14ac:dyDescent="0.3">
      <c r="A151" t="s">
        <v>572</v>
      </c>
      <c r="B151" t="s">
        <v>468</v>
      </c>
      <c r="C151" t="s">
        <v>408</v>
      </c>
      <c r="D151" t="s">
        <v>287</v>
      </c>
      <c r="E151">
        <v>9</v>
      </c>
      <c r="F151">
        <v>3816</v>
      </c>
      <c r="G151">
        <v>4</v>
      </c>
      <c r="H151">
        <v>0.05</v>
      </c>
      <c r="I151">
        <v>7.4999999999999997E-2</v>
      </c>
      <c r="J151" t="s">
        <v>384</v>
      </c>
      <c r="K151" t="s">
        <v>90</v>
      </c>
      <c r="L151" t="s">
        <v>374</v>
      </c>
      <c r="M151">
        <f t="shared" si="11"/>
        <v>954</v>
      </c>
      <c r="N151">
        <f t="shared" si="10"/>
        <v>5</v>
      </c>
      <c r="O151">
        <f t="shared" si="12"/>
        <v>19080</v>
      </c>
      <c r="P151">
        <f t="shared" si="13"/>
        <v>1431</v>
      </c>
      <c r="Q151">
        <f t="shared" si="14"/>
        <v>16695</v>
      </c>
    </row>
    <row r="152" spans="1:17" x14ac:dyDescent="0.3">
      <c r="A152" t="s">
        <v>573</v>
      </c>
      <c r="B152" t="s">
        <v>369</v>
      </c>
      <c r="C152" t="s">
        <v>400</v>
      </c>
      <c r="D152" t="s">
        <v>269</v>
      </c>
      <c r="E152">
        <v>31</v>
      </c>
      <c r="F152">
        <v>3577</v>
      </c>
      <c r="G152">
        <v>3</v>
      </c>
      <c r="H152">
        <v>0</v>
      </c>
      <c r="I152">
        <v>7.4999999999999997E-2</v>
      </c>
      <c r="J152" t="s">
        <v>372</v>
      </c>
      <c r="K152" t="s">
        <v>420</v>
      </c>
      <c r="L152" t="s">
        <v>380</v>
      </c>
      <c r="M152">
        <f t="shared" si="11"/>
        <v>0</v>
      </c>
      <c r="N152">
        <f t="shared" si="10"/>
        <v>28</v>
      </c>
      <c r="O152">
        <f t="shared" si="12"/>
        <v>100156</v>
      </c>
      <c r="P152">
        <f t="shared" si="13"/>
        <v>7511.7</v>
      </c>
      <c r="Q152">
        <f t="shared" si="14"/>
        <v>92644.3</v>
      </c>
    </row>
    <row r="153" spans="1:17" x14ac:dyDescent="0.3">
      <c r="A153" t="s">
        <v>574</v>
      </c>
      <c r="B153" t="s">
        <v>471</v>
      </c>
      <c r="C153" t="s">
        <v>408</v>
      </c>
      <c r="D153" t="s">
        <v>288</v>
      </c>
      <c r="E153">
        <v>37</v>
      </c>
      <c r="F153">
        <v>1785</v>
      </c>
      <c r="G153">
        <v>1</v>
      </c>
      <c r="H153">
        <v>0</v>
      </c>
      <c r="I153">
        <v>7.4999999999999997E-2</v>
      </c>
      <c r="J153" t="s">
        <v>392</v>
      </c>
      <c r="K153" t="s">
        <v>373</v>
      </c>
      <c r="L153" t="s">
        <v>393</v>
      </c>
      <c r="M153">
        <f t="shared" si="11"/>
        <v>0</v>
      </c>
      <c r="N153">
        <f t="shared" si="10"/>
        <v>36</v>
      </c>
      <c r="O153">
        <f t="shared" si="12"/>
        <v>64260</v>
      </c>
      <c r="P153">
        <f t="shared" si="13"/>
        <v>4819.5</v>
      </c>
      <c r="Q153">
        <f t="shared" si="14"/>
        <v>59440.5</v>
      </c>
    </row>
    <row r="154" spans="1:17" x14ac:dyDescent="0.3">
      <c r="A154" t="s">
        <v>575</v>
      </c>
      <c r="B154" t="s">
        <v>422</v>
      </c>
      <c r="C154" t="s">
        <v>400</v>
      </c>
      <c r="D154" t="s">
        <v>274</v>
      </c>
      <c r="E154">
        <v>17</v>
      </c>
      <c r="F154">
        <v>1407</v>
      </c>
      <c r="G154">
        <v>5</v>
      </c>
      <c r="H154">
        <v>0</v>
      </c>
      <c r="I154">
        <v>7.4999999999999997E-2</v>
      </c>
      <c r="J154" t="s">
        <v>384</v>
      </c>
      <c r="K154" t="s">
        <v>90</v>
      </c>
      <c r="L154" t="s">
        <v>380</v>
      </c>
      <c r="M154">
        <f t="shared" si="11"/>
        <v>0</v>
      </c>
      <c r="N154">
        <f t="shared" ref="N154:N201" si="15">SUM(E154-G154)</f>
        <v>12</v>
      </c>
      <c r="O154">
        <f t="shared" si="12"/>
        <v>16884</v>
      </c>
      <c r="P154">
        <f t="shared" si="13"/>
        <v>1266.3</v>
      </c>
      <c r="Q154">
        <f t="shared" si="14"/>
        <v>15617.7</v>
      </c>
    </row>
    <row r="155" spans="1:17" x14ac:dyDescent="0.3">
      <c r="A155" t="s">
        <v>576</v>
      </c>
      <c r="B155" t="s">
        <v>389</v>
      </c>
      <c r="C155" t="s">
        <v>416</v>
      </c>
      <c r="D155" t="s">
        <v>250</v>
      </c>
      <c r="E155">
        <v>18</v>
      </c>
      <c r="F155">
        <v>509</v>
      </c>
      <c r="G155">
        <v>1</v>
      </c>
      <c r="H155">
        <v>0</v>
      </c>
      <c r="I155">
        <v>7.4999999999999997E-2</v>
      </c>
      <c r="J155" t="s">
        <v>372</v>
      </c>
      <c r="K155" t="s">
        <v>373</v>
      </c>
      <c r="L155" t="s">
        <v>393</v>
      </c>
      <c r="M155">
        <f t="shared" si="11"/>
        <v>0</v>
      </c>
      <c r="N155">
        <f t="shared" si="15"/>
        <v>17</v>
      </c>
      <c r="O155">
        <f t="shared" si="12"/>
        <v>8653</v>
      </c>
      <c r="P155">
        <f t="shared" si="13"/>
        <v>648.97500000000002</v>
      </c>
      <c r="Q155">
        <f t="shared" si="14"/>
        <v>8004.0249999999996</v>
      </c>
    </row>
    <row r="156" spans="1:17" x14ac:dyDescent="0.3">
      <c r="A156" t="s">
        <v>577</v>
      </c>
      <c r="B156" t="s">
        <v>437</v>
      </c>
      <c r="C156" t="s">
        <v>403</v>
      </c>
      <c r="D156" t="s">
        <v>227</v>
      </c>
      <c r="E156">
        <v>28</v>
      </c>
      <c r="F156">
        <v>2892</v>
      </c>
      <c r="G156">
        <v>5</v>
      </c>
      <c r="H156">
        <v>0.1</v>
      </c>
      <c r="I156">
        <v>7.4999999999999997E-2</v>
      </c>
      <c r="J156" t="s">
        <v>392</v>
      </c>
      <c r="K156" t="s">
        <v>96</v>
      </c>
      <c r="L156" t="s">
        <v>385</v>
      </c>
      <c r="M156">
        <f t="shared" si="11"/>
        <v>6651.6</v>
      </c>
      <c r="N156">
        <f t="shared" si="15"/>
        <v>23</v>
      </c>
      <c r="O156">
        <f t="shared" si="12"/>
        <v>66516</v>
      </c>
      <c r="P156">
        <f t="shared" si="13"/>
        <v>4988.7</v>
      </c>
      <c r="Q156">
        <f t="shared" si="14"/>
        <v>54875.700000000004</v>
      </c>
    </row>
    <row r="157" spans="1:17" x14ac:dyDescent="0.3">
      <c r="A157" t="s">
        <v>578</v>
      </c>
      <c r="B157" t="s">
        <v>422</v>
      </c>
      <c r="C157" t="s">
        <v>416</v>
      </c>
      <c r="D157" t="s">
        <v>247</v>
      </c>
      <c r="E157">
        <v>7</v>
      </c>
      <c r="F157">
        <v>4462</v>
      </c>
      <c r="G157">
        <v>3</v>
      </c>
      <c r="H157">
        <v>0.05</v>
      </c>
      <c r="I157">
        <v>7.4999999999999997E-2</v>
      </c>
      <c r="J157" t="s">
        <v>392</v>
      </c>
      <c r="K157" t="s">
        <v>96</v>
      </c>
      <c r="L157" t="s">
        <v>385</v>
      </c>
      <c r="M157">
        <f t="shared" si="11"/>
        <v>892.40000000000009</v>
      </c>
      <c r="N157">
        <f t="shared" si="15"/>
        <v>4</v>
      </c>
      <c r="O157">
        <f t="shared" si="12"/>
        <v>17848</v>
      </c>
      <c r="P157">
        <f t="shared" si="13"/>
        <v>1338.6</v>
      </c>
      <c r="Q157">
        <f t="shared" si="14"/>
        <v>15616.999999999998</v>
      </c>
    </row>
    <row r="158" spans="1:17" x14ac:dyDescent="0.3">
      <c r="A158" t="s">
        <v>579</v>
      </c>
      <c r="B158" t="s">
        <v>465</v>
      </c>
      <c r="C158" t="s">
        <v>400</v>
      </c>
      <c r="D158" t="s">
        <v>269</v>
      </c>
      <c r="E158">
        <v>6</v>
      </c>
      <c r="F158">
        <v>721</v>
      </c>
      <c r="G158">
        <v>1</v>
      </c>
      <c r="H158">
        <v>0.05</v>
      </c>
      <c r="I158">
        <v>7.4999999999999997E-2</v>
      </c>
      <c r="J158" t="s">
        <v>372</v>
      </c>
      <c r="K158" t="s">
        <v>373</v>
      </c>
      <c r="L158" t="s">
        <v>385</v>
      </c>
      <c r="M158">
        <f t="shared" si="11"/>
        <v>180.25</v>
      </c>
      <c r="N158">
        <f t="shared" si="15"/>
        <v>5</v>
      </c>
      <c r="O158">
        <f t="shared" si="12"/>
        <v>3605</v>
      </c>
      <c r="P158">
        <f t="shared" si="13"/>
        <v>270.375</v>
      </c>
      <c r="Q158">
        <f t="shared" si="14"/>
        <v>3154.375</v>
      </c>
    </row>
    <row r="159" spans="1:17" x14ac:dyDescent="0.3">
      <c r="A159" t="s">
        <v>580</v>
      </c>
      <c r="B159" t="s">
        <v>391</v>
      </c>
      <c r="C159" t="s">
        <v>406</v>
      </c>
      <c r="D159" t="s">
        <v>226</v>
      </c>
      <c r="E159">
        <v>24</v>
      </c>
      <c r="F159">
        <v>439</v>
      </c>
      <c r="G159">
        <v>2</v>
      </c>
      <c r="H159">
        <v>0</v>
      </c>
      <c r="I159">
        <v>7.4999999999999997E-2</v>
      </c>
      <c r="J159" t="s">
        <v>392</v>
      </c>
      <c r="K159" t="s">
        <v>420</v>
      </c>
      <c r="L159" t="s">
        <v>380</v>
      </c>
      <c r="M159">
        <f t="shared" si="11"/>
        <v>0</v>
      </c>
      <c r="N159">
        <f t="shared" si="15"/>
        <v>22</v>
      </c>
      <c r="O159">
        <f t="shared" si="12"/>
        <v>9658</v>
      </c>
      <c r="P159">
        <f t="shared" si="13"/>
        <v>724.35</v>
      </c>
      <c r="Q159">
        <f t="shared" si="14"/>
        <v>8933.65</v>
      </c>
    </row>
    <row r="160" spans="1:17" x14ac:dyDescent="0.3">
      <c r="A160" t="s">
        <v>581</v>
      </c>
      <c r="B160" t="s">
        <v>399</v>
      </c>
      <c r="C160" t="s">
        <v>377</v>
      </c>
      <c r="D160" t="s">
        <v>215</v>
      </c>
      <c r="E160">
        <v>28</v>
      </c>
      <c r="F160">
        <v>3733</v>
      </c>
      <c r="G160">
        <v>2</v>
      </c>
      <c r="H160">
        <v>0.1</v>
      </c>
      <c r="I160">
        <v>7.4999999999999997E-2</v>
      </c>
      <c r="J160" t="s">
        <v>392</v>
      </c>
      <c r="K160" t="s">
        <v>373</v>
      </c>
      <c r="L160" t="s">
        <v>385</v>
      </c>
      <c r="M160">
        <f t="shared" si="11"/>
        <v>9705.8000000000011</v>
      </c>
      <c r="N160">
        <f t="shared" si="15"/>
        <v>26</v>
      </c>
      <c r="O160">
        <f t="shared" si="12"/>
        <v>97058</v>
      </c>
      <c r="P160">
        <f t="shared" si="13"/>
        <v>7279.3499999999995</v>
      </c>
      <c r="Q160">
        <f t="shared" si="14"/>
        <v>80072.849999999991</v>
      </c>
    </row>
    <row r="161" spans="1:17" x14ac:dyDescent="0.3">
      <c r="A161" t="s">
        <v>582</v>
      </c>
      <c r="B161" t="s">
        <v>387</v>
      </c>
      <c r="C161" t="s">
        <v>416</v>
      </c>
      <c r="D161" t="s">
        <v>246</v>
      </c>
      <c r="E161">
        <v>13</v>
      </c>
      <c r="F161">
        <v>2911</v>
      </c>
      <c r="G161">
        <v>2</v>
      </c>
      <c r="H161">
        <v>0.05</v>
      </c>
      <c r="I161">
        <v>7.4999999999999997E-2</v>
      </c>
      <c r="J161" t="s">
        <v>372</v>
      </c>
      <c r="K161" t="s">
        <v>96</v>
      </c>
      <c r="L161" t="s">
        <v>374</v>
      </c>
      <c r="M161">
        <f t="shared" si="11"/>
        <v>1601.0500000000002</v>
      </c>
      <c r="N161">
        <f t="shared" si="15"/>
        <v>11</v>
      </c>
      <c r="O161">
        <f t="shared" si="12"/>
        <v>32021</v>
      </c>
      <c r="P161">
        <f t="shared" si="13"/>
        <v>2401.5749999999998</v>
      </c>
      <c r="Q161">
        <f t="shared" si="14"/>
        <v>28018.375</v>
      </c>
    </row>
    <row r="162" spans="1:17" x14ac:dyDescent="0.3">
      <c r="A162" t="s">
        <v>583</v>
      </c>
      <c r="B162" t="s">
        <v>424</v>
      </c>
      <c r="C162" t="s">
        <v>400</v>
      </c>
      <c r="D162" t="s">
        <v>268</v>
      </c>
      <c r="E162">
        <v>6</v>
      </c>
      <c r="F162">
        <v>4289</v>
      </c>
      <c r="G162">
        <v>0</v>
      </c>
      <c r="H162">
        <v>0.1</v>
      </c>
      <c r="I162">
        <v>7.4999999999999997E-2</v>
      </c>
      <c r="J162" t="s">
        <v>372</v>
      </c>
      <c r="K162" t="s">
        <v>90</v>
      </c>
      <c r="L162" t="s">
        <v>385</v>
      </c>
      <c r="M162">
        <f t="shared" si="11"/>
        <v>2573.4</v>
      </c>
      <c r="N162">
        <f t="shared" si="15"/>
        <v>6</v>
      </c>
      <c r="O162">
        <f t="shared" si="12"/>
        <v>25734</v>
      </c>
      <c r="P162">
        <f t="shared" si="13"/>
        <v>1930.05</v>
      </c>
      <c r="Q162">
        <f t="shared" si="14"/>
        <v>21230.55</v>
      </c>
    </row>
    <row r="163" spans="1:17" x14ac:dyDescent="0.3">
      <c r="A163" t="s">
        <v>584</v>
      </c>
      <c r="B163" t="s">
        <v>410</v>
      </c>
      <c r="C163" t="s">
        <v>406</v>
      </c>
      <c r="D163" t="s">
        <v>225</v>
      </c>
      <c r="E163">
        <v>30</v>
      </c>
      <c r="F163">
        <v>4757</v>
      </c>
      <c r="G163">
        <v>2</v>
      </c>
      <c r="H163">
        <v>0</v>
      </c>
      <c r="I163">
        <v>7.4999999999999997E-2</v>
      </c>
      <c r="J163" t="s">
        <v>372</v>
      </c>
      <c r="K163" t="s">
        <v>420</v>
      </c>
      <c r="L163" t="s">
        <v>385</v>
      </c>
      <c r="M163">
        <f t="shared" si="11"/>
        <v>0</v>
      </c>
      <c r="N163">
        <f t="shared" si="15"/>
        <v>28</v>
      </c>
      <c r="O163">
        <f t="shared" si="12"/>
        <v>133196</v>
      </c>
      <c r="P163">
        <f t="shared" si="13"/>
        <v>9989.6999999999989</v>
      </c>
      <c r="Q163">
        <f t="shared" si="14"/>
        <v>123206.3</v>
      </c>
    </row>
    <row r="164" spans="1:17" x14ac:dyDescent="0.3">
      <c r="A164" t="s">
        <v>585</v>
      </c>
      <c r="B164" t="s">
        <v>413</v>
      </c>
      <c r="C164" t="s">
        <v>403</v>
      </c>
      <c r="D164" t="s">
        <v>229</v>
      </c>
      <c r="E164">
        <v>8</v>
      </c>
      <c r="F164">
        <v>2488</v>
      </c>
      <c r="G164">
        <v>4</v>
      </c>
      <c r="H164">
        <v>0.05</v>
      </c>
      <c r="I164">
        <v>7.4999999999999997E-2</v>
      </c>
      <c r="J164" t="s">
        <v>392</v>
      </c>
      <c r="K164" t="s">
        <v>420</v>
      </c>
      <c r="L164" t="s">
        <v>380</v>
      </c>
      <c r="M164">
        <f t="shared" si="11"/>
        <v>497.6</v>
      </c>
      <c r="N164">
        <f t="shared" si="15"/>
        <v>4</v>
      </c>
      <c r="O164">
        <f t="shared" si="12"/>
        <v>9952</v>
      </c>
      <c r="P164">
        <f t="shared" si="13"/>
        <v>746.4</v>
      </c>
      <c r="Q164">
        <f t="shared" si="14"/>
        <v>8708</v>
      </c>
    </row>
    <row r="165" spans="1:17" x14ac:dyDescent="0.3">
      <c r="A165" t="s">
        <v>586</v>
      </c>
      <c r="B165" t="s">
        <v>382</v>
      </c>
      <c r="C165" t="s">
        <v>370</v>
      </c>
      <c r="D165" t="s">
        <v>279</v>
      </c>
      <c r="E165">
        <v>24</v>
      </c>
      <c r="F165">
        <v>1780</v>
      </c>
      <c r="G165">
        <v>2</v>
      </c>
      <c r="H165">
        <v>0.05</v>
      </c>
      <c r="I165">
        <v>7.4999999999999997E-2</v>
      </c>
      <c r="J165" t="s">
        <v>384</v>
      </c>
      <c r="K165" t="s">
        <v>420</v>
      </c>
      <c r="L165" t="s">
        <v>374</v>
      </c>
      <c r="M165">
        <f t="shared" si="11"/>
        <v>1958</v>
      </c>
      <c r="N165">
        <f t="shared" si="15"/>
        <v>22</v>
      </c>
      <c r="O165">
        <f t="shared" si="12"/>
        <v>39160</v>
      </c>
      <c r="P165">
        <f t="shared" si="13"/>
        <v>2937</v>
      </c>
      <c r="Q165">
        <f t="shared" si="14"/>
        <v>34265</v>
      </c>
    </row>
    <row r="166" spans="1:17" x14ac:dyDescent="0.3">
      <c r="A166" t="s">
        <v>587</v>
      </c>
      <c r="B166" t="s">
        <v>432</v>
      </c>
      <c r="C166" t="s">
        <v>416</v>
      </c>
      <c r="D166" t="s">
        <v>250</v>
      </c>
      <c r="E166">
        <v>29</v>
      </c>
      <c r="F166">
        <v>3415</v>
      </c>
      <c r="G166">
        <v>3</v>
      </c>
      <c r="H166">
        <v>0</v>
      </c>
      <c r="I166">
        <v>7.4999999999999997E-2</v>
      </c>
      <c r="J166" t="s">
        <v>372</v>
      </c>
      <c r="K166" t="s">
        <v>373</v>
      </c>
      <c r="L166" t="s">
        <v>380</v>
      </c>
      <c r="M166">
        <f t="shared" si="11"/>
        <v>0</v>
      </c>
      <c r="N166">
        <f t="shared" si="15"/>
        <v>26</v>
      </c>
      <c r="O166">
        <f t="shared" si="12"/>
        <v>88790</v>
      </c>
      <c r="P166">
        <f t="shared" si="13"/>
        <v>6659.25</v>
      </c>
      <c r="Q166">
        <f t="shared" si="14"/>
        <v>82130.75</v>
      </c>
    </row>
    <row r="167" spans="1:17" x14ac:dyDescent="0.3">
      <c r="A167" t="s">
        <v>588</v>
      </c>
      <c r="B167" t="s">
        <v>439</v>
      </c>
      <c r="C167" t="s">
        <v>406</v>
      </c>
      <c r="D167" t="s">
        <v>291</v>
      </c>
      <c r="E167">
        <v>15</v>
      </c>
      <c r="F167">
        <v>4837</v>
      </c>
      <c r="G167">
        <v>4</v>
      </c>
      <c r="H167">
        <v>0</v>
      </c>
      <c r="I167">
        <v>7.4999999999999997E-2</v>
      </c>
      <c r="J167" t="s">
        <v>392</v>
      </c>
      <c r="K167" t="s">
        <v>96</v>
      </c>
      <c r="L167" t="s">
        <v>393</v>
      </c>
      <c r="M167">
        <f t="shared" si="11"/>
        <v>0</v>
      </c>
      <c r="N167">
        <f t="shared" si="15"/>
        <v>11</v>
      </c>
      <c r="O167">
        <f t="shared" si="12"/>
        <v>53207</v>
      </c>
      <c r="P167">
        <f t="shared" si="13"/>
        <v>3990.5249999999996</v>
      </c>
      <c r="Q167">
        <f t="shared" si="14"/>
        <v>49216.474999999999</v>
      </c>
    </row>
    <row r="168" spans="1:17" x14ac:dyDescent="0.3">
      <c r="A168" t="s">
        <v>589</v>
      </c>
      <c r="B168" t="s">
        <v>454</v>
      </c>
      <c r="C168" t="s">
        <v>370</v>
      </c>
      <c r="D168" t="s">
        <v>371</v>
      </c>
      <c r="E168">
        <v>9</v>
      </c>
      <c r="F168">
        <v>4227</v>
      </c>
      <c r="G168">
        <v>2</v>
      </c>
      <c r="H168">
        <v>0.1</v>
      </c>
      <c r="I168">
        <v>7.4999999999999997E-2</v>
      </c>
      <c r="J168" t="s">
        <v>372</v>
      </c>
      <c r="K168" t="s">
        <v>379</v>
      </c>
      <c r="L168" t="s">
        <v>393</v>
      </c>
      <c r="M168">
        <f t="shared" si="11"/>
        <v>2958.9</v>
      </c>
      <c r="N168">
        <f t="shared" si="15"/>
        <v>7</v>
      </c>
      <c r="O168">
        <f t="shared" si="12"/>
        <v>29589</v>
      </c>
      <c r="P168">
        <f t="shared" si="13"/>
        <v>2219.1749999999997</v>
      </c>
      <c r="Q168">
        <f t="shared" si="14"/>
        <v>24410.924999999999</v>
      </c>
    </row>
    <row r="169" spans="1:17" x14ac:dyDescent="0.3">
      <c r="A169" t="s">
        <v>590</v>
      </c>
      <c r="B169" t="s">
        <v>473</v>
      </c>
      <c r="C169" t="s">
        <v>406</v>
      </c>
      <c r="D169" t="s">
        <v>226</v>
      </c>
      <c r="E169">
        <v>37</v>
      </c>
      <c r="F169">
        <v>4437</v>
      </c>
      <c r="G169">
        <v>3</v>
      </c>
      <c r="H169">
        <v>0.1</v>
      </c>
      <c r="I169">
        <v>7.4999999999999997E-2</v>
      </c>
      <c r="J169" t="s">
        <v>392</v>
      </c>
      <c r="K169" t="s">
        <v>373</v>
      </c>
      <c r="L169" t="s">
        <v>380</v>
      </c>
      <c r="M169">
        <f t="shared" si="11"/>
        <v>15085.800000000001</v>
      </c>
      <c r="N169">
        <f t="shared" si="15"/>
        <v>34</v>
      </c>
      <c r="O169">
        <f t="shared" si="12"/>
        <v>150858</v>
      </c>
      <c r="P169">
        <f t="shared" si="13"/>
        <v>11314.35</v>
      </c>
      <c r="Q169">
        <f t="shared" si="14"/>
        <v>124457.85</v>
      </c>
    </row>
    <row r="170" spans="1:17" x14ac:dyDescent="0.3">
      <c r="A170" t="s">
        <v>591</v>
      </c>
      <c r="B170" t="s">
        <v>471</v>
      </c>
      <c r="C170" t="s">
        <v>400</v>
      </c>
      <c r="D170" t="s">
        <v>268</v>
      </c>
      <c r="E170">
        <v>14</v>
      </c>
      <c r="F170">
        <v>2516</v>
      </c>
      <c r="G170">
        <v>1</v>
      </c>
      <c r="H170">
        <v>0</v>
      </c>
      <c r="I170">
        <v>7.4999999999999997E-2</v>
      </c>
      <c r="J170" t="s">
        <v>384</v>
      </c>
      <c r="K170" t="s">
        <v>373</v>
      </c>
      <c r="L170" t="s">
        <v>385</v>
      </c>
      <c r="M170">
        <f t="shared" si="11"/>
        <v>0</v>
      </c>
      <c r="N170">
        <f t="shared" si="15"/>
        <v>13</v>
      </c>
      <c r="O170">
        <f t="shared" si="12"/>
        <v>32708</v>
      </c>
      <c r="P170">
        <f t="shared" si="13"/>
        <v>2453.1</v>
      </c>
      <c r="Q170">
        <f t="shared" si="14"/>
        <v>30254.9</v>
      </c>
    </row>
    <row r="171" spans="1:17" x14ac:dyDescent="0.3">
      <c r="A171" t="s">
        <v>592</v>
      </c>
      <c r="B171" t="s">
        <v>471</v>
      </c>
      <c r="C171" t="s">
        <v>406</v>
      </c>
      <c r="D171" t="s">
        <v>291</v>
      </c>
      <c r="E171">
        <v>13</v>
      </c>
      <c r="F171">
        <v>2731</v>
      </c>
      <c r="G171">
        <v>5</v>
      </c>
      <c r="H171">
        <v>0</v>
      </c>
      <c r="I171">
        <v>7.4999999999999997E-2</v>
      </c>
      <c r="J171" t="s">
        <v>384</v>
      </c>
      <c r="K171" t="s">
        <v>90</v>
      </c>
      <c r="L171" t="s">
        <v>393</v>
      </c>
      <c r="M171">
        <f t="shared" si="11"/>
        <v>0</v>
      </c>
      <c r="N171">
        <f t="shared" si="15"/>
        <v>8</v>
      </c>
      <c r="O171">
        <f t="shared" si="12"/>
        <v>21848</v>
      </c>
      <c r="P171">
        <f t="shared" si="13"/>
        <v>1638.6</v>
      </c>
      <c r="Q171">
        <f t="shared" si="14"/>
        <v>20209.400000000001</v>
      </c>
    </row>
    <row r="172" spans="1:17" x14ac:dyDescent="0.3">
      <c r="A172" t="s">
        <v>593</v>
      </c>
      <c r="B172" t="s">
        <v>395</v>
      </c>
      <c r="C172" t="s">
        <v>408</v>
      </c>
      <c r="D172" t="s">
        <v>288</v>
      </c>
      <c r="E172">
        <v>24</v>
      </c>
      <c r="F172">
        <v>2185</v>
      </c>
      <c r="G172">
        <v>1</v>
      </c>
      <c r="H172">
        <v>0</v>
      </c>
      <c r="I172">
        <v>7.4999999999999997E-2</v>
      </c>
      <c r="J172" t="s">
        <v>372</v>
      </c>
      <c r="K172" t="s">
        <v>420</v>
      </c>
      <c r="L172" t="s">
        <v>380</v>
      </c>
      <c r="M172">
        <f t="shared" si="11"/>
        <v>0</v>
      </c>
      <c r="N172">
        <f t="shared" si="15"/>
        <v>23</v>
      </c>
      <c r="O172">
        <f t="shared" si="12"/>
        <v>50255</v>
      </c>
      <c r="P172">
        <f t="shared" si="13"/>
        <v>3769.125</v>
      </c>
      <c r="Q172">
        <f t="shared" si="14"/>
        <v>46485.875</v>
      </c>
    </row>
    <row r="173" spans="1:17" x14ac:dyDescent="0.3">
      <c r="A173" t="s">
        <v>594</v>
      </c>
      <c r="B173" t="s">
        <v>413</v>
      </c>
      <c r="C173" t="s">
        <v>370</v>
      </c>
      <c r="D173" t="s">
        <v>371</v>
      </c>
      <c r="E173">
        <v>11</v>
      </c>
      <c r="F173">
        <v>3137</v>
      </c>
      <c r="G173">
        <v>3</v>
      </c>
      <c r="H173">
        <v>0.1</v>
      </c>
      <c r="I173">
        <v>7.4999999999999997E-2</v>
      </c>
      <c r="J173" t="s">
        <v>372</v>
      </c>
      <c r="K173" t="s">
        <v>96</v>
      </c>
      <c r="L173" t="s">
        <v>374</v>
      </c>
      <c r="M173">
        <f t="shared" si="11"/>
        <v>2509.6000000000004</v>
      </c>
      <c r="N173">
        <f t="shared" si="15"/>
        <v>8</v>
      </c>
      <c r="O173">
        <f t="shared" si="12"/>
        <v>25096</v>
      </c>
      <c r="P173">
        <f t="shared" si="13"/>
        <v>1882.1999999999998</v>
      </c>
      <c r="Q173">
        <f t="shared" si="14"/>
        <v>20704.2</v>
      </c>
    </row>
    <row r="174" spans="1:17" x14ac:dyDescent="0.3">
      <c r="A174" t="s">
        <v>595</v>
      </c>
      <c r="B174" t="s">
        <v>391</v>
      </c>
      <c r="C174" t="s">
        <v>370</v>
      </c>
      <c r="D174" t="s">
        <v>371</v>
      </c>
      <c r="E174">
        <v>22</v>
      </c>
      <c r="F174">
        <v>2418</v>
      </c>
      <c r="G174">
        <v>5</v>
      </c>
      <c r="H174">
        <v>0.05</v>
      </c>
      <c r="I174">
        <v>7.4999999999999997E-2</v>
      </c>
      <c r="J174" t="s">
        <v>392</v>
      </c>
      <c r="K174" t="s">
        <v>90</v>
      </c>
      <c r="L174" t="s">
        <v>374</v>
      </c>
      <c r="M174">
        <f t="shared" si="11"/>
        <v>2055.3000000000002</v>
      </c>
      <c r="N174">
        <f t="shared" si="15"/>
        <v>17</v>
      </c>
      <c r="O174">
        <f t="shared" si="12"/>
        <v>41106</v>
      </c>
      <c r="P174">
        <f t="shared" si="13"/>
        <v>3082.95</v>
      </c>
      <c r="Q174">
        <f t="shared" si="14"/>
        <v>35967.75</v>
      </c>
    </row>
    <row r="175" spans="1:17" x14ac:dyDescent="0.3">
      <c r="A175" t="s">
        <v>596</v>
      </c>
      <c r="B175" t="s">
        <v>376</v>
      </c>
      <c r="C175" t="s">
        <v>408</v>
      </c>
      <c r="D175" t="s">
        <v>286</v>
      </c>
      <c r="E175">
        <v>16</v>
      </c>
      <c r="F175">
        <v>3640</v>
      </c>
      <c r="G175">
        <v>1</v>
      </c>
      <c r="H175">
        <v>0.1</v>
      </c>
      <c r="I175">
        <v>7.4999999999999997E-2</v>
      </c>
      <c r="J175" t="s">
        <v>392</v>
      </c>
      <c r="K175" t="s">
        <v>420</v>
      </c>
      <c r="L175" t="s">
        <v>385</v>
      </c>
      <c r="M175">
        <f t="shared" si="11"/>
        <v>5460</v>
      </c>
      <c r="N175">
        <f t="shared" si="15"/>
        <v>15</v>
      </c>
      <c r="O175">
        <f t="shared" si="12"/>
        <v>54600</v>
      </c>
      <c r="P175">
        <f t="shared" si="13"/>
        <v>4095</v>
      </c>
      <c r="Q175">
        <f t="shared" si="14"/>
        <v>45045</v>
      </c>
    </row>
    <row r="176" spans="1:17" x14ac:dyDescent="0.3">
      <c r="A176" t="s">
        <v>597</v>
      </c>
      <c r="B176" t="s">
        <v>432</v>
      </c>
      <c r="C176" t="s">
        <v>400</v>
      </c>
      <c r="D176" t="s">
        <v>269</v>
      </c>
      <c r="E176">
        <v>8</v>
      </c>
      <c r="F176">
        <v>946</v>
      </c>
      <c r="G176">
        <v>5</v>
      </c>
      <c r="H176">
        <v>0.05</v>
      </c>
      <c r="I176">
        <v>7.4999999999999997E-2</v>
      </c>
      <c r="J176" t="s">
        <v>384</v>
      </c>
      <c r="K176" t="s">
        <v>373</v>
      </c>
      <c r="L176" t="s">
        <v>380</v>
      </c>
      <c r="M176">
        <f t="shared" si="11"/>
        <v>141.9</v>
      </c>
      <c r="N176">
        <f t="shared" si="15"/>
        <v>3</v>
      </c>
      <c r="O176">
        <f t="shared" si="12"/>
        <v>2838</v>
      </c>
      <c r="P176">
        <f t="shared" si="13"/>
        <v>212.85</v>
      </c>
      <c r="Q176">
        <f t="shared" si="14"/>
        <v>2483.25</v>
      </c>
    </row>
    <row r="177" spans="1:17" x14ac:dyDescent="0.3">
      <c r="A177" t="s">
        <v>598</v>
      </c>
      <c r="B177" t="s">
        <v>376</v>
      </c>
      <c r="C177" t="s">
        <v>370</v>
      </c>
      <c r="D177" t="s">
        <v>371</v>
      </c>
      <c r="E177">
        <v>35</v>
      </c>
      <c r="F177">
        <v>4771</v>
      </c>
      <c r="G177">
        <v>5</v>
      </c>
      <c r="H177">
        <v>0.05</v>
      </c>
      <c r="I177">
        <v>7.4999999999999997E-2</v>
      </c>
      <c r="J177" t="s">
        <v>372</v>
      </c>
      <c r="K177" t="s">
        <v>379</v>
      </c>
      <c r="L177" t="s">
        <v>374</v>
      </c>
      <c r="M177">
        <f t="shared" si="11"/>
        <v>7156.5</v>
      </c>
      <c r="N177">
        <f t="shared" si="15"/>
        <v>30</v>
      </c>
      <c r="O177">
        <f t="shared" si="12"/>
        <v>143130</v>
      </c>
      <c r="P177">
        <f t="shared" si="13"/>
        <v>10734.75</v>
      </c>
      <c r="Q177">
        <f t="shared" si="14"/>
        <v>125238.75</v>
      </c>
    </row>
    <row r="178" spans="1:17" x14ac:dyDescent="0.3">
      <c r="A178" t="s">
        <v>599</v>
      </c>
      <c r="B178" t="s">
        <v>382</v>
      </c>
      <c r="C178" t="s">
        <v>377</v>
      </c>
      <c r="D178" t="s">
        <v>214</v>
      </c>
      <c r="E178">
        <v>27</v>
      </c>
      <c r="F178">
        <v>4122</v>
      </c>
      <c r="G178">
        <v>3</v>
      </c>
      <c r="H178">
        <v>0</v>
      </c>
      <c r="I178">
        <v>7.4999999999999997E-2</v>
      </c>
      <c r="J178" t="s">
        <v>372</v>
      </c>
      <c r="K178" t="s">
        <v>420</v>
      </c>
      <c r="L178" t="s">
        <v>385</v>
      </c>
      <c r="M178">
        <f t="shared" si="11"/>
        <v>0</v>
      </c>
      <c r="N178">
        <f t="shared" si="15"/>
        <v>24</v>
      </c>
      <c r="O178">
        <f t="shared" si="12"/>
        <v>98928</v>
      </c>
      <c r="P178">
        <f t="shared" si="13"/>
        <v>7419.5999999999995</v>
      </c>
      <c r="Q178">
        <f t="shared" si="14"/>
        <v>91508.4</v>
      </c>
    </row>
    <row r="179" spans="1:17" x14ac:dyDescent="0.3">
      <c r="A179" t="s">
        <v>600</v>
      </c>
      <c r="B179" t="s">
        <v>465</v>
      </c>
      <c r="C179" t="s">
        <v>416</v>
      </c>
      <c r="D179" t="s">
        <v>248</v>
      </c>
      <c r="E179">
        <v>39</v>
      </c>
      <c r="F179">
        <v>4778</v>
      </c>
      <c r="G179">
        <v>0</v>
      </c>
      <c r="H179">
        <v>0.05</v>
      </c>
      <c r="I179">
        <v>7.4999999999999997E-2</v>
      </c>
      <c r="J179" t="s">
        <v>392</v>
      </c>
      <c r="K179" t="s">
        <v>96</v>
      </c>
      <c r="L179" t="s">
        <v>393</v>
      </c>
      <c r="M179">
        <f t="shared" si="11"/>
        <v>9317.1</v>
      </c>
      <c r="N179">
        <f t="shared" si="15"/>
        <v>39</v>
      </c>
      <c r="O179">
        <f t="shared" si="12"/>
        <v>186342</v>
      </c>
      <c r="P179">
        <f t="shared" si="13"/>
        <v>13975.65</v>
      </c>
      <c r="Q179">
        <f t="shared" si="14"/>
        <v>163049.25</v>
      </c>
    </row>
    <row r="180" spans="1:17" x14ac:dyDescent="0.3">
      <c r="A180" t="s">
        <v>601</v>
      </c>
      <c r="B180" t="s">
        <v>463</v>
      </c>
      <c r="C180" t="s">
        <v>370</v>
      </c>
      <c r="D180" t="s">
        <v>279</v>
      </c>
      <c r="E180">
        <v>39</v>
      </c>
      <c r="F180">
        <v>4745</v>
      </c>
      <c r="G180">
        <v>1</v>
      </c>
      <c r="H180">
        <v>0</v>
      </c>
      <c r="I180">
        <v>7.4999999999999997E-2</v>
      </c>
      <c r="J180" t="s">
        <v>392</v>
      </c>
      <c r="K180" t="s">
        <v>90</v>
      </c>
      <c r="L180" t="s">
        <v>393</v>
      </c>
      <c r="M180">
        <f t="shared" si="11"/>
        <v>0</v>
      </c>
      <c r="N180">
        <f t="shared" si="15"/>
        <v>38</v>
      </c>
      <c r="O180">
        <f t="shared" si="12"/>
        <v>180310</v>
      </c>
      <c r="P180">
        <f t="shared" si="13"/>
        <v>13523.25</v>
      </c>
      <c r="Q180">
        <f t="shared" si="14"/>
        <v>166786.75</v>
      </c>
    </row>
    <row r="181" spans="1:17" x14ac:dyDescent="0.3">
      <c r="A181" t="s">
        <v>602</v>
      </c>
      <c r="B181" t="s">
        <v>430</v>
      </c>
      <c r="C181" t="s">
        <v>406</v>
      </c>
      <c r="D181" t="s">
        <v>291</v>
      </c>
      <c r="E181">
        <v>20</v>
      </c>
      <c r="F181">
        <v>568</v>
      </c>
      <c r="G181">
        <v>1</v>
      </c>
      <c r="H181">
        <v>0.05</v>
      </c>
      <c r="I181">
        <v>7.4999999999999997E-2</v>
      </c>
      <c r="J181" t="s">
        <v>392</v>
      </c>
      <c r="K181" t="s">
        <v>90</v>
      </c>
      <c r="L181" t="s">
        <v>393</v>
      </c>
      <c r="M181">
        <f t="shared" si="11"/>
        <v>539.6</v>
      </c>
      <c r="N181">
        <f t="shared" si="15"/>
        <v>19</v>
      </c>
      <c r="O181">
        <f t="shared" si="12"/>
        <v>10792</v>
      </c>
      <c r="P181">
        <f t="shared" si="13"/>
        <v>809.4</v>
      </c>
      <c r="Q181">
        <f t="shared" si="14"/>
        <v>9443</v>
      </c>
    </row>
    <row r="182" spans="1:17" x14ac:dyDescent="0.3">
      <c r="A182" t="s">
        <v>603</v>
      </c>
      <c r="B182" t="s">
        <v>434</v>
      </c>
      <c r="C182" t="s">
        <v>408</v>
      </c>
      <c r="D182" t="s">
        <v>288</v>
      </c>
      <c r="E182">
        <v>10</v>
      </c>
      <c r="F182">
        <v>3786</v>
      </c>
      <c r="G182">
        <v>1</v>
      </c>
      <c r="H182">
        <v>0</v>
      </c>
      <c r="I182">
        <v>7.4999999999999997E-2</v>
      </c>
      <c r="J182" t="s">
        <v>392</v>
      </c>
      <c r="K182" t="s">
        <v>373</v>
      </c>
      <c r="L182" t="s">
        <v>374</v>
      </c>
      <c r="M182">
        <f t="shared" si="11"/>
        <v>0</v>
      </c>
      <c r="N182">
        <f t="shared" si="15"/>
        <v>9</v>
      </c>
      <c r="O182">
        <f t="shared" si="12"/>
        <v>34074</v>
      </c>
      <c r="P182">
        <f t="shared" si="13"/>
        <v>2555.5499999999997</v>
      </c>
      <c r="Q182">
        <f t="shared" si="14"/>
        <v>31518.45</v>
      </c>
    </row>
    <row r="183" spans="1:17" x14ac:dyDescent="0.3">
      <c r="A183" t="s">
        <v>604</v>
      </c>
      <c r="B183" t="s">
        <v>422</v>
      </c>
      <c r="C183" t="s">
        <v>400</v>
      </c>
      <c r="D183" t="s">
        <v>266</v>
      </c>
      <c r="E183">
        <v>27</v>
      </c>
      <c r="F183">
        <v>1768</v>
      </c>
      <c r="G183">
        <v>4</v>
      </c>
      <c r="H183">
        <v>0</v>
      </c>
      <c r="I183">
        <v>7.4999999999999997E-2</v>
      </c>
      <c r="J183" t="s">
        <v>372</v>
      </c>
      <c r="K183" t="s">
        <v>420</v>
      </c>
      <c r="L183" t="s">
        <v>374</v>
      </c>
      <c r="M183">
        <f t="shared" si="11"/>
        <v>0</v>
      </c>
      <c r="N183">
        <f t="shared" si="15"/>
        <v>23</v>
      </c>
      <c r="O183">
        <f t="shared" si="12"/>
        <v>40664</v>
      </c>
      <c r="P183">
        <f t="shared" si="13"/>
        <v>3049.7999999999997</v>
      </c>
      <c r="Q183">
        <f t="shared" si="14"/>
        <v>37614.199999999997</v>
      </c>
    </row>
    <row r="184" spans="1:17" x14ac:dyDescent="0.3">
      <c r="A184" t="s">
        <v>605</v>
      </c>
      <c r="B184" t="s">
        <v>405</v>
      </c>
      <c r="C184" t="s">
        <v>377</v>
      </c>
      <c r="D184" t="s">
        <v>383</v>
      </c>
      <c r="E184">
        <v>21</v>
      </c>
      <c r="F184">
        <v>878</v>
      </c>
      <c r="G184">
        <v>4</v>
      </c>
      <c r="H184">
        <v>0.1</v>
      </c>
      <c r="I184">
        <v>7.4999999999999997E-2</v>
      </c>
      <c r="J184" t="s">
        <v>384</v>
      </c>
      <c r="K184" t="s">
        <v>420</v>
      </c>
      <c r="L184" t="s">
        <v>374</v>
      </c>
      <c r="M184">
        <f t="shared" si="11"/>
        <v>1492.6000000000001</v>
      </c>
      <c r="N184">
        <f t="shared" si="15"/>
        <v>17</v>
      </c>
      <c r="O184">
        <f t="shared" si="12"/>
        <v>14926</v>
      </c>
      <c r="P184">
        <f t="shared" si="13"/>
        <v>1119.45</v>
      </c>
      <c r="Q184">
        <f t="shared" si="14"/>
        <v>12313.949999999999</v>
      </c>
    </row>
    <row r="185" spans="1:17" x14ac:dyDescent="0.3">
      <c r="A185" t="s">
        <v>606</v>
      </c>
      <c r="B185" t="s">
        <v>432</v>
      </c>
      <c r="C185" t="s">
        <v>408</v>
      </c>
      <c r="D185" t="s">
        <v>286</v>
      </c>
      <c r="E185">
        <v>21</v>
      </c>
      <c r="F185">
        <v>945</v>
      </c>
      <c r="G185">
        <v>5</v>
      </c>
      <c r="H185">
        <v>0.05</v>
      </c>
      <c r="I185">
        <v>7.4999999999999997E-2</v>
      </c>
      <c r="J185" t="s">
        <v>372</v>
      </c>
      <c r="K185" t="s">
        <v>96</v>
      </c>
      <c r="L185" t="s">
        <v>374</v>
      </c>
      <c r="M185">
        <f t="shared" si="11"/>
        <v>756</v>
      </c>
      <c r="N185">
        <f t="shared" si="15"/>
        <v>16</v>
      </c>
      <c r="O185">
        <f t="shared" si="12"/>
        <v>15120</v>
      </c>
      <c r="P185">
        <f t="shared" si="13"/>
        <v>1134</v>
      </c>
      <c r="Q185">
        <f t="shared" si="14"/>
        <v>13230</v>
      </c>
    </row>
    <row r="186" spans="1:17" x14ac:dyDescent="0.3">
      <c r="A186" t="s">
        <v>607</v>
      </c>
      <c r="B186" t="s">
        <v>454</v>
      </c>
      <c r="C186" t="s">
        <v>406</v>
      </c>
      <c r="D186" t="s">
        <v>217</v>
      </c>
      <c r="E186">
        <v>11</v>
      </c>
      <c r="F186">
        <v>1588</v>
      </c>
      <c r="G186">
        <v>4</v>
      </c>
      <c r="H186">
        <v>0</v>
      </c>
      <c r="I186">
        <v>7.4999999999999997E-2</v>
      </c>
      <c r="J186" t="s">
        <v>384</v>
      </c>
      <c r="K186" t="s">
        <v>397</v>
      </c>
      <c r="L186" t="s">
        <v>380</v>
      </c>
      <c r="M186">
        <f t="shared" si="11"/>
        <v>0</v>
      </c>
      <c r="N186">
        <f t="shared" si="15"/>
        <v>7</v>
      </c>
      <c r="O186">
        <f t="shared" si="12"/>
        <v>11116</v>
      </c>
      <c r="P186">
        <f t="shared" si="13"/>
        <v>833.69999999999993</v>
      </c>
      <c r="Q186">
        <f t="shared" si="14"/>
        <v>10282.299999999999</v>
      </c>
    </row>
    <row r="187" spans="1:17" x14ac:dyDescent="0.3">
      <c r="A187" t="s">
        <v>608</v>
      </c>
      <c r="B187" t="s">
        <v>391</v>
      </c>
      <c r="C187" t="s">
        <v>406</v>
      </c>
      <c r="D187" t="s">
        <v>217</v>
      </c>
      <c r="E187">
        <v>37</v>
      </c>
      <c r="F187">
        <v>1621</v>
      </c>
      <c r="G187">
        <v>2</v>
      </c>
      <c r="H187">
        <v>0.1</v>
      </c>
      <c r="I187">
        <v>7.4999999999999997E-2</v>
      </c>
      <c r="J187" t="s">
        <v>384</v>
      </c>
      <c r="K187" t="s">
        <v>397</v>
      </c>
      <c r="L187" t="s">
        <v>385</v>
      </c>
      <c r="M187">
        <f t="shared" si="11"/>
        <v>5673.5</v>
      </c>
      <c r="N187">
        <f t="shared" si="15"/>
        <v>35</v>
      </c>
      <c r="O187">
        <f t="shared" si="12"/>
        <v>56735</v>
      </c>
      <c r="P187">
        <f t="shared" si="13"/>
        <v>4255.125</v>
      </c>
      <c r="Q187">
        <f t="shared" si="14"/>
        <v>46806.375</v>
      </c>
    </row>
    <row r="188" spans="1:17" x14ac:dyDescent="0.3">
      <c r="A188" t="s">
        <v>609</v>
      </c>
      <c r="B188" t="s">
        <v>439</v>
      </c>
      <c r="C188" t="s">
        <v>370</v>
      </c>
      <c r="D188" t="s">
        <v>396</v>
      </c>
      <c r="E188">
        <v>38</v>
      </c>
      <c r="F188">
        <v>2403</v>
      </c>
      <c r="G188">
        <v>2</v>
      </c>
      <c r="H188">
        <v>0.05</v>
      </c>
      <c r="I188">
        <v>7.4999999999999997E-2</v>
      </c>
      <c r="J188" t="s">
        <v>372</v>
      </c>
      <c r="K188" t="s">
        <v>379</v>
      </c>
      <c r="L188" t="s">
        <v>374</v>
      </c>
      <c r="M188">
        <f t="shared" si="11"/>
        <v>4325.4000000000005</v>
      </c>
      <c r="N188">
        <f t="shared" si="15"/>
        <v>36</v>
      </c>
      <c r="O188">
        <f t="shared" si="12"/>
        <v>86508</v>
      </c>
      <c r="P188">
        <f t="shared" si="13"/>
        <v>6488.0999999999995</v>
      </c>
      <c r="Q188">
        <f t="shared" si="14"/>
        <v>75694.5</v>
      </c>
    </row>
    <row r="189" spans="1:17" x14ac:dyDescent="0.3">
      <c r="A189" t="s">
        <v>610</v>
      </c>
      <c r="B189" t="s">
        <v>395</v>
      </c>
      <c r="C189" t="s">
        <v>400</v>
      </c>
      <c r="D189" t="s">
        <v>275</v>
      </c>
      <c r="E189">
        <v>34</v>
      </c>
      <c r="F189">
        <v>4034</v>
      </c>
      <c r="G189">
        <v>0</v>
      </c>
      <c r="H189">
        <v>0</v>
      </c>
      <c r="I189">
        <v>7.4999999999999997E-2</v>
      </c>
      <c r="J189" t="s">
        <v>392</v>
      </c>
      <c r="K189" t="s">
        <v>96</v>
      </c>
      <c r="L189" t="s">
        <v>385</v>
      </c>
      <c r="M189">
        <f t="shared" si="11"/>
        <v>0</v>
      </c>
      <c r="N189">
        <f t="shared" si="15"/>
        <v>34</v>
      </c>
      <c r="O189">
        <f t="shared" si="12"/>
        <v>137156</v>
      </c>
      <c r="P189">
        <f t="shared" si="13"/>
        <v>10286.699999999999</v>
      </c>
      <c r="Q189">
        <f t="shared" si="14"/>
        <v>126869.3</v>
      </c>
    </row>
    <row r="190" spans="1:17" x14ac:dyDescent="0.3">
      <c r="A190" t="s">
        <v>611</v>
      </c>
      <c r="B190" t="s">
        <v>415</v>
      </c>
      <c r="C190" t="s">
        <v>408</v>
      </c>
      <c r="D190" t="s">
        <v>286</v>
      </c>
      <c r="E190">
        <v>30</v>
      </c>
      <c r="F190">
        <v>472</v>
      </c>
      <c r="G190">
        <v>2</v>
      </c>
      <c r="H190">
        <v>0</v>
      </c>
      <c r="I190">
        <v>7.4999999999999997E-2</v>
      </c>
      <c r="J190" t="s">
        <v>392</v>
      </c>
      <c r="K190" t="s">
        <v>373</v>
      </c>
      <c r="L190" t="s">
        <v>393</v>
      </c>
      <c r="M190">
        <f t="shared" si="11"/>
        <v>0</v>
      </c>
      <c r="N190">
        <f t="shared" si="15"/>
        <v>28</v>
      </c>
      <c r="O190">
        <f t="shared" si="12"/>
        <v>13216</v>
      </c>
      <c r="P190">
        <f t="shared" si="13"/>
        <v>991.19999999999993</v>
      </c>
      <c r="Q190">
        <f t="shared" si="14"/>
        <v>12224.8</v>
      </c>
    </row>
    <row r="191" spans="1:17" x14ac:dyDescent="0.3">
      <c r="A191" t="s">
        <v>612</v>
      </c>
      <c r="B191" t="s">
        <v>387</v>
      </c>
      <c r="C191" t="s">
        <v>406</v>
      </c>
      <c r="D191" t="s">
        <v>226</v>
      </c>
      <c r="E191">
        <v>10</v>
      </c>
      <c r="F191">
        <v>343</v>
      </c>
      <c r="G191">
        <v>4</v>
      </c>
      <c r="H191">
        <v>0.1</v>
      </c>
      <c r="I191">
        <v>7.4999999999999997E-2</v>
      </c>
      <c r="J191" t="s">
        <v>392</v>
      </c>
      <c r="K191" t="s">
        <v>96</v>
      </c>
      <c r="L191" t="s">
        <v>393</v>
      </c>
      <c r="M191">
        <f t="shared" si="11"/>
        <v>205.8</v>
      </c>
      <c r="N191">
        <f t="shared" si="15"/>
        <v>6</v>
      </c>
      <c r="O191">
        <f t="shared" si="12"/>
        <v>2058</v>
      </c>
      <c r="P191">
        <f t="shared" si="13"/>
        <v>154.35</v>
      </c>
      <c r="Q191">
        <f t="shared" si="14"/>
        <v>1697.8500000000001</v>
      </c>
    </row>
    <row r="192" spans="1:17" x14ac:dyDescent="0.3">
      <c r="A192" t="s">
        <v>613</v>
      </c>
      <c r="B192" t="s">
        <v>369</v>
      </c>
      <c r="C192" t="s">
        <v>400</v>
      </c>
      <c r="D192" t="s">
        <v>266</v>
      </c>
      <c r="E192">
        <v>8</v>
      </c>
      <c r="F192">
        <v>774</v>
      </c>
      <c r="G192">
        <v>2</v>
      </c>
      <c r="H192">
        <v>0</v>
      </c>
      <c r="I192">
        <v>7.4999999999999997E-2</v>
      </c>
      <c r="J192" t="s">
        <v>392</v>
      </c>
      <c r="K192" t="s">
        <v>96</v>
      </c>
      <c r="L192" t="s">
        <v>374</v>
      </c>
      <c r="M192">
        <f t="shared" si="11"/>
        <v>0</v>
      </c>
      <c r="N192">
        <f t="shared" si="15"/>
        <v>6</v>
      </c>
      <c r="O192">
        <f t="shared" si="12"/>
        <v>4644</v>
      </c>
      <c r="P192">
        <f t="shared" si="13"/>
        <v>348.3</v>
      </c>
      <c r="Q192">
        <f t="shared" si="14"/>
        <v>4295.7</v>
      </c>
    </row>
    <row r="193" spans="1:17" x14ac:dyDescent="0.3">
      <c r="A193" t="s">
        <v>614</v>
      </c>
      <c r="B193" t="s">
        <v>424</v>
      </c>
      <c r="C193" t="s">
        <v>416</v>
      </c>
      <c r="D193" t="s">
        <v>247</v>
      </c>
      <c r="E193">
        <v>25</v>
      </c>
      <c r="F193">
        <v>2997</v>
      </c>
      <c r="G193">
        <v>1</v>
      </c>
      <c r="H193">
        <v>0.05</v>
      </c>
      <c r="I193">
        <v>7.4999999999999997E-2</v>
      </c>
      <c r="J193" t="s">
        <v>372</v>
      </c>
      <c r="K193" t="s">
        <v>90</v>
      </c>
      <c r="L193" t="s">
        <v>393</v>
      </c>
      <c r="M193">
        <f t="shared" si="11"/>
        <v>3596.4</v>
      </c>
      <c r="N193">
        <f t="shared" si="15"/>
        <v>24</v>
      </c>
      <c r="O193">
        <f t="shared" si="12"/>
        <v>71928</v>
      </c>
      <c r="P193">
        <f t="shared" si="13"/>
        <v>5394.5999999999995</v>
      </c>
      <c r="Q193">
        <f t="shared" si="14"/>
        <v>62937.000000000007</v>
      </c>
    </row>
    <row r="194" spans="1:17" x14ac:dyDescent="0.3">
      <c r="A194" t="s">
        <v>615</v>
      </c>
      <c r="B194" t="s">
        <v>389</v>
      </c>
      <c r="C194" t="s">
        <v>406</v>
      </c>
      <c r="D194" t="s">
        <v>291</v>
      </c>
      <c r="E194">
        <v>7</v>
      </c>
      <c r="F194">
        <v>712</v>
      </c>
      <c r="G194">
        <v>5</v>
      </c>
      <c r="H194">
        <v>0.1</v>
      </c>
      <c r="I194">
        <v>7.4999999999999997E-2</v>
      </c>
      <c r="J194" t="s">
        <v>384</v>
      </c>
      <c r="K194" t="s">
        <v>397</v>
      </c>
      <c r="L194" t="s">
        <v>380</v>
      </c>
      <c r="M194">
        <f t="shared" si="11"/>
        <v>142.4</v>
      </c>
      <c r="N194">
        <f t="shared" si="15"/>
        <v>2</v>
      </c>
      <c r="O194">
        <f t="shared" si="12"/>
        <v>1424</v>
      </c>
      <c r="P194">
        <f t="shared" si="13"/>
        <v>106.8</v>
      </c>
      <c r="Q194">
        <f t="shared" si="14"/>
        <v>1174.8</v>
      </c>
    </row>
    <row r="195" spans="1:17" x14ac:dyDescent="0.3">
      <c r="A195" t="s">
        <v>616</v>
      </c>
      <c r="B195" t="s">
        <v>387</v>
      </c>
      <c r="C195" t="s">
        <v>370</v>
      </c>
      <c r="D195" t="s">
        <v>371</v>
      </c>
      <c r="E195">
        <v>31</v>
      </c>
      <c r="F195">
        <v>1379</v>
      </c>
      <c r="G195">
        <v>4</v>
      </c>
      <c r="H195">
        <v>0.1</v>
      </c>
      <c r="I195">
        <v>7.4999999999999997E-2</v>
      </c>
      <c r="J195" t="s">
        <v>392</v>
      </c>
      <c r="K195" t="s">
        <v>96</v>
      </c>
      <c r="L195" t="s">
        <v>393</v>
      </c>
      <c r="M195">
        <f t="shared" ref="M195:M201" si="16">H195*O195</f>
        <v>3723.3</v>
      </c>
      <c r="N195">
        <f t="shared" si="15"/>
        <v>27</v>
      </c>
      <c r="O195">
        <f t="shared" ref="O195:O201" si="17">SUM(F195*N195)</f>
        <v>37233</v>
      </c>
      <c r="P195">
        <f t="shared" ref="P195:P201" si="18">I195*O195</f>
        <v>2792.4749999999999</v>
      </c>
      <c r="Q195">
        <f t="shared" ref="Q195:Q201" si="19">SUM(O195-M195-P195)</f>
        <v>30717.224999999999</v>
      </c>
    </row>
    <row r="196" spans="1:17" x14ac:dyDescent="0.3">
      <c r="A196" t="s">
        <v>617</v>
      </c>
      <c r="B196" t="s">
        <v>402</v>
      </c>
      <c r="C196" t="s">
        <v>416</v>
      </c>
      <c r="D196" t="s">
        <v>248</v>
      </c>
      <c r="E196">
        <v>31</v>
      </c>
      <c r="F196">
        <v>3033</v>
      </c>
      <c r="G196">
        <v>3</v>
      </c>
      <c r="H196">
        <v>0</v>
      </c>
      <c r="I196">
        <v>7.4999999999999997E-2</v>
      </c>
      <c r="J196" t="s">
        <v>392</v>
      </c>
      <c r="K196" t="s">
        <v>96</v>
      </c>
      <c r="L196" t="s">
        <v>385</v>
      </c>
      <c r="M196">
        <f t="shared" si="16"/>
        <v>0</v>
      </c>
      <c r="N196">
        <f t="shared" si="15"/>
        <v>28</v>
      </c>
      <c r="O196">
        <f t="shared" si="17"/>
        <v>84924</v>
      </c>
      <c r="P196">
        <f t="shared" si="18"/>
        <v>6369.3</v>
      </c>
      <c r="Q196">
        <f t="shared" si="19"/>
        <v>78554.7</v>
      </c>
    </row>
    <row r="197" spans="1:17" x14ac:dyDescent="0.3">
      <c r="A197" t="s">
        <v>618</v>
      </c>
      <c r="B197" t="s">
        <v>458</v>
      </c>
      <c r="C197" t="s">
        <v>377</v>
      </c>
      <c r="D197" t="s">
        <v>215</v>
      </c>
      <c r="E197">
        <v>22</v>
      </c>
      <c r="F197">
        <v>4606</v>
      </c>
      <c r="G197">
        <v>2</v>
      </c>
      <c r="H197">
        <v>0.1</v>
      </c>
      <c r="I197">
        <v>7.4999999999999997E-2</v>
      </c>
      <c r="J197" t="s">
        <v>372</v>
      </c>
      <c r="K197" t="s">
        <v>379</v>
      </c>
      <c r="L197" t="s">
        <v>393</v>
      </c>
      <c r="M197">
        <f t="shared" si="16"/>
        <v>9212</v>
      </c>
      <c r="N197">
        <f t="shared" si="15"/>
        <v>20</v>
      </c>
      <c r="O197">
        <f t="shared" si="17"/>
        <v>92120</v>
      </c>
      <c r="P197">
        <f t="shared" si="18"/>
        <v>6909</v>
      </c>
      <c r="Q197">
        <f t="shared" si="19"/>
        <v>75999</v>
      </c>
    </row>
    <row r="198" spans="1:17" x14ac:dyDescent="0.3">
      <c r="A198" t="s">
        <v>619</v>
      </c>
      <c r="B198" t="s">
        <v>395</v>
      </c>
      <c r="C198" t="s">
        <v>403</v>
      </c>
      <c r="D198" t="s">
        <v>228</v>
      </c>
      <c r="E198">
        <v>28</v>
      </c>
      <c r="F198">
        <v>1636</v>
      </c>
      <c r="G198">
        <v>3</v>
      </c>
      <c r="H198">
        <v>0.1</v>
      </c>
      <c r="I198">
        <v>7.4999999999999997E-2</v>
      </c>
      <c r="J198" t="s">
        <v>384</v>
      </c>
      <c r="K198" t="s">
        <v>420</v>
      </c>
      <c r="L198" t="s">
        <v>380</v>
      </c>
      <c r="M198">
        <f t="shared" si="16"/>
        <v>4090</v>
      </c>
      <c r="N198">
        <f t="shared" si="15"/>
        <v>25</v>
      </c>
      <c r="O198">
        <f t="shared" si="17"/>
        <v>40900</v>
      </c>
      <c r="P198">
        <f t="shared" si="18"/>
        <v>3067.5</v>
      </c>
      <c r="Q198">
        <f t="shared" si="19"/>
        <v>33742.5</v>
      </c>
    </row>
    <row r="199" spans="1:17" x14ac:dyDescent="0.3">
      <c r="A199" t="s">
        <v>620</v>
      </c>
      <c r="B199" t="s">
        <v>432</v>
      </c>
      <c r="C199" t="s">
        <v>408</v>
      </c>
      <c r="D199" t="s">
        <v>288</v>
      </c>
      <c r="E199">
        <v>15</v>
      </c>
      <c r="F199">
        <v>4357</v>
      </c>
      <c r="G199">
        <v>2</v>
      </c>
      <c r="H199">
        <v>0</v>
      </c>
      <c r="I199">
        <v>7.4999999999999997E-2</v>
      </c>
      <c r="J199" t="s">
        <v>392</v>
      </c>
      <c r="K199" t="s">
        <v>96</v>
      </c>
      <c r="L199" t="s">
        <v>374</v>
      </c>
      <c r="M199">
        <f t="shared" si="16"/>
        <v>0</v>
      </c>
      <c r="N199">
        <f t="shared" si="15"/>
        <v>13</v>
      </c>
      <c r="O199">
        <f t="shared" si="17"/>
        <v>56641</v>
      </c>
      <c r="P199">
        <f t="shared" si="18"/>
        <v>4248.0749999999998</v>
      </c>
      <c r="Q199">
        <f t="shared" si="19"/>
        <v>52392.925000000003</v>
      </c>
    </row>
    <row r="200" spans="1:17" x14ac:dyDescent="0.3">
      <c r="A200" t="s">
        <v>621</v>
      </c>
      <c r="B200" t="s">
        <v>424</v>
      </c>
      <c r="C200" t="s">
        <v>408</v>
      </c>
      <c r="D200" t="s">
        <v>286</v>
      </c>
      <c r="E200">
        <v>34</v>
      </c>
      <c r="F200">
        <v>2966</v>
      </c>
      <c r="G200">
        <v>0</v>
      </c>
      <c r="H200">
        <v>0.05</v>
      </c>
      <c r="I200">
        <v>7.4999999999999997E-2</v>
      </c>
      <c r="J200" t="s">
        <v>384</v>
      </c>
      <c r="K200" t="s">
        <v>397</v>
      </c>
      <c r="L200" t="s">
        <v>385</v>
      </c>
      <c r="M200">
        <f t="shared" si="16"/>
        <v>5042.2000000000007</v>
      </c>
      <c r="N200">
        <f t="shared" si="15"/>
        <v>34</v>
      </c>
      <c r="O200">
        <f t="shared" si="17"/>
        <v>100844</v>
      </c>
      <c r="P200">
        <f t="shared" si="18"/>
        <v>7563.2999999999993</v>
      </c>
      <c r="Q200">
        <f t="shared" si="19"/>
        <v>88238.5</v>
      </c>
    </row>
    <row r="201" spans="1:17" x14ac:dyDescent="0.3">
      <c r="A201" t="s">
        <v>622</v>
      </c>
      <c r="B201" t="s">
        <v>444</v>
      </c>
      <c r="C201" t="s">
        <v>370</v>
      </c>
      <c r="D201" t="s">
        <v>569</v>
      </c>
      <c r="E201">
        <v>32</v>
      </c>
      <c r="F201">
        <v>1828</v>
      </c>
      <c r="G201">
        <v>1</v>
      </c>
      <c r="H201">
        <v>0</v>
      </c>
      <c r="I201">
        <v>7.4999999999999997E-2</v>
      </c>
      <c r="J201" t="s">
        <v>372</v>
      </c>
      <c r="K201" t="s">
        <v>379</v>
      </c>
      <c r="L201" t="s">
        <v>374</v>
      </c>
      <c r="M201">
        <f t="shared" si="16"/>
        <v>0</v>
      </c>
      <c r="N201">
        <f t="shared" si="15"/>
        <v>31</v>
      </c>
      <c r="O201">
        <f t="shared" si="17"/>
        <v>56668</v>
      </c>
      <c r="P201">
        <f t="shared" si="18"/>
        <v>4250.0999999999995</v>
      </c>
      <c r="Q201">
        <f t="shared" si="19"/>
        <v>52417.9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E56-F583-4A59-BC7D-AED2464A13E4}">
  <dimension ref="A1:Q201"/>
  <sheetViews>
    <sheetView topLeftCell="A172" zoomScale="54" workbookViewId="0">
      <selection activeCell="S6" sqref="S6"/>
    </sheetView>
  </sheetViews>
  <sheetFormatPr defaultRowHeight="14.4" x14ac:dyDescent="0.3"/>
  <cols>
    <col min="3" max="3" width="16.21875" customWidth="1"/>
    <col min="4" max="4" width="14.6640625" customWidth="1"/>
    <col min="5" max="5" width="14.44140625" customWidth="1"/>
    <col min="6" max="6" width="12" customWidth="1"/>
    <col min="7" max="7" width="9.6640625" customWidth="1"/>
    <col min="8" max="8" width="14.88671875" customWidth="1"/>
    <col min="9" max="9" width="17.6640625" customWidth="1"/>
    <col min="10" max="10" width="22.77734375" customWidth="1"/>
    <col min="11" max="11" width="13.109375" customWidth="1"/>
    <col min="12" max="12" width="18.5546875" customWidth="1"/>
    <col min="13" max="13" width="15" customWidth="1"/>
    <col min="14" max="14" width="18.5546875" customWidth="1"/>
    <col min="15" max="15" width="14.77734375" customWidth="1"/>
    <col min="16" max="16" width="18.21875" customWidth="1"/>
    <col min="17" max="17" width="12" customWidth="1"/>
  </cols>
  <sheetData>
    <row r="1" spans="1:17" x14ac:dyDescent="0.3">
      <c r="A1" t="s">
        <v>356</v>
      </c>
      <c r="B1" t="s">
        <v>190</v>
      </c>
      <c r="C1" t="s">
        <v>357</v>
      </c>
      <c r="D1" t="s">
        <v>210</v>
      </c>
      <c r="E1" t="s">
        <v>358</v>
      </c>
      <c r="F1" t="s">
        <v>211</v>
      </c>
      <c r="G1" t="s">
        <v>359</v>
      </c>
      <c r="H1" t="s">
        <v>360</v>
      </c>
      <c r="I1" t="s">
        <v>302</v>
      </c>
      <c r="J1" t="s">
        <v>361</v>
      </c>
      <c r="K1" t="s">
        <v>362</v>
      </c>
      <c r="L1" t="s">
        <v>363</v>
      </c>
      <c r="M1" t="s">
        <v>366</v>
      </c>
      <c r="N1" t="s">
        <v>623</v>
      </c>
      <c r="O1" t="s">
        <v>364</v>
      </c>
      <c r="P1" t="s">
        <v>365</v>
      </c>
      <c r="Q1" t="s">
        <v>367</v>
      </c>
    </row>
    <row r="2" spans="1:17" x14ac:dyDescent="0.3">
      <c r="A2" t="s">
        <v>600</v>
      </c>
      <c r="B2" t="s">
        <v>465</v>
      </c>
      <c r="C2" t="s">
        <v>416</v>
      </c>
      <c r="D2" t="s">
        <v>248</v>
      </c>
      <c r="E2">
        <v>39</v>
      </c>
      <c r="F2">
        <v>4778</v>
      </c>
      <c r="G2">
        <v>0</v>
      </c>
      <c r="H2">
        <v>0.05</v>
      </c>
      <c r="I2">
        <v>7.4999999999999997E-2</v>
      </c>
      <c r="J2" t="s">
        <v>392</v>
      </c>
      <c r="K2" t="s">
        <v>96</v>
      </c>
      <c r="L2" t="s">
        <v>393</v>
      </c>
      <c r="M2">
        <f t="shared" ref="M2:M33" si="0">H2*O2</f>
        <v>9317.1</v>
      </c>
      <c r="N2">
        <f t="shared" ref="N2:N33" si="1">SUM(E2-G2)</f>
        <v>39</v>
      </c>
      <c r="O2">
        <f t="shared" ref="O2:O33" si="2">SUM(F2*N2)</f>
        <v>186342</v>
      </c>
      <c r="P2">
        <f t="shared" ref="P2:P33" si="3">I2*O2</f>
        <v>13975.65</v>
      </c>
      <c r="Q2">
        <f t="shared" ref="Q2:Q33" si="4">SUM(O2-M2-P2)</f>
        <v>163049.25</v>
      </c>
    </row>
    <row r="3" spans="1:17" x14ac:dyDescent="0.3">
      <c r="A3" t="s">
        <v>601</v>
      </c>
      <c r="B3" t="s">
        <v>463</v>
      </c>
      <c r="C3" t="s">
        <v>370</v>
      </c>
      <c r="D3" t="s">
        <v>279</v>
      </c>
      <c r="E3">
        <v>39</v>
      </c>
      <c r="F3">
        <v>4745</v>
      </c>
      <c r="G3">
        <v>1</v>
      </c>
      <c r="H3">
        <v>0</v>
      </c>
      <c r="I3">
        <v>7.4999999999999997E-2</v>
      </c>
      <c r="J3" t="s">
        <v>392</v>
      </c>
      <c r="K3" t="s">
        <v>90</v>
      </c>
      <c r="L3" t="s">
        <v>393</v>
      </c>
      <c r="M3">
        <f t="shared" si="0"/>
        <v>0</v>
      </c>
      <c r="N3">
        <f t="shared" si="1"/>
        <v>38</v>
      </c>
      <c r="O3">
        <f t="shared" si="2"/>
        <v>180310</v>
      </c>
      <c r="P3">
        <f t="shared" si="3"/>
        <v>13523.25</v>
      </c>
      <c r="Q3">
        <f t="shared" si="4"/>
        <v>166786.75</v>
      </c>
    </row>
    <row r="4" spans="1:17" x14ac:dyDescent="0.3">
      <c r="A4" t="s">
        <v>520</v>
      </c>
      <c r="B4" t="s">
        <v>382</v>
      </c>
      <c r="C4" t="s">
        <v>406</v>
      </c>
      <c r="D4" t="s">
        <v>225</v>
      </c>
      <c r="E4">
        <v>39</v>
      </c>
      <c r="F4">
        <v>4501</v>
      </c>
      <c r="G4">
        <v>2</v>
      </c>
      <c r="H4">
        <v>0.05</v>
      </c>
      <c r="I4">
        <v>7.4999999999999997E-2</v>
      </c>
      <c r="J4" t="s">
        <v>392</v>
      </c>
      <c r="K4" t="s">
        <v>397</v>
      </c>
      <c r="L4" t="s">
        <v>393</v>
      </c>
      <c r="M4">
        <f t="shared" si="0"/>
        <v>8326.85</v>
      </c>
      <c r="N4">
        <f t="shared" si="1"/>
        <v>37</v>
      </c>
      <c r="O4">
        <f t="shared" si="2"/>
        <v>166537</v>
      </c>
      <c r="P4">
        <f t="shared" si="3"/>
        <v>12490.275</v>
      </c>
      <c r="Q4">
        <f t="shared" si="4"/>
        <v>145719.875</v>
      </c>
    </row>
    <row r="5" spans="1:17" x14ac:dyDescent="0.3">
      <c r="A5" t="s">
        <v>442</v>
      </c>
      <c r="B5" t="s">
        <v>399</v>
      </c>
      <c r="C5" t="s">
        <v>403</v>
      </c>
      <c r="D5" t="s">
        <v>229</v>
      </c>
      <c r="E5">
        <v>36</v>
      </c>
      <c r="F5">
        <v>4567</v>
      </c>
      <c r="G5">
        <v>1</v>
      </c>
      <c r="H5">
        <v>0</v>
      </c>
      <c r="I5">
        <v>7.4999999999999997E-2</v>
      </c>
      <c r="J5" t="s">
        <v>392</v>
      </c>
      <c r="K5" t="s">
        <v>397</v>
      </c>
      <c r="L5" t="s">
        <v>380</v>
      </c>
      <c r="M5">
        <f t="shared" si="0"/>
        <v>0</v>
      </c>
      <c r="N5">
        <f t="shared" si="1"/>
        <v>35</v>
      </c>
      <c r="O5">
        <f t="shared" si="2"/>
        <v>159845</v>
      </c>
      <c r="P5">
        <f t="shared" si="3"/>
        <v>11988.375</v>
      </c>
      <c r="Q5">
        <f t="shared" si="4"/>
        <v>147856.625</v>
      </c>
    </row>
    <row r="6" spans="1:17" x14ac:dyDescent="0.3">
      <c r="A6" t="s">
        <v>478</v>
      </c>
      <c r="B6" t="s">
        <v>458</v>
      </c>
      <c r="C6" t="s">
        <v>408</v>
      </c>
      <c r="D6" t="s">
        <v>289</v>
      </c>
      <c r="E6">
        <v>36</v>
      </c>
      <c r="F6">
        <v>4336</v>
      </c>
      <c r="G6">
        <v>0</v>
      </c>
      <c r="H6">
        <v>0.1</v>
      </c>
      <c r="I6">
        <v>7.4999999999999997E-2</v>
      </c>
      <c r="J6" t="s">
        <v>372</v>
      </c>
      <c r="K6" t="s">
        <v>373</v>
      </c>
      <c r="L6" t="s">
        <v>380</v>
      </c>
      <c r="M6">
        <f t="shared" si="0"/>
        <v>15609.6</v>
      </c>
      <c r="N6">
        <f t="shared" si="1"/>
        <v>36</v>
      </c>
      <c r="O6">
        <f t="shared" si="2"/>
        <v>156096</v>
      </c>
      <c r="P6">
        <f t="shared" si="3"/>
        <v>11707.199999999999</v>
      </c>
      <c r="Q6">
        <f t="shared" si="4"/>
        <v>128779.2</v>
      </c>
    </row>
    <row r="7" spans="1:17" x14ac:dyDescent="0.3">
      <c r="A7" t="s">
        <v>590</v>
      </c>
      <c r="B7" t="s">
        <v>473</v>
      </c>
      <c r="C7" t="s">
        <v>406</v>
      </c>
      <c r="D7" t="s">
        <v>226</v>
      </c>
      <c r="E7">
        <v>37</v>
      </c>
      <c r="F7">
        <v>4437</v>
      </c>
      <c r="G7">
        <v>3</v>
      </c>
      <c r="H7">
        <v>0.1</v>
      </c>
      <c r="I7">
        <v>7.4999999999999997E-2</v>
      </c>
      <c r="J7" t="s">
        <v>392</v>
      </c>
      <c r="K7" t="s">
        <v>373</v>
      </c>
      <c r="L7" t="s">
        <v>380</v>
      </c>
      <c r="M7">
        <f t="shared" si="0"/>
        <v>15085.800000000001</v>
      </c>
      <c r="N7">
        <f t="shared" si="1"/>
        <v>34</v>
      </c>
      <c r="O7">
        <f t="shared" si="2"/>
        <v>150858</v>
      </c>
      <c r="P7">
        <f t="shared" si="3"/>
        <v>11314.35</v>
      </c>
      <c r="Q7">
        <f t="shared" si="4"/>
        <v>124457.85</v>
      </c>
    </row>
    <row r="8" spans="1:17" x14ac:dyDescent="0.3">
      <c r="A8" t="s">
        <v>598</v>
      </c>
      <c r="B8" t="s">
        <v>376</v>
      </c>
      <c r="C8" t="s">
        <v>370</v>
      </c>
      <c r="D8" t="s">
        <v>371</v>
      </c>
      <c r="E8">
        <v>35</v>
      </c>
      <c r="F8">
        <v>4771</v>
      </c>
      <c r="G8">
        <v>5</v>
      </c>
      <c r="H8">
        <v>0.05</v>
      </c>
      <c r="I8">
        <v>7.4999999999999997E-2</v>
      </c>
      <c r="J8" t="s">
        <v>372</v>
      </c>
      <c r="K8" t="s">
        <v>379</v>
      </c>
      <c r="L8" t="s">
        <v>374</v>
      </c>
      <c r="M8">
        <f t="shared" si="0"/>
        <v>7156.5</v>
      </c>
      <c r="N8">
        <f t="shared" si="1"/>
        <v>30</v>
      </c>
      <c r="O8">
        <f t="shared" si="2"/>
        <v>143130</v>
      </c>
      <c r="P8">
        <f t="shared" si="3"/>
        <v>10734.75</v>
      </c>
      <c r="Q8">
        <f t="shared" si="4"/>
        <v>125238.75</v>
      </c>
    </row>
    <row r="9" spans="1:17" x14ac:dyDescent="0.3">
      <c r="A9" t="s">
        <v>510</v>
      </c>
      <c r="B9" t="s">
        <v>382</v>
      </c>
      <c r="C9" t="s">
        <v>416</v>
      </c>
      <c r="D9" t="s">
        <v>246</v>
      </c>
      <c r="E9">
        <v>39</v>
      </c>
      <c r="F9">
        <v>3555</v>
      </c>
      <c r="G9">
        <v>0</v>
      </c>
      <c r="H9">
        <v>0.1</v>
      </c>
      <c r="I9">
        <v>7.4999999999999997E-2</v>
      </c>
      <c r="J9" t="s">
        <v>372</v>
      </c>
      <c r="K9" t="s">
        <v>420</v>
      </c>
      <c r="L9" t="s">
        <v>380</v>
      </c>
      <c r="M9">
        <f t="shared" si="0"/>
        <v>13864.5</v>
      </c>
      <c r="N9">
        <f t="shared" si="1"/>
        <v>39</v>
      </c>
      <c r="O9">
        <f t="shared" si="2"/>
        <v>138645</v>
      </c>
      <c r="P9">
        <f t="shared" si="3"/>
        <v>10398.375</v>
      </c>
      <c r="Q9">
        <f t="shared" si="4"/>
        <v>114382.125</v>
      </c>
    </row>
    <row r="10" spans="1:17" x14ac:dyDescent="0.3">
      <c r="A10" t="s">
        <v>610</v>
      </c>
      <c r="B10" t="s">
        <v>395</v>
      </c>
      <c r="C10" t="s">
        <v>400</v>
      </c>
      <c r="D10" t="s">
        <v>275</v>
      </c>
      <c r="E10">
        <v>34</v>
      </c>
      <c r="F10">
        <v>4034</v>
      </c>
      <c r="G10">
        <v>0</v>
      </c>
      <c r="H10">
        <v>0</v>
      </c>
      <c r="I10">
        <v>7.4999999999999997E-2</v>
      </c>
      <c r="J10" t="s">
        <v>392</v>
      </c>
      <c r="K10" t="s">
        <v>96</v>
      </c>
      <c r="L10" t="s">
        <v>385</v>
      </c>
      <c r="M10">
        <f t="shared" si="0"/>
        <v>0</v>
      </c>
      <c r="N10">
        <f t="shared" si="1"/>
        <v>34</v>
      </c>
      <c r="O10">
        <f t="shared" si="2"/>
        <v>137156</v>
      </c>
      <c r="P10">
        <f t="shared" si="3"/>
        <v>10286.699999999999</v>
      </c>
      <c r="Q10">
        <f t="shared" si="4"/>
        <v>126869.3</v>
      </c>
    </row>
    <row r="11" spans="1:17" x14ac:dyDescent="0.3">
      <c r="A11" t="s">
        <v>584</v>
      </c>
      <c r="B11" t="s">
        <v>410</v>
      </c>
      <c r="C11" t="s">
        <v>406</v>
      </c>
      <c r="D11" t="s">
        <v>225</v>
      </c>
      <c r="E11">
        <v>30</v>
      </c>
      <c r="F11">
        <v>4757</v>
      </c>
      <c r="G11">
        <v>2</v>
      </c>
      <c r="H11">
        <v>0</v>
      </c>
      <c r="I11">
        <v>7.4999999999999997E-2</v>
      </c>
      <c r="J11" t="s">
        <v>372</v>
      </c>
      <c r="K11" t="s">
        <v>420</v>
      </c>
      <c r="L11" t="s">
        <v>385</v>
      </c>
      <c r="M11">
        <f t="shared" si="0"/>
        <v>0</v>
      </c>
      <c r="N11">
        <f t="shared" si="1"/>
        <v>28</v>
      </c>
      <c r="O11">
        <f t="shared" si="2"/>
        <v>133196</v>
      </c>
      <c r="P11">
        <f t="shared" si="3"/>
        <v>9989.6999999999989</v>
      </c>
      <c r="Q11">
        <f t="shared" si="4"/>
        <v>123206.3</v>
      </c>
    </row>
    <row r="12" spans="1:17" x14ac:dyDescent="0.3">
      <c r="A12" t="s">
        <v>509</v>
      </c>
      <c r="B12" t="s">
        <v>369</v>
      </c>
      <c r="C12" t="s">
        <v>370</v>
      </c>
      <c r="D12" t="s">
        <v>279</v>
      </c>
      <c r="E12">
        <v>36</v>
      </c>
      <c r="F12">
        <v>3905</v>
      </c>
      <c r="G12">
        <v>2</v>
      </c>
      <c r="H12">
        <v>0</v>
      </c>
      <c r="I12">
        <v>7.4999999999999997E-2</v>
      </c>
      <c r="J12" t="s">
        <v>392</v>
      </c>
      <c r="K12" t="s">
        <v>96</v>
      </c>
      <c r="L12" t="s">
        <v>385</v>
      </c>
      <c r="M12">
        <f t="shared" si="0"/>
        <v>0</v>
      </c>
      <c r="N12">
        <f t="shared" si="1"/>
        <v>34</v>
      </c>
      <c r="O12">
        <f t="shared" si="2"/>
        <v>132770</v>
      </c>
      <c r="P12">
        <f t="shared" si="3"/>
        <v>9957.75</v>
      </c>
      <c r="Q12">
        <f t="shared" si="4"/>
        <v>122812.25</v>
      </c>
    </row>
    <row r="13" spans="1:17" x14ac:dyDescent="0.3">
      <c r="A13" t="s">
        <v>499</v>
      </c>
      <c r="B13" t="s">
        <v>471</v>
      </c>
      <c r="C13" t="s">
        <v>370</v>
      </c>
      <c r="D13" t="s">
        <v>396</v>
      </c>
      <c r="E13">
        <v>39</v>
      </c>
      <c r="F13">
        <v>3762</v>
      </c>
      <c r="G13">
        <v>4</v>
      </c>
      <c r="H13">
        <v>0</v>
      </c>
      <c r="I13">
        <v>7.4999999999999997E-2</v>
      </c>
      <c r="J13" t="s">
        <v>392</v>
      </c>
      <c r="K13" t="s">
        <v>420</v>
      </c>
      <c r="L13" t="s">
        <v>380</v>
      </c>
      <c r="M13">
        <f t="shared" si="0"/>
        <v>0</v>
      </c>
      <c r="N13">
        <f t="shared" si="1"/>
        <v>35</v>
      </c>
      <c r="O13">
        <f t="shared" si="2"/>
        <v>131670</v>
      </c>
      <c r="P13">
        <f t="shared" si="3"/>
        <v>9875.25</v>
      </c>
      <c r="Q13">
        <f t="shared" si="4"/>
        <v>121794.75</v>
      </c>
    </row>
    <row r="14" spans="1:17" x14ac:dyDescent="0.3">
      <c r="A14" t="s">
        <v>482</v>
      </c>
      <c r="B14" t="s">
        <v>465</v>
      </c>
      <c r="C14" t="s">
        <v>416</v>
      </c>
      <c r="D14" t="s">
        <v>246</v>
      </c>
      <c r="E14">
        <v>35</v>
      </c>
      <c r="F14">
        <v>4197</v>
      </c>
      <c r="G14">
        <v>4</v>
      </c>
      <c r="H14">
        <v>0.1</v>
      </c>
      <c r="I14">
        <v>7.4999999999999997E-2</v>
      </c>
      <c r="J14" t="s">
        <v>392</v>
      </c>
      <c r="K14" t="s">
        <v>90</v>
      </c>
      <c r="L14" t="s">
        <v>374</v>
      </c>
      <c r="M14">
        <f t="shared" si="0"/>
        <v>13010.7</v>
      </c>
      <c r="N14">
        <f t="shared" si="1"/>
        <v>31</v>
      </c>
      <c r="O14">
        <f t="shared" si="2"/>
        <v>130107</v>
      </c>
      <c r="P14">
        <f t="shared" si="3"/>
        <v>9758.0249999999996</v>
      </c>
      <c r="Q14">
        <f t="shared" si="4"/>
        <v>107338.27500000001</v>
      </c>
    </row>
    <row r="15" spans="1:17" x14ac:dyDescent="0.3">
      <c r="A15" t="s">
        <v>511</v>
      </c>
      <c r="B15" t="s">
        <v>424</v>
      </c>
      <c r="C15" t="s">
        <v>400</v>
      </c>
      <c r="D15" t="s">
        <v>274</v>
      </c>
      <c r="E15">
        <v>31</v>
      </c>
      <c r="F15">
        <v>4449</v>
      </c>
      <c r="G15">
        <v>2</v>
      </c>
      <c r="H15">
        <v>0.1</v>
      </c>
      <c r="I15">
        <v>7.4999999999999997E-2</v>
      </c>
      <c r="J15" t="s">
        <v>392</v>
      </c>
      <c r="K15" t="s">
        <v>96</v>
      </c>
      <c r="L15" t="s">
        <v>380</v>
      </c>
      <c r="M15">
        <f t="shared" si="0"/>
        <v>12902.1</v>
      </c>
      <c r="N15">
        <f t="shared" si="1"/>
        <v>29</v>
      </c>
      <c r="O15">
        <f t="shared" si="2"/>
        <v>129021</v>
      </c>
      <c r="P15">
        <f t="shared" si="3"/>
        <v>9676.5749999999989</v>
      </c>
      <c r="Q15">
        <f t="shared" si="4"/>
        <v>106442.325</v>
      </c>
    </row>
    <row r="16" spans="1:17" x14ac:dyDescent="0.3">
      <c r="A16" t="s">
        <v>486</v>
      </c>
      <c r="B16" t="s">
        <v>444</v>
      </c>
      <c r="C16" t="s">
        <v>406</v>
      </c>
      <c r="D16" t="s">
        <v>217</v>
      </c>
      <c r="E16">
        <v>36</v>
      </c>
      <c r="F16">
        <v>3482</v>
      </c>
      <c r="G16">
        <v>1</v>
      </c>
      <c r="H16">
        <v>0.1</v>
      </c>
      <c r="I16">
        <v>7.4999999999999997E-2</v>
      </c>
      <c r="J16" t="s">
        <v>392</v>
      </c>
      <c r="K16" t="s">
        <v>90</v>
      </c>
      <c r="L16" t="s">
        <v>380</v>
      </c>
      <c r="M16">
        <f t="shared" si="0"/>
        <v>12187</v>
      </c>
      <c r="N16">
        <f t="shared" si="1"/>
        <v>35</v>
      </c>
      <c r="O16">
        <f t="shared" si="2"/>
        <v>121870</v>
      </c>
      <c r="P16">
        <f t="shared" si="3"/>
        <v>9140.25</v>
      </c>
      <c r="Q16">
        <f t="shared" si="4"/>
        <v>100542.75</v>
      </c>
    </row>
    <row r="17" spans="1:17" x14ac:dyDescent="0.3">
      <c r="A17" t="s">
        <v>566</v>
      </c>
      <c r="B17" t="s">
        <v>432</v>
      </c>
      <c r="C17" t="s">
        <v>416</v>
      </c>
      <c r="D17" t="s">
        <v>247</v>
      </c>
      <c r="E17">
        <v>29</v>
      </c>
      <c r="F17">
        <v>4322</v>
      </c>
      <c r="G17">
        <v>1</v>
      </c>
      <c r="H17">
        <v>0.05</v>
      </c>
      <c r="I17">
        <v>7.4999999999999997E-2</v>
      </c>
      <c r="J17" t="s">
        <v>384</v>
      </c>
      <c r="K17" t="s">
        <v>90</v>
      </c>
      <c r="L17" t="s">
        <v>380</v>
      </c>
      <c r="M17">
        <f t="shared" si="0"/>
        <v>6050.8</v>
      </c>
      <c r="N17">
        <f t="shared" si="1"/>
        <v>28</v>
      </c>
      <c r="O17">
        <f t="shared" si="2"/>
        <v>121016</v>
      </c>
      <c r="P17">
        <f t="shared" si="3"/>
        <v>9076.1999999999989</v>
      </c>
      <c r="Q17">
        <f t="shared" si="4"/>
        <v>105889</v>
      </c>
    </row>
    <row r="18" spans="1:17" x14ac:dyDescent="0.3">
      <c r="A18" t="s">
        <v>545</v>
      </c>
      <c r="B18" t="s">
        <v>465</v>
      </c>
      <c r="C18" t="s">
        <v>377</v>
      </c>
      <c r="D18" t="s">
        <v>214</v>
      </c>
      <c r="E18">
        <v>40</v>
      </c>
      <c r="F18">
        <v>3114</v>
      </c>
      <c r="G18">
        <v>2</v>
      </c>
      <c r="H18">
        <v>0</v>
      </c>
      <c r="I18">
        <v>7.4999999999999997E-2</v>
      </c>
      <c r="J18" t="s">
        <v>392</v>
      </c>
      <c r="K18" t="s">
        <v>420</v>
      </c>
      <c r="L18" t="s">
        <v>380</v>
      </c>
      <c r="M18">
        <f t="shared" si="0"/>
        <v>0</v>
      </c>
      <c r="N18">
        <f t="shared" si="1"/>
        <v>38</v>
      </c>
      <c r="O18">
        <f t="shared" si="2"/>
        <v>118332</v>
      </c>
      <c r="P18">
        <f t="shared" si="3"/>
        <v>8874.9</v>
      </c>
      <c r="Q18">
        <f t="shared" si="4"/>
        <v>109457.1</v>
      </c>
    </row>
    <row r="19" spans="1:17" x14ac:dyDescent="0.3">
      <c r="A19" t="s">
        <v>470</v>
      </c>
      <c r="B19" t="s">
        <v>471</v>
      </c>
      <c r="C19" t="s">
        <v>406</v>
      </c>
      <c r="D19" t="s">
        <v>217</v>
      </c>
      <c r="E19">
        <v>35</v>
      </c>
      <c r="F19">
        <v>3358</v>
      </c>
      <c r="G19">
        <v>0</v>
      </c>
      <c r="H19">
        <v>0</v>
      </c>
      <c r="I19">
        <v>7.4999999999999997E-2</v>
      </c>
      <c r="J19" t="s">
        <v>384</v>
      </c>
      <c r="K19" t="s">
        <v>90</v>
      </c>
      <c r="L19" t="s">
        <v>374</v>
      </c>
      <c r="M19">
        <f t="shared" si="0"/>
        <v>0</v>
      </c>
      <c r="N19">
        <f t="shared" si="1"/>
        <v>35</v>
      </c>
      <c r="O19">
        <f t="shared" si="2"/>
        <v>117530</v>
      </c>
      <c r="P19">
        <f t="shared" si="3"/>
        <v>8814.75</v>
      </c>
      <c r="Q19">
        <f t="shared" si="4"/>
        <v>108715.25</v>
      </c>
    </row>
    <row r="20" spans="1:17" x14ac:dyDescent="0.3">
      <c r="A20" t="s">
        <v>375</v>
      </c>
      <c r="B20" t="s">
        <v>376</v>
      </c>
      <c r="C20" t="s">
        <v>377</v>
      </c>
      <c r="D20" t="s">
        <v>378</v>
      </c>
      <c r="E20">
        <v>37</v>
      </c>
      <c r="F20">
        <v>3451</v>
      </c>
      <c r="G20">
        <v>3</v>
      </c>
      <c r="H20">
        <v>0</v>
      </c>
      <c r="I20">
        <v>7.4999999999999997E-2</v>
      </c>
      <c r="J20" t="s">
        <v>372</v>
      </c>
      <c r="K20" t="s">
        <v>379</v>
      </c>
      <c r="L20" t="s">
        <v>380</v>
      </c>
      <c r="M20">
        <f t="shared" si="0"/>
        <v>0</v>
      </c>
      <c r="N20">
        <f t="shared" si="1"/>
        <v>34</v>
      </c>
      <c r="O20">
        <f t="shared" si="2"/>
        <v>117334</v>
      </c>
      <c r="P20">
        <f t="shared" si="3"/>
        <v>8800.0499999999993</v>
      </c>
      <c r="Q20">
        <f t="shared" si="4"/>
        <v>108533.95</v>
      </c>
    </row>
    <row r="21" spans="1:17" x14ac:dyDescent="0.3">
      <c r="A21" t="s">
        <v>394</v>
      </c>
      <c r="B21" t="s">
        <v>395</v>
      </c>
      <c r="C21" t="s">
        <v>370</v>
      </c>
      <c r="D21" t="s">
        <v>396</v>
      </c>
      <c r="E21">
        <v>40</v>
      </c>
      <c r="F21">
        <v>3319</v>
      </c>
      <c r="G21">
        <v>5</v>
      </c>
      <c r="H21">
        <v>0.05</v>
      </c>
      <c r="I21">
        <v>7.4999999999999997E-2</v>
      </c>
      <c r="J21" t="s">
        <v>384</v>
      </c>
      <c r="K21" t="s">
        <v>397</v>
      </c>
      <c r="L21" t="s">
        <v>393</v>
      </c>
      <c r="M21">
        <f t="shared" si="0"/>
        <v>5808.25</v>
      </c>
      <c r="N21">
        <f t="shared" si="1"/>
        <v>35</v>
      </c>
      <c r="O21">
        <f t="shared" si="2"/>
        <v>116165</v>
      </c>
      <c r="P21">
        <f t="shared" si="3"/>
        <v>8712.375</v>
      </c>
      <c r="Q21">
        <f t="shared" si="4"/>
        <v>101644.375</v>
      </c>
    </row>
    <row r="22" spans="1:17" x14ac:dyDescent="0.3">
      <c r="A22" t="s">
        <v>479</v>
      </c>
      <c r="B22" t="s">
        <v>471</v>
      </c>
      <c r="C22" t="s">
        <v>408</v>
      </c>
      <c r="D22" t="s">
        <v>286</v>
      </c>
      <c r="E22">
        <v>36</v>
      </c>
      <c r="F22">
        <v>3150</v>
      </c>
      <c r="G22">
        <v>0</v>
      </c>
      <c r="H22">
        <v>0.05</v>
      </c>
      <c r="I22">
        <v>7.4999999999999997E-2</v>
      </c>
      <c r="J22" t="s">
        <v>392</v>
      </c>
      <c r="K22" t="s">
        <v>379</v>
      </c>
      <c r="L22" t="s">
        <v>393</v>
      </c>
      <c r="M22">
        <f t="shared" si="0"/>
        <v>5670</v>
      </c>
      <c r="N22">
        <f t="shared" si="1"/>
        <v>36</v>
      </c>
      <c r="O22">
        <f t="shared" si="2"/>
        <v>113400</v>
      </c>
      <c r="P22">
        <f t="shared" si="3"/>
        <v>8505</v>
      </c>
      <c r="Q22">
        <f t="shared" si="4"/>
        <v>99225</v>
      </c>
    </row>
    <row r="23" spans="1:17" x14ac:dyDescent="0.3">
      <c r="A23" t="s">
        <v>493</v>
      </c>
      <c r="B23" t="s">
        <v>369</v>
      </c>
      <c r="C23" t="s">
        <v>406</v>
      </c>
      <c r="D23" t="s">
        <v>291</v>
      </c>
      <c r="E23">
        <v>35</v>
      </c>
      <c r="F23">
        <v>3247</v>
      </c>
      <c r="G23">
        <v>2</v>
      </c>
      <c r="H23">
        <v>0.1</v>
      </c>
      <c r="I23">
        <v>7.4999999999999997E-2</v>
      </c>
      <c r="J23" t="s">
        <v>384</v>
      </c>
      <c r="K23" t="s">
        <v>420</v>
      </c>
      <c r="L23" t="s">
        <v>385</v>
      </c>
      <c r="M23">
        <f t="shared" si="0"/>
        <v>10715.1</v>
      </c>
      <c r="N23">
        <f t="shared" si="1"/>
        <v>33</v>
      </c>
      <c r="O23">
        <f t="shared" si="2"/>
        <v>107151</v>
      </c>
      <c r="P23">
        <f t="shared" si="3"/>
        <v>8036.3249999999998</v>
      </c>
      <c r="Q23">
        <f t="shared" si="4"/>
        <v>88399.574999999997</v>
      </c>
    </row>
    <row r="24" spans="1:17" x14ac:dyDescent="0.3">
      <c r="A24" t="s">
        <v>464</v>
      </c>
      <c r="B24" t="s">
        <v>465</v>
      </c>
      <c r="C24" t="s">
        <v>406</v>
      </c>
      <c r="D24" t="s">
        <v>225</v>
      </c>
      <c r="E24">
        <v>37</v>
      </c>
      <c r="F24">
        <v>2954</v>
      </c>
      <c r="G24">
        <v>2</v>
      </c>
      <c r="H24">
        <v>0.05</v>
      </c>
      <c r="I24">
        <v>7.4999999999999997E-2</v>
      </c>
      <c r="J24" t="s">
        <v>384</v>
      </c>
      <c r="K24" t="s">
        <v>96</v>
      </c>
      <c r="L24" t="s">
        <v>393</v>
      </c>
      <c r="M24">
        <f t="shared" si="0"/>
        <v>5169.5</v>
      </c>
      <c r="N24">
        <f t="shared" si="1"/>
        <v>35</v>
      </c>
      <c r="O24">
        <f t="shared" si="2"/>
        <v>103390</v>
      </c>
      <c r="P24">
        <f t="shared" si="3"/>
        <v>7754.25</v>
      </c>
      <c r="Q24">
        <f t="shared" si="4"/>
        <v>90466.25</v>
      </c>
    </row>
    <row r="25" spans="1:17" x14ac:dyDescent="0.3">
      <c r="A25" t="s">
        <v>452</v>
      </c>
      <c r="B25" t="s">
        <v>432</v>
      </c>
      <c r="C25" t="s">
        <v>416</v>
      </c>
      <c r="D25" t="s">
        <v>245</v>
      </c>
      <c r="E25">
        <v>22</v>
      </c>
      <c r="F25">
        <v>4848</v>
      </c>
      <c r="G25">
        <v>1</v>
      </c>
      <c r="H25">
        <v>0.05</v>
      </c>
      <c r="I25">
        <v>7.4999999999999997E-2</v>
      </c>
      <c r="J25" t="s">
        <v>384</v>
      </c>
      <c r="K25" t="s">
        <v>379</v>
      </c>
      <c r="L25" t="s">
        <v>380</v>
      </c>
      <c r="M25">
        <f t="shared" si="0"/>
        <v>5090.4000000000005</v>
      </c>
      <c r="N25">
        <f t="shared" si="1"/>
        <v>21</v>
      </c>
      <c r="O25">
        <f t="shared" si="2"/>
        <v>101808</v>
      </c>
      <c r="P25">
        <f t="shared" si="3"/>
        <v>7635.5999999999995</v>
      </c>
      <c r="Q25">
        <f t="shared" si="4"/>
        <v>89082</v>
      </c>
    </row>
    <row r="26" spans="1:17" x14ac:dyDescent="0.3">
      <c r="A26" t="s">
        <v>621</v>
      </c>
      <c r="B26" t="s">
        <v>424</v>
      </c>
      <c r="C26" t="s">
        <v>408</v>
      </c>
      <c r="D26" t="s">
        <v>286</v>
      </c>
      <c r="E26">
        <v>34</v>
      </c>
      <c r="F26">
        <v>2966</v>
      </c>
      <c r="G26">
        <v>0</v>
      </c>
      <c r="H26">
        <v>0.05</v>
      </c>
      <c r="I26">
        <v>7.4999999999999997E-2</v>
      </c>
      <c r="J26" t="s">
        <v>384</v>
      </c>
      <c r="K26" t="s">
        <v>397</v>
      </c>
      <c r="L26" t="s">
        <v>385</v>
      </c>
      <c r="M26">
        <f t="shared" si="0"/>
        <v>5042.2000000000007</v>
      </c>
      <c r="N26">
        <f t="shared" si="1"/>
        <v>34</v>
      </c>
      <c r="O26">
        <f t="shared" si="2"/>
        <v>100844</v>
      </c>
      <c r="P26">
        <f t="shared" si="3"/>
        <v>7563.2999999999993</v>
      </c>
      <c r="Q26">
        <f t="shared" si="4"/>
        <v>88238.5</v>
      </c>
    </row>
    <row r="27" spans="1:17" x14ac:dyDescent="0.3">
      <c r="A27" t="s">
        <v>573</v>
      </c>
      <c r="B27" t="s">
        <v>369</v>
      </c>
      <c r="C27" t="s">
        <v>400</v>
      </c>
      <c r="D27" t="s">
        <v>269</v>
      </c>
      <c r="E27">
        <v>31</v>
      </c>
      <c r="F27">
        <v>3577</v>
      </c>
      <c r="G27">
        <v>3</v>
      </c>
      <c r="H27">
        <v>0</v>
      </c>
      <c r="I27">
        <v>7.4999999999999997E-2</v>
      </c>
      <c r="J27" t="s">
        <v>372</v>
      </c>
      <c r="K27" t="s">
        <v>420</v>
      </c>
      <c r="L27" t="s">
        <v>380</v>
      </c>
      <c r="M27">
        <f t="shared" si="0"/>
        <v>0</v>
      </c>
      <c r="N27">
        <f t="shared" si="1"/>
        <v>28</v>
      </c>
      <c r="O27">
        <f t="shared" si="2"/>
        <v>100156</v>
      </c>
      <c r="P27">
        <f t="shared" si="3"/>
        <v>7511.7</v>
      </c>
      <c r="Q27">
        <f t="shared" si="4"/>
        <v>92644.3</v>
      </c>
    </row>
    <row r="28" spans="1:17" x14ac:dyDescent="0.3">
      <c r="A28" t="s">
        <v>599</v>
      </c>
      <c r="B28" t="s">
        <v>382</v>
      </c>
      <c r="C28" t="s">
        <v>377</v>
      </c>
      <c r="D28" t="s">
        <v>214</v>
      </c>
      <c r="E28">
        <v>27</v>
      </c>
      <c r="F28">
        <v>4122</v>
      </c>
      <c r="G28">
        <v>3</v>
      </c>
      <c r="H28">
        <v>0</v>
      </c>
      <c r="I28">
        <v>7.4999999999999997E-2</v>
      </c>
      <c r="J28" t="s">
        <v>372</v>
      </c>
      <c r="K28" t="s">
        <v>420</v>
      </c>
      <c r="L28" t="s">
        <v>385</v>
      </c>
      <c r="M28">
        <f t="shared" si="0"/>
        <v>0</v>
      </c>
      <c r="N28">
        <f t="shared" si="1"/>
        <v>24</v>
      </c>
      <c r="O28">
        <f t="shared" si="2"/>
        <v>98928</v>
      </c>
      <c r="P28">
        <f t="shared" si="3"/>
        <v>7419.5999999999995</v>
      </c>
      <c r="Q28">
        <f t="shared" si="4"/>
        <v>91508.4</v>
      </c>
    </row>
    <row r="29" spans="1:17" x14ac:dyDescent="0.3">
      <c r="A29" t="s">
        <v>581</v>
      </c>
      <c r="B29" t="s">
        <v>399</v>
      </c>
      <c r="C29" t="s">
        <v>377</v>
      </c>
      <c r="D29" t="s">
        <v>215</v>
      </c>
      <c r="E29">
        <v>28</v>
      </c>
      <c r="F29">
        <v>3733</v>
      </c>
      <c r="G29">
        <v>2</v>
      </c>
      <c r="H29">
        <v>0.1</v>
      </c>
      <c r="I29">
        <v>7.4999999999999997E-2</v>
      </c>
      <c r="J29" t="s">
        <v>392</v>
      </c>
      <c r="K29" t="s">
        <v>373</v>
      </c>
      <c r="L29" t="s">
        <v>385</v>
      </c>
      <c r="M29">
        <f t="shared" si="0"/>
        <v>9705.8000000000011</v>
      </c>
      <c r="N29">
        <f t="shared" si="1"/>
        <v>26</v>
      </c>
      <c r="O29">
        <f t="shared" si="2"/>
        <v>97058</v>
      </c>
      <c r="P29">
        <f t="shared" si="3"/>
        <v>7279.3499999999995</v>
      </c>
      <c r="Q29">
        <f t="shared" si="4"/>
        <v>80072.849999999991</v>
      </c>
    </row>
    <row r="30" spans="1:17" x14ac:dyDescent="0.3">
      <c r="A30" t="s">
        <v>564</v>
      </c>
      <c r="B30" t="s">
        <v>444</v>
      </c>
      <c r="C30" t="s">
        <v>406</v>
      </c>
      <c r="D30" t="s">
        <v>291</v>
      </c>
      <c r="E30">
        <v>24</v>
      </c>
      <c r="F30">
        <v>4558</v>
      </c>
      <c r="G30">
        <v>3</v>
      </c>
      <c r="H30">
        <v>0</v>
      </c>
      <c r="I30">
        <v>7.4999999999999997E-2</v>
      </c>
      <c r="J30" t="s">
        <v>372</v>
      </c>
      <c r="K30" t="s">
        <v>379</v>
      </c>
      <c r="L30" t="s">
        <v>374</v>
      </c>
      <c r="M30">
        <f t="shared" si="0"/>
        <v>0</v>
      </c>
      <c r="N30">
        <f t="shared" si="1"/>
        <v>21</v>
      </c>
      <c r="O30">
        <f t="shared" si="2"/>
        <v>95718</v>
      </c>
      <c r="P30">
        <f t="shared" si="3"/>
        <v>7178.8499999999995</v>
      </c>
      <c r="Q30">
        <f t="shared" si="4"/>
        <v>88539.15</v>
      </c>
    </row>
    <row r="31" spans="1:17" x14ac:dyDescent="0.3">
      <c r="A31" t="s">
        <v>618</v>
      </c>
      <c r="B31" t="s">
        <v>458</v>
      </c>
      <c r="C31" t="s">
        <v>377</v>
      </c>
      <c r="D31" t="s">
        <v>215</v>
      </c>
      <c r="E31">
        <v>22</v>
      </c>
      <c r="F31">
        <v>4606</v>
      </c>
      <c r="G31">
        <v>2</v>
      </c>
      <c r="H31">
        <v>0.1</v>
      </c>
      <c r="I31">
        <v>7.4999999999999997E-2</v>
      </c>
      <c r="J31" t="s">
        <v>372</v>
      </c>
      <c r="K31" t="s">
        <v>379</v>
      </c>
      <c r="L31" t="s">
        <v>393</v>
      </c>
      <c r="M31">
        <f t="shared" si="0"/>
        <v>9212</v>
      </c>
      <c r="N31">
        <f t="shared" si="1"/>
        <v>20</v>
      </c>
      <c r="O31">
        <f t="shared" si="2"/>
        <v>92120</v>
      </c>
      <c r="P31">
        <f t="shared" si="3"/>
        <v>6909</v>
      </c>
      <c r="Q31">
        <f t="shared" si="4"/>
        <v>75999</v>
      </c>
    </row>
    <row r="32" spans="1:17" x14ac:dyDescent="0.3">
      <c r="A32" t="s">
        <v>556</v>
      </c>
      <c r="B32" t="s">
        <v>424</v>
      </c>
      <c r="C32" t="s">
        <v>370</v>
      </c>
      <c r="D32" t="s">
        <v>371</v>
      </c>
      <c r="E32">
        <v>28</v>
      </c>
      <c r="F32">
        <v>3182</v>
      </c>
      <c r="G32">
        <v>0</v>
      </c>
      <c r="H32">
        <v>0.1</v>
      </c>
      <c r="I32">
        <v>7.4999999999999997E-2</v>
      </c>
      <c r="J32" t="s">
        <v>392</v>
      </c>
      <c r="K32" t="s">
        <v>96</v>
      </c>
      <c r="L32" t="s">
        <v>393</v>
      </c>
      <c r="M32">
        <f t="shared" si="0"/>
        <v>8909.6</v>
      </c>
      <c r="N32">
        <f t="shared" si="1"/>
        <v>28</v>
      </c>
      <c r="O32">
        <f t="shared" si="2"/>
        <v>89096</v>
      </c>
      <c r="P32">
        <f t="shared" si="3"/>
        <v>6682.2</v>
      </c>
      <c r="Q32">
        <f t="shared" si="4"/>
        <v>73504.2</v>
      </c>
    </row>
    <row r="33" spans="1:17" x14ac:dyDescent="0.3">
      <c r="A33" t="s">
        <v>472</v>
      </c>
      <c r="B33" t="s">
        <v>473</v>
      </c>
      <c r="C33" t="s">
        <v>370</v>
      </c>
      <c r="D33" t="s">
        <v>279</v>
      </c>
      <c r="E33">
        <v>27</v>
      </c>
      <c r="F33">
        <v>3864</v>
      </c>
      <c r="G33">
        <v>4</v>
      </c>
      <c r="H33">
        <v>0.1</v>
      </c>
      <c r="I33">
        <v>7.4999999999999997E-2</v>
      </c>
      <c r="J33" t="s">
        <v>372</v>
      </c>
      <c r="K33" t="s">
        <v>373</v>
      </c>
      <c r="L33" t="s">
        <v>393</v>
      </c>
      <c r="M33">
        <f t="shared" si="0"/>
        <v>8887.2000000000007</v>
      </c>
      <c r="N33">
        <f t="shared" si="1"/>
        <v>23</v>
      </c>
      <c r="O33">
        <f t="shared" si="2"/>
        <v>88872</v>
      </c>
      <c r="P33">
        <f t="shared" si="3"/>
        <v>6665.4</v>
      </c>
      <c r="Q33">
        <f t="shared" si="4"/>
        <v>73319.400000000009</v>
      </c>
    </row>
    <row r="34" spans="1:17" x14ac:dyDescent="0.3">
      <c r="A34" t="s">
        <v>587</v>
      </c>
      <c r="B34" t="s">
        <v>432</v>
      </c>
      <c r="C34" t="s">
        <v>416</v>
      </c>
      <c r="D34" t="s">
        <v>250</v>
      </c>
      <c r="E34">
        <v>29</v>
      </c>
      <c r="F34">
        <v>3415</v>
      </c>
      <c r="G34">
        <v>3</v>
      </c>
      <c r="H34">
        <v>0</v>
      </c>
      <c r="I34">
        <v>7.4999999999999997E-2</v>
      </c>
      <c r="J34" t="s">
        <v>372</v>
      </c>
      <c r="K34" t="s">
        <v>373</v>
      </c>
      <c r="L34" t="s">
        <v>380</v>
      </c>
      <c r="M34">
        <f t="shared" ref="M34:M65" si="5">H34*O34</f>
        <v>0</v>
      </c>
      <c r="N34">
        <f t="shared" ref="N34:N65" si="6">SUM(E34-G34)</f>
        <v>26</v>
      </c>
      <c r="O34">
        <f t="shared" ref="O34:O65" si="7">SUM(F34*N34)</f>
        <v>88790</v>
      </c>
      <c r="P34">
        <f t="shared" ref="P34:P65" si="8">I34*O34</f>
        <v>6659.25</v>
      </c>
      <c r="Q34">
        <f t="shared" ref="Q34:Q65" si="9">SUM(O34-M34-P34)</f>
        <v>82130.75</v>
      </c>
    </row>
    <row r="35" spans="1:17" x14ac:dyDescent="0.3">
      <c r="A35" t="s">
        <v>548</v>
      </c>
      <c r="B35" t="s">
        <v>424</v>
      </c>
      <c r="C35" t="s">
        <v>406</v>
      </c>
      <c r="D35" t="s">
        <v>225</v>
      </c>
      <c r="E35">
        <v>24</v>
      </c>
      <c r="F35">
        <v>3986</v>
      </c>
      <c r="G35">
        <v>2</v>
      </c>
      <c r="H35">
        <v>0.1</v>
      </c>
      <c r="I35">
        <v>7.4999999999999997E-2</v>
      </c>
      <c r="J35" t="s">
        <v>392</v>
      </c>
      <c r="K35" t="s">
        <v>379</v>
      </c>
      <c r="L35" t="s">
        <v>393</v>
      </c>
      <c r="M35">
        <f t="shared" si="5"/>
        <v>8769.2000000000007</v>
      </c>
      <c r="N35">
        <f t="shared" si="6"/>
        <v>22</v>
      </c>
      <c r="O35">
        <f t="shared" si="7"/>
        <v>87692</v>
      </c>
      <c r="P35">
        <f t="shared" si="8"/>
        <v>6576.9</v>
      </c>
      <c r="Q35">
        <f t="shared" si="9"/>
        <v>72345.900000000009</v>
      </c>
    </row>
    <row r="36" spans="1:17" x14ac:dyDescent="0.3">
      <c r="A36" t="s">
        <v>609</v>
      </c>
      <c r="B36" t="s">
        <v>439</v>
      </c>
      <c r="C36" t="s">
        <v>370</v>
      </c>
      <c r="D36" t="s">
        <v>396</v>
      </c>
      <c r="E36">
        <v>38</v>
      </c>
      <c r="F36">
        <v>2403</v>
      </c>
      <c r="G36">
        <v>2</v>
      </c>
      <c r="H36">
        <v>0.05</v>
      </c>
      <c r="I36">
        <v>7.4999999999999997E-2</v>
      </c>
      <c r="J36" t="s">
        <v>372</v>
      </c>
      <c r="K36" t="s">
        <v>379</v>
      </c>
      <c r="L36" t="s">
        <v>374</v>
      </c>
      <c r="M36">
        <f t="shared" si="5"/>
        <v>4325.4000000000005</v>
      </c>
      <c r="N36">
        <f t="shared" si="6"/>
        <v>36</v>
      </c>
      <c r="O36">
        <f t="shared" si="7"/>
        <v>86508</v>
      </c>
      <c r="P36">
        <f t="shared" si="8"/>
        <v>6488.0999999999995</v>
      </c>
      <c r="Q36">
        <f t="shared" si="9"/>
        <v>75694.5</v>
      </c>
    </row>
    <row r="37" spans="1:17" x14ac:dyDescent="0.3">
      <c r="A37" t="s">
        <v>617</v>
      </c>
      <c r="B37" t="s">
        <v>402</v>
      </c>
      <c r="C37" t="s">
        <v>416</v>
      </c>
      <c r="D37" t="s">
        <v>248</v>
      </c>
      <c r="E37">
        <v>31</v>
      </c>
      <c r="F37">
        <v>3033</v>
      </c>
      <c r="G37">
        <v>3</v>
      </c>
      <c r="H37">
        <v>0</v>
      </c>
      <c r="I37">
        <v>7.4999999999999997E-2</v>
      </c>
      <c r="J37" t="s">
        <v>392</v>
      </c>
      <c r="K37" t="s">
        <v>96</v>
      </c>
      <c r="L37" t="s">
        <v>385</v>
      </c>
      <c r="M37">
        <f t="shared" si="5"/>
        <v>0</v>
      </c>
      <c r="N37">
        <f t="shared" si="6"/>
        <v>28</v>
      </c>
      <c r="O37">
        <f t="shared" si="7"/>
        <v>84924</v>
      </c>
      <c r="P37">
        <f t="shared" si="8"/>
        <v>6369.3</v>
      </c>
      <c r="Q37">
        <f t="shared" si="9"/>
        <v>78554.7</v>
      </c>
    </row>
    <row r="38" spans="1:17" x14ac:dyDescent="0.3">
      <c r="A38" t="s">
        <v>527</v>
      </c>
      <c r="B38" t="s">
        <v>434</v>
      </c>
      <c r="C38" t="s">
        <v>377</v>
      </c>
      <c r="D38" t="s">
        <v>528</v>
      </c>
      <c r="E38">
        <v>31</v>
      </c>
      <c r="F38">
        <v>3006</v>
      </c>
      <c r="G38">
        <v>3</v>
      </c>
      <c r="H38">
        <v>0.1</v>
      </c>
      <c r="I38">
        <v>7.4999999999999997E-2</v>
      </c>
      <c r="J38" t="s">
        <v>384</v>
      </c>
      <c r="K38" t="s">
        <v>90</v>
      </c>
      <c r="L38" t="s">
        <v>374</v>
      </c>
      <c r="M38">
        <f t="shared" si="5"/>
        <v>8416.8000000000011</v>
      </c>
      <c r="N38">
        <f t="shared" si="6"/>
        <v>28</v>
      </c>
      <c r="O38">
        <f t="shared" si="7"/>
        <v>84168</v>
      </c>
      <c r="P38">
        <f t="shared" si="8"/>
        <v>6312.5999999999995</v>
      </c>
      <c r="Q38">
        <f t="shared" si="9"/>
        <v>69438.599999999991</v>
      </c>
    </row>
    <row r="39" spans="1:17" x14ac:dyDescent="0.3">
      <c r="A39" t="s">
        <v>401</v>
      </c>
      <c r="B39" t="s">
        <v>402</v>
      </c>
      <c r="C39" t="s">
        <v>403</v>
      </c>
      <c r="D39" t="s">
        <v>227</v>
      </c>
      <c r="E39">
        <v>29</v>
      </c>
      <c r="F39">
        <v>3353</v>
      </c>
      <c r="G39">
        <v>4</v>
      </c>
      <c r="H39">
        <v>0.1</v>
      </c>
      <c r="I39">
        <v>7.4999999999999997E-2</v>
      </c>
      <c r="J39" t="s">
        <v>392</v>
      </c>
      <c r="K39" t="s">
        <v>373</v>
      </c>
      <c r="L39" t="s">
        <v>385</v>
      </c>
      <c r="M39">
        <f t="shared" si="5"/>
        <v>8382.5</v>
      </c>
      <c r="N39">
        <f t="shared" si="6"/>
        <v>25</v>
      </c>
      <c r="O39">
        <f t="shared" si="7"/>
        <v>83825</v>
      </c>
      <c r="P39">
        <f t="shared" si="8"/>
        <v>6286.875</v>
      </c>
      <c r="Q39">
        <f t="shared" si="9"/>
        <v>69155.625</v>
      </c>
    </row>
    <row r="40" spans="1:17" x14ac:dyDescent="0.3">
      <c r="A40" t="s">
        <v>414</v>
      </c>
      <c r="B40" t="s">
        <v>415</v>
      </c>
      <c r="C40" t="s">
        <v>416</v>
      </c>
      <c r="D40" t="s">
        <v>248</v>
      </c>
      <c r="E40">
        <v>28</v>
      </c>
      <c r="F40">
        <v>3461</v>
      </c>
      <c r="G40">
        <v>4</v>
      </c>
      <c r="H40">
        <v>0.1</v>
      </c>
      <c r="I40">
        <v>7.4999999999999997E-2</v>
      </c>
      <c r="J40" t="s">
        <v>392</v>
      </c>
      <c r="K40" t="s">
        <v>90</v>
      </c>
      <c r="L40" t="s">
        <v>380</v>
      </c>
      <c r="M40">
        <f t="shared" si="5"/>
        <v>8306.4</v>
      </c>
      <c r="N40">
        <f t="shared" si="6"/>
        <v>24</v>
      </c>
      <c r="O40">
        <f t="shared" si="7"/>
        <v>83064</v>
      </c>
      <c r="P40">
        <f t="shared" si="8"/>
        <v>6229.8</v>
      </c>
      <c r="Q40">
        <f t="shared" si="9"/>
        <v>68527.8</v>
      </c>
    </row>
    <row r="41" spans="1:17" x14ac:dyDescent="0.3">
      <c r="A41" t="s">
        <v>425</v>
      </c>
      <c r="B41" t="s">
        <v>426</v>
      </c>
      <c r="C41" t="s">
        <v>377</v>
      </c>
      <c r="D41" t="s">
        <v>383</v>
      </c>
      <c r="E41">
        <v>23</v>
      </c>
      <c r="F41">
        <v>4090</v>
      </c>
      <c r="G41">
        <v>3</v>
      </c>
      <c r="H41">
        <v>0.1</v>
      </c>
      <c r="I41">
        <v>7.4999999999999997E-2</v>
      </c>
      <c r="J41" t="s">
        <v>384</v>
      </c>
      <c r="K41" t="s">
        <v>397</v>
      </c>
      <c r="L41" t="s">
        <v>385</v>
      </c>
      <c r="M41">
        <f t="shared" si="5"/>
        <v>8180</v>
      </c>
      <c r="N41">
        <f t="shared" si="6"/>
        <v>20</v>
      </c>
      <c r="O41">
        <f t="shared" si="7"/>
        <v>81800</v>
      </c>
      <c r="P41">
        <f t="shared" si="8"/>
        <v>6135</v>
      </c>
      <c r="Q41">
        <f t="shared" si="9"/>
        <v>67485</v>
      </c>
    </row>
    <row r="42" spans="1:17" x14ac:dyDescent="0.3">
      <c r="A42" t="s">
        <v>412</v>
      </c>
      <c r="B42" t="s">
        <v>413</v>
      </c>
      <c r="C42" t="s">
        <v>403</v>
      </c>
      <c r="D42" t="s">
        <v>228</v>
      </c>
      <c r="E42">
        <v>40</v>
      </c>
      <c r="F42">
        <v>2162</v>
      </c>
      <c r="G42">
        <v>3</v>
      </c>
      <c r="H42">
        <v>0.1</v>
      </c>
      <c r="I42">
        <v>7.4999999999999997E-2</v>
      </c>
      <c r="J42" t="s">
        <v>392</v>
      </c>
      <c r="K42" t="s">
        <v>373</v>
      </c>
      <c r="L42" t="s">
        <v>385</v>
      </c>
      <c r="M42">
        <f t="shared" si="5"/>
        <v>7999.4000000000005</v>
      </c>
      <c r="N42">
        <f t="shared" si="6"/>
        <v>37</v>
      </c>
      <c r="O42">
        <f t="shared" si="7"/>
        <v>79994</v>
      </c>
      <c r="P42">
        <f t="shared" si="8"/>
        <v>5999.55</v>
      </c>
      <c r="Q42">
        <f t="shared" si="9"/>
        <v>65995.05</v>
      </c>
    </row>
    <row r="43" spans="1:17" x14ac:dyDescent="0.3">
      <c r="A43" t="s">
        <v>480</v>
      </c>
      <c r="B43" t="s">
        <v>432</v>
      </c>
      <c r="C43" t="s">
        <v>370</v>
      </c>
      <c r="D43" t="s">
        <v>279</v>
      </c>
      <c r="E43">
        <v>32</v>
      </c>
      <c r="F43">
        <v>2811</v>
      </c>
      <c r="G43">
        <v>5</v>
      </c>
      <c r="H43">
        <v>0.1</v>
      </c>
      <c r="I43">
        <v>7.4999999999999997E-2</v>
      </c>
      <c r="J43" t="s">
        <v>384</v>
      </c>
      <c r="K43" t="s">
        <v>397</v>
      </c>
      <c r="L43" t="s">
        <v>393</v>
      </c>
      <c r="M43">
        <f t="shared" si="5"/>
        <v>7589.7000000000007</v>
      </c>
      <c r="N43">
        <f t="shared" si="6"/>
        <v>27</v>
      </c>
      <c r="O43">
        <f t="shared" si="7"/>
        <v>75897</v>
      </c>
      <c r="P43">
        <f t="shared" si="8"/>
        <v>5692.2749999999996</v>
      </c>
      <c r="Q43">
        <f t="shared" si="9"/>
        <v>62615.025000000001</v>
      </c>
    </row>
    <row r="44" spans="1:17" x14ac:dyDescent="0.3">
      <c r="A44" t="s">
        <v>559</v>
      </c>
      <c r="B44" t="s">
        <v>413</v>
      </c>
      <c r="C44" t="s">
        <v>403</v>
      </c>
      <c r="D44" t="s">
        <v>254</v>
      </c>
      <c r="E44">
        <v>22</v>
      </c>
      <c r="F44">
        <v>3780</v>
      </c>
      <c r="G44">
        <v>2</v>
      </c>
      <c r="H44">
        <v>0.1</v>
      </c>
      <c r="I44">
        <v>7.4999999999999997E-2</v>
      </c>
      <c r="J44" t="s">
        <v>372</v>
      </c>
      <c r="K44" t="s">
        <v>373</v>
      </c>
      <c r="L44" t="s">
        <v>393</v>
      </c>
      <c r="M44">
        <f t="shared" si="5"/>
        <v>7560</v>
      </c>
      <c r="N44">
        <f t="shared" si="6"/>
        <v>20</v>
      </c>
      <c r="O44">
        <f t="shared" si="7"/>
        <v>75600</v>
      </c>
      <c r="P44">
        <f t="shared" si="8"/>
        <v>5670</v>
      </c>
      <c r="Q44">
        <f t="shared" si="9"/>
        <v>62370</v>
      </c>
    </row>
    <row r="45" spans="1:17" x14ac:dyDescent="0.3">
      <c r="A45" t="s">
        <v>492</v>
      </c>
      <c r="B45" t="s">
        <v>471</v>
      </c>
      <c r="C45" t="s">
        <v>370</v>
      </c>
      <c r="D45" t="s">
        <v>371</v>
      </c>
      <c r="E45">
        <v>26</v>
      </c>
      <c r="F45">
        <v>3108</v>
      </c>
      <c r="G45">
        <v>2</v>
      </c>
      <c r="H45">
        <v>0</v>
      </c>
      <c r="I45">
        <v>7.4999999999999997E-2</v>
      </c>
      <c r="J45" t="s">
        <v>392</v>
      </c>
      <c r="K45" t="s">
        <v>397</v>
      </c>
      <c r="L45" t="s">
        <v>374</v>
      </c>
      <c r="M45">
        <f t="shared" si="5"/>
        <v>0</v>
      </c>
      <c r="N45">
        <f t="shared" si="6"/>
        <v>24</v>
      </c>
      <c r="O45">
        <f t="shared" si="7"/>
        <v>74592</v>
      </c>
      <c r="P45">
        <f t="shared" si="8"/>
        <v>5594.4</v>
      </c>
      <c r="Q45">
        <f t="shared" si="9"/>
        <v>68997.600000000006</v>
      </c>
    </row>
    <row r="46" spans="1:17" x14ac:dyDescent="0.3">
      <c r="A46" t="s">
        <v>542</v>
      </c>
      <c r="B46" t="s">
        <v>402</v>
      </c>
      <c r="C46" t="s">
        <v>377</v>
      </c>
      <c r="D46" t="s">
        <v>528</v>
      </c>
      <c r="E46">
        <v>31</v>
      </c>
      <c r="F46">
        <v>2584</v>
      </c>
      <c r="G46">
        <v>3</v>
      </c>
      <c r="H46">
        <v>0.05</v>
      </c>
      <c r="I46">
        <v>7.4999999999999997E-2</v>
      </c>
      <c r="J46" t="s">
        <v>384</v>
      </c>
      <c r="K46" t="s">
        <v>90</v>
      </c>
      <c r="L46" t="s">
        <v>380</v>
      </c>
      <c r="M46">
        <f t="shared" si="5"/>
        <v>3617.6000000000004</v>
      </c>
      <c r="N46">
        <f t="shared" si="6"/>
        <v>28</v>
      </c>
      <c r="O46">
        <f t="shared" si="7"/>
        <v>72352</v>
      </c>
      <c r="P46">
        <f t="shared" si="8"/>
        <v>5426.4</v>
      </c>
      <c r="Q46">
        <f t="shared" si="9"/>
        <v>63307.999999999993</v>
      </c>
    </row>
    <row r="47" spans="1:17" x14ac:dyDescent="0.3">
      <c r="A47" t="s">
        <v>541</v>
      </c>
      <c r="B47" t="s">
        <v>389</v>
      </c>
      <c r="C47" t="s">
        <v>406</v>
      </c>
      <c r="D47" t="s">
        <v>225</v>
      </c>
      <c r="E47">
        <v>18</v>
      </c>
      <c r="F47">
        <v>4011</v>
      </c>
      <c r="G47">
        <v>0</v>
      </c>
      <c r="H47">
        <v>0.05</v>
      </c>
      <c r="I47">
        <v>7.4999999999999997E-2</v>
      </c>
      <c r="J47" t="s">
        <v>392</v>
      </c>
      <c r="K47" t="s">
        <v>96</v>
      </c>
      <c r="L47" t="s">
        <v>385</v>
      </c>
      <c r="M47">
        <f t="shared" si="5"/>
        <v>3609.9</v>
      </c>
      <c r="N47">
        <f t="shared" si="6"/>
        <v>18</v>
      </c>
      <c r="O47">
        <f t="shared" si="7"/>
        <v>72198</v>
      </c>
      <c r="P47">
        <f t="shared" si="8"/>
        <v>5414.8499999999995</v>
      </c>
      <c r="Q47">
        <f t="shared" si="9"/>
        <v>63173.250000000007</v>
      </c>
    </row>
    <row r="48" spans="1:17" x14ac:dyDescent="0.3">
      <c r="A48" t="s">
        <v>614</v>
      </c>
      <c r="B48" t="s">
        <v>424</v>
      </c>
      <c r="C48" t="s">
        <v>416</v>
      </c>
      <c r="D48" t="s">
        <v>247</v>
      </c>
      <c r="E48">
        <v>25</v>
      </c>
      <c r="F48">
        <v>2997</v>
      </c>
      <c r="G48">
        <v>1</v>
      </c>
      <c r="H48">
        <v>0.05</v>
      </c>
      <c r="I48">
        <v>7.4999999999999997E-2</v>
      </c>
      <c r="J48" t="s">
        <v>372</v>
      </c>
      <c r="K48" t="s">
        <v>90</v>
      </c>
      <c r="L48" t="s">
        <v>393</v>
      </c>
      <c r="M48">
        <f t="shared" si="5"/>
        <v>3596.4</v>
      </c>
      <c r="N48">
        <f t="shared" si="6"/>
        <v>24</v>
      </c>
      <c r="O48">
        <f t="shared" si="7"/>
        <v>71928</v>
      </c>
      <c r="P48">
        <f t="shared" si="8"/>
        <v>5394.5999999999995</v>
      </c>
      <c r="Q48">
        <f t="shared" si="9"/>
        <v>62937.000000000007</v>
      </c>
    </row>
    <row r="49" spans="1:17" x14ac:dyDescent="0.3">
      <c r="A49" t="s">
        <v>398</v>
      </c>
      <c r="B49" t="s">
        <v>399</v>
      </c>
      <c r="C49" t="s">
        <v>400</v>
      </c>
      <c r="D49" t="s">
        <v>275</v>
      </c>
      <c r="E49">
        <v>21</v>
      </c>
      <c r="F49">
        <v>4180</v>
      </c>
      <c r="G49">
        <v>4</v>
      </c>
      <c r="H49">
        <v>0.05</v>
      </c>
      <c r="I49">
        <v>7.4999999999999997E-2</v>
      </c>
      <c r="J49" t="s">
        <v>372</v>
      </c>
      <c r="K49" t="s">
        <v>379</v>
      </c>
      <c r="L49" t="s">
        <v>385</v>
      </c>
      <c r="M49">
        <f t="shared" si="5"/>
        <v>3553</v>
      </c>
      <c r="N49">
        <f t="shared" si="6"/>
        <v>17</v>
      </c>
      <c r="O49">
        <f t="shared" si="7"/>
        <v>71060</v>
      </c>
      <c r="P49">
        <f t="shared" si="8"/>
        <v>5329.5</v>
      </c>
      <c r="Q49">
        <f t="shared" si="9"/>
        <v>62177.5</v>
      </c>
    </row>
    <row r="50" spans="1:17" x14ac:dyDescent="0.3">
      <c r="A50" t="s">
        <v>505</v>
      </c>
      <c r="B50" t="s">
        <v>387</v>
      </c>
      <c r="C50" t="s">
        <v>406</v>
      </c>
      <c r="D50" t="s">
        <v>226</v>
      </c>
      <c r="E50">
        <v>35</v>
      </c>
      <c r="F50">
        <v>2352</v>
      </c>
      <c r="G50">
        <v>5</v>
      </c>
      <c r="H50">
        <v>0.05</v>
      </c>
      <c r="I50">
        <v>7.4999999999999997E-2</v>
      </c>
      <c r="J50" t="s">
        <v>392</v>
      </c>
      <c r="K50" t="s">
        <v>96</v>
      </c>
      <c r="L50" t="s">
        <v>380</v>
      </c>
      <c r="M50">
        <f t="shared" si="5"/>
        <v>3528</v>
      </c>
      <c r="N50">
        <f t="shared" si="6"/>
        <v>30</v>
      </c>
      <c r="O50">
        <f t="shared" si="7"/>
        <v>70560</v>
      </c>
      <c r="P50">
        <f t="shared" si="8"/>
        <v>5292</v>
      </c>
      <c r="Q50">
        <f t="shared" si="9"/>
        <v>61740</v>
      </c>
    </row>
    <row r="51" spans="1:17" x14ac:dyDescent="0.3">
      <c r="A51" t="s">
        <v>553</v>
      </c>
      <c r="B51" t="s">
        <v>468</v>
      </c>
      <c r="C51" t="s">
        <v>403</v>
      </c>
      <c r="D51" t="s">
        <v>255</v>
      </c>
      <c r="E51">
        <v>17</v>
      </c>
      <c r="F51">
        <v>4894</v>
      </c>
      <c r="G51">
        <v>3</v>
      </c>
      <c r="H51">
        <v>0</v>
      </c>
      <c r="I51">
        <v>7.4999999999999997E-2</v>
      </c>
      <c r="J51" t="s">
        <v>372</v>
      </c>
      <c r="K51" t="s">
        <v>373</v>
      </c>
      <c r="L51" t="s">
        <v>374</v>
      </c>
      <c r="M51">
        <f t="shared" si="5"/>
        <v>0</v>
      </c>
      <c r="N51">
        <f t="shared" si="6"/>
        <v>14</v>
      </c>
      <c r="O51">
        <f t="shared" si="7"/>
        <v>68516</v>
      </c>
      <c r="P51">
        <f t="shared" si="8"/>
        <v>5138.7</v>
      </c>
      <c r="Q51">
        <f t="shared" si="9"/>
        <v>63377.3</v>
      </c>
    </row>
    <row r="52" spans="1:17" x14ac:dyDescent="0.3">
      <c r="A52" t="s">
        <v>577</v>
      </c>
      <c r="B52" t="s">
        <v>437</v>
      </c>
      <c r="C52" t="s">
        <v>403</v>
      </c>
      <c r="D52" t="s">
        <v>227</v>
      </c>
      <c r="E52">
        <v>28</v>
      </c>
      <c r="F52">
        <v>2892</v>
      </c>
      <c r="G52">
        <v>5</v>
      </c>
      <c r="H52">
        <v>0.1</v>
      </c>
      <c r="I52">
        <v>7.4999999999999997E-2</v>
      </c>
      <c r="J52" t="s">
        <v>392</v>
      </c>
      <c r="K52" t="s">
        <v>96</v>
      </c>
      <c r="L52" t="s">
        <v>385</v>
      </c>
      <c r="M52">
        <f t="shared" si="5"/>
        <v>6651.6</v>
      </c>
      <c r="N52">
        <f t="shared" si="6"/>
        <v>23</v>
      </c>
      <c r="O52">
        <f t="shared" si="7"/>
        <v>66516</v>
      </c>
      <c r="P52">
        <f t="shared" si="8"/>
        <v>4988.7</v>
      </c>
      <c r="Q52">
        <f t="shared" si="9"/>
        <v>54875.700000000004</v>
      </c>
    </row>
    <row r="53" spans="1:17" x14ac:dyDescent="0.3">
      <c r="A53" t="s">
        <v>419</v>
      </c>
      <c r="B53" t="s">
        <v>413</v>
      </c>
      <c r="C53" t="s">
        <v>400</v>
      </c>
      <c r="D53" t="s">
        <v>268</v>
      </c>
      <c r="E53">
        <v>30</v>
      </c>
      <c r="F53">
        <v>2489</v>
      </c>
      <c r="G53">
        <v>4</v>
      </c>
      <c r="H53">
        <v>0.1</v>
      </c>
      <c r="I53">
        <v>7.4999999999999997E-2</v>
      </c>
      <c r="J53" t="s">
        <v>372</v>
      </c>
      <c r="K53" t="s">
        <v>420</v>
      </c>
      <c r="L53" t="s">
        <v>385</v>
      </c>
      <c r="M53">
        <f t="shared" si="5"/>
        <v>6471.4000000000005</v>
      </c>
      <c r="N53">
        <f t="shared" si="6"/>
        <v>26</v>
      </c>
      <c r="O53">
        <f t="shared" si="7"/>
        <v>64714</v>
      </c>
      <c r="P53">
        <f t="shared" si="8"/>
        <v>4853.55</v>
      </c>
      <c r="Q53">
        <f t="shared" si="9"/>
        <v>53389.049999999996</v>
      </c>
    </row>
    <row r="54" spans="1:17" x14ac:dyDescent="0.3">
      <c r="A54" t="s">
        <v>574</v>
      </c>
      <c r="B54" t="s">
        <v>471</v>
      </c>
      <c r="C54" t="s">
        <v>408</v>
      </c>
      <c r="D54" t="s">
        <v>288</v>
      </c>
      <c r="E54">
        <v>37</v>
      </c>
      <c r="F54">
        <v>1785</v>
      </c>
      <c r="G54">
        <v>1</v>
      </c>
      <c r="H54">
        <v>0</v>
      </c>
      <c r="I54">
        <v>7.4999999999999997E-2</v>
      </c>
      <c r="J54" t="s">
        <v>392</v>
      </c>
      <c r="K54" t="s">
        <v>373</v>
      </c>
      <c r="L54" t="s">
        <v>393</v>
      </c>
      <c r="M54">
        <f t="shared" si="5"/>
        <v>0</v>
      </c>
      <c r="N54">
        <f t="shared" si="6"/>
        <v>36</v>
      </c>
      <c r="O54">
        <f t="shared" si="7"/>
        <v>64260</v>
      </c>
      <c r="P54">
        <f t="shared" si="8"/>
        <v>4819.5</v>
      </c>
      <c r="Q54">
        <f t="shared" si="9"/>
        <v>59440.5</v>
      </c>
    </row>
    <row r="55" spans="1:17" x14ac:dyDescent="0.3">
      <c r="A55" t="s">
        <v>547</v>
      </c>
      <c r="B55" t="s">
        <v>497</v>
      </c>
      <c r="C55" t="s">
        <v>408</v>
      </c>
      <c r="D55" t="s">
        <v>288</v>
      </c>
      <c r="E55">
        <v>19</v>
      </c>
      <c r="F55">
        <v>4011</v>
      </c>
      <c r="G55">
        <v>3</v>
      </c>
      <c r="H55">
        <v>0</v>
      </c>
      <c r="I55">
        <v>7.4999999999999997E-2</v>
      </c>
      <c r="J55" t="s">
        <v>392</v>
      </c>
      <c r="K55" t="s">
        <v>96</v>
      </c>
      <c r="L55" t="s">
        <v>380</v>
      </c>
      <c r="M55">
        <f t="shared" si="5"/>
        <v>0</v>
      </c>
      <c r="N55">
        <f t="shared" si="6"/>
        <v>16</v>
      </c>
      <c r="O55">
        <f t="shared" si="7"/>
        <v>64176</v>
      </c>
      <c r="P55">
        <f t="shared" si="8"/>
        <v>4813.2</v>
      </c>
      <c r="Q55">
        <f t="shared" si="9"/>
        <v>59362.8</v>
      </c>
    </row>
    <row r="56" spans="1:17" x14ac:dyDescent="0.3">
      <c r="A56" t="s">
        <v>438</v>
      </c>
      <c r="B56" t="s">
        <v>439</v>
      </c>
      <c r="C56" t="s">
        <v>416</v>
      </c>
      <c r="D56" t="s">
        <v>246</v>
      </c>
      <c r="E56">
        <v>19</v>
      </c>
      <c r="F56">
        <v>3464</v>
      </c>
      <c r="G56">
        <v>1</v>
      </c>
      <c r="H56">
        <v>0.1</v>
      </c>
      <c r="I56">
        <v>7.4999999999999997E-2</v>
      </c>
      <c r="J56" t="s">
        <v>392</v>
      </c>
      <c r="K56" t="s">
        <v>379</v>
      </c>
      <c r="L56" t="s">
        <v>393</v>
      </c>
      <c r="M56">
        <f t="shared" si="5"/>
        <v>6235.2000000000007</v>
      </c>
      <c r="N56">
        <f t="shared" si="6"/>
        <v>18</v>
      </c>
      <c r="O56">
        <f t="shared" si="7"/>
        <v>62352</v>
      </c>
      <c r="P56">
        <f t="shared" si="8"/>
        <v>4676.3999999999996</v>
      </c>
      <c r="Q56">
        <f t="shared" si="9"/>
        <v>51440.4</v>
      </c>
    </row>
    <row r="57" spans="1:17" x14ac:dyDescent="0.3">
      <c r="A57" t="s">
        <v>565</v>
      </c>
      <c r="B57" t="s">
        <v>382</v>
      </c>
      <c r="C57" t="s">
        <v>406</v>
      </c>
      <c r="D57" t="s">
        <v>225</v>
      </c>
      <c r="E57">
        <v>14</v>
      </c>
      <c r="F57">
        <v>4758</v>
      </c>
      <c r="G57">
        <v>1</v>
      </c>
      <c r="H57">
        <v>0.05</v>
      </c>
      <c r="I57">
        <v>7.4999999999999997E-2</v>
      </c>
      <c r="J57" t="s">
        <v>392</v>
      </c>
      <c r="K57" t="s">
        <v>373</v>
      </c>
      <c r="L57" t="s">
        <v>380</v>
      </c>
      <c r="M57">
        <f t="shared" si="5"/>
        <v>3092.7000000000003</v>
      </c>
      <c r="N57">
        <f t="shared" si="6"/>
        <v>13</v>
      </c>
      <c r="O57">
        <f t="shared" si="7"/>
        <v>61854</v>
      </c>
      <c r="P57">
        <f t="shared" si="8"/>
        <v>4639.05</v>
      </c>
      <c r="Q57">
        <f t="shared" si="9"/>
        <v>54122.25</v>
      </c>
    </row>
    <row r="58" spans="1:17" x14ac:dyDescent="0.3">
      <c r="A58" t="s">
        <v>484</v>
      </c>
      <c r="B58" t="s">
        <v>387</v>
      </c>
      <c r="C58" t="s">
        <v>416</v>
      </c>
      <c r="D58" t="s">
        <v>248</v>
      </c>
      <c r="E58">
        <v>29</v>
      </c>
      <c r="F58">
        <v>2575</v>
      </c>
      <c r="G58">
        <v>5</v>
      </c>
      <c r="H58">
        <v>0</v>
      </c>
      <c r="I58">
        <v>7.4999999999999997E-2</v>
      </c>
      <c r="J58" t="s">
        <v>392</v>
      </c>
      <c r="K58" t="s">
        <v>373</v>
      </c>
      <c r="L58" t="s">
        <v>374</v>
      </c>
      <c r="M58">
        <f t="shared" si="5"/>
        <v>0</v>
      </c>
      <c r="N58">
        <f t="shared" si="6"/>
        <v>24</v>
      </c>
      <c r="O58">
        <f t="shared" si="7"/>
        <v>61800</v>
      </c>
      <c r="P58">
        <f t="shared" si="8"/>
        <v>4635</v>
      </c>
      <c r="Q58">
        <f t="shared" si="9"/>
        <v>57165</v>
      </c>
    </row>
    <row r="59" spans="1:17" x14ac:dyDescent="0.3">
      <c r="A59" t="s">
        <v>608</v>
      </c>
      <c r="B59" t="s">
        <v>391</v>
      </c>
      <c r="C59" t="s">
        <v>406</v>
      </c>
      <c r="D59" t="s">
        <v>217</v>
      </c>
      <c r="E59">
        <v>37</v>
      </c>
      <c r="F59">
        <v>1621</v>
      </c>
      <c r="G59">
        <v>2</v>
      </c>
      <c r="H59">
        <v>0.1</v>
      </c>
      <c r="I59">
        <v>7.4999999999999997E-2</v>
      </c>
      <c r="J59" t="s">
        <v>384</v>
      </c>
      <c r="K59" t="s">
        <v>397</v>
      </c>
      <c r="L59" t="s">
        <v>385</v>
      </c>
      <c r="M59">
        <f t="shared" si="5"/>
        <v>5673.5</v>
      </c>
      <c r="N59">
        <f t="shared" si="6"/>
        <v>35</v>
      </c>
      <c r="O59">
        <f t="shared" si="7"/>
        <v>56735</v>
      </c>
      <c r="P59">
        <f t="shared" si="8"/>
        <v>4255.125</v>
      </c>
      <c r="Q59">
        <f t="shared" si="9"/>
        <v>46806.375</v>
      </c>
    </row>
    <row r="60" spans="1:17" x14ac:dyDescent="0.3">
      <c r="A60" t="s">
        <v>622</v>
      </c>
      <c r="B60" t="s">
        <v>444</v>
      </c>
      <c r="C60" t="s">
        <v>370</v>
      </c>
      <c r="D60" t="s">
        <v>569</v>
      </c>
      <c r="E60">
        <v>32</v>
      </c>
      <c r="F60">
        <v>1828</v>
      </c>
      <c r="G60">
        <v>1</v>
      </c>
      <c r="H60">
        <v>0</v>
      </c>
      <c r="I60">
        <v>7.4999999999999997E-2</v>
      </c>
      <c r="J60" t="s">
        <v>372</v>
      </c>
      <c r="K60" t="s">
        <v>379</v>
      </c>
      <c r="L60" t="s">
        <v>374</v>
      </c>
      <c r="M60">
        <f t="shared" si="5"/>
        <v>0</v>
      </c>
      <c r="N60">
        <f t="shared" si="6"/>
        <v>31</v>
      </c>
      <c r="O60">
        <f t="shared" si="7"/>
        <v>56668</v>
      </c>
      <c r="P60">
        <f t="shared" si="8"/>
        <v>4250.0999999999995</v>
      </c>
      <c r="Q60">
        <f t="shared" si="9"/>
        <v>52417.9</v>
      </c>
    </row>
    <row r="61" spans="1:17" x14ac:dyDescent="0.3">
      <c r="A61" t="s">
        <v>620</v>
      </c>
      <c r="B61" t="s">
        <v>432</v>
      </c>
      <c r="C61" t="s">
        <v>408</v>
      </c>
      <c r="D61" t="s">
        <v>288</v>
      </c>
      <c r="E61">
        <v>15</v>
      </c>
      <c r="F61">
        <v>4357</v>
      </c>
      <c r="G61">
        <v>2</v>
      </c>
      <c r="H61">
        <v>0</v>
      </c>
      <c r="I61">
        <v>7.4999999999999997E-2</v>
      </c>
      <c r="J61" t="s">
        <v>392</v>
      </c>
      <c r="K61" t="s">
        <v>96</v>
      </c>
      <c r="L61" t="s">
        <v>374</v>
      </c>
      <c r="M61">
        <f t="shared" si="5"/>
        <v>0</v>
      </c>
      <c r="N61">
        <f t="shared" si="6"/>
        <v>13</v>
      </c>
      <c r="O61">
        <f t="shared" si="7"/>
        <v>56641</v>
      </c>
      <c r="P61">
        <f t="shared" si="8"/>
        <v>4248.0749999999998</v>
      </c>
      <c r="Q61">
        <f t="shared" si="9"/>
        <v>52392.925000000003</v>
      </c>
    </row>
    <row r="62" spans="1:17" x14ac:dyDescent="0.3">
      <c r="A62" t="s">
        <v>523</v>
      </c>
      <c r="B62" t="s">
        <v>399</v>
      </c>
      <c r="C62" t="s">
        <v>408</v>
      </c>
      <c r="D62" t="s">
        <v>286</v>
      </c>
      <c r="E62">
        <v>15</v>
      </c>
      <c r="F62">
        <v>3990</v>
      </c>
      <c r="G62">
        <v>1</v>
      </c>
      <c r="H62">
        <v>0.05</v>
      </c>
      <c r="I62">
        <v>7.4999999999999997E-2</v>
      </c>
      <c r="J62" t="s">
        <v>384</v>
      </c>
      <c r="K62" t="s">
        <v>96</v>
      </c>
      <c r="L62" t="s">
        <v>374</v>
      </c>
      <c r="M62">
        <f t="shared" si="5"/>
        <v>2793</v>
      </c>
      <c r="N62">
        <f t="shared" si="6"/>
        <v>14</v>
      </c>
      <c r="O62">
        <f t="shared" si="7"/>
        <v>55860</v>
      </c>
      <c r="P62">
        <f t="shared" si="8"/>
        <v>4189.5</v>
      </c>
      <c r="Q62">
        <f t="shared" si="9"/>
        <v>48877.5</v>
      </c>
    </row>
    <row r="63" spans="1:17" x14ac:dyDescent="0.3">
      <c r="A63" t="s">
        <v>596</v>
      </c>
      <c r="B63" t="s">
        <v>376</v>
      </c>
      <c r="C63" t="s">
        <v>408</v>
      </c>
      <c r="D63" t="s">
        <v>286</v>
      </c>
      <c r="E63">
        <v>16</v>
      </c>
      <c r="F63">
        <v>3640</v>
      </c>
      <c r="G63">
        <v>1</v>
      </c>
      <c r="H63">
        <v>0.1</v>
      </c>
      <c r="I63">
        <v>7.4999999999999997E-2</v>
      </c>
      <c r="J63" t="s">
        <v>392</v>
      </c>
      <c r="K63" t="s">
        <v>420</v>
      </c>
      <c r="L63" t="s">
        <v>385</v>
      </c>
      <c r="M63">
        <f t="shared" si="5"/>
        <v>5460</v>
      </c>
      <c r="N63">
        <f t="shared" si="6"/>
        <v>15</v>
      </c>
      <c r="O63">
        <f t="shared" si="7"/>
        <v>54600</v>
      </c>
      <c r="P63">
        <f t="shared" si="8"/>
        <v>4095</v>
      </c>
      <c r="Q63">
        <f t="shared" si="9"/>
        <v>45045</v>
      </c>
    </row>
    <row r="64" spans="1:17" x14ac:dyDescent="0.3">
      <c r="A64" t="s">
        <v>421</v>
      </c>
      <c r="B64" t="s">
        <v>422</v>
      </c>
      <c r="C64" t="s">
        <v>406</v>
      </c>
      <c r="D64" t="s">
        <v>225</v>
      </c>
      <c r="E64">
        <v>21</v>
      </c>
      <c r="F64">
        <v>2715</v>
      </c>
      <c r="G64">
        <v>1</v>
      </c>
      <c r="H64">
        <v>0.05</v>
      </c>
      <c r="I64">
        <v>7.4999999999999997E-2</v>
      </c>
      <c r="J64" t="s">
        <v>392</v>
      </c>
      <c r="K64" t="s">
        <v>96</v>
      </c>
      <c r="L64" t="s">
        <v>385</v>
      </c>
      <c r="M64">
        <f t="shared" si="5"/>
        <v>2715</v>
      </c>
      <c r="N64">
        <f t="shared" si="6"/>
        <v>20</v>
      </c>
      <c r="O64">
        <f t="shared" si="7"/>
        <v>54300</v>
      </c>
      <c r="P64">
        <f t="shared" si="8"/>
        <v>4072.5</v>
      </c>
      <c r="Q64">
        <f t="shared" si="9"/>
        <v>47512.5</v>
      </c>
    </row>
    <row r="65" spans="1:17" x14ac:dyDescent="0.3">
      <c r="A65" t="s">
        <v>514</v>
      </c>
      <c r="B65" t="s">
        <v>437</v>
      </c>
      <c r="C65" t="s">
        <v>408</v>
      </c>
      <c r="D65" t="s">
        <v>289</v>
      </c>
      <c r="E65">
        <v>14</v>
      </c>
      <c r="F65">
        <v>3869</v>
      </c>
      <c r="G65">
        <v>0</v>
      </c>
      <c r="H65">
        <v>0</v>
      </c>
      <c r="I65">
        <v>7.4999999999999997E-2</v>
      </c>
      <c r="J65" t="s">
        <v>372</v>
      </c>
      <c r="K65" t="s">
        <v>397</v>
      </c>
      <c r="L65" t="s">
        <v>374</v>
      </c>
      <c r="M65">
        <f t="shared" si="5"/>
        <v>0</v>
      </c>
      <c r="N65">
        <f t="shared" si="6"/>
        <v>14</v>
      </c>
      <c r="O65">
        <f t="shared" si="7"/>
        <v>54166</v>
      </c>
      <c r="P65">
        <f t="shared" si="8"/>
        <v>4062.45</v>
      </c>
      <c r="Q65">
        <f t="shared" si="9"/>
        <v>50103.55</v>
      </c>
    </row>
    <row r="66" spans="1:17" x14ac:dyDescent="0.3">
      <c r="A66" t="s">
        <v>483</v>
      </c>
      <c r="B66" t="s">
        <v>424</v>
      </c>
      <c r="C66" t="s">
        <v>408</v>
      </c>
      <c r="D66" t="s">
        <v>287</v>
      </c>
      <c r="E66">
        <v>25</v>
      </c>
      <c r="F66">
        <v>2159</v>
      </c>
      <c r="G66">
        <v>0</v>
      </c>
      <c r="H66">
        <v>0.05</v>
      </c>
      <c r="I66">
        <v>7.4999999999999997E-2</v>
      </c>
      <c r="J66" t="s">
        <v>392</v>
      </c>
      <c r="K66" t="s">
        <v>90</v>
      </c>
      <c r="L66" t="s">
        <v>393</v>
      </c>
      <c r="M66">
        <f t="shared" ref="M66:M97" si="10">H66*O66</f>
        <v>2698.75</v>
      </c>
      <c r="N66">
        <f t="shared" ref="N66:N97" si="11">SUM(E66-G66)</f>
        <v>25</v>
      </c>
      <c r="O66">
        <f t="shared" ref="O66:O97" si="12">SUM(F66*N66)</f>
        <v>53975</v>
      </c>
      <c r="P66">
        <f t="shared" ref="P66:P97" si="13">I66*O66</f>
        <v>4048.125</v>
      </c>
      <c r="Q66">
        <f t="shared" ref="Q66:Q97" si="14">SUM(O66-M66-P66)</f>
        <v>47228.125</v>
      </c>
    </row>
    <row r="67" spans="1:17" x14ac:dyDescent="0.3">
      <c r="A67" t="s">
        <v>506</v>
      </c>
      <c r="B67" t="s">
        <v>424</v>
      </c>
      <c r="C67" t="s">
        <v>416</v>
      </c>
      <c r="D67" t="s">
        <v>245</v>
      </c>
      <c r="E67">
        <v>22</v>
      </c>
      <c r="F67">
        <v>2682</v>
      </c>
      <c r="G67">
        <v>2</v>
      </c>
      <c r="H67">
        <v>0.1</v>
      </c>
      <c r="I67">
        <v>7.4999999999999997E-2</v>
      </c>
      <c r="J67" t="s">
        <v>392</v>
      </c>
      <c r="K67" t="s">
        <v>90</v>
      </c>
      <c r="L67" t="s">
        <v>385</v>
      </c>
      <c r="M67">
        <f t="shared" si="10"/>
        <v>5364</v>
      </c>
      <c r="N67">
        <f t="shared" si="11"/>
        <v>20</v>
      </c>
      <c r="O67">
        <f t="shared" si="12"/>
        <v>53640</v>
      </c>
      <c r="P67">
        <f t="shared" si="13"/>
        <v>4023</v>
      </c>
      <c r="Q67">
        <f t="shared" si="14"/>
        <v>44253</v>
      </c>
    </row>
    <row r="68" spans="1:17" x14ac:dyDescent="0.3">
      <c r="A68" t="s">
        <v>561</v>
      </c>
      <c r="B68" t="s">
        <v>382</v>
      </c>
      <c r="C68" t="s">
        <v>403</v>
      </c>
      <c r="D68" t="s">
        <v>254</v>
      </c>
      <c r="E68">
        <v>18</v>
      </c>
      <c r="F68">
        <v>3134</v>
      </c>
      <c r="G68">
        <v>1</v>
      </c>
      <c r="H68">
        <v>0.1</v>
      </c>
      <c r="I68">
        <v>7.4999999999999997E-2</v>
      </c>
      <c r="J68" t="s">
        <v>384</v>
      </c>
      <c r="K68" t="s">
        <v>379</v>
      </c>
      <c r="L68" t="s">
        <v>374</v>
      </c>
      <c r="M68">
        <f t="shared" si="10"/>
        <v>5327.8</v>
      </c>
      <c r="N68">
        <f t="shared" si="11"/>
        <v>17</v>
      </c>
      <c r="O68">
        <f t="shared" si="12"/>
        <v>53278</v>
      </c>
      <c r="P68">
        <f t="shared" si="13"/>
        <v>3995.85</v>
      </c>
      <c r="Q68">
        <f t="shared" si="14"/>
        <v>43954.35</v>
      </c>
    </row>
    <row r="69" spans="1:17" x14ac:dyDescent="0.3">
      <c r="A69" t="s">
        <v>588</v>
      </c>
      <c r="B69" t="s">
        <v>439</v>
      </c>
      <c r="C69" t="s">
        <v>406</v>
      </c>
      <c r="D69" t="s">
        <v>291</v>
      </c>
      <c r="E69">
        <v>15</v>
      </c>
      <c r="F69">
        <v>4837</v>
      </c>
      <c r="G69">
        <v>4</v>
      </c>
      <c r="H69">
        <v>0</v>
      </c>
      <c r="I69">
        <v>7.4999999999999997E-2</v>
      </c>
      <c r="J69" t="s">
        <v>392</v>
      </c>
      <c r="K69" t="s">
        <v>96</v>
      </c>
      <c r="L69" t="s">
        <v>393</v>
      </c>
      <c r="M69">
        <f t="shared" si="10"/>
        <v>0</v>
      </c>
      <c r="N69">
        <f t="shared" si="11"/>
        <v>11</v>
      </c>
      <c r="O69">
        <f t="shared" si="12"/>
        <v>53207</v>
      </c>
      <c r="P69">
        <f t="shared" si="13"/>
        <v>3990.5249999999996</v>
      </c>
      <c r="Q69">
        <f t="shared" si="14"/>
        <v>49216.474999999999</v>
      </c>
    </row>
    <row r="70" spans="1:17" x14ac:dyDescent="0.3">
      <c r="A70" t="s">
        <v>427</v>
      </c>
      <c r="B70" t="s">
        <v>369</v>
      </c>
      <c r="C70" t="s">
        <v>406</v>
      </c>
      <c r="D70" t="s">
        <v>217</v>
      </c>
      <c r="E70">
        <v>29</v>
      </c>
      <c r="F70">
        <v>2029</v>
      </c>
      <c r="G70">
        <v>3</v>
      </c>
      <c r="H70">
        <v>0</v>
      </c>
      <c r="I70">
        <v>7.4999999999999997E-2</v>
      </c>
      <c r="J70" t="s">
        <v>384</v>
      </c>
      <c r="K70" t="s">
        <v>96</v>
      </c>
      <c r="L70" t="s">
        <v>393</v>
      </c>
      <c r="M70">
        <f t="shared" si="10"/>
        <v>0</v>
      </c>
      <c r="N70">
        <f t="shared" si="11"/>
        <v>26</v>
      </c>
      <c r="O70">
        <f t="shared" si="12"/>
        <v>52754</v>
      </c>
      <c r="P70">
        <f t="shared" si="13"/>
        <v>3956.5499999999997</v>
      </c>
      <c r="Q70">
        <f t="shared" si="14"/>
        <v>48797.45</v>
      </c>
    </row>
    <row r="71" spans="1:17" x14ac:dyDescent="0.3">
      <c r="A71" t="s">
        <v>540</v>
      </c>
      <c r="B71" t="s">
        <v>439</v>
      </c>
      <c r="C71" t="s">
        <v>408</v>
      </c>
      <c r="D71" t="s">
        <v>287</v>
      </c>
      <c r="E71">
        <v>17</v>
      </c>
      <c r="F71">
        <v>3238</v>
      </c>
      <c r="G71">
        <v>1</v>
      </c>
      <c r="H71">
        <v>0</v>
      </c>
      <c r="I71">
        <v>7.4999999999999997E-2</v>
      </c>
      <c r="J71" t="s">
        <v>392</v>
      </c>
      <c r="K71" t="s">
        <v>397</v>
      </c>
      <c r="L71" t="s">
        <v>380</v>
      </c>
      <c r="M71">
        <f t="shared" si="10"/>
        <v>0</v>
      </c>
      <c r="N71">
        <f t="shared" si="11"/>
        <v>16</v>
      </c>
      <c r="O71">
        <f t="shared" si="12"/>
        <v>51808</v>
      </c>
      <c r="P71">
        <f t="shared" si="13"/>
        <v>3885.6</v>
      </c>
      <c r="Q71">
        <f t="shared" si="14"/>
        <v>47922.400000000001</v>
      </c>
    </row>
    <row r="72" spans="1:17" x14ac:dyDescent="0.3">
      <c r="A72" t="s">
        <v>428</v>
      </c>
      <c r="B72" t="s">
        <v>415</v>
      </c>
      <c r="C72" t="s">
        <v>403</v>
      </c>
      <c r="D72" t="s">
        <v>255</v>
      </c>
      <c r="E72">
        <v>30</v>
      </c>
      <c r="F72">
        <v>1725</v>
      </c>
      <c r="G72">
        <v>0</v>
      </c>
      <c r="H72">
        <v>0</v>
      </c>
      <c r="I72">
        <v>7.4999999999999997E-2</v>
      </c>
      <c r="J72" t="s">
        <v>392</v>
      </c>
      <c r="K72" t="s">
        <v>96</v>
      </c>
      <c r="L72" t="s">
        <v>374</v>
      </c>
      <c r="M72">
        <f t="shared" si="10"/>
        <v>0</v>
      </c>
      <c r="N72">
        <f t="shared" si="11"/>
        <v>30</v>
      </c>
      <c r="O72">
        <f t="shared" si="12"/>
        <v>51750</v>
      </c>
      <c r="P72">
        <f t="shared" si="13"/>
        <v>3881.25</v>
      </c>
      <c r="Q72">
        <f t="shared" si="14"/>
        <v>47868.75</v>
      </c>
    </row>
    <row r="73" spans="1:17" x14ac:dyDescent="0.3">
      <c r="A73" t="s">
        <v>443</v>
      </c>
      <c r="B73" t="s">
        <v>444</v>
      </c>
      <c r="C73" t="s">
        <v>403</v>
      </c>
      <c r="D73" t="s">
        <v>254</v>
      </c>
      <c r="E73">
        <v>27</v>
      </c>
      <c r="F73">
        <v>2149</v>
      </c>
      <c r="G73">
        <v>3</v>
      </c>
      <c r="H73">
        <v>0.05</v>
      </c>
      <c r="I73">
        <v>7.4999999999999997E-2</v>
      </c>
      <c r="J73" t="s">
        <v>384</v>
      </c>
      <c r="K73" t="s">
        <v>397</v>
      </c>
      <c r="L73" t="s">
        <v>393</v>
      </c>
      <c r="M73">
        <f t="shared" si="10"/>
        <v>2578.8000000000002</v>
      </c>
      <c r="N73">
        <f t="shared" si="11"/>
        <v>24</v>
      </c>
      <c r="O73">
        <f t="shared" si="12"/>
        <v>51576</v>
      </c>
      <c r="P73">
        <f t="shared" si="13"/>
        <v>3868.2</v>
      </c>
      <c r="Q73">
        <f t="shared" si="14"/>
        <v>45129</v>
      </c>
    </row>
    <row r="74" spans="1:17" x14ac:dyDescent="0.3">
      <c r="A74" t="s">
        <v>532</v>
      </c>
      <c r="B74" t="s">
        <v>376</v>
      </c>
      <c r="C74" t="s">
        <v>408</v>
      </c>
      <c r="D74" t="s">
        <v>288</v>
      </c>
      <c r="E74">
        <v>22</v>
      </c>
      <c r="F74">
        <v>2442</v>
      </c>
      <c r="G74">
        <v>1</v>
      </c>
      <c r="H74">
        <v>0.05</v>
      </c>
      <c r="I74">
        <v>7.4999999999999997E-2</v>
      </c>
      <c r="J74" t="s">
        <v>384</v>
      </c>
      <c r="K74" t="s">
        <v>379</v>
      </c>
      <c r="L74" t="s">
        <v>393</v>
      </c>
      <c r="M74">
        <f t="shared" si="10"/>
        <v>2564.1000000000004</v>
      </c>
      <c r="N74">
        <f t="shared" si="11"/>
        <v>21</v>
      </c>
      <c r="O74">
        <f t="shared" si="12"/>
        <v>51282</v>
      </c>
      <c r="P74">
        <f t="shared" si="13"/>
        <v>3846.1499999999996</v>
      </c>
      <c r="Q74">
        <f t="shared" si="14"/>
        <v>44871.75</v>
      </c>
    </row>
    <row r="75" spans="1:17" x14ac:dyDescent="0.3">
      <c r="A75" t="s">
        <v>381</v>
      </c>
      <c r="B75" t="s">
        <v>382</v>
      </c>
      <c r="C75" t="s">
        <v>377</v>
      </c>
      <c r="D75" t="s">
        <v>383</v>
      </c>
      <c r="E75">
        <v>21</v>
      </c>
      <c r="F75">
        <v>2840</v>
      </c>
      <c r="G75">
        <v>3</v>
      </c>
      <c r="H75">
        <v>0.1</v>
      </c>
      <c r="I75">
        <v>7.4999999999999997E-2</v>
      </c>
      <c r="J75" t="s">
        <v>384</v>
      </c>
      <c r="K75" t="s">
        <v>379</v>
      </c>
      <c r="L75" t="s">
        <v>385</v>
      </c>
      <c r="M75">
        <f t="shared" si="10"/>
        <v>5112</v>
      </c>
      <c r="N75">
        <f t="shared" si="11"/>
        <v>18</v>
      </c>
      <c r="O75">
        <f t="shared" si="12"/>
        <v>51120</v>
      </c>
      <c r="P75">
        <f t="shared" si="13"/>
        <v>3834</v>
      </c>
      <c r="Q75">
        <f t="shared" si="14"/>
        <v>42174</v>
      </c>
    </row>
    <row r="76" spans="1:17" x14ac:dyDescent="0.3">
      <c r="A76" t="s">
        <v>411</v>
      </c>
      <c r="B76" t="s">
        <v>399</v>
      </c>
      <c r="C76" t="s">
        <v>377</v>
      </c>
      <c r="D76" t="s">
        <v>383</v>
      </c>
      <c r="E76">
        <v>22</v>
      </c>
      <c r="F76">
        <v>2521</v>
      </c>
      <c r="G76">
        <v>2</v>
      </c>
      <c r="H76">
        <v>0.05</v>
      </c>
      <c r="I76">
        <v>7.4999999999999997E-2</v>
      </c>
      <c r="J76" t="s">
        <v>392</v>
      </c>
      <c r="K76" t="s">
        <v>96</v>
      </c>
      <c r="L76" t="s">
        <v>380</v>
      </c>
      <c r="M76">
        <f t="shared" si="10"/>
        <v>2521</v>
      </c>
      <c r="N76">
        <f t="shared" si="11"/>
        <v>20</v>
      </c>
      <c r="O76">
        <f t="shared" si="12"/>
        <v>50420</v>
      </c>
      <c r="P76">
        <f t="shared" si="13"/>
        <v>3781.5</v>
      </c>
      <c r="Q76">
        <f t="shared" si="14"/>
        <v>44117.5</v>
      </c>
    </row>
    <row r="77" spans="1:17" x14ac:dyDescent="0.3">
      <c r="A77" t="s">
        <v>593</v>
      </c>
      <c r="B77" t="s">
        <v>395</v>
      </c>
      <c r="C77" t="s">
        <v>408</v>
      </c>
      <c r="D77" t="s">
        <v>288</v>
      </c>
      <c r="E77">
        <v>24</v>
      </c>
      <c r="F77">
        <v>2185</v>
      </c>
      <c r="G77">
        <v>1</v>
      </c>
      <c r="H77">
        <v>0</v>
      </c>
      <c r="I77">
        <v>7.4999999999999997E-2</v>
      </c>
      <c r="J77" t="s">
        <v>372</v>
      </c>
      <c r="K77" t="s">
        <v>420</v>
      </c>
      <c r="L77" t="s">
        <v>380</v>
      </c>
      <c r="M77">
        <f t="shared" si="10"/>
        <v>0</v>
      </c>
      <c r="N77">
        <f t="shared" si="11"/>
        <v>23</v>
      </c>
      <c r="O77">
        <f t="shared" si="12"/>
        <v>50255</v>
      </c>
      <c r="P77">
        <f t="shared" si="13"/>
        <v>3769.125</v>
      </c>
      <c r="Q77">
        <f t="shared" si="14"/>
        <v>46485.875</v>
      </c>
    </row>
    <row r="78" spans="1:17" x14ac:dyDescent="0.3">
      <c r="A78" t="s">
        <v>535</v>
      </c>
      <c r="B78" t="s">
        <v>389</v>
      </c>
      <c r="C78" t="s">
        <v>408</v>
      </c>
      <c r="D78" t="s">
        <v>287</v>
      </c>
      <c r="E78">
        <v>22</v>
      </c>
      <c r="F78">
        <v>2194</v>
      </c>
      <c r="G78">
        <v>0</v>
      </c>
      <c r="H78">
        <v>0</v>
      </c>
      <c r="I78">
        <v>7.4999999999999997E-2</v>
      </c>
      <c r="J78" t="s">
        <v>384</v>
      </c>
      <c r="K78" t="s">
        <v>373</v>
      </c>
      <c r="L78" t="s">
        <v>380</v>
      </c>
      <c r="M78">
        <f t="shared" si="10"/>
        <v>0</v>
      </c>
      <c r="N78">
        <f t="shared" si="11"/>
        <v>22</v>
      </c>
      <c r="O78">
        <f t="shared" si="12"/>
        <v>48268</v>
      </c>
      <c r="P78">
        <f t="shared" si="13"/>
        <v>3620.1</v>
      </c>
      <c r="Q78">
        <f t="shared" si="14"/>
        <v>44647.9</v>
      </c>
    </row>
    <row r="79" spans="1:17" x14ac:dyDescent="0.3">
      <c r="A79" t="s">
        <v>550</v>
      </c>
      <c r="B79" t="s">
        <v>439</v>
      </c>
      <c r="C79" t="s">
        <v>403</v>
      </c>
      <c r="D79" t="s">
        <v>254</v>
      </c>
      <c r="E79">
        <v>16</v>
      </c>
      <c r="F79">
        <v>3664</v>
      </c>
      <c r="G79">
        <v>3</v>
      </c>
      <c r="H79">
        <v>0</v>
      </c>
      <c r="I79">
        <v>7.4999999999999997E-2</v>
      </c>
      <c r="J79" t="s">
        <v>392</v>
      </c>
      <c r="K79" t="s">
        <v>373</v>
      </c>
      <c r="L79" t="s">
        <v>374</v>
      </c>
      <c r="M79">
        <f t="shared" si="10"/>
        <v>0</v>
      </c>
      <c r="N79">
        <f t="shared" si="11"/>
        <v>13</v>
      </c>
      <c r="O79">
        <f t="shared" si="12"/>
        <v>47632</v>
      </c>
      <c r="P79">
        <f t="shared" si="13"/>
        <v>3572.4</v>
      </c>
      <c r="Q79">
        <f t="shared" si="14"/>
        <v>44059.6</v>
      </c>
    </row>
    <row r="80" spans="1:17" x14ac:dyDescent="0.3">
      <c r="A80" t="s">
        <v>446</v>
      </c>
      <c r="B80" t="s">
        <v>382</v>
      </c>
      <c r="C80" t="s">
        <v>377</v>
      </c>
      <c r="D80" t="s">
        <v>215</v>
      </c>
      <c r="E80">
        <v>39</v>
      </c>
      <c r="F80">
        <v>1396</v>
      </c>
      <c r="G80">
        <v>5</v>
      </c>
      <c r="H80">
        <v>0.1</v>
      </c>
      <c r="I80">
        <v>7.4999999999999997E-2</v>
      </c>
      <c r="J80" t="s">
        <v>372</v>
      </c>
      <c r="K80" t="s">
        <v>96</v>
      </c>
      <c r="L80" t="s">
        <v>385</v>
      </c>
      <c r="M80">
        <f t="shared" si="10"/>
        <v>4746.4000000000005</v>
      </c>
      <c r="N80">
        <f t="shared" si="11"/>
        <v>34</v>
      </c>
      <c r="O80">
        <f t="shared" si="12"/>
        <v>47464</v>
      </c>
      <c r="P80">
        <f t="shared" si="13"/>
        <v>3559.7999999999997</v>
      </c>
      <c r="Q80">
        <f t="shared" si="14"/>
        <v>39157.799999999996</v>
      </c>
    </row>
    <row r="81" spans="1:17" x14ac:dyDescent="0.3">
      <c r="A81" t="s">
        <v>508</v>
      </c>
      <c r="B81" t="s">
        <v>387</v>
      </c>
      <c r="C81" t="s">
        <v>408</v>
      </c>
      <c r="D81" t="s">
        <v>288</v>
      </c>
      <c r="E81">
        <v>23</v>
      </c>
      <c r="F81">
        <v>2487</v>
      </c>
      <c r="G81">
        <v>4</v>
      </c>
      <c r="H81">
        <v>0.05</v>
      </c>
      <c r="I81">
        <v>7.4999999999999997E-2</v>
      </c>
      <c r="J81" t="s">
        <v>372</v>
      </c>
      <c r="K81" t="s">
        <v>373</v>
      </c>
      <c r="L81" t="s">
        <v>393</v>
      </c>
      <c r="M81">
        <f t="shared" si="10"/>
        <v>2362.65</v>
      </c>
      <c r="N81">
        <f t="shared" si="11"/>
        <v>19</v>
      </c>
      <c r="O81">
        <f t="shared" si="12"/>
        <v>47253</v>
      </c>
      <c r="P81">
        <f t="shared" si="13"/>
        <v>3543.9749999999999</v>
      </c>
      <c r="Q81">
        <f t="shared" si="14"/>
        <v>41346.375</v>
      </c>
    </row>
    <row r="82" spans="1:17" x14ac:dyDescent="0.3">
      <c r="A82" t="s">
        <v>485</v>
      </c>
      <c r="B82" t="s">
        <v>444</v>
      </c>
      <c r="C82" t="s">
        <v>403</v>
      </c>
      <c r="D82" t="s">
        <v>255</v>
      </c>
      <c r="E82">
        <v>13</v>
      </c>
      <c r="F82">
        <v>4652</v>
      </c>
      <c r="G82">
        <v>3</v>
      </c>
      <c r="H82">
        <v>0</v>
      </c>
      <c r="I82">
        <v>7.4999999999999997E-2</v>
      </c>
      <c r="J82" t="s">
        <v>372</v>
      </c>
      <c r="K82" t="s">
        <v>96</v>
      </c>
      <c r="L82" t="s">
        <v>380</v>
      </c>
      <c r="M82">
        <f t="shared" si="10"/>
        <v>0</v>
      </c>
      <c r="N82">
        <f t="shared" si="11"/>
        <v>10</v>
      </c>
      <c r="O82">
        <f t="shared" si="12"/>
        <v>46520</v>
      </c>
      <c r="P82">
        <f t="shared" si="13"/>
        <v>3489</v>
      </c>
      <c r="Q82">
        <f t="shared" si="14"/>
        <v>43031</v>
      </c>
    </row>
    <row r="83" spans="1:17" x14ac:dyDescent="0.3">
      <c r="A83" t="s">
        <v>409</v>
      </c>
      <c r="B83" t="s">
        <v>410</v>
      </c>
      <c r="C83" t="s">
        <v>400</v>
      </c>
      <c r="D83" t="s">
        <v>274</v>
      </c>
      <c r="E83">
        <v>23</v>
      </c>
      <c r="F83">
        <v>2310</v>
      </c>
      <c r="G83">
        <v>3</v>
      </c>
      <c r="H83">
        <v>0.05</v>
      </c>
      <c r="I83">
        <v>7.4999999999999997E-2</v>
      </c>
      <c r="J83" t="s">
        <v>392</v>
      </c>
      <c r="K83" t="s">
        <v>373</v>
      </c>
      <c r="L83" t="s">
        <v>393</v>
      </c>
      <c r="M83">
        <f t="shared" si="10"/>
        <v>2310</v>
      </c>
      <c r="N83">
        <f t="shared" si="11"/>
        <v>20</v>
      </c>
      <c r="O83">
        <f t="shared" si="12"/>
        <v>46200</v>
      </c>
      <c r="P83">
        <f t="shared" si="13"/>
        <v>3465</v>
      </c>
      <c r="Q83">
        <f t="shared" si="14"/>
        <v>40425</v>
      </c>
    </row>
    <row r="84" spans="1:17" x14ac:dyDescent="0.3">
      <c r="A84" t="s">
        <v>552</v>
      </c>
      <c r="B84" t="s">
        <v>434</v>
      </c>
      <c r="C84" t="s">
        <v>400</v>
      </c>
      <c r="D84" t="s">
        <v>275</v>
      </c>
      <c r="E84">
        <v>33</v>
      </c>
      <c r="F84">
        <v>1398</v>
      </c>
      <c r="G84">
        <v>0</v>
      </c>
      <c r="H84">
        <v>0</v>
      </c>
      <c r="I84">
        <v>7.4999999999999997E-2</v>
      </c>
      <c r="J84" t="s">
        <v>384</v>
      </c>
      <c r="K84" t="s">
        <v>379</v>
      </c>
      <c r="L84" t="s">
        <v>385</v>
      </c>
      <c r="M84">
        <f t="shared" si="10"/>
        <v>0</v>
      </c>
      <c r="N84">
        <f t="shared" si="11"/>
        <v>33</v>
      </c>
      <c r="O84">
        <f t="shared" si="12"/>
        <v>46134</v>
      </c>
      <c r="P84">
        <f t="shared" si="13"/>
        <v>3460.0499999999997</v>
      </c>
      <c r="Q84">
        <f t="shared" si="14"/>
        <v>42673.95</v>
      </c>
    </row>
    <row r="85" spans="1:17" x14ac:dyDescent="0.3">
      <c r="A85" t="s">
        <v>498</v>
      </c>
      <c r="B85" t="s">
        <v>473</v>
      </c>
      <c r="C85" t="s">
        <v>400</v>
      </c>
      <c r="D85" t="s">
        <v>268</v>
      </c>
      <c r="E85">
        <v>32</v>
      </c>
      <c r="F85">
        <v>1422</v>
      </c>
      <c r="G85">
        <v>0</v>
      </c>
      <c r="H85">
        <v>0.05</v>
      </c>
      <c r="I85">
        <v>7.4999999999999997E-2</v>
      </c>
      <c r="J85" t="s">
        <v>372</v>
      </c>
      <c r="K85" t="s">
        <v>373</v>
      </c>
      <c r="L85" t="s">
        <v>380</v>
      </c>
      <c r="M85">
        <f t="shared" si="10"/>
        <v>2275.2000000000003</v>
      </c>
      <c r="N85">
        <f t="shared" si="11"/>
        <v>32</v>
      </c>
      <c r="O85">
        <f t="shared" si="12"/>
        <v>45504</v>
      </c>
      <c r="P85">
        <f t="shared" si="13"/>
        <v>3412.7999999999997</v>
      </c>
      <c r="Q85">
        <f t="shared" si="14"/>
        <v>39816</v>
      </c>
    </row>
    <row r="86" spans="1:17" x14ac:dyDescent="0.3">
      <c r="A86" t="s">
        <v>459</v>
      </c>
      <c r="B86" t="s">
        <v>410</v>
      </c>
      <c r="C86" t="s">
        <v>400</v>
      </c>
      <c r="D86" t="s">
        <v>275</v>
      </c>
      <c r="E86">
        <v>11</v>
      </c>
      <c r="F86">
        <v>4505</v>
      </c>
      <c r="G86">
        <v>1</v>
      </c>
      <c r="H86">
        <v>0.1</v>
      </c>
      <c r="I86">
        <v>7.4999999999999997E-2</v>
      </c>
      <c r="J86" t="s">
        <v>372</v>
      </c>
      <c r="K86" t="s">
        <v>96</v>
      </c>
      <c r="L86" t="s">
        <v>385</v>
      </c>
      <c r="M86">
        <f t="shared" si="10"/>
        <v>4505</v>
      </c>
      <c r="N86">
        <f t="shared" si="11"/>
        <v>10</v>
      </c>
      <c r="O86">
        <f t="shared" si="12"/>
        <v>45050</v>
      </c>
      <c r="P86">
        <f t="shared" si="13"/>
        <v>3378.75</v>
      </c>
      <c r="Q86">
        <f t="shared" si="14"/>
        <v>37166.25</v>
      </c>
    </row>
    <row r="87" spans="1:17" x14ac:dyDescent="0.3">
      <c r="A87" t="s">
        <v>453</v>
      </c>
      <c r="B87" t="s">
        <v>454</v>
      </c>
      <c r="C87" t="s">
        <v>377</v>
      </c>
      <c r="D87" t="s">
        <v>215</v>
      </c>
      <c r="E87">
        <v>9</v>
      </c>
      <c r="F87">
        <v>4996</v>
      </c>
      <c r="G87">
        <v>0</v>
      </c>
      <c r="H87">
        <v>0.1</v>
      </c>
      <c r="I87">
        <v>7.4999999999999997E-2</v>
      </c>
      <c r="J87" t="s">
        <v>372</v>
      </c>
      <c r="K87" t="s">
        <v>420</v>
      </c>
      <c r="L87" t="s">
        <v>385</v>
      </c>
      <c r="M87">
        <f t="shared" si="10"/>
        <v>4496.4000000000005</v>
      </c>
      <c r="N87">
        <f t="shared" si="11"/>
        <v>9</v>
      </c>
      <c r="O87">
        <f t="shared" si="12"/>
        <v>44964</v>
      </c>
      <c r="P87">
        <f t="shared" si="13"/>
        <v>3372.2999999999997</v>
      </c>
      <c r="Q87">
        <f t="shared" si="14"/>
        <v>37095.299999999996</v>
      </c>
    </row>
    <row r="88" spans="1:17" x14ac:dyDescent="0.3">
      <c r="A88" t="s">
        <v>551</v>
      </c>
      <c r="B88" t="s">
        <v>391</v>
      </c>
      <c r="C88" t="s">
        <v>406</v>
      </c>
      <c r="D88" t="s">
        <v>225</v>
      </c>
      <c r="E88">
        <v>23</v>
      </c>
      <c r="F88">
        <v>2246</v>
      </c>
      <c r="G88">
        <v>3</v>
      </c>
      <c r="H88">
        <v>0.1</v>
      </c>
      <c r="I88">
        <v>7.4999999999999997E-2</v>
      </c>
      <c r="J88" t="s">
        <v>372</v>
      </c>
      <c r="K88" t="s">
        <v>373</v>
      </c>
      <c r="L88" t="s">
        <v>380</v>
      </c>
      <c r="M88">
        <f t="shared" si="10"/>
        <v>4492</v>
      </c>
      <c r="N88">
        <f t="shared" si="11"/>
        <v>20</v>
      </c>
      <c r="O88">
        <f t="shared" si="12"/>
        <v>44920</v>
      </c>
      <c r="P88">
        <f t="shared" si="13"/>
        <v>3369</v>
      </c>
      <c r="Q88">
        <f t="shared" si="14"/>
        <v>37059</v>
      </c>
    </row>
    <row r="89" spans="1:17" x14ac:dyDescent="0.3">
      <c r="A89" t="s">
        <v>466</v>
      </c>
      <c r="B89" t="s">
        <v>415</v>
      </c>
      <c r="C89" t="s">
        <v>408</v>
      </c>
      <c r="D89" t="s">
        <v>289</v>
      </c>
      <c r="E89">
        <v>16</v>
      </c>
      <c r="F89">
        <v>4069</v>
      </c>
      <c r="G89">
        <v>5</v>
      </c>
      <c r="H89">
        <v>0</v>
      </c>
      <c r="I89">
        <v>7.4999999999999997E-2</v>
      </c>
      <c r="J89" t="s">
        <v>372</v>
      </c>
      <c r="K89" t="s">
        <v>90</v>
      </c>
      <c r="L89" t="s">
        <v>385</v>
      </c>
      <c r="M89">
        <f t="shared" si="10"/>
        <v>0</v>
      </c>
      <c r="N89">
        <f t="shared" si="11"/>
        <v>11</v>
      </c>
      <c r="O89">
        <f t="shared" si="12"/>
        <v>44759</v>
      </c>
      <c r="P89">
        <f t="shared" si="13"/>
        <v>3356.9249999999997</v>
      </c>
      <c r="Q89">
        <f t="shared" si="14"/>
        <v>41402.074999999997</v>
      </c>
    </row>
    <row r="90" spans="1:17" x14ac:dyDescent="0.3">
      <c r="A90" t="s">
        <v>494</v>
      </c>
      <c r="B90" t="s">
        <v>465</v>
      </c>
      <c r="C90" t="s">
        <v>400</v>
      </c>
      <c r="D90" t="s">
        <v>275</v>
      </c>
      <c r="E90">
        <v>23</v>
      </c>
      <c r="F90">
        <v>2214</v>
      </c>
      <c r="G90">
        <v>3</v>
      </c>
      <c r="H90">
        <v>0.1</v>
      </c>
      <c r="I90">
        <v>7.4999999999999997E-2</v>
      </c>
      <c r="J90" t="s">
        <v>384</v>
      </c>
      <c r="K90" t="s">
        <v>96</v>
      </c>
      <c r="L90" t="s">
        <v>374</v>
      </c>
      <c r="M90">
        <f t="shared" si="10"/>
        <v>4428</v>
      </c>
      <c r="N90">
        <f t="shared" si="11"/>
        <v>20</v>
      </c>
      <c r="O90">
        <f t="shared" si="12"/>
        <v>44280</v>
      </c>
      <c r="P90">
        <f t="shared" si="13"/>
        <v>3321</v>
      </c>
      <c r="Q90">
        <f t="shared" si="14"/>
        <v>36531</v>
      </c>
    </row>
    <row r="91" spans="1:17" x14ac:dyDescent="0.3">
      <c r="A91" t="s">
        <v>538</v>
      </c>
      <c r="B91" t="s">
        <v>437</v>
      </c>
      <c r="C91" t="s">
        <v>370</v>
      </c>
      <c r="D91" t="s">
        <v>396</v>
      </c>
      <c r="E91">
        <v>19</v>
      </c>
      <c r="F91">
        <v>2441</v>
      </c>
      <c r="G91">
        <v>2</v>
      </c>
      <c r="H91">
        <v>0.1</v>
      </c>
      <c r="I91">
        <v>7.4999999999999997E-2</v>
      </c>
      <c r="J91" t="s">
        <v>392</v>
      </c>
      <c r="K91" t="s">
        <v>373</v>
      </c>
      <c r="L91" t="s">
        <v>380</v>
      </c>
      <c r="M91">
        <f t="shared" si="10"/>
        <v>4149.7</v>
      </c>
      <c r="N91">
        <f t="shared" si="11"/>
        <v>17</v>
      </c>
      <c r="O91">
        <f t="shared" si="12"/>
        <v>41497</v>
      </c>
      <c r="P91">
        <f t="shared" si="13"/>
        <v>3112.2750000000001</v>
      </c>
      <c r="Q91">
        <f t="shared" si="14"/>
        <v>34235.025000000001</v>
      </c>
    </row>
    <row r="92" spans="1:17" x14ac:dyDescent="0.3">
      <c r="A92" t="s">
        <v>460</v>
      </c>
      <c r="B92" t="s">
        <v>454</v>
      </c>
      <c r="C92" t="s">
        <v>408</v>
      </c>
      <c r="D92" t="s">
        <v>289</v>
      </c>
      <c r="E92">
        <v>29</v>
      </c>
      <c r="F92">
        <v>1722</v>
      </c>
      <c r="G92">
        <v>5</v>
      </c>
      <c r="H92">
        <v>0.05</v>
      </c>
      <c r="I92">
        <v>7.4999999999999997E-2</v>
      </c>
      <c r="J92" t="s">
        <v>392</v>
      </c>
      <c r="K92" t="s">
        <v>373</v>
      </c>
      <c r="L92" t="s">
        <v>374</v>
      </c>
      <c r="M92">
        <f t="shared" si="10"/>
        <v>2066.4</v>
      </c>
      <c r="N92">
        <f t="shared" si="11"/>
        <v>24</v>
      </c>
      <c r="O92">
        <f t="shared" si="12"/>
        <v>41328</v>
      </c>
      <c r="P92">
        <f t="shared" si="13"/>
        <v>3099.6</v>
      </c>
      <c r="Q92">
        <f t="shared" si="14"/>
        <v>36162</v>
      </c>
    </row>
    <row r="93" spans="1:17" x14ac:dyDescent="0.3">
      <c r="A93" t="s">
        <v>595</v>
      </c>
      <c r="B93" t="s">
        <v>391</v>
      </c>
      <c r="C93" t="s">
        <v>370</v>
      </c>
      <c r="D93" t="s">
        <v>371</v>
      </c>
      <c r="E93">
        <v>22</v>
      </c>
      <c r="F93">
        <v>2418</v>
      </c>
      <c r="G93">
        <v>5</v>
      </c>
      <c r="H93">
        <v>0.05</v>
      </c>
      <c r="I93">
        <v>7.4999999999999997E-2</v>
      </c>
      <c r="J93" t="s">
        <v>392</v>
      </c>
      <c r="K93" t="s">
        <v>90</v>
      </c>
      <c r="L93" t="s">
        <v>374</v>
      </c>
      <c r="M93">
        <f t="shared" si="10"/>
        <v>2055.3000000000002</v>
      </c>
      <c r="N93">
        <f t="shared" si="11"/>
        <v>17</v>
      </c>
      <c r="O93">
        <f t="shared" si="12"/>
        <v>41106</v>
      </c>
      <c r="P93">
        <f t="shared" si="13"/>
        <v>3082.95</v>
      </c>
      <c r="Q93">
        <f t="shared" si="14"/>
        <v>35967.75</v>
      </c>
    </row>
    <row r="94" spans="1:17" x14ac:dyDescent="0.3">
      <c r="A94" t="s">
        <v>619</v>
      </c>
      <c r="B94" t="s">
        <v>395</v>
      </c>
      <c r="C94" t="s">
        <v>403</v>
      </c>
      <c r="D94" t="s">
        <v>228</v>
      </c>
      <c r="E94">
        <v>28</v>
      </c>
      <c r="F94">
        <v>1636</v>
      </c>
      <c r="G94">
        <v>3</v>
      </c>
      <c r="H94">
        <v>0.1</v>
      </c>
      <c r="I94">
        <v>7.4999999999999997E-2</v>
      </c>
      <c r="J94" t="s">
        <v>384</v>
      </c>
      <c r="K94" t="s">
        <v>420</v>
      </c>
      <c r="L94" t="s">
        <v>380</v>
      </c>
      <c r="M94">
        <f t="shared" si="10"/>
        <v>4090</v>
      </c>
      <c r="N94">
        <f t="shared" si="11"/>
        <v>25</v>
      </c>
      <c r="O94">
        <f t="shared" si="12"/>
        <v>40900</v>
      </c>
      <c r="P94">
        <f t="shared" si="13"/>
        <v>3067.5</v>
      </c>
      <c r="Q94">
        <f t="shared" si="14"/>
        <v>33742.5</v>
      </c>
    </row>
    <row r="95" spans="1:17" x14ac:dyDescent="0.3">
      <c r="A95" t="s">
        <v>533</v>
      </c>
      <c r="B95" t="s">
        <v>405</v>
      </c>
      <c r="C95" t="s">
        <v>403</v>
      </c>
      <c r="D95" t="s">
        <v>254</v>
      </c>
      <c r="E95">
        <v>21</v>
      </c>
      <c r="F95">
        <v>2272</v>
      </c>
      <c r="G95">
        <v>3</v>
      </c>
      <c r="H95">
        <v>0.05</v>
      </c>
      <c r="I95">
        <v>7.4999999999999997E-2</v>
      </c>
      <c r="J95" t="s">
        <v>384</v>
      </c>
      <c r="K95" t="s">
        <v>96</v>
      </c>
      <c r="L95" t="s">
        <v>374</v>
      </c>
      <c r="M95">
        <f t="shared" si="10"/>
        <v>2044.8000000000002</v>
      </c>
      <c r="N95">
        <f t="shared" si="11"/>
        <v>18</v>
      </c>
      <c r="O95">
        <f t="shared" si="12"/>
        <v>40896</v>
      </c>
      <c r="P95">
        <f t="shared" si="13"/>
        <v>3067.2</v>
      </c>
      <c r="Q95">
        <f t="shared" si="14"/>
        <v>35784</v>
      </c>
    </row>
    <row r="96" spans="1:17" x14ac:dyDescent="0.3">
      <c r="A96" t="s">
        <v>604</v>
      </c>
      <c r="B96" t="s">
        <v>422</v>
      </c>
      <c r="C96" t="s">
        <v>400</v>
      </c>
      <c r="D96" t="s">
        <v>266</v>
      </c>
      <c r="E96">
        <v>27</v>
      </c>
      <c r="F96">
        <v>1768</v>
      </c>
      <c r="G96">
        <v>4</v>
      </c>
      <c r="H96">
        <v>0</v>
      </c>
      <c r="I96">
        <v>7.4999999999999997E-2</v>
      </c>
      <c r="J96" t="s">
        <v>372</v>
      </c>
      <c r="K96" t="s">
        <v>420</v>
      </c>
      <c r="L96" t="s">
        <v>374</v>
      </c>
      <c r="M96">
        <f t="shared" si="10"/>
        <v>0</v>
      </c>
      <c r="N96">
        <f t="shared" si="11"/>
        <v>23</v>
      </c>
      <c r="O96">
        <f t="shared" si="12"/>
        <v>40664</v>
      </c>
      <c r="P96">
        <f t="shared" si="13"/>
        <v>3049.7999999999997</v>
      </c>
      <c r="Q96">
        <f t="shared" si="14"/>
        <v>37614.199999999997</v>
      </c>
    </row>
    <row r="97" spans="1:17" x14ac:dyDescent="0.3">
      <c r="A97" t="s">
        <v>451</v>
      </c>
      <c r="B97" t="s">
        <v>410</v>
      </c>
      <c r="C97" t="s">
        <v>403</v>
      </c>
      <c r="D97" t="s">
        <v>229</v>
      </c>
      <c r="E97">
        <v>37</v>
      </c>
      <c r="F97">
        <v>1265</v>
      </c>
      <c r="G97">
        <v>5</v>
      </c>
      <c r="H97">
        <v>0.05</v>
      </c>
      <c r="I97">
        <v>7.4999999999999997E-2</v>
      </c>
      <c r="J97" t="s">
        <v>392</v>
      </c>
      <c r="K97" t="s">
        <v>420</v>
      </c>
      <c r="L97" t="s">
        <v>380</v>
      </c>
      <c r="M97">
        <f t="shared" si="10"/>
        <v>2024</v>
      </c>
      <c r="N97">
        <f t="shared" si="11"/>
        <v>32</v>
      </c>
      <c r="O97">
        <f t="shared" si="12"/>
        <v>40480</v>
      </c>
      <c r="P97">
        <f t="shared" si="13"/>
        <v>3036</v>
      </c>
      <c r="Q97">
        <f t="shared" si="14"/>
        <v>35420</v>
      </c>
    </row>
    <row r="98" spans="1:17" x14ac:dyDescent="0.3">
      <c r="A98" t="s">
        <v>519</v>
      </c>
      <c r="B98" t="s">
        <v>434</v>
      </c>
      <c r="C98" t="s">
        <v>406</v>
      </c>
      <c r="D98" t="s">
        <v>291</v>
      </c>
      <c r="E98">
        <v>35</v>
      </c>
      <c r="F98">
        <v>1178</v>
      </c>
      <c r="G98">
        <v>1</v>
      </c>
      <c r="H98">
        <v>0.05</v>
      </c>
      <c r="I98">
        <v>7.4999999999999997E-2</v>
      </c>
      <c r="J98" t="s">
        <v>392</v>
      </c>
      <c r="K98" t="s">
        <v>397</v>
      </c>
      <c r="L98" t="s">
        <v>385</v>
      </c>
      <c r="M98">
        <f t="shared" ref="M98:M129" si="15">H98*O98</f>
        <v>2002.6000000000001</v>
      </c>
      <c r="N98">
        <f t="shared" ref="N98:N129" si="16">SUM(E98-G98)</f>
        <v>34</v>
      </c>
      <c r="O98">
        <f t="shared" ref="O98:O129" si="17">SUM(F98*N98)</f>
        <v>40052</v>
      </c>
      <c r="P98">
        <f t="shared" ref="P98:P129" si="18">I98*O98</f>
        <v>3003.9</v>
      </c>
      <c r="Q98">
        <f t="shared" ref="Q98:Q129" si="19">SUM(O98-M98-P98)</f>
        <v>35045.5</v>
      </c>
    </row>
    <row r="99" spans="1:17" x14ac:dyDescent="0.3">
      <c r="A99" t="s">
        <v>390</v>
      </c>
      <c r="B99" t="s">
        <v>391</v>
      </c>
      <c r="C99" t="s">
        <v>370</v>
      </c>
      <c r="D99" t="s">
        <v>279</v>
      </c>
      <c r="E99">
        <v>13</v>
      </c>
      <c r="F99">
        <v>3276</v>
      </c>
      <c r="G99">
        <v>1</v>
      </c>
      <c r="H99">
        <v>0.1</v>
      </c>
      <c r="I99">
        <v>7.4999999999999997E-2</v>
      </c>
      <c r="J99" t="s">
        <v>392</v>
      </c>
      <c r="K99" t="s">
        <v>373</v>
      </c>
      <c r="L99" t="s">
        <v>393</v>
      </c>
      <c r="M99">
        <f t="shared" si="15"/>
        <v>3931.2000000000003</v>
      </c>
      <c r="N99">
        <f t="shared" si="16"/>
        <v>12</v>
      </c>
      <c r="O99">
        <f t="shared" si="17"/>
        <v>39312</v>
      </c>
      <c r="P99">
        <f t="shared" si="18"/>
        <v>2948.4</v>
      </c>
      <c r="Q99">
        <f t="shared" si="19"/>
        <v>32432.400000000001</v>
      </c>
    </row>
    <row r="100" spans="1:17" x14ac:dyDescent="0.3">
      <c r="A100" t="s">
        <v>524</v>
      </c>
      <c r="B100" t="s">
        <v>434</v>
      </c>
      <c r="C100" t="s">
        <v>370</v>
      </c>
      <c r="D100" t="s">
        <v>279</v>
      </c>
      <c r="E100">
        <v>9</v>
      </c>
      <c r="F100">
        <v>4356</v>
      </c>
      <c r="G100">
        <v>0</v>
      </c>
      <c r="H100">
        <v>0.05</v>
      </c>
      <c r="I100">
        <v>7.4999999999999997E-2</v>
      </c>
      <c r="J100" t="s">
        <v>392</v>
      </c>
      <c r="K100" t="s">
        <v>379</v>
      </c>
      <c r="L100" t="s">
        <v>380</v>
      </c>
      <c r="M100">
        <f t="shared" si="15"/>
        <v>1960.2</v>
      </c>
      <c r="N100">
        <f t="shared" si="16"/>
        <v>9</v>
      </c>
      <c r="O100">
        <f t="shared" si="17"/>
        <v>39204</v>
      </c>
      <c r="P100">
        <f t="shared" si="18"/>
        <v>2940.2999999999997</v>
      </c>
      <c r="Q100">
        <f t="shared" si="19"/>
        <v>34303.5</v>
      </c>
    </row>
    <row r="101" spans="1:17" x14ac:dyDescent="0.3">
      <c r="A101" t="s">
        <v>586</v>
      </c>
      <c r="B101" t="s">
        <v>382</v>
      </c>
      <c r="C101" t="s">
        <v>370</v>
      </c>
      <c r="D101" t="s">
        <v>279</v>
      </c>
      <c r="E101">
        <v>24</v>
      </c>
      <c r="F101">
        <v>1780</v>
      </c>
      <c r="G101">
        <v>2</v>
      </c>
      <c r="H101">
        <v>0.05</v>
      </c>
      <c r="I101">
        <v>7.4999999999999997E-2</v>
      </c>
      <c r="J101" t="s">
        <v>384</v>
      </c>
      <c r="K101" t="s">
        <v>420</v>
      </c>
      <c r="L101" t="s">
        <v>374</v>
      </c>
      <c r="M101">
        <f t="shared" si="15"/>
        <v>1958</v>
      </c>
      <c r="N101">
        <f t="shared" si="16"/>
        <v>22</v>
      </c>
      <c r="O101">
        <f t="shared" si="17"/>
        <v>39160</v>
      </c>
      <c r="P101">
        <f t="shared" si="18"/>
        <v>2937</v>
      </c>
      <c r="Q101">
        <f t="shared" si="19"/>
        <v>34265</v>
      </c>
    </row>
    <row r="102" spans="1:17" x14ac:dyDescent="0.3">
      <c r="A102" t="s">
        <v>513</v>
      </c>
      <c r="B102" t="s">
        <v>387</v>
      </c>
      <c r="C102" t="s">
        <v>377</v>
      </c>
      <c r="D102" t="s">
        <v>383</v>
      </c>
      <c r="E102">
        <v>19</v>
      </c>
      <c r="F102">
        <v>2139</v>
      </c>
      <c r="G102">
        <v>1</v>
      </c>
      <c r="H102">
        <v>0.1</v>
      </c>
      <c r="I102">
        <v>7.4999999999999997E-2</v>
      </c>
      <c r="J102" t="s">
        <v>392</v>
      </c>
      <c r="K102" t="s">
        <v>397</v>
      </c>
      <c r="L102" t="s">
        <v>385</v>
      </c>
      <c r="M102">
        <f t="shared" si="15"/>
        <v>3850.2000000000003</v>
      </c>
      <c r="N102">
        <f t="shared" si="16"/>
        <v>18</v>
      </c>
      <c r="O102">
        <f t="shared" si="17"/>
        <v>38502</v>
      </c>
      <c r="P102">
        <f t="shared" si="18"/>
        <v>2887.65</v>
      </c>
      <c r="Q102">
        <f t="shared" si="19"/>
        <v>31764.15</v>
      </c>
    </row>
    <row r="103" spans="1:17" x14ac:dyDescent="0.3">
      <c r="A103" t="s">
        <v>490</v>
      </c>
      <c r="B103" t="s">
        <v>410</v>
      </c>
      <c r="C103" t="s">
        <v>403</v>
      </c>
      <c r="D103" t="s">
        <v>228</v>
      </c>
      <c r="E103">
        <v>18</v>
      </c>
      <c r="F103">
        <v>2509</v>
      </c>
      <c r="G103">
        <v>3</v>
      </c>
      <c r="H103">
        <v>0</v>
      </c>
      <c r="I103">
        <v>7.4999999999999997E-2</v>
      </c>
      <c r="J103" t="s">
        <v>384</v>
      </c>
      <c r="K103" t="s">
        <v>420</v>
      </c>
      <c r="L103" t="s">
        <v>374</v>
      </c>
      <c r="M103">
        <f t="shared" si="15"/>
        <v>0</v>
      </c>
      <c r="N103">
        <f t="shared" si="16"/>
        <v>15</v>
      </c>
      <c r="O103">
        <f t="shared" si="17"/>
        <v>37635</v>
      </c>
      <c r="P103">
        <f t="shared" si="18"/>
        <v>2822.625</v>
      </c>
      <c r="Q103">
        <f t="shared" si="19"/>
        <v>34812.375</v>
      </c>
    </row>
    <row r="104" spans="1:17" x14ac:dyDescent="0.3">
      <c r="A104" t="s">
        <v>502</v>
      </c>
      <c r="B104" t="s">
        <v>434</v>
      </c>
      <c r="C104" t="s">
        <v>406</v>
      </c>
      <c r="D104" t="s">
        <v>225</v>
      </c>
      <c r="E104">
        <v>20</v>
      </c>
      <c r="F104">
        <v>1978</v>
      </c>
      <c r="G104">
        <v>1</v>
      </c>
      <c r="H104">
        <v>0.1</v>
      </c>
      <c r="I104">
        <v>7.4999999999999997E-2</v>
      </c>
      <c r="J104" t="s">
        <v>392</v>
      </c>
      <c r="K104" t="s">
        <v>90</v>
      </c>
      <c r="L104" t="s">
        <v>393</v>
      </c>
      <c r="M104">
        <f t="shared" si="15"/>
        <v>3758.2000000000003</v>
      </c>
      <c r="N104">
        <f t="shared" si="16"/>
        <v>19</v>
      </c>
      <c r="O104">
        <f t="shared" si="17"/>
        <v>37582</v>
      </c>
      <c r="P104">
        <f t="shared" si="18"/>
        <v>2818.65</v>
      </c>
      <c r="Q104">
        <f t="shared" si="19"/>
        <v>31005.15</v>
      </c>
    </row>
    <row r="105" spans="1:17" x14ac:dyDescent="0.3">
      <c r="A105" t="s">
        <v>616</v>
      </c>
      <c r="B105" t="s">
        <v>387</v>
      </c>
      <c r="C105" t="s">
        <v>370</v>
      </c>
      <c r="D105" t="s">
        <v>371</v>
      </c>
      <c r="E105">
        <v>31</v>
      </c>
      <c r="F105">
        <v>1379</v>
      </c>
      <c r="G105">
        <v>4</v>
      </c>
      <c r="H105">
        <v>0.1</v>
      </c>
      <c r="I105">
        <v>7.4999999999999997E-2</v>
      </c>
      <c r="J105" t="s">
        <v>392</v>
      </c>
      <c r="K105" t="s">
        <v>96</v>
      </c>
      <c r="L105" t="s">
        <v>393</v>
      </c>
      <c r="M105">
        <f t="shared" si="15"/>
        <v>3723.3</v>
      </c>
      <c r="N105">
        <f t="shared" si="16"/>
        <v>27</v>
      </c>
      <c r="O105">
        <f t="shared" si="17"/>
        <v>37233</v>
      </c>
      <c r="P105">
        <f t="shared" si="18"/>
        <v>2792.4749999999999</v>
      </c>
      <c r="Q105">
        <f t="shared" si="19"/>
        <v>30717.224999999999</v>
      </c>
    </row>
    <row r="106" spans="1:17" x14ac:dyDescent="0.3">
      <c r="A106" t="s">
        <v>461</v>
      </c>
      <c r="B106" t="s">
        <v>369</v>
      </c>
      <c r="C106" t="s">
        <v>403</v>
      </c>
      <c r="D106" t="s">
        <v>255</v>
      </c>
      <c r="E106">
        <v>23</v>
      </c>
      <c r="F106">
        <v>1685</v>
      </c>
      <c r="G106">
        <v>1</v>
      </c>
      <c r="H106">
        <v>0.05</v>
      </c>
      <c r="I106">
        <v>7.4999999999999997E-2</v>
      </c>
      <c r="J106" t="s">
        <v>392</v>
      </c>
      <c r="K106" t="s">
        <v>397</v>
      </c>
      <c r="L106" t="s">
        <v>380</v>
      </c>
      <c r="M106">
        <f t="shared" si="15"/>
        <v>1853.5</v>
      </c>
      <c r="N106">
        <f t="shared" si="16"/>
        <v>22</v>
      </c>
      <c r="O106">
        <f t="shared" si="17"/>
        <v>37070</v>
      </c>
      <c r="P106">
        <f t="shared" si="18"/>
        <v>2780.25</v>
      </c>
      <c r="Q106">
        <f t="shared" si="19"/>
        <v>32436.25</v>
      </c>
    </row>
    <row r="107" spans="1:17" x14ac:dyDescent="0.3">
      <c r="A107" t="s">
        <v>504</v>
      </c>
      <c r="B107" t="s">
        <v>413</v>
      </c>
      <c r="C107" t="s">
        <v>416</v>
      </c>
      <c r="D107" t="s">
        <v>247</v>
      </c>
      <c r="E107">
        <v>23</v>
      </c>
      <c r="F107">
        <v>1753</v>
      </c>
      <c r="G107">
        <v>3</v>
      </c>
      <c r="H107">
        <v>0.05</v>
      </c>
      <c r="I107">
        <v>7.4999999999999997E-2</v>
      </c>
      <c r="J107" t="s">
        <v>384</v>
      </c>
      <c r="K107" t="s">
        <v>90</v>
      </c>
      <c r="L107" t="s">
        <v>385</v>
      </c>
      <c r="M107">
        <f t="shared" si="15"/>
        <v>1753</v>
      </c>
      <c r="N107">
        <f t="shared" si="16"/>
        <v>20</v>
      </c>
      <c r="O107">
        <f t="shared" si="17"/>
        <v>35060</v>
      </c>
      <c r="P107">
        <f t="shared" si="18"/>
        <v>2629.5</v>
      </c>
      <c r="Q107">
        <f t="shared" si="19"/>
        <v>30677.5</v>
      </c>
    </row>
    <row r="108" spans="1:17" x14ac:dyDescent="0.3">
      <c r="A108" t="s">
        <v>433</v>
      </c>
      <c r="B108" t="s">
        <v>434</v>
      </c>
      <c r="C108" t="s">
        <v>406</v>
      </c>
      <c r="D108" t="s">
        <v>217</v>
      </c>
      <c r="E108">
        <v>20</v>
      </c>
      <c r="F108">
        <v>1945</v>
      </c>
      <c r="G108">
        <v>2</v>
      </c>
      <c r="H108">
        <v>0</v>
      </c>
      <c r="I108">
        <v>7.4999999999999997E-2</v>
      </c>
      <c r="J108" t="s">
        <v>372</v>
      </c>
      <c r="K108" t="s">
        <v>373</v>
      </c>
      <c r="L108" t="s">
        <v>393</v>
      </c>
      <c r="M108">
        <f t="shared" si="15"/>
        <v>0</v>
      </c>
      <c r="N108">
        <f t="shared" si="16"/>
        <v>18</v>
      </c>
      <c r="O108">
        <f t="shared" si="17"/>
        <v>35010</v>
      </c>
      <c r="P108">
        <f t="shared" si="18"/>
        <v>2625.75</v>
      </c>
      <c r="Q108">
        <f t="shared" si="19"/>
        <v>32384.25</v>
      </c>
    </row>
    <row r="109" spans="1:17" x14ac:dyDescent="0.3">
      <c r="A109" t="s">
        <v>456</v>
      </c>
      <c r="B109" t="s">
        <v>369</v>
      </c>
      <c r="C109" t="s">
        <v>406</v>
      </c>
      <c r="D109" t="s">
        <v>226</v>
      </c>
      <c r="E109">
        <v>17</v>
      </c>
      <c r="F109">
        <v>2497</v>
      </c>
      <c r="G109">
        <v>3</v>
      </c>
      <c r="H109">
        <v>0.05</v>
      </c>
      <c r="I109">
        <v>7.4999999999999997E-2</v>
      </c>
      <c r="J109" t="s">
        <v>372</v>
      </c>
      <c r="K109" t="s">
        <v>379</v>
      </c>
      <c r="L109" t="s">
        <v>393</v>
      </c>
      <c r="M109">
        <f t="shared" si="15"/>
        <v>1747.9</v>
      </c>
      <c r="N109">
        <f t="shared" si="16"/>
        <v>14</v>
      </c>
      <c r="O109">
        <f t="shared" si="17"/>
        <v>34958</v>
      </c>
      <c r="P109">
        <f t="shared" si="18"/>
        <v>2621.85</v>
      </c>
      <c r="Q109">
        <f t="shared" si="19"/>
        <v>30588.25</v>
      </c>
    </row>
    <row r="110" spans="1:17" x14ac:dyDescent="0.3">
      <c r="A110" t="s">
        <v>603</v>
      </c>
      <c r="B110" t="s">
        <v>434</v>
      </c>
      <c r="C110" t="s">
        <v>408</v>
      </c>
      <c r="D110" t="s">
        <v>288</v>
      </c>
      <c r="E110">
        <v>10</v>
      </c>
      <c r="F110">
        <v>3786</v>
      </c>
      <c r="G110">
        <v>1</v>
      </c>
      <c r="H110">
        <v>0</v>
      </c>
      <c r="I110">
        <v>7.4999999999999997E-2</v>
      </c>
      <c r="J110" t="s">
        <v>392</v>
      </c>
      <c r="K110" t="s">
        <v>373</v>
      </c>
      <c r="L110" t="s">
        <v>374</v>
      </c>
      <c r="M110">
        <f t="shared" si="15"/>
        <v>0</v>
      </c>
      <c r="N110">
        <f t="shared" si="16"/>
        <v>9</v>
      </c>
      <c r="O110">
        <f t="shared" si="17"/>
        <v>34074</v>
      </c>
      <c r="P110">
        <f t="shared" si="18"/>
        <v>2555.5499999999997</v>
      </c>
      <c r="Q110">
        <f t="shared" si="19"/>
        <v>31518.45</v>
      </c>
    </row>
    <row r="111" spans="1:17" x14ac:dyDescent="0.3">
      <c r="A111" t="s">
        <v>522</v>
      </c>
      <c r="B111" t="s">
        <v>471</v>
      </c>
      <c r="C111" t="s">
        <v>377</v>
      </c>
      <c r="D111" t="s">
        <v>214</v>
      </c>
      <c r="E111">
        <v>21</v>
      </c>
      <c r="F111">
        <v>1845</v>
      </c>
      <c r="G111">
        <v>3</v>
      </c>
      <c r="H111">
        <v>0.05</v>
      </c>
      <c r="I111">
        <v>7.4999999999999997E-2</v>
      </c>
      <c r="J111" t="s">
        <v>392</v>
      </c>
      <c r="K111" t="s">
        <v>379</v>
      </c>
      <c r="L111" t="s">
        <v>385</v>
      </c>
      <c r="M111">
        <f t="shared" si="15"/>
        <v>1660.5</v>
      </c>
      <c r="N111">
        <f t="shared" si="16"/>
        <v>18</v>
      </c>
      <c r="O111">
        <f t="shared" si="17"/>
        <v>33210</v>
      </c>
      <c r="P111">
        <f t="shared" si="18"/>
        <v>2490.75</v>
      </c>
      <c r="Q111">
        <f t="shared" si="19"/>
        <v>29058.75</v>
      </c>
    </row>
    <row r="112" spans="1:17" x14ac:dyDescent="0.3">
      <c r="A112" t="s">
        <v>557</v>
      </c>
      <c r="B112" t="s">
        <v>454</v>
      </c>
      <c r="C112" t="s">
        <v>406</v>
      </c>
      <c r="D112" t="s">
        <v>291</v>
      </c>
      <c r="E112">
        <v>34</v>
      </c>
      <c r="F112">
        <v>970</v>
      </c>
      <c r="G112">
        <v>0</v>
      </c>
      <c r="H112">
        <v>0</v>
      </c>
      <c r="I112">
        <v>7.4999999999999997E-2</v>
      </c>
      <c r="J112" t="s">
        <v>384</v>
      </c>
      <c r="K112" t="s">
        <v>397</v>
      </c>
      <c r="L112" t="s">
        <v>385</v>
      </c>
      <c r="M112">
        <f t="shared" si="15"/>
        <v>0</v>
      </c>
      <c r="N112">
        <f t="shared" si="16"/>
        <v>34</v>
      </c>
      <c r="O112">
        <f t="shared" si="17"/>
        <v>32980</v>
      </c>
      <c r="P112">
        <f t="shared" si="18"/>
        <v>2473.5</v>
      </c>
      <c r="Q112">
        <f t="shared" si="19"/>
        <v>30506.5</v>
      </c>
    </row>
    <row r="113" spans="1:17" x14ac:dyDescent="0.3">
      <c r="A113" t="s">
        <v>549</v>
      </c>
      <c r="B113" t="s">
        <v>405</v>
      </c>
      <c r="C113" t="s">
        <v>403</v>
      </c>
      <c r="D113" t="s">
        <v>229</v>
      </c>
      <c r="E113">
        <v>23</v>
      </c>
      <c r="F113">
        <v>1559</v>
      </c>
      <c r="G113">
        <v>2</v>
      </c>
      <c r="H113">
        <v>0.05</v>
      </c>
      <c r="I113">
        <v>7.4999999999999997E-2</v>
      </c>
      <c r="J113" t="s">
        <v>372</v>
      </c>
      <c r="K113" t="s">
        <v>397</v>
      </c>
      <c r="L113" t="s">
        <v>380</v>
      </c>
      <c r="M113">
        <f t="shared" si="15"/>
        <v>1636.95</v>
      </c>
      <c r="N113">
        <f t="shared" si="16"/>
        <v>21</v>
      </c>
      <c r="O113">
        <f t="shared" si="17"/>
        <v>32739</v>
      </c>
      <c r="P113">
        <f t="shared" si="18"/>
        <v>2455.4249999999997</v>
      </c>
      <c r="Q113">
        <f t="shared" si="19"/>
        <v>28646.625</v>
      </c>
    </row>
    <row r="114" spans="1:17" x14ac:dyDescent="0.3">
      <c r="A114" t="s">
        <v>591</v>
      </c>
      <c r="B114" t="s">
        <v>471</v>
      </c>
      <c r="C114" t="s">
        <v>400</v>
      </c>
      <c r="D114" t="s">
        <v>268</v>
      </c>
      <c r="E114">
        <v>14</v>
      </c>
      <c r="F114">
        <v>2516</v>
      </c>
      <c r="G114">
        <v>1</v>
      </c>
      <c r="H114">
        <v>0</v>
      </c>
      <c r="I114">
        <v>7.4999999999999997E-2</v>
      </c>
      <c r="J114" t="s">
        <v>384</v>
      </c>
      <c r="K114" t="s">
        <v>373</v>
      </c>
      <c r="L114" t="s">
        <v>385</v>
      </c>
      <c r="M114">
        <f t="shared" si="15"/>
        <v>0</v>
      </c>
      <c r="N114">
        <f t="shared" si="16"/>
        <v>13</v>
      </c>
      <c r="O114">
        <f t="shared" si="17"/>
        <v>32708</v>
      </c>
      <c r="P114">
        <f t="shared" si="18"/>
        <v>2453.1</v>
      </c>
      <c r="Q114">
        <f t="shared" si="19"/>
        <v>30254.9</v>
      </c>
    </row>
    <row r="115" spans="1:17" x14ac:dyDescent="0.3">
      <c r="A115" t="s">
        <v>582</v>
      </c>
      <c r="B115" t="s">
        <v>387</v>
      </c>
      <c r="C115" t="s">
        <v>416</v>
      </c>
      <c r="D115" t="s">
        <v>246</v>
      </c>
      <c r="E115">
        <v>13</v>
      </c>
      <c r="F115">
        <v>2911</v>
      </c>
      <c r="G115">
        <v>2</v>
      </c>
      <c r="H115">
        <v>0.05</v>
      </c>
      <c r="I115">
        <v>7.4999999999999997E-2</v>
      </c>
      <c r="J115" t="s">
        <v>372</v>
      </c>
      <c r="K115" t="s">
        <v>96</v>
      </c>
      <c r="L115" t="s">
        <v>374</v>
      </c>
      <c r="M115">
        <f t="shared" si="15"/>
        <v>1601.0500000000002</v>
      </c>
      <c r="N115">
        <f t="shared" si="16"/>
        <v>11</v>
      </c>
      <c r="O115">
        <f t="shared" si="17"/>
        <v>32021</v>
      </c>
      <c r="P115">
        <f t="shared" si="18"/>
        <v>2401.5749999999998</v>
      </c>
      <c r="Q115">
        <f t="shared" si="19"/>
        <v>28018.375</v>
      </c>
    </row>
    <row r="116" spans="1:17" x14ac:dyDescent="0.3">
      <c r="A116" t="s">
        <v>518</v>
      </c>
      <c r="B116" t="s">
        <v>415</v>
      </c>
      <c r="C116" t="s">
        <v>406</v>
      </c>
      <c r="D116" t="s">
        <v>225</v>
      </c>
      <c r="E116">
        <v>14</v>
      </c>
      <c r="F116">
        <v>2433</v>
      </c>
      <c r="G116">
        <v>1</v>
      </c>
      <c r="H116">
        <v>0.05</v>
      </c>
      <c r="I116">
        <v>7.4999999999999997E-2</v>
      </c>
      <c r="J116" t="s">
        <v>384</v>
      </c>
      <c r="K116" t="s">
        <v>397</v>
      </c>
      <c r="L116" t="s">
        <v>393</v>
      </c>
      <c r="M116">
        <f t="shared" si="15"/>
        <v>1581.45</v>
      </c>
      <c r="N116">
        <f t="shared" si="16"/>
        <v>13</v>
      </c>
      <c r="O116">
        <f t="shared" si="17"/>
        <v>31629</v>
      </c>
      <c r="P116">
        <f t="shared" si="18"/>
        <v>2372.1749999999997</v>
      </c>
      <c r="Q116">
        <f t="shared" si="19"/>
        <v>27675.375</v>
      </c>
    </row>
    <row r="117" spans="1:17" x14ac:dyDescent="0.3">
      <c r="A117" t="s">
        <v>455</v>
      </c>
      <c r="B117" t="s">
        <v>391</v>
      </c>
      <c r="C117" t="s">
        <v>406</v>
      </c>
      <c r="D117" t="s">
        <v>226</v>
      </c>
      <c r="E117">
        <v>35</v>
      </c>
      <c r="F117">
        <v>1010</v>
      </c>
      <c r="G117">
        <v>4</v>
      </c>
      <c r="H117">
        <v>0.05</v>
      </c>
      <c r="I117">
        <v>7.4999999999999997E-2</v>
      </c>
      <c r="J117" t="s">
        <v>372</v>
      </c>
      <c r="K117" t="s">
        <v>379</v>
      </c>
      <c r="L117" t="s">
        <v>380</v>
      </c>
      <c r="M117">
        <f t="shared" si="15"/>
        <v>1565.5</v>
      </c>
      <c r="N117">
        <f t="shared" si="16"/>
        <v>31</v>
      </c>
      <c r="O117">
        <f t="shared" si="17"/>
        <v>31310</v>
      </c>
      <c r="P117">
        <f t="shared" si="18"/>
        <v>2348.25</v>
      </c>
      <c r="Q117">
        <f t="shared" si="19"/>
        <v>27396.25</v>
      </c>
    </row>
    <row r="118" spans="1:17" x14ac:dyDescent="0.3">
      <c r="A118" t="s">
        <v>530</v>
      </c>
      <c r="B118" t="s">
        <v>444</v>
      </c>
      <c r="C118" t="s">
        <v>403</v>
      </c>
      <c r="D118" t="s">
        <v>229</v>
      </c>
      <c r="E118">
        <v>21</v>
      </c>
      <c r="F118">
        <v>1647</v>
      </c>
      <c r="G118">
        <v>2</v>
      </c>
      <c r="H118">
        <v>0</v>
      </c>
      <c r="I118">
        <v>7.4999999999999997E-2</v>
      </c>
      <c r="J118" t="s">
        <v>384</v>
      </c>
      <c r="K118" t="s">
        <v>379</v>
      </c>
      <c r="L118" t="s">
        <v>374</v>
      </c>
      <c r="M118">
        <f t="shared" si="15"/>
        <v>0</v>
      </c>
      <c r="N118">
        <f t="shared" si="16"/>
        <v>19</v>
      </c>
      <c r="O118">
        <f t="shared" si="17"/>
        <v>31293</v>
      </c>
      <c r="P118">
        <f t="shared" si="18"/>
        <v>2346.9749999999999</v>
      </c>
      <c r="Q118">
        <f t="shared" si="19"/>
        <v>28946.025000000001</v>
      </c>
    </row>
    <row r="119" spans="1:17" x14ac:dyDescent="0.3">
      <c r="A119" t="s">
        <v>537</v>
      </c>
      <c r="B119" t="s">
        <v>458</v>
      </c>
      <c r="C119" t="s">
        <v>416</v>
      </c>
      <c r="D119" t="s">
        <v>247</v>
      </c>
      <c r="E119">
        <v>15</v>
      </c>
      <c r="F119">
        <v>2691</v>
      </c>
      <c r="G119">
        <v>4</v>
      </c>
      <c r="H119">
        <v>0</v>
      </c>
      <c r="I119">
        <v>7.4999999999999997E-2</v>
      </c>
      <c r="J119" t="s">
        <v>372</v>
      </c>
      <c r="K119" t="s">
        <v>397</v>
      </c>
      <c r="L119" t="s">
        <v>374</v>
      </c>
      <c r="M119">
        <f t="shared" si="15"/>
        <v>0</v>
      </c>
      <c r="N119">
        <f t="shared" si="16"/>
        <v>11</v>
      </c>
      <c r="O119">
        <f t="shared" si="17"/>
        <v>29601</v>
      </c>
      <c r="P119">
        <f t="shared" si="18"/>
        <v>2220.0749999999998</v>
      </c>
      <c r="Q119">
        <f t="shared" si="19"/>
        <v>27380.924999999999</v>
      </c>
    </row>
    <row r="120" spans="1:17" x14ac:dyDescent="0.3">
      <c r="A120" t="s">
        <v>589</v>
      </c>
      <c r="B120" t="s">
        <v>454</v>
      </c>
      <c r="C120" t="s">
        <v>370</v>
      </c>
      <c r="D120" t="s">
        <v>371</v>
      </c>
      <c r="E120">
        <v>9</v>
      </c>
      <c r="F120">
        <v>4227</v>
      </c>
      <c r="G120">
        <v>2</v>
      </c>
      <c r="H120">
        <v>0.1</v>
      </c>
      <c r="I120">
        <v>7.4999999999999997E-2</v>
      </c>
      <c r="J120" t="s">
        <v>372</v>
      </c>
      <c r="K120" t="s">
        <v>379</v>
      </c>
      <c r="L120" t="s">
        <v>393</v>
      </c>
      <c r="M120">
        <f t="shared" si="15"/>
        <v>2958.9</v>
      </c>
      <c r="N120">
        <f t="shared" si="16"/>
        <v>7</v>
      </c>
      <c r="O120">
        <f t="shared" si="17"/>
        <v>29589</v>
      </c>
      <c r="P120">
        <f t="shared" si="18"/>
        <v>2219.1749999999997</v>
      </c>
      <c r="Q120">
        <f t="shared" si="19"/>
        <v>24410.924999999999</v>
      </c>
    </row>
    <row r="121" spans="1:17" x14ac:dyDescent="0.3">
      <c r="A121" t="s">
        <v>543</v>
      </c>
      <c r="B121" t="s">
        <v>410</v>
      </c>
      <c r="C121" t="s">
        <v>408</v>
      </c>
      <c r="D121" t="s">
        <v>288</v>
      </c>
      <c r="E121">
        <v>22</v>
      </c>
      <c r="F121">
        <v>1629</v>
      </c>
      <c r="G121">
        <v>4</v>
      </c>
      <c r="H121">
        <v>0.05</v>
      </c>
      <c r="I121">
        <v>7.4999999999999997E-2</v>
      </c>
      <c r="J121" t="s">
        <v>372</v>
      </c>
      <c r="K121" t="s">
        <v>96</v>
      </c>
      <c r="L121" t="s">
        <v>393</v>
      </c>
      <c r="M121">
        <f t="shared" si="15"/>
        <v>1466.1000000000001</v>
      </c>
      <c r="N121">
        <f t="shared" si="16"/>
        <v>18</v>
      </c>
      <c r="O121">
        <f t="shared" si="17"/>
        <v>29322</v>
      </c>
      <c r="P121">
        <f t="shared" si="18"/>
        <v>2199.15</v>
      </c>
      <c r="Q121">
        <f t="shared" si="19"/>
        <v>25656.75</v>
      </c>
    </row>
    <row r="122" spans="1:17" x14ac:dyDescent="0.3">
      <c r="A122" t="s">
        <v>539</v>
      </c>
      <c r="B122" t="s">
        <v>391</v>
      </c>
      <c r="C122" t="s">
        <v>370</v>
      </c>
      <c r="D122" t="s">
        <v>371</v>
      </c>
      <c r="E122">
        <v>7</v>
      </c>
      <c r="F122">
        <v>4825</v>
      </c>
      <c r="G122">
        <v>1</v>
      </c>
      <c r="H122">
        <v>0</v>
      </c>
      <c r="I122">
        <v>7.4999999999999997E-2</v>
      </c>
      <c r="J122" t="s">
        <v>392</v>
      </c>
      <c r="K122" t="s">
        <v>420</v>
      </c>
      <c r="L122" t="s">
        <v>374</v>
      </c>
      <c r="M122">
        <f t="shared" si="15"/>
        <v>0</v>
      </c>
      <c r="N122">
        <f t="shared" si="16"/>
        <v>6</v>
      </c>
      <c r="O122">
        <f t="shared" si="17"/>
        <v>28950</v>
      </c>
      <c r="P122">
        <f t="shared" si="18"/>
        <v>2171.25</v>
      </c>
      <c r="Q122">
        <f t="shared" si="19"/>
        <v>26778.75</v>
      </c>
    </row>
    <row r="123" spans="1:17" x14ac:dyDescent="0.3">
      <c r="A123" t="s">
        <v>534</v>
      </c>
      <c r="B123" t="s">
        <v>399</v>
      </c>
      <c r="C123" t="s">
        <v>403</v>
      </c>
      <c r="D123" t="s">
        <v>255</v>
      </c>
      <c r="E123">
        <v>8</v>
      </c>
      <c r="F123">
        <v>4808</v>
      </c>
      <c r="G123">
        <v>2</v>
      </c>
      <c r="H123">
        <v>0</v>
      </c>
      <c r="I123">
        <v>7.4999999999999997E-2</v>
      </c>
      <c r="J123" t="s">
        <v>392</v>
      </c>
      <c r="K123" t="s">
        <v>397</v>
      </c>
      <c r="L123" t="s">
        <v>374</v>
      </c>
      <c r="M123">
        <f t="shared" si="15"/>
        <v>0</v>
      </c>
      <c r="N123">
        <f t="shared" si="16"/>
        <v>6</v>
      </c>
      <c r="O123">
        <f t="shared" si="17"/>
        <v>28848</v>
      </c>
      <c r="P123">
        <f t="shared" si="18"/>
        <v>2163.6</v>
      </c>
      <c r="Q123">
        <f t="shared" si="19"/>
        <v>26684.400000000001</v>
      </c>
    </row>
    <row r="124" spans="1:17" x14ac:dyDescent="0.3">
      <c r="A124" t="s">
        <v>555</v>
      </c>
      <c r="B124" t="s">
        <v>422</v>
      </c>
      <c r="C124" t="s">
        <v>408</v>
      </c>
      <c r="D124" t="s">
        <v>289</v>
      </c>
      <c r="E124">
        <v>38</v>
      </c>
      <c r="F124">
        <v>788</v>
      </c>
      <c r="G124">
        <v>2</v>
      </c>
      <c r="H124">
        <v>0</v>
      </c>
      <c r="I124">
        <v>7.4999999999999997E-2</v>
      </c>
      <c r="J124" t="s">
        <v>384</v>
      </c>
      <c r="K124" t="s">
        <v>90</v>
      </c>
      <c r="L124" t="s">
        <v>393</v>
      </c>
      <c r="M124">
        <f t="shared" si="15"/>
        <v>0</v>
      </c>
      <c r="N124">
        <f t="shared" si="16"/>
        <v>36</v>
      </c>
      <c r="O124">
        <f t="shared" si="17"/>
        <v>28368</v>
      </c>
      <c r="P124">
        <f t="shared" si="18"/>
        <v>2127.6</v>
      </c>
      <c r="Q124">
        <f t="shared" si="19"/>
        <v>26240.400000000001</v>
      </c>
    </row>
    <row r="125" spans="1:17" x14ac:dyDescent="0.3">
      <c r="A125" t="s">
        <v>567</v>
      </c>
      <c r="B125" t="s">
        <v>437</v>
      </c>
      <c r="C125" t="s">
        <v>406</v>
      </c>
      <c r="D125" t="s">
        <v>226</v>
      </c>
      <c r="E125">
        <v>9</v>
      </c>
      <c r="F125">
        <v>3506</v>
      </c>
      <c r="G125">
        <v>1</v>
      </c>
      <c r="H125">
        <v>0.05</v>
      </c>
      <c r="I125">
        <v>7.4999999999999997E-2</v>
      </c>
      <c r="J125" t="s">
        <v>384</v>
      </c>
      <c r="K125" t="s">
        <v>420</v>
      </c>
      <c r="L125" t="s">
        <v>385</v>
      </c>
      <c r="M125">
        <f t="shared" si="15"/>
        <v>1402.4</v>
      </c>
      <c r="N125">
        <f t="shared" si="16"/>
        <v>8</v>
      </c>
      <c r="O125">
        <f t="shared" si="17"/>
        <v>28048</v>
      </c>
      <c r="P125">
        <f t="shared" si="18"/>
        <v>2103.6</v>
      </c>
      <c r="Q125">
        <f t="shared" si="19"/>
        <v>24542</v>
      </c>
    </row>
    <row r="126" spans="1:17" x14ac:dyDescent="0.3">
      <c r="A126" t="s">
        <v>516</v>
      </c>
      <c r="B126" t="s">
        <v>405</v>
      </c>
      <c r="C126" t="s">
        <v>406</v>
      </c>
      <c r="D126" t="s">
        <v>225</v>
      </c>
      <c r="E126">
        <v>31</v>
      </c>
      <c r="F126">
        <v>963</v>
      </c>
      <c r="G126">
        <v>2</v>
      </c>
      <c r="H126">
        <v>0</v>
      </c>
      <c r="I126">
        <v>7.4999999999999997E-2</v>
      </c>
      <c r="J126" t="s">
        <v>384</v>
      </c>
      <c r="K126" t="s">
        <v>96</v>
      </c>
      <c r="L126" t="s">
        <v>374</v>
      </c>
      <c r="M126">
        <f t="shared" si="15"/>
        <v>0</v>
      </c>
      <c r="N126">
        <f t="shared" si="16"/>
        <v>29</v>
      </c>
      <c r="O126">
        <f t="shared" si="17"/>
        <v>27927</v>
      </c>
      <c r="P126">
        <f t="shared" si="18"/>
        <v>2094.5250000000001</v>
      </c>
      <c r="Q126">
        <f t="shared" si="19"/>
        <v>25832.474999999999</v>
      </c>
    </row>
    <row r="127" spans="1:17" x14ac:dyDescent="0.3">
      <c r="A127" t="s">
        <v>489</v>
      </c>
      <c r="B127" t="s">
        <v>415</v>
      </c>
      <c r="C127" t="s">
        <v>403</v>
      </c>
      <c r="D127" t="s">
        <v>227</v>
      </c>
      <c r="E127">
        <v>25</v>
      </c>
      <c r="F127">
        <v>1197</v>
      </c>
      <c r="G127">
        <v>2</v>
      </c>
      <c r="H127">
        <v>0.05</v>
      </c>
      <c r="I127">
        <v>7.4999999999999997E-2</v>
      </c>
      <c r="J127" t="s">
        <v>384</v>
      </c>
      <c r="K127" t="s">
        <v>420</v>
      </c>
      <c r="L127" t="s">
        <v>385</v>
      </c>
      <c r="M127">
        <f t="shared" si="15"/>
        <v>1376.5500000000002</v>
      </c>
      <c r="N127">
        <f t="shared" si="16"/>
        <v>23</v>
      </c>
      <c r="O127">
        <f t="shared" si="17"/>
        <v>27531</v>
      </c>
      <c r="P127">
        <f t="shared" si="18"/>
        <v>2064.8249999999998</v>
      </c>
      <c r="Q127">
        <f t="shared" si="19"/>
        <v>24089.625</v>
      </c>
    </row>
    <row r="128" spans="1:17" x14ac:dyDescent="0.3">
      <c r="A128" t="s">
        <v>501</v>
      </c>
      <c r="B128" t="s">
        <v>395</v>
      </c>
      <c r="C128" t="s">
        <v>370</v>
      </c>
      <c r="D128" t="s">
        <v>371</v>
      </c>
      <c r="E128">
        <v>8</v>
      </c>
      <c r="F128">
        <v>4552</v>
      </c>
      <c r="G128">
        <v>2</v>
      </c>
      <c r="H128">
        <v>0.1</v>
      </c>
      <c r="I128">
        <v>7.4999999999999997E-2</v>
      </c>
      <c r="J128" t="s">
        <v>384</v>
      </c>
      <c r="K128" t="s">
        <v>90</v>
      </c>
      <c r="L128" t="s">
        <v>385</v>
      </c>
      <c r="M128">
        <f t="shared" si="15"/>
        <v>2731.2000000000003</v>
      </c>
      <c r="N128">
        <f t="shared" si="16"/>
        <v>6</v>
      </c>
      <c r="O128">
        <f t="shared" si="17"/>
        <v>27312</v>
      </c>
      <c r="P128">
        <f t="shared" si="18"/>
        <v>2048.4</v>
      </c>
      <c r="Q128">
        <f t="shared" si="19"/>
        <v>22532.399999999998</v>
      </c>
    </row>
    <row r="129" spans="1:17" x14ac:dyDescent="0.3">
      <c r="A129" t="s">
        <v>481</v>
      </c>
      <c r="B129" t="s">
        <v>424</v>
      </c>
      <c r="C129" t="s">
        <v>400</v>
      </c>
      <c r="D129" t="s">
        <v>275</v>
      </c>
      <c r="E129">
        <v>37</v>
      </c>
      <c r="F129">
        <v>783</v>
      </c>
      <c r="G129">
        <v>4</v>
      </c>
      <c r="H129">
        <v>0.05</v>
      </c>
      <c r="I129">
        <v>7.4999999999999997E-2</v>
      </c>
      <c r="J129" t="s">
        <v>384</v>
      </c>
      <c r="K129" t="s">
        <v>90</v>
      </c>
      <c r="L129" t="s">
        <v>393</v>
      </c>
      <c r="M129">
        <f t="shared" si="15"/>
        <v>1291.95</v>
      </c>
      <c r="N129">
        <f t="shared" si="16"/>
        <v>33</v>
      </c>
      <c r="O129">
        <f t="shared" si="17"/>
        <v>25839</v>
      </c>
      <c r="P129">
        <f t="shared" si="18"/>
        <v>1937.925</v>
      </c>
      <c r="Q129">
        <f t="shared" si="19"/>
        <v>22609.125</v>
      </c>
    </row>
    <row r="130" spans="1:17" x14ac:dyDescent="0.3">
      <c r="A130" t="s">
        <v>583</v>
      </c>
      <c r="B130" t="s">
        <v>424</v>
      </c>
      <c r="C130" t="s">
        <v>400</v>
      </c>
      <c r="D130" t="s">
        <v>268</v>
      </c>
      <c r="E130">
        <v>6</v>
      </c>
      <c r="F130">
        <v>4289</v>
      </c>
      <c r="G130">
        <v>0</v>
      </c>
      <c r="H130">
        <v>0.1</v>
      </c>
      <c r="I130">
        <v>7.4999999999999997E-2</v>
      </c>
      <c r="J130" t="s">
        <v>372</v>
      </c>
      <c r="K130" t="s">
        <v>90</v>
      </c>
      <c r="L130" t="s">
        <v>385</v>
      </c>
      <c r="M130">
        <f t="shared" ref="M130:M161" si="20">H130*O130</f>
        <v>2573.4</v>
      </c>
      <c r="N130">
        <f t="shared" ref="N130:N161" si="21">SUM(E130-G130)</f>
        <v>6</v>
      </c>
      <c r="O130">
        <f t="shared" ref="O130:O161" si="22">SUM(F130*N130)</f>
        <v>25734</v>
      </c>
      <c r="P130">
        <f t="shared" ref="P130:P161" si="23">I130*O130</f>
        <v>1930.05</v>
      </c>
      <c r="Q130">
        <f t="shared" ref="Q130:Q161" si="24">SUM(O130-M130-P130)</f>
        <v>21230.55</v>
      </c>
    </row>
    <row r="131" spans="1:17" x14ac:dyDescent="0.3">
      <c r="A131" t="s">
        <v>594</v>
      </c>
      <c r="B131" t="s">
        <v>413</v>
      </c>
      <c r="C131" t="s">
        <v>370</v>
      </c>
      <c r="D131" t="s">
        <v>371</v>
      </c>
      <c r="E131">
        <v>11</v>
      </c>
      <c r="F131">
        <v>3137</v>
      </c>
      <c r="G131">
        <v>3</v>
      </c>
      <c r="H131">
        <v>0.1</v>
      </c>
      <c r="I131">
        <v>7.4999999999999997E-2</v>
      </c>
      <c r="J131" t="s">
        <v>372</v>
      </c>
      <c r="K131" t="s">
        <v>96</v>
      </c>
      <c r="L131" t="s">
        <v>374</v>
      </c>
      <c r="M131">
        <f t="shared" si="20"/>
        <v>2509.6000000000004</v>
      </c>
      <c r="N131">
        <f t="shared" si="21"/>
        <v>8</v>
      </c>
      <c r="O131">
        <f t="shared" si="22"/>
        <v>25096</v>
      </c>
      <c r="P131">
        <f t="shared" si="23"/>
        <v>1882.1999999999998</v>
      </c>
      <c r="Q131">
        <f t="shared" si="24"/>
        <v>20704.2</v>
      </c>
    </row>
    <row r="132" spans="1:17" x14ac:dyDescent="0.3">
      <c r="A132" t="s">
        <v>469</v>
      </c>
      <c r="B132" t="s">
        <v>402</v>
      </c>
      <c r="C132" t="s">
        <v>406</v>
      </c>
      <c r="D132" t="s">
        <v>226</v>
      </c>
      <c r="E132">
        <v>28</v>
      </c>
      <c r="F132">
        <v>862</v>
      </c>
      <c r="G132">
        <v>0</v>
      </c>
      <c r="H132">
        <v>0.05</v>
      </c>
      <c r="I132">
        <v>7.4999999999999997E-2</v>
      </c>
      <c r="J132" t="s">
        <v>384</v>
      </c>
      <c r="K132" t="s">
        <v>373</v>
      </c>
      <c r="L132" t="s">
        <v>374</v>
      </c>
      <c r="M132">
        <f t="shared" si="20"/>
        <v>1206.8</v>
      </c>
      <c r="N132">
        <f t="shared" si="21"/>
        <v>28</v>
      </c>
      <c r="O132">
        <f t="shared" si="22"/>
        <v>24136</v>
      </c>
      <c r="P132">
        <f t="shared" si="23"/>
        <v>1810.2</v>
      </c>
      <c r="Q132">
        <f t="shared" si="24"/>
        <v>21119</v>
      </c>
    </row>
    <row r="133" spans="1:17" x14ac:dyDescent="0.3">
      <c r="A133" t="s">
        <v>445</v>
      </c>
      <c r="B133" t="s">
        <v>437</v>
      </c>
      <c r="C133" t="s">
        <v>377</v>
      </c>
      <c r="D133" t="s">
        <v>214</v>
      </c>
      <c r="E133">
        <v>8</v>
      </c>
      <c r="F133">
        <v>3803</v>
      </c>
      <c r="G133">
        <v>2</v>
      </c>
      <c r="H133">
        <v>0</v>
      </c>
      <c r="I133">
        <v>7.4999999999999997E-2</v>
      </c>
      <c r="J133" t="s">
        <v>384</v>
      </c>
      <c r="K133" t="s">
        <v>373</v>
      </c>
      <c r="L133" t="s">
        <v>374</v>
      </c>
      <c r="M133">
        <f t="shared" si="20"/>
        <v>0</v>
      </c>
      <c r="N133">
        <f t="shared" si="21"/>
        <v>6</v>
      </c>
      <c r="O133">
        <f t="shared" si="22"/>
        <v>22818</v>
      </c>
      <c r="P133">
        <f t="shared" si="23"/>
        <v>1711.35</v>
      </c>
      <c r="Q133">
        <f t="shared" si="24"/>
        <v>21106.65</v>
      </c>
    </row>
    <row r="134" spans="1:17" x14ac:dyDescent="0.3">
      <c r="A134" t="s">
        <v>592</v>
      </c>
      <c r="B134" t="s">
        <v>471</v>
      </c>
      <c r="C134" t="s">
        <v>406</v>
      </c>
      <c r="D134" t="s">
        <v>291</v>
      </c>
      <c r="E134">
        <v>13</v>
      </c>
      <c r="F134">
        <v>2731</v>
      </c>
      <c r="G134">
        <v>5</v>
      </c>
      <c r="H134">
        <v>0</v>
      </c>
      <c r="I134">
        <v>7.4999999999999997E-2</v>
      </c>
      <c r="J134" t="s">
        <v>384</v>
      </c>
      <c r="K134" t="s">
        <v>90</v>
      </c>
      <c r="L134" t="s">
        <v>393</v>
      </c>
      <c r="M134">
        <f t="shared" si="20"/>
        <v>0</v>
      </c>
      <c r="N134">
        <f t="shared" si="21"/>
        <v>8</v>
      </c>
      <c r="O134">
        <f t="shared" si="22"/>
        <v>21848</v>
      </c>
      <c r="P134">
        <f t="shared" si="23"/>
        <v>1638.6</v>
      </c>
      <c r="Q134">
        <f t="shared" si="24"/>
        <v>20209.400000000001</v>
      </c>
    </row>
    <row r="135" spans="1:17" x14ac:dyDescent="0.3">
      <c r="A135" t="s">
        <v>525</v>
      </c>
      <c r="B135" t="s">
        <v>389</v>
      </c>
      <c r="C135" t="s">
        <v>416</v>
      </c>
      <c r="D135" t="s">
        <v>250</v>
      </c>
      <c r="E135">
        <v>16</v>
      </c>
      <c r="F135">
        <v>1669</v>
      </c>
      <c r="G135">
        <v>3</v>
      </c>
      <c r="H135">
        <v>0.05</v>
      </c>
      <c r="I135">
        <v>7.4999999999999997E-2</v>
      </c>
      <c r="J135" t="s">
        <v>392</v>
      </c>
      <c r="K135" t="s">
        <v>373</v>
      </c>
      <c r="L135" t="s">
        <v>374</v>
      </c>
      <c r="M135">
        <f t="shared" si="20"/>
        <v>1084.8500000000001</v>
      </c>
      <c r="N135">
        <f t="shared" si="21"/>
        <v>13</v>
      </c>
      <c r="O135">
        <f t="shared" si="22"/>
        <v>21697</v>
      </c>
      <c r="P135">
        <f t="shared" si="23"/>
        <v>1627.2749999999999</v>
      </c>
      <c r="Q135">
        <f t="shared" si="24"/>
        <v>18984.875</v>
      </c>
    </row>
    <row r="136" spans="1:17" x14ac:dyDescent="0.3">
      <c r="A136" t="s">
        <v>521</v>
      </c>
      <c r="B136" t="s">
        <v>395</v>
      </c>
      <c r="C136" t="s">
        <v>400</v>
      </c>
      <c r="D136" t="s">
        <v>275</v>
      </c>
      <c r="E136">
        <v>37</v>
      </c>
      <c r="F136">
        <v>631</v>
      </c>
      <c r="G136">
        <v>3</v>
      </c>
      <c r="H136">
        <v>0.1</v>
      </c>
      <c r="I136">
        <v>7.4999999999999997E-2</v>
      </c>
      <c r="J136" t="s">
        <v>392</v>
      </c>
      <c r="K136" t="s">
        <v>373</v>
      </c>
      <c r="L136" t="s">
        <v>380</v>
      </c>
      <c r="M136">
        <f t="shared" si="20"/>
        <v>2145.4</v>
      </c>
      <c r="N136">
        <f t="shared" si="21"/>
        <v>34</v>
      </c>
      <c r="O136">
        <f t="shared" si="22"/>
        <v>21454</v>
      </c>
      <c r="P136">
        <f t="shared" si="23"/>
        <v>1609.05</v>
      </c>
      <c r="Q136">
        <f t="shared" si="24"/>
        <v>17699.55</v>
      </c>
    </row>
    <row r="137" spans="1:17" x14ac:dyDescent="0.3">
      <c r="A137" t="s">
        <v>450</v>
      </c>
      <c r="B137" t="s">
        <v>437</v>
      </c>
      <c r="C137" t="s">
        <v>400</v>
      </c>
      <c r="D137" t="s">
        <v>274</v>
      </c>
      <c r="E137">
        <v>14</v>
      </c>
      <c r="F137">
        <v>1641</v>
      </c>
      <c r="G137">
        <v>1</v>
      </c>
      <c r="H137">
        <v>0</v>
      </c>
      <c r="I137">
        <v>7.4999999999999997E-2</v>
      </c>
      <c r="J137" t="s">
        <v>384</v>
      </c>
      <c r="K137" t="s">
        <v>379</v>
      </c>
      <c r="L137" t="s">
        <v>385</v>
      </c>
      <c r="M137">
        <f t="shared" si="20"/>
        <v>0</v>
      </c>
      <c r="N137">
        <f t="shared" si="21"/>
        <v>13</v>
      </c>
      <c r="O137">
        <f t="shared" si="22"/>
        <v>21333</v>
      </c>
      <c r="P137">
        <f t="shared" si="23"/>
        <v>1599.9749999999999</v>
      </c>
      <c r="Q137">
        <f t="shared" si="24"/>
        <v>19733.025000000001</v>
      </c>
    </row>
    <row r="138" spans="1:17" x14ac:dyDescent="0.3">
      <c r="A138" t="s">
        <v>476</v>
      </c>
      <c r="B138" t="s">
        <v>477</v>
      </c>
      <c r="C138" t="s">
        <v>400</v>
      </c>
      <c r="D138" t="s">
        <v>274</v>
      </c>
      <c r="E138">
        <v>11</v>
      </c>
      <c r="F138">
        <v>3440</v>
      </c>
      <c r="G138">
        <v>5</v>
      </c>
      <c r="H138">
        <v>0.05</v>
      </c>
      <c r="I138">
        <v>7.4999999999999997E-2</v>
      </c>
      <c r="J138" t="s">
        <v>372</v>
      </c>
      <c r="K138" t="s">
        <v>420</v>
      </c>
      <c r="L138" t="s">
        <v>385</v>
      </c>
      <c r="M138">
        <f t="shared" si="20"/>
        <v>1032</v>
      </c>
      <c r="N138">
        <f t="shared" si="21"/>
        <v>6</v>
      </c>
      <c r="O138">
        <f t="shared" si="22"/>
        <v>20640</v>
      </c>
      <c r="P138">
        <f t="shared" si="23"/>
        <v>1548</v>
      </c>
      <c r="Q138">
        <f t="shared" si="24"/>
        <v>18060</v>
      </c>
    </row>
    <row r="139" spans="1:17" x14ac:dyDescent="0.3">
      <c r="A139" t="s">
        <v>467</v>
      </c>
      <c r="B139" t="s">
        <v>468</v>
      </c>
      <c r="C139" t="s">
        <v>403</v>
      </c>
      <c r="D139" t="s">
        <v>254</v>
      </c>
      <c r="E139">
        <v>7</v>
      </c>
      <c r="F139">
        <v>2849</v>
      </c>
      <c r="G139">
        <v>0</v>
      </c>
      <c r="H139">
        <v>0.05</v>
      </c>
      <c r="I139">
        <v>7.4999999999999997E-2</v>
      </c>
      <c r="J139" t="s">
        <v>392</v>
      </c>
      <c r="K139" t="s">
        <v>373</v>
      </c>
      <c r="L139" t="s">
        <v>374</v>
      </c>
      <c r="M139">
        <f t="shared" si="20"/>
        <v>997.15000000000009</v>
      </c>
      <c r="N139">
        <f t="shared" si="21"/>
        <v>7</v>
      </c>
      <c r="O139">
        <f t="shared" si="22"/>
        <v>19943</v>
      </c>
      <c r="P139">
        <f t="shared" si="23"/>
        <v>1495.7249999999999</v>
      </c>
      <c r="Q139">
        <f t="shared" si="24"/>
        <v>17450.125</v>
      </c>
    </row>
    <row r="140" spans="1:17" x14ac:dyDescent="0.3">
      <c r="A140" t="s">
        <v>568</v>
      </c>
      <c r="B140" t="s">
        <v>468</v>
      </c>
      <c r="C140" t="s">
        <v>370</v>
      </c>
      <c r="D140" t="s">
        <v>569</v>
      </c>
      <c r="E140">
        <v>25</v>
      </c>
      <c r="F140">
        <v>991</v>
      </c>
      <c r="G140">
        <v>5</v>
      </c>
      <c r="H140">
        <v>0</v>
      </c>
      <c r="I140">
        <v>7.4999999999999997E-2</v>
      </c>
      <c r="J140" t="s">
        <v>384</v>
      </c>
      <c r="K140" t="s">
        <v>90</v>
      </c>
      <c r="L140" t="s">
        <v>374</v>
      </c>
      <c r="M140">
        <f t="shared" si="20"/>
        <v>0</v>
      </c>
      <c r="N140">
        <f t="shared" si="21"/>
        <v>20</v>
      </c>
      <c r="O140">
        <f t="shared" si="22"/>
        <v>19820</v>
      </c>
      <c r="P140">
        <f t="shared" si="23"/>
        <v>1486.5</v>
      </c>
      <c r="Q140">
        <f t="shared" si="24"/>
        <v>18333.5</v>
      </c>
    </row>
    <row r="141" spans="1:17" x14ac:dyDescent="0.3">
      <c r="A141" t="s">
        <v>536</v>
      </c>
      <c r="B141" t="s">
        <v>424</v>
      </c>
      <c r="C141" t="s">
        <v>400</v>
      </c>
      <c r="D141" t="s">
        <v>266</v>
      </c>
      <c r="E141">
        <v>28</v>
      </c>
      <c r="F141">
        <v>771</v>
      </c>
      <c r="G141">
        <v>3</v>
      </c>
      <c r="H141">
        <v>0.05</v>
      </c>
      <c r="I141">
        <v>7.4999999999999997E-2</v>
      </c>
      <c r="J141" t="s">
        <v>372</v>
      </c>
      <c r="K141" t="s">
        <v>90</v>
      </c>
      <c r="L141" t="s">
        <v>374</v>
      </c>
      <c r="M141">
        <f t="shared" si="20"/>
        <v>963.75</v>
      </c>
      <c r="N141">
        <f t="shared" si="21"/>
        <v>25</v>
      </c>
      <c r="O141">
        <f t="shared" si="22"/>
        <v>19275</v>
      </c>
      <c r="P141">
        <f t="shared" si="23"/>
        <v>1445.625</v>
      </c>
      <c r="Q141">
        <f t="shared" si="24"/>
        <v>16865.625</v>
      </c>
    </row>
    <row r="142" spans="1:17" x14ac:dyDescent="0.3">
      <c r="A142" t="s">
        <v>447</v>
      </c>
      <c r="B142" t="s">
        <v>402</v>
      </c>
      <c r="C142" t="s">
        <v>400</v>
      </c>
      <c r="D142" t="s">
        <v>275</v>
      </c>
      <c r="E142">
        <v>8</v>
      </c>
      <c r="F142">
        <v>3832</v>
      </c>
      <c r="G142">
        <v>3</v>
      </c>
      <c r="H142">
        <v>0.05</v>
      </c>
      <c r="I142">
        <v>7.4999999999999997E-2</v>
      </c>
      <c r="J142" t="s">
        <v>392</v>
      </c>
      <c r="K142" t="s">
        <v>90</v>
      </c>
      <c r="L142" t="s">
        <v>374</v>
      </c>
      <c r="M142">
        <f t="shared" si="20"/>
        <v>958</v>
      </c>
      <c r="N142">
        <f t="shared" si="21"/>
        <v>5</v>
      </c>
      <c r="O142">
        <f t="shared" si="22"/>
        <v>19160</v>
      </c>
      <c r="P142">
        <f t="shared" si="23"/>
        <v>1437</v>
      </c>
      <c r="Q142">
        <f t="shared" si="24"/>
        <v>16765</v>
      </c>
    </row>
    <row r="143" spans="1:17" x14ac:dyDescent="0.3">
      <c r="A143" t="s">
        <v>572</v>
      </c>
      <c r="B143" t="s">
        <v>468</v>
      </c>
      <c r="C143" t="s">
        <v>408</v>
      </c>
      <c r="D143" t="s">
        <v>287</v>
      </c>
      <c r="E143">
        <v>9</v>
      </c>
      <c r="F143">
        <v>3816</v>
      </c>
      <c r="G143">
        <v>4</v>
      </c>
      <c r="H143">
        <v>0.05</v>
      </c>
      <c r="I143">
        <v>7.4999999999999997E-2</v>
      </c>
      <c r="J143" t="s">
        <v>384</v>
      </c>
      <c r="K143" t="s">
        <v>90</v>
      </c>
      <c r="L143" t="s">
        <v>374</v>
      </c>
      <c r="M143">
        <f t="shared" si="20"/>
        <v>954</v>
      </c>
      <c r="N143">
        <f t="shared" si="21"/>
        <v>5</v>
      </c>
      <c r="O143">
        <f t="shared" si="22"/>
        <v>19080</v>
      </c>
      <c r="P143">
        <f t="shared" si="23"/>
        <v>1431</v>
      </c>
      <c r="Q143">
        <f t="shared" si="24"/>
        <v>16695</v>
      </c>
    </row>
    <row r="144" spans="1:17" x14ac:dyDescent="0.3">
      <c r="A144" t="s">
        <v>578</v>
      </c>
      <c r="B144" t="s">
        <v>422</v>
      </c>
      <c r="C144" t="s">
        <v>416</v>
      </c>
      <c r="D144" t="s">
        <v>247</v>
      </c>
      <c r="E144">
        <v>7</v>
      </c>
      <c r="F144">
        <v>4462</v>
      </c>
      <c r="G144">
        <v>3</v>
      </c>
      <c r="H144">
        <v>0.05</v>
      </c>
      <c r="I144">
        <v>7.4999999999999997E-2</v>
      </c>
      <c r="J144" t="s">
        <v>392</v>
      </c>
      <c r="K144" t="s">
        <v>96</v>
      </c>
      <c r="L144" t="s">
        <v>385</v>
      </c>
      <c r="M144">
        <f t="shared" si="20"/>
        <v>892.40000000000009</v>
      </c>
      <c r="N144">
        <f t="shared" si="21"/>
        <v>4</v>
      </c>
      <c r="O144">
        <f t="shared" si="22"/>
        <v>17848</v>
      </c>
      <c r="P144">
        <f t="shared" si="23"/>
        <v>1338.6</v>
      </c>
      <c r="Q144">
        <f t="shared" si="24"/>
        <v>15616.999999999998</v>
      </c>
    </row>
    <row r="145" spans="1:17" x14ac:dyDescent="0.3">
      <c r="A145" t="s">
        <v>529</v>
      </c>
      <c r="B145" t="s">
        <v>389</v>
      </c>
      <c r="C145" t="s">
        <v>377</v>
      </c>
      <c r="D145" t="s">
        <v>383</v>
      </c>
      <c r="E145">
        <v>11</v>
      </c>
      <c r="F145">
        <v>2223</v>
      </c>
      <c r="G145">
        <v>3</v>
      </c>
      <c r="H145">
        <v>0</v>
      </c>
      <c r="I145">
        <v>7.4999999999999997E-2</v>
      </c>
      <c r="J145" t="s">
        <v>384</v>
      </c>
      <c r="K145" t="s">
        <v>397</v>
      </c>
      <c r="L145" t="s">
        <v>380</v>
      </c>
      <c r="M145">
        <f t="shared" si="20"/>
        <v>0</v>
      </c>
      <c r="N145">
        <f t="shared" si="21"/>
        <v>8</v>
      </c>
      <c r="O145">
        <f t="shared" si="22"/>
        <v>17784</v>
      </c>
      <c r="P145">
        <f t="shared" si="23"/>
        <v>1333.8</v>
      </c>
      <c r="Q145">
        <f t="shared" si="24"/>
        <v>16450.2</v>
      </c>
    </row>
    <row r="146" spans="1:17" x14ac:dyDescent="0.3">
      <c r="A146" t="s">
        <v>407</v>
      </c>
      <c r="B146" t="s">
        <v>405</v>
      </c>
      <c r="C146" t="s">
        <v>408</v>
      </c>
      <c r="D146" t="s">
        <v>287</v>
      </c>
      <c r="E146">
        <v>17</v>
      </c>
      <c r="F146">
        <v>1102</v>
      </c>
      <c r="G146">
        <v>1</v>
      </c>
      <c r="H146">
        <v>0.05</v>
      </c>
      <c r="I146">
        <v>7.4999999999999997E-2</v>
      </c>
      <c r="J146" t="s">
        <v>392</v>
      </c>
      <c r="K146" t="s">
        <v>397</v>
      </c>
      <c r="L146" t="s">
        <v>380</v>
      </c>
      <c r="M146">
        <f t="shared" si="20"/>
        <v>881.6</v>
      </c>
      <c r="N146">
        <f t="shared" si="21"/>
        <v>16</v>
      </c>
      <c r="O146">
        <f t="shared" si="22"/>
        <v>17632</v>
      </c>
      <c r="P146">
        <f t="shared" si="23"/>
        <v>1322.3999999999999</v>
      </c>
      <c r="Q146">
        <f t="shared" si="24"/>
        <v>15428.000000000002</v>
      </c>
    </row>
    <row r="147" spans="1:17" x14ac:dyDescent="0.3">
      <c r="A147" t="s">
        <v>575</v>
      </c>
      <c r="B147" t="s">
        <v>422</v>
      </c>
      <c r="C147" t="s">
        <v>400</v>
      </c>
      <c r="D147" t="s">
        <v>274</v>
      </c>
      <c r="E147">
        <v>17</v>
      </c>
      <c r="F147">
        <v>1407</v>
      </c>
      <c r="G147">
        <v>5</v>
      </c>
      <c r="H147">
        <v>0</v>
      </c>
      <c r="I147">
        <v>7.4999999999999997E-2</v>
      </c>
      <c r="J147" t="s">
        <v>384</v>
      </c>
      <c r="K147" t="s">
        <v>90</v>
      </c>
      <c r="L147" t="s">
        <v>380</v>
      </c>
      <c r="M147">
        <f t="shared" si="20"/>
        <v>0</v>
      </c>
      <c r="N147">
        <f t="shared" si="21"/>
        <v>12</v>
      </c>
      <c r="O147">
        <f t="shared" si="22"/>
        <v>16884</v>
      </c>
      <c r="P147">
        <f t="shared" si="23"/>
        <v>1266.3</v>
      </c>
      <c r="Q147">
        <f t="shared" si="24"/>
        <v>15617.7</v>
      </c>
    </row>
    <row r="148" spans="1:17" x14ac:dyDescent="0.3">
      <c r="A148" t="s">
        <v>386</v>
      </c>
      <c r="B148" t="s">
        <v>387</v>
      </c>
      <c r="C148" t="s">
        <v>370</v>
      </c>
      <c r="D148" t="s">
        <v>371</v>
      </c>
      <c r="E148">
        <v>15</v>
      </c>
      <c r="F148">
        <v>1292</v>
      </c>
      <c r="G148">
        <v>2</v>
      </c>
      <c r="H148">
        <v>0.1</v>
      </c>
      <c r="I148">
        <v>7.4999999999999997E-2</v>
      </c>
      <c r="J148" t="s">
        <v>372</v>
      </c>
      <c r="K148" t="s">
        <v>373</v>
      </c>
      <c r="L148" t="s">
        <v>385</v>
      </c>
      <c r="M148">
        <f t="shared" si="20"/>
        <v>1679.6000000000001</v>
      </c>
      <c r="N148">
        <f t="shared" si="21"/>
        <v>13</v>
      </c>
      <c r="O148">
        <f t="shared" si="22"/>
        <v>16796</v>
      </c>
      <c r="P148">
        <f t="shared" si="23"/>
        <v>1259.7</v>
      </c>
      <c r="Q148">
        <f t="shared" si="24"/>
        <v>13856.699999999999</v>
      </c>
    </row>
    <row r="149" spans="1:17" x14ac:dyDescent="0.3">
      <c r="A149" t="s">
        <v>562</v>
      </c>
      <c r="B149" t="s">
        <v>382</v>
      </c>
      <c r="C149" t="s">
        <v>416</v>
      </c>
      <c r="D149" t="s">
        <v>245</v>
      </c>
      <c r="E149">
        <v>7</v>
      </c>
      <c r="F149">
        <v>2680</v>
      </c>
      <c r="G149">
        <v>1</v>
      </c>
      <c r="H149">
        <v>0</v>
      </c>
      <c r="I149">
        <v>7.4999999999999997E-2</v>
      </c>
      <c r="J149" t="s">
        <v>384</v>
      </c>
      <c r="K149" t="s">
        <v>397</v>
      </c>
      <c r="L149" t="s">
        <v>385</v>
      </c>
      <c r="M149">
        <f t="shared" si="20"/>
        <v>0</v>
      </c>
      <c r="N149">
        <f t="shared" si="21"/>
        <v>6</v>
      </c>
      <c r="O149">
        <f t="shared" si="22"/>
        <v>16080</v>
      </c>
      <c r="P149">
        <f t="shared" si="23"/>
        <v>1206</v>
      </c>
      <c r="Q149">
        <f t="shared" si="24"/>
        <v>14874</v>
      </c>
    </row>
    <row r="150" spans="1:17" x14ac:dyDescent="0.3">
      <c r="A150" t="s">
        <v>500</v>
      </c>
      <c r="B150" t="s">
        <v>422</v>
      </c>
      <c r="C150" t="s">
        <v>408</v>
      </c>
      <c r="D150" t="s">
        <v>288</v>
      </c>
      <c r="E150">
        <v>9</v>
      </c>
      <c r="F150">
        <v>3958</v>
      </c>
      <c r="G150">
        <v>5</v>
      </c>
      <c r="H150">
        <v>0.1</v>
      </c>
      <c r="I150">
        <v>7.4999999999999997E-2</v>
      </c>
      <c r="J150" t="s">
        <v>392</v>
      </c>
      <c r="K150" t="s">
        <v>373</v>
      </c>
      <c r="L150" t="s">
        <v>374</v>
      </c>
      <c r="M150">
        <f t="shared" si="20"/>
        <v>1583.2</v>
      </c>
      <c r="N150">
        <f t="shared" si="21"/>
        <v>4</v>
      </c>
      <c r="O150">
        <f t="shared" si="22"/>
        <v>15832</v>
      </c>
      <c r="P150">
        <f t="shared" si="23"/>
        <v>1187.3999999999999</v>
      </c>
      <c r="Q150">
        <f t="shared" si="24"/>
        <v>13061.4</v>
      </c>
    </row>
    <row r="151" spans="1:17" x14ac:dyDescent="0.3">
      <c r="A151" t="s">
        <v>462</v>
      </c>
      <c r="B151" t="s">
        <v>463</v>
      </c>
      <c r="C151" t="s">
        <v>400</v>
      </c>
      <c r="D151" t="s">
        <v>268</v>
      </c>
      <c r="E151">
        <v>11</v>
      </c>
      <c r="F151">
        <v>2609</v>
      </c>
      <c r="G151">
        <v>5</v>
      </c>
      <c r="H151">
        <v>0.1</v>
      </c>
      <c r="I151">
        <v>7.4999999999999997E-2</v>
      </c>
      <c r="J151" t="s">
        <v>392</v>
      </c>
      <c r="K151" t="s">
        <v>373</v>
      </c>
      <c r="L151" t="s">
        <v>374</v>
      </c>
      <c r="M151">
        <f t="shared" si="20"/>
        <v>1565.4</v>
      </c>
      <c r="N151">
        <f t="shared" si="21"/>
        <v>6</v>
      </c>
      <c r="O151">
        <f t="shared" si="22"/>
        <v>15654</v>
      </c>
      <c r="P151">
        <f t="shared" si="23"/>
        <v>1174.05</v>
      </c>
      <c r="Q151">
        <f t="shared" si="24"/>
        <v>12914.550000000001</v>
      </c>
    </row>
    <row r="152" spans="1:17" x14ac:dyDescent="0.3">
      <c r="A152" t="s">
        <v>507</v>
      </c>
      <c r="B152" t="s">
        <v>465</v>
      </c>
      <c r="C152" t="s">
        <v>377</v>
      </c>
      <c r="D152" t="s">
        <v>383</v>
      </c>
      <c r="E152">
        <v>9</v>
      </c>
      <c r="F152">
        <v>1942</v>
      </c>
      <c r="G152">
        <v>1</v>
      </c>
      <c r="H152">
        <v>0.05</v>
      </c>
      <c r="I152">
        <v>7.4999999999999997E-2</v>
      </c>
      <c r="J152" t="s">
        <v>384</v>
      </c>
      <c r="K152" t="s">
        <v>397</v>
      </c>
      <c r="L152" t="s">
        <v>385</v>
      </c>
      <c r="M152">
        <f t="shared" si="20"/>
        <v>776.80000000000007</v>
      </c>
      <c r="N152">
        <f t="shared" si="21"/>
        <v>8</v>
      </c>
      <c r="O152">
        <f t="shared" si="22"/>
        <v>15536</v>
      </c>
      <c r="P152">
        <f t="shared" si="23"/>
        <v>1165.2</v>
      </c>
      <c r="Q152">
        <f t="shared" si="24"/>
        <v>13594</v>
      </c>
    </row>
    <row r="153" spans="1:17" x14ac:dyDescent="0.3">
      <c r="A153" t="s">
        <v>457</v>
      </c>
      <c r="B153" t="s">
        <v>458</v>
      </c>
      <c r="C153" t="s">
        <v>403</v>
      </c>
      <c r="D153" t="s">
        <v>255</v>
      </c>
      <c r="E153">
        <v>25</v>
      </c>
      <c r="F153">
        <v>619</v>
      </c>
      <c r="G153">
        <v>0</v>
      </c>
      <c r="H153">
        <v>0.1</v>
      </c>
      <c r="I153">
        <v>7.4999999999999997E-2</v>
      </c>
      <c r="J153" t="s">
        <v>384</v>
      </c>
      <c r="K153" t="s">
        <v>373</v>
      </c>
      <c r="L153" t="s">
        <v>374</v>
      </c>
      <c r="M153">
        <f t="shared" si="20"/>
        <v>1547.5</v>
      </c>
      <c r="N153">
        <f t="shared" si="21"/>
        <v>25</v>
      </c>
      <c r="O153">
        <f t="shared" si="22"/>
        <v>15475</v>
      </c>
      <c r="P153">
        <f t="shared" si="23"/>
        <v>1160.625</v>
      </c>
      <c r="Q153">
        <f t="shared" si="24"/>
        <v>12766.875</v>
      </c>
    </row>
    <row r="154" spans="1:17" x14ac:dyDescent="0.3">
      <c r="A154" t="s">
        <v>440</v>
      </c>
      <c r="B154" t="s">
        <v>391</v>
      </c>
      <c r="C154" t="s">
        <v>416</v>
      </c>
      <c r="D154" t="s">
        <v>248</v>
      </c>
      <c r="E154">
        <v>22</v>
      </c>
      <c r="F154">
        <v>731</v>
      </c>
      <c r="G154">
        <v>1</v>
      </c>
      <c r="H154">
        <v>0.05</v>
      </c>
      <c r="I154">
        <v>7.4999999999999997E-2</v>
      </c>
      <c r="J154" t="s">
        <v>392</v>
      </c>
      <c r="K154" t="s">
        <v>373</v>
      </c>
      <c r="L154" t="s">
        <v>380</v>
      </c>
      <c r="M154">
        <f t="shared" si="20"/>
        <v>767.55000000000007</v>
      </c>
      <c r="N154">
        <f t="shared" si="21"/>
        <v>21</v>
      </c>
      <c r="O154">
        <f t="shared" si="22"/>
        <v>15351</v>
      </c>
      <c r="P154">
        <f t="shared" si="23"/>
        <v>1151.325</v>
      </c>
      <c r="Q154">
        <f t="shared" si="24"/>
        <v>13432.125</v>
      </c>
    </row>
    <row r="155" spans="1:17" x14ac:dyDescent="0.3">
      <c r="A155" t="s">
        <v>606</v>
      </c>
      <c r="B155" t="s">
        <v>432</v>
      </c>
      <c r="C155" t="s">
        <v>408</v>
      </c>
      <c r="D155" t="s">
        <v>286</v>
      </c>
      <c r="E155">
        <v>21</v>
      </c>
      <c r="F155">
        <v>945</v>
      </c>
      <c r="G155">
        <v>5</v>
      </c>
      <c r="H155">
        <v>0.05</v>
      </c>
      <c r="I155">
        <v>7.4999999999999997E-2</v>
      </c>
      <c r="J155" t="s">
        <v>372</v>
      </c>
      <c r="K155" t="s">
        <v>96</v>
      </c>
      <c r="L155" t="s">
        <v>374</v>
      </c>
      <c r="M155">
        <f t="shared" si="20"/>
        <v>756</v>
      </c>
      <c r="N155">
        <f t="shared" si="21"/>
        <v>16</v>
      </c>
      <c r="O155">
        <f t="shared" si="22"/>
        <v>15120</v>
      </c>
      <c r="P155">
        <f t="shared" si="23"/>
        <v>1134</v>
      </c>
      <c r="Q155">
        <f t="shared" si="24"/>
        <v>13230</v>
      </c>
    </row>
    <row r="156" spans="1:17" x14ac:dyDescent="0.3">
      <c r="A156" t="s">
        <v>605</v>
      </c>
      <c r="B156" t="s">
        <v>405</v>
      </c>
      <c r="C156" t="s">
        <v>377</v>
      </c>
      <c r="D156" t="s">
        <v>383</v>
      </c>
      <c r="E156">
        <v>21</v>
      </c>
      <c r="F156">
        <v>878</v>
      </c>
      <c r="G156">
        <v>4</v>
      </c>
      <c r="H156">
        <v>0.1</v>
      </c>
      <c r="I156">
        <v>7.4999999999999997E-2</v>
      </c>
      <c r="J156" t="s">
        <v>384</v>
      </c>
      <c r="K156" t="s">
        <v>420</v>
      </c>
      <c r="L156" t="s">
        <v>374</v>
      </c>
      <c r="M156">
        <f t="shared" si="20"/>
        <v>1492.6000000000001</v>
      </c>
      <c r="N156">
        <f t="shared" si="21"/>
        <v>17</v>
      </c>
      <c r="O156">
        <f t="shared" si="22"/>
        <v>14926</v>
      </c>
      <c r="P156">
        <f t="shared" si="23"/>
        <v>1119.45</v>
      </c>
      <c r="Q156">
        <f t="shared" si="24"/>
        <v>12313.949999999999</v>
      </c>
    </row>
    <row r="157" spans="1:17" x14ac:dyDescent="0.3">
      <c r="A157" t="s">
        <v>474</v>
      </c>
      <c r="B157" t="s">
        <v>410</v>
      </c>
      <c r="C157" t="s">
        <v>377</v>
      </c>
      <c r="D157" t="s">
        <v>215</v>
      </c>
      <c r="E157">
        <v>15</v>
      </c>
      <c r="F157">
        <v>985</v>
      </c>
      <c r="G157">
        <v>0</v>
      </c>
      <c r="H157">
        <v>0.1</v>
      </c>
      <c r="I157">
        <v>7.4999999999999997E-2</v>
      </c>
      <c r="J157" t="s">
        <v>372</v>
      </c>
      <c r="K157" t="s">
        <v>96</v>
      </c>
      <c r="L157" t="s">
        <v>374</v>
      </c>
      <c r="M157">
        <f t="shared" si="20"/>
        <v>1477.5</v>
      </c>
      <c r="N157">
        <f t="shared" si="21"/>
        <v>15</v>
      </c>
      <c r="O157">
        <f t="shared" si="22"/>
        <v>14775</v>
      </c>
      <c r="P157">
        <f t="shared" si="23"/>
        <v>1108.125</v>
      </c>
      <c r="Q157">
        <f t="shared" si="24"/>
        <v>12189.375</v>
      </c>
    </row>
    <row r="158" spans="1:17" x14ac:dyDescent="0.3">
      <c r="A158" t="s">
        <v>431</v>
      </c>
      <c r="B158" t="s">
        <v>432</v>
      </c>
      <c r="C158" t="s">
        <v>400</v>
      </c>
      <c r="D158" t="s">
        <v>275</v>
      </c>
      <c r="E158">
        <v>6</v>
      </c>
      <c r="F158">
        <v>3668</v>
      </c>
      <c r="G158">
        <v>2</v>
      </c>
      <c r="H158">
        <v>0.05</v>
      </c>
      <c r="I158">
        <v>7.4999999999999997E-2</v>
      </c>
      <c r="J158" t="s">
        <v>384</v>
      </c>
      <c r="K158" t="s">
        <v>373</v>
      </c>
      <c r="L158" t="s">
        <v>385</v>
      </c>
      <c r="M158">
        <f t="shared" si="20"/>
        <v>733.6</v>
      </c>
      <c r="N158">
        <f t="shared" si="21"/>
        <v>4</v>
      </c>
      <c r="O158">
        <f t="shared" si="22"/>
        <v>14672</v>
      </c>
      <c r="P158">
        <f t="shared" si="23"/>
        <v>1100.3999999999999</v>
      </c>
      <c r="Q158">
        <f t="shared" si="24"/>
        <v>12838</v>
      </c>
    </row>
    <row r="159" spans="1:17" x14ac:dyDescent="0.3">
      <c r="A159" t="s">
        <v>611</v>
      </c>
      <c r="B159" t="s">
        <v>415</v>
      </c>
      <c r="C159" t="s">
        <v>408</v>
      </c>
      <c r="D159" t="s">
        <v>286</v>
      </c>
      <c r="E159">
        <v>30</v>
      </c>
      <c r="F159">
        <v>472</v>
      </c>
      <c r="G159">
        <v>2</v>
      </c>
      <c r="H159">
        <v>0</v>
      </c>
      <c r="I159">
        <v>7.4999999999999997E-2</v>
      </c>
      <c r="J159" t="s">
        <v>392</v>
      </c>
      <c r="K159" t="s">
        <v>373</v>
      </c>
      <c r="L159" t="s">
        <v>393</v>
      </c>
      <c r="M159">
        <f t="shared" si="20"/>
        <v>0</v>
      </c>
      <c r="N159">
        <f t="shared" si="21"/>
        <v>28</v>
      </c>
      <c r="O159">
        <f t="shared" si="22"/>
        <v>13216</v>
      </c>
      <c r="P159">
        <f t="shared" si="23"/>
        <v>991.19999999999993</v>
      </c>
      <c r="Q159">
        <f t="shared" si="24"/>
        <v>12224.8</v>
      </c>
    </row>
    <row r="160" spans="1:17" x14ac:dyDescent="0.3">
      <c r="A160" t="s">
        <v>487</v>
      </c>
      <c r="B160" t="s">
        <v>422</v>
      </c>
      <c r="C160" t="s">
        <v>416</v>
      </c>
      <c r="D160" t="s">
        <v>250</v>
      </c>
      <c r="E160">
        <v>6</v>
      </c>
      <c r="F160">
        <v>2116</v>
      </c>
      <c r="G160">
        <v>0</v>
      </c>
      <c r="H160">
        <v>0.05</v>
      </c>
      <c r="I160">
        <v>7.4999999999999997E-2</v>
      </c>
      <c r="J160" t="s">
        <v>392</v>
      </c>
      <c r="K160" t="s">
        <v>379</v>
      </c>
      <c r="L160" t="s">
        <v>374</v>
      </c>
      <c r="M160">
        <f t="shared" si="20"/>
        <v>634.80000000000007</v>
      </c>
      <c r="N160">
        <f t="shared" si="21"/>
        <v>6</v>
      </c>
      <c r="O160">
        <f t="shared" si="22"/>
        <v>12696</v>
      </c>
      <c r="P160">
        <f t="shared" si="23"/>
        <v>952.19999999999993</v>
      </c>
      <c r="Q160">
        <f t="shared" si="24"/>
        <v>11109</v>
      </c>
    </row>
    <row r="161" spans="1:17" x14ac:dyDescent="0.3">
      <c r="A161" t="s">
        <v>423</v>
      </c>
      <c r="B161" t="s">
        <v>424</v>
      </c>
      <c r="C161" t="s">
        <v>377</v>
      </c>
      <c r="D161" t="s">
        <v>378</v>
      </c>
      <c r="E161">
        <v>16</v>
      </c>
      <c r="F161">
        <v>1047</v>
      </c>
      <c r="G161">
        <v>4</v>
      </c>
      <c r="H161">
        <v>0.05</v>
      </c>
      <c r="I161">
        <v>7.4999999999999997E-2</v>
      </c>
      <c r="J161" t="s">
        <v>372</v>
      </c>
      <c r="K161" t="s">
        <v>420</v>
      </c>
      <c r="L161" t="s">
        <v>374</v>
      </c>
      <c r="M161">
        <f t="shared" si="20"/>
        <v>628.20000000000005</v>
      </c>
      <c r="N161">
        <f t="shared" si="21"/>
        <v>12</v>
      </c>
      <c r="O161">
        <f t="shared" si="22"/>
        <v>12564</v>
      </c>
      <c r="P161">
        <f t="shared" si="23"/>
        <v>942.3</v>
      </c>
      <c r="Q161">
        <f t="shared" si="24"/>
        <v>10993.5</v>
      </c>
    </row>
    <row r="162" spans="1:17" x14ac:dyDescent="0.3">
      <c r="A162" t="s">
        <v>512</v>
      </c>
      <c r="B162" t="s">
        <v>497</v>
      </c>
      <c r="C162" t="s">
        <v>400</v>
      </c>
      <c r="D162" t="s">
        <v>269</v>
      </c>
      <c r="E162">
        <v>22</v>
      </c>
      <c r="F162">
        <v>582</v>
      </c>
      <c r="G162">
        <v>1</v>
      </c>
      <c r="H162">
        <v>0.1</v>
      </c>
      <c r="I162">
        <v>7.4999999999999997E-2</v>
      </c>
      <c r="J162" t="s">
        <v>384</v>
      </c>
      <c r="K162" t="s">
        <v>90</v>
      </c>
      <c r="L162" t="s">
        <v>374</v>
      </c>
      <c r="M162">
        <f t="shared" ref="M162:M193" si="25">H162*O162</f>
        <v>1222.2</v>
      </c>
      <c r="N162">
        <f t="shared" ref="N162:N193" si="26">SUM(E162-G162)</f>
        <v>21</v>
      </c>
      <c r="O162">
        <f t="shared" ref="O162:O193" si="27">SUM(F162*N162)</f>
        <v>12222</v>
      </c>
      <c r="P162">
        <f t="shared" ref="P162:P193" si="28">I162*O162</f>
        <v>916.65</v>
      </c>
      <c r="Q162">
        <f t="shared" ref="Q162:Q193" si="29">SUM(O162-M162-P162)</f>
        <v>10083.15</v>
      </c>
    </row>
    <row r="163" spans="1:17" x14ac:dyDescent="0.3">
      <c r="A163" t="s">
        <v>571</v>
      </c>
      <c r="B163" t="s">
        <v>439</v>
      </c>
      <c r="C163" t="s">
        <v>400</v>
      </c>
      <c r="D163" t="s">
        <v>269</v>
      </c>
      <c r="E163">
        <v>7</v>
      </c>
      <c r="F163">
        <v>2004</v>
      </c>
      <c r="G163">
        <v>1</v>
      </c>
      <c r="H163">
        <v>0.1</v>
      </c>
      <c r="I163">
        <v>7.4999999999999997E-2</v>
      </c>
      <c r="J163" t="s">
        <v>392</v>
      </c>
      <c r="K163" t="s">
        <v>96</v>
      </c>
      <c r="L163" t="s">
        <v>393</v>
      </c>
      <c r="M163">
        <f t="shared" si="25"/>
        <v>1202.4000000000001</v>
      </c>
      <c r="N163">
        <f t="shared" si="26"/>
        <v>6</v>
      </c>
      <c r="O163">
        <f t="shared" si="27"/>
        <v>12024</v>
      </c>
      <c r="P163">
        <f t="shared" si="28"/>
        <v>901.8</v>
      </c>
      <c r="Q163">
        <f t="shared" si="29"/>
        <v>9919.8000000000011</v>
      </c>
    </row>
    <row r="164" spans="1:17" x14ac:dyDescent="0.3">
      <c r="A164" t="s">
        <v>607</v>
      </c>
      <c r="B164" t="s">
        <v>454</v>
      </c>
      <c r="C164" t="s">
        <v>406</v>
      </c>
      <c r="D164" t="s">
        <v>217</v>
      </c>
      <c r="E164">
        <v>11</v>
      </c>
      <c r="F164">
        <v>1588</v>
      </c>
      <c r="G164">
        <v>4</v>
      </c>
      <c r="H164">
        <v>0</v>
      </c>
      <c r="I164">
        <v>7.4999999999999997E-2</v>
      </c>
      <c r="J164" t="s">
        <v>384</v>
      </c>
      <c r="K164" t="s">
        <v>397</v>
      </c>
      <c r="L164" t="s">
        <v>380</v>
      </c>
      <c r="M164">
        <f t="shared" si="25"/>
        <v>0</v>
      </c>
      <c r="N164">
        <f t="shared" si="26"/>
        <v>7</v>
      </c>
      <c r="O164">
        <f t="shared" si="27"/>
        <v>11116</v>
      </c>
      <c r="P164">
        <f t="shared" si="28"/>
        <v>833.69999999999993</v>
      </c>
      <c r="Q164">
        <f t="shared" si="29"/>
        <v>10282.299999999999</v>
      </c>
    </row>
    <row r="165" spans="1:17" x14ac:dyDescent="0.3">
      <c r="A165" t="s">
        <v>602</v>
      </c>
      <c r="B165" t="s">
        <v>430</v>
      </c>
      <c r="C165" t="s">
        <v>406</v>
      </c>
      <c r="D165" t="s">
        <v>291</v>
      </c>
      <c r="E165">
        <v>20</v>
      </c>
      <c r="F165">
        <v>568</v>
      </c>
      <c r="G165">
        <v>1</v>
      </c>
      <c r="H165">
        <v>0.05</v>
      </c>
      <c r="I165">
        <v>7.4999999999999997E-2</v>
      </c>
      <c r="J165" t="s">
        <v>392</v>
      </c>
      <c r="K165" t="s">
        <v>90</v>
      </c>
      <c r="L165" t="s">
        <v>393</v>
      </c>
      <c r="M165">
        <f t="shared" si="25"/>
        <v>539.6</v>
      </c>
      <c r="N165">
        <f t="shared" si="26"/>
        <v>19</v>
      </c>
      <c r="O165">
        <f t="shared" si="27"/>
        <v>10792</v>
      </c>
      <c r="P165">
        <f t="shared" si="28"/>
        <v>809.4</v>
      </c>
      <c r="Q165">
        <f t="shared" si="29"/>
        <v>9443</v>
      </c>
    </row>
    <row r="166" spans="1:17" x14ac:dyDescent="0.3">
      <c r="A166" t="s">
        <v>435</v>
      </c>
      <c r="B166" t="s">
        <v>422</v>
      </c>
      <c r="C166" t="s">
        <v>370</v>
      </c>
      <c r="D166" t="s">
        <v>371</v>
      </c>
      <c r="E166">
        <v>32</v>
      </c>
      <c r="F166">
        <v>353</v>
      </c>
      <c r="G166">
        <v>2</v>
      </c>
      <c r="H166">
        <v>0.05</v>
      </c>
      <c r="I166">
        <v>7.4999999999999997E-2</v>
      </c>
      <c r="J166" t="s">
        <v>384</v>
      </c>
      <c r="K166" t="s">
        <v>420</v>
      </c>
      <c r="L166" t="s">
        <v>385</v>
      </c>
      <c r="M166">
        <f t="shared" si="25"/>
        <v>529.5</v>
      </c>
      <c r="N166">
        <f t="shared" si="26"/>
        <v>30</v>
      </c>
      <c r="O166">
        <f t="shared" si="27"/>
        <v>10590</v>
      </c>
      <c r="P166">
        <f t="shared" si="28"/>
        <v>794.25</v>
      </c>
      <c r="Q166">
        <f t="shared" si="29"/>
        <v>9266.25</v>
      </c>
    </row>
    <row r="167" spans="1:17" x14ac:dyDescent="0.3">
      <c r="A167" t="s">
        <v>585</v>
      </c>
      <c r="B167" t="s">
        <v>413</v>
      </c>
      <c r="C167" t="s">
        <v>403</v>
      </c>
      <c r="D167" t="s">
        <v>229</v>
      </c>
      <c r="E167">
        <v>8</v>
      </c>
      <c r="F167">
        <v>2488</v>
      </c>
      <c r="G167">
        <v>4</v>
      </c>
      <c r="H167">
        <v>0.05</v>
      </c>
      <c r="I167">
        <v>7.4999999999999997E-2</v>
      </c>
      <c r="J167" t="s">
        <v>392</v>
      </c>
      <c r="K167" t="s">
        <v>420</v>
      </c>
      <c r="L167" t="s">
        <v>380</v>
      </c>
      <c r="M167">
        <f t="shared" si="25"/>
        <v>497.6</v>
      </c>
      <c r="N167">
        <f t="shared" si="26"/>
        <v>4</v>
      </c>
      <c r="O167">
        <f t="shared" si="27"/>
        <v>9952</v>
      </c>
      <c r="P167">
        <f t="shared" si="28"/>
        <v>746.4</v>
      </c>
      <c r="Q167">
        <f t="shared" si="29"/>
        <v>8708</v>
      </c>
    </row>
    <row r="168" spans="1:17" x14ac:dyDescent="0.3">
      <c r="A168" t="s">
        <v>441</v>
      </c>
      <c r="B168" t="s">
        <v>369</v>
      </c>
      <c r="C168" t="s">
        <v>408</v>
      </c>
      <c r="D168" t="s">
        <v>289</v>
      </c>
      <c r="E168">
        <v>9</v>
      </c>
      <c r="F168">
        <v>1641</v>
      </c>
      <c r="G168">
        <v>3</v>
      </c>
      <c r="H168">
        <v>0</v>
      </c>
      <c r="I168">
        <v>7.4999999999999997E-2</v>
      </c>
      <c r="J168" t="s">
        <v>372</v>
      </c>
      <c r="K168" t="s">
        <v>397</v>
      </c>
      <c r="L168" t="s">
        <v>385</v>
      </c>
      <c r="M168">
        <f t="shared" si="25"/>
        <v>0</v>
      </c>
      <c r="N168">
        <f t="shared" si="26"/>
        <v>6</v>
      </c>
      <c r="O168">
        <f t="shared" si="27"/>
        <v>9846</v>
      </c>
      <c r="P168">
        <f t="shared" si="28"/>
        <v>738.44999999999993</v>
      </c>
      <c r="Q168">
        <f t="shared" si="29"/>
        <v>9107.5499999999993</v>
      </c>
    </row>
    <row r="169" spans="1:17" x14ac:dyDescent="0.3">
      <c r="A169" t="s">
        <v>554</v>
      </c>
      <c r="B169" t="s">
        <v>399</v>
      </c>
      <c r="C169" t="s">
        <v>416</v>
      </c>
      <c r="D169" t="s">
        <v>250</v>
      </c>
      <c r="E169">
        <v>15</v>
      </c>
      <c r="F169">
        <v>889</v>
      </c>
      <c r="G169">
        <v>4</v>
      </c>
      <c r="H169">
        <v>0.05</v>
      </c>
      <c r="I169">
        <v>7.4999999999999997E-2</v>
      </c>
      <c r="J169" t="s">
        <v>372</v>
      </c>
      <c r="K169" t="s">
        <v>397</v>
      </c>
      <c r="L169" t="s">
        <v>380</v>
      </c>
      <c r="M169">
        <f t="shared" si="25"/>
        <v>488.95000000000005</v>
      </c>
      <c r="N169">
        <f t="shared" si="26"/>
        <v>11</v>
      </c>
      <c r="O169">
        <f t="shared" si="27"/>
        <v>9779</v>
      </c>
      <c r="P169">
        <f t="shared" si="28"/>
        <v>733.42499999999995</v>
      </c>
      <c r="Q169">
        <f t="shared" si="29"/>
        <v>8556.625</v>
      </c>
    </row>
    <row r="170" spans="1:17" x14ac:dyDescent="0.3">
      <c r="A170" t="s">
        <v>580</v>
      </c>
      <c r="B170" t="s">
        <v>391</v>
      </c>
      <c r="C170" t="s">
        <v>406</v>
      </c>
      <c r="D170" t="s">
        <v>226</v>
      </c>
      <c r="E170">
        <v>24</v>
      </c>
      <c r="F170">
        <v>439</v>
      </c>
      <c r="G170">
        <v>2</v>
      </c>
      <c r="H170">
        <v>0</v>
      </c>
      <c r="I170">
        <v>7.4999999999999997E-2</v>
      </c>
      <c r="J170" t="s">
        <v>392</v>
      </c>
      <c r="K170" t="s">
        <v>420</v>
      </c>
      <c r="L170" t="s">
        <v>380</v>
      </c>
      <c r="M170">
        <f t="shared" si="25"/>
        <v>0</v>
      </c>
      <c r="N170">
        <f t="shared" si="26"/>
        <v>22</v>
      </c>
      <c r="O170">
        <f t="shared" si="27"/>
        <v>9658</v>
      </c>
      <c r="P170">
        <f t="shared" si="28"/>
        <v>724.35</v>
      </c>
      <c r="Q170">
        <f t="shared" si="29"/>
        <v>8933.65</v>
      </c>
    </row>
    <row r="171" spans="1:17" x14ac:dyDescent="0.3">
      <c r="A171" t="s">
        <v>388</v>
      </c>
      <c r="B171" t="s">
        <v>389</v>
      </c>
      <c r="C171" t="s">
        <v>377</v>
      </c>
      <c r="D171" t="s">
        <v>383</v>
      </c>
      <c r="E171">
        <v>31</v>
      </c>
      <c r="F171">
        <v>317</v>
      </c>
      <c r="G171">
        <v>1</v>
      </c>
      <c r="H171">
        <v>0.1</v>
      </c>
      <c r="I171">
        <v>7.4999999999999997E-2</v>
      </c>
      <c r="J171" t="s">
        <v>372</v>
      </c>
      <c r="K171" t="s">
        <v>96</v>
      </c>
      <c r="L171" t="s">
        <v>380</v>
      </c>
      <c r="M171">
        <f t="shared" si="25"/>
        <v>951</v>
      </c>
      <c r="N171">
        <f t="shared" si="26"/>
        <v>30</v>
      </c>
      <c r="O171">
        <f t="shared" si="27"/>
        <v>9510</v>
      </c>
      <c r="P171">
        <f t="shared" si="28"/>
        <v>713.25</v>
      </c>
      <c r="Q171">
        <f t="shared" si="29"/>
        <v>7845.75</v>
      </c>
    </row>
    <row r="172" spans="1:17" x14ac:dyDescent="0.3">
      <c r="A172" t="s">
        <v>563</v>
      </c>
      <c r="B172" t="s">
        <v>458</v>
      </c>
      <c r="C172" t="s">
        <v>370</v>
      </c>
      <c r="D172" t="s">
        <v>396</v>
      </c>
      <c r="E172">
        <v>5</v>
      </c>
      <c r="F172">
        <v>2365</v>
      </c>
      <c r="G172">
        <v>1</v>
      </c>
      <c r="H172">
        <v>0</v>
      </c>
      <c r="I172">
        <v>7.4999999999999997E-2</v>
      </c>
      <c r="J172" t="s">
        <v>372</v>
      </c>
      <c r="K172" t="s">
        <v>96</v>
      </c>
      <c r="L172" t="s">
        <v>385</v>
      </c>
      <c r="M172">
        <f t="shared" si="25"/>
        <v>0</v>
      </c>
      <c r="N172">
        <f t="shared" si="26"/>
        <v>4</v>
      </c>
      <c r="O172">
        <f t="shared" si="27"/>
        <v>9460</v>
      </c>
      <c r="P172">
        <f t="shared" si="28"/>
        <v>709.5</v>
      </c>
      <c r="Q172">
        <f t="shared" si="29"/>
        <v>8750.5</v>
      </c>
    </row>
    <row r="173" spans="1:17" x14ac:dyDescent="0.3">
      <c r="A173" t="s">
        <v>515</v>
      </c>
      <c r="B173" t="s">
        <v>382</v>
      </c>
      <c r="C173" t="s">
        <v>377</v>
      </c>
      <c r="D173" t="s">
        <v>378</v>
      </c>
      <c r="E173">
        <v>28</v>
      </c>
      <c r="F173">
        <v>377</v>
      </c>
      <c r="G173">
        <v>3</v>
      </c>
      <c r="H173">
        <v>0.05</v>
      </c>
      <c r="I173">
        <v>7.4999999999999997E-2</v>
      </c>
      <c r="J173" t="s">
        <v>372</v>
      </c>
      <c r="K173" t="s">
        <v>379</v>
      </c>
      <c r="L173" t="s">
        <v>380</v>
      </c>
      <c r="M173">
        <f t="shared" si="25"/>
        <v>471.25</v>
      </c>
      <c r="N173">
        <f t="shared" si="26"/>
        <v>25</v>
      </c>
      <c r="O173">
        <f t="shared" si="27"/>
        <v>9425</v>
      </c>
      <c r="P173">
        <f t="shared" si="28"/>
        <v>706.875</v>
      </c>
      <c r="Q173">
        <f t="shared" si="29"/>
        <v>8246.875</v>
      </c>
    </row>
    <row r="174" spans="1:17" x14ac:dyDescent="0.3">
      <c r="A174" t="s">
        <v>503</v>
      </c>
      <c r="B174" t="s">
        <v>399</v>
      </c>
      <c r="C174" t="s">
        <v>406</v>
      </c>
      <c r="D174" t="s">
        <v>225</v>
      </c>
      <c r="E174">
        <v>29</v>
      </c>
      <c r="F174">
        <v>326</v>
      </c>
      <c r="G174">
        <v>1</v>
      </c>
      <c r="H174">
        <v>0.1</v>
      </c>
      <c r="I174">
        <v>7.4999999999999997E-2</v>
      </c>
      <c r="J174" t="s">
        <v>392</v>
      </c>
      <c r="K174" t="s">
        <v>90</v>
      </c>
      <c r="L174" t="s">
        <v>380</v>
      </c>
      <c r="M174">
        <f t="shared" si="25"/>
        <v>912.80000000000007</v>
      </c>
      <c r="N174">
        <f t="shared" si="26"/>
        <v>28</v>
      </c>
      <c r="O174">
        <f t="shared" si="27"/>
        <v>9128</v>
      </c>
      <c r="P174">
        <f t="shared" si="28"/>
        <v>684.6</v>
      </c>
      <c r="Q174">
        <f t="shared" si="29"/>
        <v>7530.6</v>
      </c>
    </row>
    <row r="175" spans="1:17" x14ac:dyDescent="0.3">
      <c r="A175" t="s">
        <v>429</v>
      </c>
      <c r="B175" t="s">
        <v>430</v>
      </c>
      <c r="C175" t="s">
        <v>370</v>
      </c>
      <c r="D175" t="s">
        <v>371</v>
      </c>
      <c r="E175">
        <v>15</v>
      </c>
      <c r="F175">
        <v>909</v>
      </c>
      <c r="G175">
        <v>5</v>
      </c>
      <c r="H175">
        <v>0.1</v>
      </c>
      <c r="I175">
        <v>7.4999999999999997E-2</v>
      </c>
      <c r="J175" t="s">
        <v>372</v>
      </c>
      <c r="K175" t="s">
        <v>90</v>
      </c>
      <c r="L175" t="s">
        <v>380</v>
      </c>
      <c r="M175">
        <f t="shared" si="25"/>
        <v>909</v>
      </c>
      <c r="N175">
        <f t="shared" si="26"/>
        <v>10</v>
      </c>
      <c r="O175">
        <f t="shared" si="27"/>
        <v>9090</v>
      </c>
      <c r="P175">
        <f t="shared" si="28"/>
        <v>681.75</v>
      </c>
      <c r="Q175">
        <f t="shared" si="29"/>
        <v>7499.25</v>
      </c>
    </row>
    <row r="176" spans="1:17" x14ac:dyDescent="0.3">
      <c r="A176" t="s">
        <v>448</v>
      </c>
      <c r="B176" t="s">
        <v>413</v>
      </c>
      <c r="C176" t="s">
        <v>403</v>
      </c>
      <c r="D176" t="s">
        <v>227</v>
      </c>
      <c r="E176">
        <v>6</v>
      </c>
      <c r="F176">
        <v>4490</v>
      </c>
      <c r="G176">
        <v>4</v>
      </c>
      <c r="H176">
        <v>0.1</v>
      </c>
      <c r="I176">
        <v>7.4999999999999997E-2</v>
      </c>
      <c r="J176" t="s">
        <v>392</v>
      </c>
      <c r="K176" t="s">
        <v>373</v>
      </c>
      <c r="L176" t="s">
        <v>393</v>
      </c>
      <c r="M176">
        <f t="shared" si="25"/>
        <v>898</v>
      </c>
      <c r="N176">
        <f t="shared" si="26"/>
        <v>2</v>
      </c>
      <c r="O176">
        <f t="shared" si="27"/>
        <v>8980</v>
      </c>
      <c r="P176">
        <f t="shared" si="28"/>
        <v>673.5</v>
      </c>
      <c r="Q176">
        <f t="shared" si="29"/>
        <v>7408.5</v>
      </c>
    </row>
    <row r="177" spans="1:17" x14ac:dyDescent="0.3">
      <c r="A177" t="s">
        <v>576</v>
      </c>
      <c r="B177" t="s">
        <v>389</v>
      </c>
      <c r="C177" t="s">
        <v>416</v>
      </c>
      <c r="D177" t="s">
        <v>250</v>
      </c>
      <c r="E177">
        <v>18</v>
      </c>
      <c r="F177">
        <v>509</v>
      </c>
      <c r="G177">
        <v>1</v>
      </c>
      <c r="H177">
        <v>0</v>
      </c>
      <c r="I177">
        <v>7.4999999999999997E-2</v>
      </c>
      <c r="J177" t="s">
        <v>372</v>
      </c>
      <c r="K177" t="s">
        <v>373</v>
      </c>
      <c r="L177" t="s">
        <v>393</v>
      </c>
      <c r="M177">
        <f t="shared" si="25"/>
        <v>0</v>
      </c>
      <c r="N177">
        <f t="shared" si="26"/>
        <v>17</v>
      </c>
      <c r="O177">
        <f t="shared" si="27"/>
        <v>8653</v>
      </c>
      <c r="P177">
        <f t="shared" si="28"/>
        <v>648.97500000000002</v>
      </c>
      <c r="Q177">
        <f t="shared" si="29"/>
        <v>8004.0249999999996</v>
      </c>
    </row>
    <row r="178" spans="1:17" x14ac:dyDescent="0.3">
      <c r="A178" t="s">
        <v>495</v>
      </c>
      <c r="B178" t="s">
        <v>430</v>
      </c>
      <c r="C178" t="s">
        <v>403</v>
      </c>
      <c r="D178" t="s">
        <v>255</v>
      </c>
      <c r="E178">
        <v>5</v>
      </c>
      <c r="F178">
        <v>4217</v>
      </c>
      <c r="G178">
        <v>3</v>
      </c>
      <c r="H178">
        <v>0.05</v>
      </c>
      <c r="I178">
        <v>7.4999999999999997E-2</v>
      </c>
      <c r="J178" t="s">
        <v>392</v>
      </c>
      <c r="K178" t="s">
        <v>397</v>
      </c>
      <c r="L178" t="s">
        <v>374</v>
      </c>
      <c r="M178">
        <f t="shared" si="25"/>
        <v>421.70000000000005</v>
      </c>
      <c r="N178">
        <f t="shared" si="26"/>
        <v>2</v>
      </c>
      <c r="O178">
        <f t="shared" si="27"/>
        <v>8434</v>
      </c>
      <c r="P178">
        <f t="shared" si="28"/>
        <v>632.54999999999995</v>
      </c>
      <c r="Q178">
        <f t="shared" si="29"/>
        <v>7379.75</v>
      </c>
    </row>
    <row r="179" spans="1:17" x14ac:dyDescent="0.3">
      <c r="A179" t="s">
        <v>436</v>
      </c>
      <c r="B179" t="s">
        <v>437</v>
      </c>
      <c r="C179" t="s">
        <v>400</v>
      </c>
      <c r="D179" t="s">
        <v>275</v>
      </c>
      <c r="E179">
        <v>13</v>
      </c>
      <c r="F179">
        <v>890</v>
      </c>
      <c r="G179">
        <v>4</v>
      </c>
      <c r="H179">
        <v>0.1</v>
      </c>
      <c r="I179">
        <v>7.4999999999999997E-2</v>
      </c>
      <c r="J179" t="s">
        <v>372</v>
      </c>
      <c r="K179" t="s">
        <v>379</v>
      </c>
      <c r="L179" t="s">
        <v>374</v>
      </c>
      <c r="M179">
        <f t="shared" si="25"/>
        <v>801</v>
      </c>
      <c r="N179">
        <f t="shared" si="26"/>
        <v>9</v>
      </c>
      <c r="O179">
        <f t="shared" si="27"/>
        <v>8010</v>
      </c>
      <c r="P179">
        <f t="shared" si="28"/>
        <v>600.75</v>
      </c>
      <c r="Q179">
        <f t="shared" si="29"/>
        <v>6608.25</v>
      </c>
    </row>
    <row r="180" spans="1:17" x14ac:dyDescent="0.3">
      <c r="A180" t="s">
        <v>417</v>
      </c>
      <c r="B180" t="s">
        <v>389</v>
      </c>
      <c r="C180" t="s">
        <v>408</v>
      </c>
      <c r="D180" t="s">
        <v>286</v>
      </c>
      <c r="E180">
        <v>5</v>
      </c>
      <c r="F180">
        <v>3998</v>
      </c>
      <c r="G180">
        <v>3</v>
      </c>
      <c r="H180">
        <v>0</v>
      </c>
      <c r="I180">
        <v>7.4999999999999997E-2</v>
      </c>
      <c r="J180" t="s">
        <v>372</v>
      </c>
      <c r="K180" t="s">
        <v>373</v>
      </c>
      <c r="L180" t="s">
        <v>393</v>
      </c>
      <c r="M180">
        <f t="shared" si="25"/>
        <v>0</v>
      </c>
      <c r="N180">
        <f t="shared" si="26"/>
        <v>2</v>
      </c>
      <c r="O180">
        <f t="shared" si="27"/>
        <v>7996</v>
      </c>
      <c r="P180">
        <f t="shared" si="28"/>
        <v>599.69999999999993</v>
      </c>
      <c r="Q180">
        <f t="shared" si="29"/>
        <v>7396.3</v>
      </c>
    </row>
    <row r="181" spans="1:17" x14ac:dyDescent="0.3">
      <c r="A181" t="s">
        <v>491</v>
      </c>
      <c r="B181" t="s">
        <v>424</v>
      </c>
      <c r="C181" t="s">
        <v>403</v>
      </c>
      <c r="D181" t="s">
        <v>254</v>
      </c>
      <c r="E181">
        <v>5</v>
      </c>
      <c r="F181">
        <v>3538</v>
      </c>
      <c r="G181">
        <v>3</v>
      </c>
      <c r="H181">
        <v>0.1</v>
      </c>
      <c r="I181">
        <v>7.4999999999999997E-2</v>
      </c>
      <c r="J181" t="s">
        <v>392</v>
      </c>
      <c r="K181" t="s">
        <v>397</v>
      </c>
      <c r="L181" t="s">
        <v>374</v>
      </c>
      <c r="M181">
        <f t="shared" si="25"/>
        <v>707.6</v>
      </c>
      <c r="N181">
        <f t="shared" si="26"/>
        <v>2</v>
      </c>
      <c r="O181">
        <f t="shared" si="27"/>
        <v>7076</v>
      </c>
      <c r="P181">
        <f t="shared" si="28"/>
        <v>530.69999999999993</v>
      </c>
      <c r="Q181">
        <f t="shared" si="29"/>
        <v>5837.7</v>
      </c>
    </row>
    <row r="182" spans="1:17" x14ac:dyDescent="0.3">
      <c r="A182" t="s">
        <v>368</v>
      </c>
      <c r="B182" t="s">
        <v>369</v>
      </c>
      <c r="C182" t="s">
        <v>370</v>
      </c>
      <c r="D182" t="s">
        <v>371</v>
      </c>
      <c r="E182">
        <v>10</v>
      </c>
      <c r="F182">
        <v>1138</v>
      </c>
      <c r="G182">
        <v>4</v>
      </c>
      <c r="H182">
        <v>0.1</v>
      </c>
      <c r="I182">
        <v>7.4999999999999997E-2</v>
      </c>
      <c r="J182" t="s">
        <v>372</v>
      </c>
      <c r="K182" t="s">
        <v>373</v>
      </c>
      <c r="L182" t="s">
        <v>374</v>
      </c>
      <c r="M182">
        <f t="shared" si="25"/>
        <v>682.80000000000007</v>
      </c>
      <c r="N182">
        <f t="shared" si="26"/>
        <v>6</v>
      </c>
      <c r="O182">
        <f t="shared" si="27"/>
        <v>6828</v>
      </c>
      <c r="P182">
        <f t="shared" si="28"/>
        <v>512.1</v>
      </c>
      <c r="Q182" s="55">
        <f t="shared" si="29"/>
        <v>5633.0999999999995</v>
      </c>
    </row>
    <row r="183" spans="1:17" x14ac:dyDescent="0.3">
      <c r="A183" t="s">
        <v>558</v>
      </c>
      <c r="B183" t="s">
        <v>424</v>
      </c>
      <c r="C183" t="s">
        <v>406</v>
      </c>
      <c r="D183" t="s">
        <v>291</v>
      </c>
      <c r="E183">
        <v>15</v>
      </c>
      <c r="F183">
        <v>551</v>
      </c>
      <c r="G183">
        <v>3</v>
      </c>
      <c r="H183">
        <v>0.05</v>
      </c>
      <c r="I183">
        <v>7.4999999999999997E-2</v>
      </c>
      <c r="J183" t="s">
        <v>392</v>
      </c>
      <c r="K183" t="s">
        <v>90</v>
      </c>
      <c r="L183" t="s">
        <v>374</v>
      </c>
      <c r="M183">
        <f t="shared" si="25"/>
        <v>330.6</v>
      </c>
      <c r="N183">
        <f t="shared" si="26"/>
        <v>12</v>
      </c>
      <c r="O183">
        <f t="shared" si="27"/>
        <v>6612</v>
      </c>
      <c r="P183">
        <f t="shared" si="28"/>
        <v>495.9</v>
      </c>
      <c r="Q183">
        <f t="shared" si="29"/>
        <v>5785.5</v>
      </c>
    </row>
    <row r="184" spans="1:17" x14ac:dyDescent="0.3">
      <c r="A184" t="s">
        <v>418</v>
      </c>
      <c r="B184" t="s">
        <v>395</v>
      </c>
      <c r="C184" t="s">
        <v>400</v>
      </c>
      <c r="D184" t="s">
        <v>275</v>
      </c>
      <c r="E184">
        <v>8</v>
      </c>
      <c r="F184">
        <v>861</v>
      </c>
      <c r="G184">
        <v>1</v>
      </c>
      <c r="H184">
        <v>0</v>
      </c>
      <c r="I184">
        <v>7.4999999999999997E-2</v>
      </c>
      <c r="J184" t="s">
        <v>372</v>
      </c>
      <c r="K184" t="s">
        <v>96</v>
      </c>
      <c r="L184" t="s">
        <v>393</v>
      </c>
      <c r="M184">
        <f t="shared" si="25"/>
        <v>0</v>
      </c>
      <c r="N184">
        <f t="shared" si="26"/>
        <v>7</v>
      </c>
      <c r="O184">
        <f t="shared" si="27"/>
        <v>6027</v>
      </c>
      <c r="P184">
        <f t="shared" si="28"/>
        <v>452.02499999999998</v>
      </c>
      <c r="Q184">
        <f t="shared" si="29"/>
        <v>5574.9750000000004</v>
      </c>
    </row>
    <row r="185" spans="1:17" x14ac:dyDescent="0.3">
      <c r="A185" t="s">
        <v>544</v>
      </c>
      <c r="B185" t="s">
        <v>382</v>
      </c>
      <c r="C185" t="s">
        <v>416</v>
      </c>
      <c r="D185" t="s">
        <v>250</v>
      </c>
      <c r="E185">
        <v>10</v>
      </c>
      <c r="F185">
        <v>651</v>
      </c>
      <c r="G185">
        <v>1</v>
      </c>
      <c r="H185">
        <v>0.1</v>
      </c>
      <c r="I185">
        <v>7.4999999999999997E-2</v>
      </c>
      <c r="J185" t="s">
        <v>384</v>
      </c>
      <c r="K185" t="s">
        <v>90</v>
      </c>
      <c r="L185" t="s">
        <v>385</v>
      </c>
      <c r="M185">
        <f t="shared" si="25"/>
        <v>585.9</v>
      </c>
      <c r="N185">
        <f t="shared" si="26"/>
        <v>9</v>
      </c>
      <c r="O185">
        <f t="shared" si="27"/>
        <v>5859</v>
      </c>
      <c r="P185">
        <f t="shared" si="28"/>
        <v>439.42500000000001</v>
      </c>
      <c r="Q185">
        <f t="shared" si="29"/>
        <v>4833.6750000000002</v>
      </c>
    </row>
    <row r="186" spans="1:17" x14ac:dyDescent="0.3">
      <c r="A186" t="s">
        <v>570</v>
      </c>
      <c r="B186" t="s">
        <v>473</v>
      </c>
      <c r="C186" t="s">
        <v>370</v>
      </c>
      <c r="D186" t="s">
        <v>371</v>
      </c>
      <c r="E186">
        <v>6</v>
      </c>
      <c r="F186">
        <v>2889</v>
      </c>
      <c r="G186">
        <v>4</v>
      </c>
      <c r="H186">
        <v>0</v>
      </c>
      <c r="I186">
        <v>7.4999999999999997E-2</v>
      </c>
      <c r="J186" t="s">
        <v>384</v>
      </c>
      <c r="K186" t="s">
        <v>90</v>
      </c>
      <c r="L186" t="s">
        <v>385</v>
      </c>
      <c r="M186">
        <f t="shared" si="25"/>
        <v>0</v>
      </c>
      <c r="N186">
        <f t="shared" si="26"/>
        <v>2</v>
      </c>
      <c r="O186">
        <f t="shared" si="27"/>
        <v>5778</v>
      </c>
      <c r="P186">
        <f t="shared" si="28"/>
        <v>433.34999999999997</v>
      </c>
      <c r="Q186">
        <f t="shared" si="29"/>
        <v>5344.65</v>
      </c>
    </row>
    <row r="187" spans="1:17" x14ac:dyDescent="0.3">
      <c r="A187" t="s">
        <v>546</v>
      </c>
      <c r="B187" t="s">
        <v>465</v>
      </c>
      <c r="C187" t="s">
        <v>403</v>
      </c>
      <c r="D187" t="s">
        <v>255</v>
      </c>
      <c r="E187">
        <v>10</v>
      </c>
      <c r="F187">
        <v>795</v>
      </c>
      <c r="G187">
        <v>3</v>
      </c>
      <c r="H187">
        <v>0</v>
      </c>
      <c r="I187">
        <v>7.4999999999999997E-2</v>
      </c>
      <c r="J187" t="s">
        <v>372</v>
      </c>
      <c r="K187" t="s">
        <v>379</v>
      </c>
      <c r="L187" t="s">
        <v>374</v>
      </c>
      <c r="M187">
        <f t="shared" si="25"/>
        <v>0</v>
      </c>
      <c r="N187">
        <f t="shared" si="26"/>
        <v>7</v>
      </c>
      <c r="O187">
        <f t="shared" si="27"/>
        <v>5565</v>
      </c>
      <c r="P187">
        <f t="shared" si="28"/>
        <v>417.375</v>
      </c>
      <c r="Q187">
        <f t="shared" si="29"/>
        <v>5147.625</v>
      </c>
    </row>
    <row r="188" spans="1:17" x14ac:dyDescent="0.3">
      <c r="A188" t="s">
        <v>531</v>
      </c>
      <c r="B188" t="s">
        <v>439</v>
      </c>
      <c r="C188" t="s">
        <v>400</v>
      </c>
      <c r="D188" t="s">
        <v>274</v>
      </c>
      <c r="E188">
        <v>8</v>
      </c>
      <c r="F188">
        <v>1361</v>
      </c>
      <c r="G188">
        <v>4</v>
      </c>
      <c r="H188">
        <v>0</v>
      </c>
      <c r="I188">
        <v>7.4999999999999997E-2</v>
      </c>
      <c r="J188" t="s">
        <v>384</v>
      </c>
      <c r="K188" t="s">
        <v>90</v>
      </c>
      <c r="L188" t="s">
        <v>374</v>
      </c>
      <c r="M188">
        <f t="shared" si="25"/>
        <v>0</v>
      </c>
      <c r="N188">
        <f t="shared" si="26"/>
        <v>4</v>
      </c>
      <c r="O188">
        <f t="shared" si="27"/>
        <v>5444</v>
      </c>
      <c r="P188">
        <f t="shared" si="28"/>
        <v>408.3</v>
      </c>
      <c r="Q188">
        <f t="shared" si="29"/>
        <v>5035.7</v>
      </c>
    </row>
    <row r="189" spans="1:17" x14ac:dyDescent="0.3">
      <c r="A189" t="s">
        <v>475</v>
      </c>
      <c r="B189" t="s">
        <v>439</v>
      </c>
      <c r="C189" t="s">
        <v>408</v>
      </c>
      <c r="D189" t="s">
        <v>287</v>
      </c>
      <c r="E189">
        <v>16</v>
      </c>
      <c r="F189">
        <v>446</v>
      </c>
      <c r="G189">
        <v>4</v>
      </c>
      <c r="H189">
        <v>0.05</v>
      </c>
      <c r="I189">
        <v>7.4999999999999997E-2</v>
      </c>
      <c r="J189" t="s">
        <v>384</v>
      </c>
      <c r="K189" t="s">
        <v>90</v>
      </c>
      <c r="L189" t="s">
        <v>380</v>
      </c>
      <c r="M189">
        <f t="shared" si="25"/>
        <v>267.60000000000002</v>
      </c>
      <c r="N189">
        <f t="shared" si="26"/>
        <v>12</v>
      </c>
      <c r="O189">
        <f t="shared" si="27"/>
        <v>5352</v>
      </c>
      <c r="P189">
        <f t="shared" si="28"/>
        <v>401.4</v>
      </c>
      <c r="Q189">
        <f t="shared" si="29"/>
        <v>4683</v>
      </c>
    </row>
    <row r="190" spans="1:17" x14ac:dyDescent="0.3">
      <c r="A190" t="s">
        <v>613</v>
      </c>
      <c r="B190" t="s">
        <v>369</v>
      </c>
      <c r="C190" t="s">
        <v>400</v>
      </c>
      <c r="D190" t="s">
        <v>266</v>
      </c>
      <c r="E190">
        <v>8</v>
      </c>
      <c r="F190">
        <v>774</v>
      </c>
      <c r="G190">
        <v>2</v>
      </c>
      <c r="H190">
        <v>0</v>
      </c>
      <c r="I190">
        <v>7.4999999999999997E-2</v>
      </c>
      <c r="J190" t="s">
        <v>392</v>
      </c>
      <c r="K190" t="s">
        <v>96</v>
      </c>
      <c r="L190" t="s">
        <v>374</v>
      </c>
      <c r="M190">
        <f t="shared" si="25"/>
        <v>0</v>
      </c>
      <c r="N190">
        <f t="shared" si="26"/>
        <v>6</v>
      </c>
      <c r="O190">
        <f t="shared" si="27"/>
        <v>4644</v>
      </c>
      <c r="P190">
        <f t="shared" si="28"/>
        <v>348.3</v>
      </c>
      <c r="Q190">
        <f t="shared" si="29"/>
        <v>4295.7</v>
      </c>
    </row>
    <row r="191" spans="1:17" x14ac:dyDescent="0.3">
      <c r="A191" t="s">
        <v>488</v>
      </c>
      <c r="B191" t="s">
        <v>426</v>
      </c>
      <c r="C191" t="s">
        <v>370</v>
      </c>
      <c r="D191" t="s">
        <v>396</v>
      </c>
      <c r="E191">
        <v>5</v>
      </c>
      <c r="F191">
        <v>2154</v>
      </c>
      <c r="G191">
        <v>3</v>
      </c>
      <c r="H191">
        <v>0.05</v>
      </c>
      <c r="I191">
        <v>7.4999999999999997E-2</v>
      </c>
      <c r="J191" t="s">
        <v>372</v>
      </c>
      <c r="K191" t="s">
        <v>420</v>
      </c>
      <c r="L191" t="s">
        <v>385</v>
      </c>
      <c r="M191">
        <f t="shared" si="25"/>
        <v>215.4</v>
      </c>
      <c r="N191">
        <f t="shared" si="26"/>
        <v>2</v>
      </c>
      <c r="O191">
        <f t="shared" si="27"/>
        <v>4308</v>
      </c>
      <c r="P191">
        <f t="shared" si="28"/>
        <v>323.09999999999997</v>
      </c>
      <c r="Q191">
        <f t="shared" si="29"/>
        <v>3769.5</v>
      </c>
    </row>
    <row r="192" spans="1:17" x14ac:dyDescent="0.3">
      <c r="A192" t="s">
        <v>496</v>
      </c>
      <c r="B192" t="s">
        <v>497</v>
      </c>
      <c r="C192" t="s">
        <v>406</v>
      </c>
      <c r="D192" t="s">
        <v>226</v>
      </c>
      <c r="E192">
        <v>17</v>
      </c>
      <c r="F192">
        <v>327</v>
      </c>
      <c r="G192">
        <v>4</v>
      </c>
      <c r="H192">
        <v>0.05</v>
      </c>
      <c r="I192">
        <v>7.4999999999999997E-2</v>
      </c>
      <c r="J192" t="s">
        <v>384</v>
      </c>
      <c r="K192" t="s">
        <v>420</v>
      </c>
      <c r="L192" t="s">
        <v>393</v>
      </c>
      <c r="M192">
        <f t="shared" si="25"/>
        <v>212.55</v>
      </c>
      <c r="N192">
        <f t="shared" si="26"/>
        <v>13</v>
      </c>
      <c r="O192">
        <f t="shared" si="27"/>
        <v>4251</v>
      </c>
      <c r="P192">
        <f t="shared" si="28"/>
        <v>318.82499999999999</v>
      </c>
      <c r="Q192">
        <f t="shared" si="29"/>
        <v>3719.625</v>
      </c>
    </row>
    <row r="193" spans="1:17" x14ac:dyDescent="0.3">
      <c r="A193" t="s">
        <v>517</v>
      </c>
      <c r="B193" t="s">
        <v>426</v>
      </c>
      <c r="C193" t="s">
        <v>377</v>
      </c>
      <c r="D193" t="s">
        <v>214</v>
      </c>
      <c r="E193">
        <v>13</v>
      </c>
      <c r="F193">
        <v>441</v>
      </c>
      <c r="G193">
        <v>4</v>
      </c>
      <c r="H193">
        <v>0</v>
      </c>
      <c r="I193">
        <v>7.4999999999999997E-2</v>
      </c>
      <c r="J193" t="s">
        <v>372</v>
      </c>
      <c r="K193" t="s">
        <v>397</v>
      </c>
      <c r="L193" t="s">
        <v>393</v>
      </c>
      <c r="M193">
        <f t="shared" si="25"/>
        <v>0</v>
      </c>
      <c r="N193">
        <f t="shared" si="26"/>
        <v>9</v>
      </c>
      <c r="O193">
        <f t="shared" si="27"/>
        <v>3969</v>
      </c>
      <c r="P193">
        <f t="shared" si="28"/>
        <v>297.67500000000001</v>
      </c>
      <c r="Q193">
        <f t="shared" si="29"/>
        <v>3671.3249999999998</v>
      </c>
    </row>
    <row r="194" spans="1:17" x14ac:dyDescent="0.3">
      <c r="A194" t="s">
        <v>579</v>
      </c>
      <c r="B194" t="s">
        <v>465</v>
      </c>
      <c r="C194" t="s">
        <v>400</v>
      </c>
      <c r="D194" t="s">
        <v>269</v>
      </c>
      <c r="E194">
        <v>6</v>
      </c>
      <c r="F194">
        <v>721</v>
      </c>
      <c r="G194">
        <v>1</v>
      </c>
      <c r="H194">
        <v>0.05</v>
      </c>
      <c r="I194">
        <v>7.4999999999999997E-2</v>
      </c>
      <c r="J194" t="s">
        <v>372</v>
      </c>
      <c r="K194" t="s">
        <v>373</v>
      </c>
      <c r="L194" t="s">
        <v>385</v>
      </c>
      <c r="M194">
        <f t="shared" ref="M194:M201" si="30">H194*O194</f>
        <v>180.25</v>
      </c>
      <c r="N194">
        <f t="shared" ref="N194:N201" si="31">SUM(E194-G194)</f>
        <v>5</v>
      </c>
      <c r="O194">
        <f t="shared" ref="O194:O201" si="32">SUM(F194*N194)</f>
        <v>3605</v>
      </c>
      <c r="P194">
        <f t="shared" ref="P194:P201" si="33">I194*O194</f>
        <v>270.375</v>
      </c>
      <c r="Q194">
        <f t="shared" ref="Q194:Q201" si="34">SUM(O194-M194-P194)</f>
        <v>3154.375</v>
      </c>
    </row>
    <row r="195" spans="1:17" x14ac:dyDescent="0.3">
      <c r="A195" t="s">
        <v>597</v>
      </c>
      <c r="B195" t="s">
        <v>432</v>
      </c>
      <c r="C195" t="s">
        <v>400</v>
      </c>
      <c r="D195" t="s">
        <v>269</v>
      </c>
      <c r="E195">
        <v>8</v>
      </c>
      <c r="F195">
        <v>946</v>
      </c>
      <c r="G195">
        <v>5</v>
      </c>
      <c r="H195">
        <v>0.05</v>
      </c>
      <c r="I195">
        <v>7.4999999999999997E-2</v>
      </c>
      <c r="J195" t="s">
        <v>384</v>
      </c>
      <c r="K195" t="s">
        <v>373</v>
      </c>
      <c r="L195" t="s">
        <v>380</v>
      </c>
      <c r="M195">
        <f t="shared" si="30"/>
        <v>141.9</v>
      </c>
      <c r="N195">
        <f t="shared" si="31"/>
        <v>3</v>
      </c>
      <c r="O195">
        <f t="shared" si="32"/>
        <v>2838</v>
      </c>
      <c r="P195">
        <f t="shared" si="33"/>
        <v>212.85</v>
      </c>
      <c r="Q195">
        <f t="shared" si="34"/>
        <v>2483.25</v>
      </c>
    </row>
    <row r="196" spans="1:17" x14ac:dyDescent="0.3">
      <c r="A196" t="s">
        <v>526</v>
      </c>
      <c r="B196" t="s">
        <v>422</v>
      </c>
      <c r="C196" t="s">
        <v>400</v>
      </c>
      <c r="D196" t="s">
        <v>268</v>
      </c>
      <c r="E196">
        <v>10</v>
      </c>
      <c r="F196">
        <v>353</v>
      </c>
      <c r="G196">
        <v>2</v>
      </c>
      <c r="H196">
        <v>0.05</v>
      </c>
      <c r="I196">
        <v>7.4999999999999997E-2</v>
      </c>
      <c r="J196" t="s">
        <v>372</v>
      </c>
      <c r="K196" t="s">
        <v>379</v>
      </c>
      <c r="L196" t="s">
        <v>374</v>
      </c>
      <c r="M196">
        <f t="shared" si="30"/>
        <v>141.20000000000002</v>
      </c>
      <c r="N196">
        <f t="shared" si="31"/>
        <v>8</v>
      </c>
      <c r="O196">
        <f t="shared" si="32"/>
        <v>2824</v>
      </c>
      <c r="P196">
        <f t="shared" si="33"/>
        <v>211.79999999999998</v>
      </c>
      <c r="Q196">
        <f t="shared" si="34"/>
        <v>2471</v>
      </c>
    </row>
    <row r="197" spans="1:17" x14ac:dyDescent="0.3">
      <c r="A197" t="s">
        <v>449</v>
      </c>
      <c r="B197" t="s">
        <v>369</v>
      </c>
      <c r="C197" t="s">
        <v>406</v>
      </c>
      <c r="D197" t="s">
        <v>225</v>
      </c>
      <c r="E197">
        <v>8</v>
      </c>
      <c r="F197">
        <v>415</v>
      </c>
      <c r="G197">
        <v>2</v>
      </c>
      <c r="H197">
        <v>0</v>
      </c>
      <c r="I197">
        <v>7.4999999999999997E-2</v>
      </c>
      <c r="J197" t="s">
        <v>384</v>
      </c>
      <c r="K197" t="s">
        <v>379</v>
      </c>
      <c r="L197" t="s">
        <v>374</v>
      </c>
      <c r="M197">
        <f t="shared" si="30"/>
        <v>0</v>
      </c>
      <c r="N197">
        <f t="shared" si="31"/>
        <v>6</v>
      </c>
      <c r="O197">
        <f t="shared" si="32"/>
        <v>2490</v>
      </c>
      <c r="P197">
        <f t="shared" si="33"/>
        <v>186.75</v>
      </c>
      <c r="Q197">
        <f t="shared" si="34"/>
        <v>2303.25</v>
      </c>
    </row>
    <row r="198" spans="1:17" x14ac:dyDescent="0.3">
      <c r="A198" t="s">
        <v>612</v>
      </c>
      <c r="B198" t="s">
        <v>387</v>
      </c>
      <c r="C198" t="s">
        <v>406</v>
      </c>
      <c r="D198" t="s">
        <v>226</v>
      </c>
      <c r="E198">
        <v>10</v>
      </c>
      <c r="F198">
        <v>343</v>
      </c>
      <c r="G198">
        <v>4</v>
      </c>
      <c r="H198">
        <v>0.1</v>
      </c>
      <c r="I198">
        <v>7.4999999999999997E-2</v>
      </c>
      <c r="J198" t="s">
        <v>392</v>
      </c>
      <c r="K198" t="s">
        <v>96</v>
      </c>
      <c r="L198" t="s">
        <v>393</v>
      </c>
      <c r="M198">
        <f t="shared" si="30"/>
        <v>205.8</v>
      </c>
      <c r="N198">
        <f t="shared" si="31"/>
        <v>6</v>
      </c>
      <c r="O198">
        <f t="shared" si="32"/>
        <v>2058</v>
      </c>
      <c r="P198">
        <f t="shared" si="33"/>
        <v>154.35</v>
      </c>
      <c r="Q198">
        <f t="shared" si="34"/>
        <v>1697.8500000000001</v>
      </c>
    </row>
    <row r="199" spans="1:17" x14ac:dyDescent="0.3">
      <c r="A199" t="s">
        <v>404</v>
      </c>
      <c r="B199" t="s">
        <v>405</v>
      </c>
      <c r="C199" t="s">
        <v>406</v>
      </c>
      <c r="D199" t="s">
        <v>225</v>
      </c>
      <c r="E199">
        <v>7</v>
      </c>
      <c r="F199">
        <v>492</v>
      </c>
      <c r="G199">
        <v>3</v>
      </c>
      <c r="H199">
        <v>0</v>
      </c>
      <c r="I199">
        <v>7.4999999999999997E-2</v>
      </c>
      <c r="J199" t="s">
        <v>384</v>
      </c>
      <c r="K199" t="s">
        <v>397</v>
      </c>
      <c r="L199" t="s">
        <v>374</v>
      </c>
      <c r="M199">
        <f t="shared" si="30"/>
        <v>0</v>
      </c>
      <c r="N199">
        <f t="shared" si="31"/>
        <v>4</v>
      </c>
      <c r="O199">
        <f t="shared" si="32"/>
        <v>1968</v>
      </c>
      <c r="P199">
        <f t="shared" si="33"/>
        <v>147.6</v>
      </c>
      <c r="Q199">
        <f t="shared" si="34"/>
        <v>1820.4</v>
      </c>
    </row>
    <row r="200" spans="1:17" x14ac:dyDescent="0.3">
      <c r="A200" t="s">
        <v>615</v>
      </c>
      <c r="B200" t="s">
        <v>389</v>
      </c>
      <c r="C200" t="s">
        <v>406</v>
      </c>
      <c r="D200" t="s">
        <v>291</v>
      </c>
      <c r="E200">
        <v>7</v>
      </c>
      <c r="F200">
        <v>712</v>
      </c>
      <c r="G200">
        <v>5</v>
      </c>
      <c r="H200">
        <v>0.1</v>
      </c>
      <c r="I200">
        <v>7.4999999999999997E-2</v>
      </c>
      <c r="J200" t="s">
        <v>384</v>
      </c>
      <c r="K200" t="s">
        <v>397</v>
      </c>
      <c r="L200" t="s">
        <v>380</v>
      </c>
      <c r="M200">
        <f t="shared" si="30"/>
        <v>142.4</v>
      </c>
      <c r="N200">
        <f t="shared" si="31"/>
        <v>2</v>
      </c>
      <c r="O200">
        <f t="shared" si="32"/>
        <v>1424</v>
      </c>
      <c r="P200">
        <f t="shared" si="33"/>
        <v>106.8</v>
      </c>
      <c r="Q200">
        <f t="shared" si="34"/>
        <v>1174.8</v>
      </c>
    </row>
    <row r="201" spans="1:17" x14ac:dyDescent="0.3">
      <c r="A201" t="s">
        <v>560</v>
      </c>
      <c r="B201" t="s">
        <v>471</v>
      </c>
      <c r="C201" t="s">
        <v>416</v>
      </c>
      <c r="D201" t="s">
        <v>248</v>
      </c>
      <c r="E201">
        <v>7</v>
      </c>
      <c r="F201">
        <v>416</v>
      </c>
      <c r="G201">
        <v>4</v>
      </c>
      <c r="H201">
        <v>0.05</v>
      </c>
      <c r="I201">
        <v>7.4999999999999997E-2</v>
      </c>
      <c r="J201" t="s">
        <v>384</v>
      </c>
      <c r="K201" t="s">
        <v>373</v>
      </c>
      <c r="L201" t="s">
        <v>385</v>
      </c>
      <c r="M201">
        <f t="shared" si="30"/>
        <v>62.400000000000006</v>
      </c>
      <c r="N201">
        <f t="shared" si="31"/>
        <v>3</v>
      </c>
      <c r="O201">
        <f t="shared" si="32"/>
        <v>1248</v>
      </c>
      <c r="P201">
        <f t="shared" si="33"/>
        <v>93.6</v>
      </c>
      <c r="Q201">
        <f t="shared" si="34"/>
        <v>1092</v>
      </c>
    </row>
  </sheetData>
  <sortState xmlns:xlrd2="http://schemas.microsoft.com/office/spreadsheetml/2017/richdata2" ref="A2:Q204">
    <sortCondition descending="1" ref="O1:O20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C50E-4A24-42FE-B0B1-F5BF1A1C509C}">
  <sheetPr filterMode="1"/>
  <dimension ref="A1:Q201"/>
  <sheetViews>
    <sheetView zoomScale="57" workbookViewId="0">
      <selection sqref="A1:Q198"/>
    </sheetView>
  </sheetViews>
  <sheetFormatPr defaultRowHeight="14.4" x14ac:dyDescent="0.3"/>
  <cols>
    <col min="1" max="1" width="11.44140625" bestFit="1" customWidth="1"/>
    <col min="2" max="2" width="9.44140625" bestFit="1" customWidth="1"/>
    <col min="3" max="3" width="16.21875" customWidth="1"/>
    <col min="4" max="4" width="14.6640625" customWidth="1"/>
    <col min="5" max="5" width="14.44140625" customWidth="1"/>
    <col min="6" max="6" width="12" customWidth="1"/>
    <col min="7" max="7" width="9.6640625" customWidth="1"/>
    <col min="8" max="8" width="14.88671875" customWidth="1"/>
    <col min="9" max="9" width="17.6640625" customWidth="1"/>
    <col min="10" max="10" width="22.77734375" customWidth="1"/>
    <col min="11" max="11" width="13.109375" customWidth="1"/>
    <col min="12" max="12" width="18.5546875" customWidth="1"/>
    <col min="13" max="13" width="15" customWidth="1"/>
    <col min="14" max="14" width="18.5546875" customWidth="1"/>
    <col min="15" max="15" width="14.77734375" customWidth="1"/>
    <col min="16" max="16" width="18.21875" customWidth="1"/>
    <col min="17" max="17" width="12" customWidth="1"/>
  </cols>
  <sheetData>
    <row r="1" spans="1:17" x14ac:dyDescent="0.3">
      <c r="A1" t="s">
        <v>356</v>
      </c>
      <c r="B1" t="s">
        <v>190</v>
      </c>
      <c r="C1" t="s">
        <v>357</v>
      </c>
      <c r="D1" t="s">
        <v>210</v>
      </c>
      <c r="E1" t="s">
        <v>358</v>
      </c>
      <c r="F1" t="s">
        <v>211</v>
      </c>
      <c r="G1" t="s">
        <v>359</v>
      </c>
      <c r="H1" t="s">
        <v>360</v>
      </c>
      <c r="I1" t="s">
        <v>302</v>
      </c>
      <c r="J1" t="s">
        <v>361</v>
      </c>
      <c r="K1" t="s">
        <v>362</v>
      </c>
      <c r="L1" t="s">
        <v>363</v>
      </c>
      <c r="M1" t="s">
        <v>366</v>
      </c>
      <c r="N1" t="s">
        <v>623</v>
      </c>
      <c r="O1" t="s">
        <v>364</v>
      </c>
      <c r="P1" t="s">
        <v>365</v>
      </c>
      <c r="Q1" t="s">
        <v>367</v>
      </c>
    </row>
    <row r="2" spans="1:17" hidden="1" x14ac:dyDescent="0.3">
      <c r="A2" t="s">
        <v>601</v>
      </c>
      <c r="B2" t="s">
        <v>463</v>
      </c>
      <c r="C2" t="s">
        <v>370</v>
      </c>
      <c r="D2" t="s">
        <v>279</v>
      </c>
      <c r="E2">
        <v>39</v>
      </c>
      <c r="F2">
        <v>4745</v>
      </c>
      <c r="G2">
        <v>1</v>
      </c>
      <c r="H2">
        <v>0</v>
      </c>
      <c r="I2">
        <v>7.4999999999999997E-2</v>
      </c>
      <c r="J2" t="s">
        <v>392</v>
      </c>
      <c r="K2" t="s">
        <v>90</v>
      </c>
      <c r="L2" t="s">
        <v>393</v>
      </c>
      <c r="M2">
        <f t="shared" ref="M2:M33" si="0">H2*O2</f>
        <v>0</v>
      </c>
      <c r="N2">
        <f t="shared" ref="N2:N33" si="1">SUM(E2-G2)</f>
        <v>38</v>
      </c>
      <c r="O2">
        <f t="shared" ref="O2:O33" si="2">SUM(F2*N2)</f>
        <v>180310</v>
      </c>
      <c r="P2">
        <f t="shared" ref="P2:P33" si="3">I2*O2</f>
        <v>13523.25</v>
      </c>
      <c r="Q2">
        <f t="shared" ref="Q2:Q33" si="4">SUM(O2-M2-P2)</f>
        <v>166786.75</v>
      </c>
    </row>
    <row r="3" spans="1:17" hidden="1" x14ac:dyDescent="0.3">
      <c r="A3" t="s">
        <v>600</v>
      </c>
      <c r="B3" t="s">
        <v>465</v>
      </c>
      <c r="C3" t="s">
        <v>416</v>
      </c>
      <c r="D3" t="s">
        <v>248</v>
      </c>
      <c r="E3">
        <v>39</v>
      </c>
      <c r="F3">
        <v>4778</v>
      </c>
      <c r="G3">
        <v>0</v>
      </c>
      <c r="H3">
        <v>0.05</v>
      </c>
      <c r="I3">
        <v>7.4999999999999997E-2</v>
      </c>
      <c r="J3" t="s">
        <v>392</v>
      </c>
      <c r="K3" t="s">
        <v>96</v>
      </c>
      <c r="L3" t="s">
        <v>393</v>
      </c>
      <c r="M3">
        <f t="shared" si="0"/>
        <v>9317.1</v>
      </c>
      <c r="N3">
        <f t="shared" si="1"/>
        <v>39</v>
      </c>
      <c r="O3">
        <f t="shared" si="2"/>
        <v>186342</v>
      </c>
      <c r="P3">
        <f t="shared" si="3"/>
        <v>13975.65</v>
      </c>
      <c r="Q3">
        <f t="shared" si="4"/>
        <v>163049.25</v>
      </c>
    </row>
    <row r="4" spans="1:17" hidden="1" x14ac:dyDescent="0.3">
      <c r="A4" t="s">
        <v>442</v>
      </c>
      <c r="B4" t="s">
        <v>399</v>
      </c>
      <c r="C4" t="s">
        <v>403</v>
      </c>
      <c r="D4" t="s">
        <v>229</v>
      </c>
      <c r="E4">
        <v>36</v>
      </c>
      <c r="F4">
        <v>4567</v>
      </c>
      <c r="G4">
        <v>1</v>
      </c>
      <c r="H4">
        <v>0</v>
      </c>
      <c r="I4">
        <v>7.4999999999999997E-2</v>
      </c>
      <c r="J4" t="s">
        <v>392</v>
      </c>
      <c r="K4" t="s">
        <v>397</v>
      </c>
      <c r="L4" t="s">
        <v>380</v>
      </c>
      <c r="M4">
        <f t="shared" si="0"/>
        <v>0</v>
      </c>
      <c r="N4">
        <f t="shared" si="1"/>
        <v>35</v>
      </c>
      <c r="O4">
        <f t="shared" si="2"/>
        <v>159845</v>
      </c>
      <c r="P4">
        <f t="shared" si="3"/>
        <v>11988.375</v>
      </c>
      <c r="Q4">
        <f t="shared" si="4"/>
        <v>147856.625</v>
      </c>
    </row>
    <row r="5" spans="1:17" hidden="1" x14ac:dyDescent="0.3">
      <c r="A5" t="s">
        <v>520</v>
      </c>
      <c r="B5" t="s">
        <v>382</v>
      </c>
      <c r="C5" t="s">
        <v>406</v>
      </c>
      <c r="D5" t="s">
        <v>225</v>
      </c>
      <c r="E5">
        <v>39</v>
      </c>
      <c r="F5">
        <v>4501</v>
      </c>
      <c r="G5">
        <v>2</v>
      </c>
      <c r="H5">
        <v>0.05</v>
      </c>
      <c r="I5">
        <v>7.4999999999999997E-2</v>
      </c>
      <c r="J5" t="s">
        <v>392</v>
      </c>
      <c r="K5" t="s">
        <v>397</v>
      </c>
      <c r="L5" t="s">
        <v>393</v>
      </c>
      <c r="M5">
        <f t="shared" si="0"/>
        <v>8326.85</v>
      </c>
      <c r="N5">
        <f t="shared" si="1"/>
        <v>37</v>
      </c>
      <c r="O5">
        <f t="shared" si="2"/>
        <v>166537</v>
      </c>
      <c r="P5">
        <f t="shared" si="3"/>
        <v>12490.275</v>
      </c>
      <c r="Q5">
        <f t="shared" si="4"/>
        <v>145719.875</v>
      </c>
    </row>
    <row r="6" spans="1:17" hidden="1" x14ac:dyDescent="0.3">
      <c r="A6" t="s">
        <v>478</v>
      </c>
      <c r="B6" t="s">
        <v>458</v>
      </c>
      <c r="C6" t="s">
        <v>408</v>
      </c>
      <c r="D6" t="s">
        <v>289</v>
      </c>
      <c r="E6">
        <v>36</v>
      </c>
      <c r="F6">
        <v>4336</v>
      </c>
      <c r="G6">
        <v>0</v>
      </c>
      <c r="H6">
        <v>0.1</v>
      </c>
      <c r="I6">
        <v>7.4999999999999997E-2</v>
      </c>
      <c r="J6" t="s">
        <v>372</v>
      </c>
      <c r="K6" t="s">
        <v>373</v>
      </c>
      <c r="L6" t="s">
        <v>380</v>
      </c>
      <c r="M6">
        <f t="shared" si="0"/>
        <v>15609.6</v>
      </c>
      <c r="N6">
        <f t="shared" si="1"/>
        <v>36</v>
      </c>
      <c r="O6">
        <f t="shared" si="2"/>
        <v>156096</v>
      </c>
      <c r="P6">
        <f t="shared" si="3"/>
        <v>11707.199999999999</v>
      </c>
      <c r="Q6">
        <f t="shared" si="4"/>
        <v>128779.2</v>
      </c>
    </row>
    <row r="7" spans="1:17" hidden="1" x14ac:dyDescent="0.3">
      <c r="A7" t="s">
        <v>610</v>
      </c>
      <c r="B7" t="s">
        <v>395</v>
      </c>
      <c r="C7" t="s">
        <v>400</v>
      </c>
      <c r="D7" t="s">
        <v>275</v>
      </c>
      <c r="E7">
        <v>34</v>
      </c>
      <c r="F7">
        <v>4034</v>
      </c>
      <c r="G7">
        <v>0</v>
      </c>
      <c r="H7">
        <v>0</v>
      </c>
      <c r="I7">
        <v>7.4999999999999997E-2</v>
      </c>
      <c r="J7" t="s">
        <v>392</v>
      </c>
      <c r="K7" t="s">
        <v>96</v>
      </c>
      <c r="L7" t="s">
        <v>385</v>
      </c>
      <c r="M7">
        <f t="shared" si="0"/>
        <v>0</v>
      </c>
      <c r="N7">
        <f t="shared" si="1"/>
        <v>34</v>
      </c>
      <c r="O7">
        <f t="shared" si="2"/>
        <v>137156</v>
      </c>
      <c r="P7">
        <f t="shared" si="3"/>
        <v>10286.699999999999</v>
      </c>
      <c r="Q7">
        <f t="shared" si="4"/>
        <v>126869.3</v>
      </c>
    </row>
    <row r="8" spans="1:17" hidden="1" x14ac:dyDescent="0.3">
      <c r="A8" t="s">
        <v>598</v>
      </c>
      <c r="B8" t="s">
        <v>376</v>
      </c>
      <c r="C8" t="s">
        <v>370</v>
      </c>
      <c r="D8" t="s">
        <v>371</v>
      </c>
      <c r="E8">
        <v>35</v>
      </c>
      <c r="F8">
        <v>4771</v>
      </c>
      <c r="G8">
        <v>5</v>
      </c>
      <c r="H8">
        <v>0.05</v>
      </c>
      <c r="I8">
        <v>7.4999999999999997E-2</v>
      </c>
      <c r="J8" t="s">
        <v>372</v>
      </c>
      <c r="K8" t="s">
        <v>379</v>
      </c>
      <c r="L8" t="s">
        <v>374</v>
      </c>
      <c r="M8">
        <f t="shared" si="0"/>
        <v>7156.5</v>
      </c>
      <c r="N8">
        <f t="shared" si="1"/>
        <v>30</v>
      </c>
      <c r="O8">
        <f t="shared" si="2"/>
        <v>143130</v>
      </c>
      <c r="P8">
        <f t="shared" si="3"/>
        <v>10734.75</v>
      </c>
      <c r="Q8">
        <f t="shared" si="4"/>
        <v>125238.75</v>
      </c>
    </row>
    <row r="9" spans="1:17" hidden="1" x14ac:dyDescent="0.3">
      <c r="A9" t="s">
        <v>590</v>
      </c>
      <c r="B9" t="s">
        <v>473</v>
      </c>
      <c r="C9" t="s">
        <v>406</v>
      </c>
      <c r="D9" t="s">
        <v>226</v>
      </c>
      <c r="E9">
        <v>37</v>
      </c>
      <c r="F9">
        <v>4437</v>
      </c>
      <c r="G9">
        <v>3</v>
      </c>
      <c r="H9">
        <v>0.1</v>
      </c>
      <c r="I9">
        <v>7.4999999999999997E-2</v>
      </c>
      <c r="J9" t="s">
        <v>392</v>
      </c>
      <c r="K9" t="s">
        <v>373</v>
      </c>
      <c r="L9" t="s">
        <v>380</v>
      </c>
      <c r="M9">
        <f t="shared" si="0"/>
        <v>15085.800000000001</v>
      </c>
      <c r="N9">
        <f t="shared" si="1"/>
        <v>34</v>
      </c>
      <c r="O9">
        <f t="shared" si="2"/>
        <v>150858</v>
      </c>
      <c r="P9">
        <f t="shared" si="3"/>
        <v>11314.35</v>
      </c>
      <c r="Q9">
        <f t="shared" si="4"/>
        <v>124457.85</v>
      </c>
    </row>
    <row r="10" spans="1:17" hidden="1" x14ac:dyDescent="0.3">
      <c r="A10" t="s">
        <v>584</v>
      </c>
      <c r="B10" t="s">
        <v>410</v>
      </c>
      <c r="C10" t="s">
        <v>406</v>
      </c>
      <c r="D10" t="s">
        <v>225</v>
      </c>
      <c r="E10">
        <v>30</v>
      </c>
      <c r="F10">
        <v>4757</v>
      </c>
      <c r="G10">
        <v>2</v>
      </c>
      <c r="H10">
        <v>0</v>
      </c>
      <c r="I10">
        <v>7.4999999999999997E-2</v>
      </c>
      <c r="J10" t="s">
        <v>372</v>
      </c>
      <c r="K10" t="s">
        <v>420</v>
      </c>
      <c r="L10" t="s">
        <v>385</v>
      </c>
      <c r="M10">
        <f t="shared" si="0"/>
        <v>0</v>
      </c>
      <c r="N10">
        <f t="shared" si="1"/>
        <v>28</v>
      </c>
      <c r="O10">
        <f t="shared" si="2"/>
        <v>133196</v>
      </c>
      <c r="P10">
        <f t="shared" si="3"/>
        <v>9989.6999999999989</v>
      </c>
      <c r="Q10">
        <f t="shared" si="4"/>
        <v>123206.3</v>
      </c>
    </row>
    <row r="11" spans="1:17" hidden="1" x14ac:dyDescent="0.3">
      <c r="A11" t="s">
        <v>509</v>
      </c>
      <c r="B11" t="s">
        <v>369</v>
      </c>
      <c r="C11" t="s">
        <v>370</v>
      </c>
      <c r="D11" t="s">
        <v>279</v>
      </c>
      <c r="E11">
        <v>36</v>
      </c>
      <c r="F11">
        <v>3905</v>
      </c>
      <c r="G11">
        <v>2</v>
      </c>
      <c r="H11">
        <v>0</v>
      </c>
      <c r="I11">
        <v>7.4999999999999997E-2</v>
      </c>
      <c r="J11" t="s">
        <v>392</v>
      </c>
      <c r="K11" t="s">
        <v>96</v>
      </c>
      <c r="L11" t="s">
        <v>385</v>
      </c>
      <c r="M11">
        <f t="shared" si="0"/>
        <v>0</v>
      </c>
      <c r="N11">
        <f t="shared" si="1"/>
        <v>34</v>
      </c>
      <c r="O11">
        <f t="shared" si="2"/>
        <v>132770</v>
      </c>
      <c r="P11">
        <f t="shared" si="3"/>
        <v>9957.75</v>
      </c>
      <c r="Q11">
        <f t="shared" si="4"/>
        <v>122812.25</v>
      </c>
    </row>
    <row r="12" spans="1:17" hidden="1" x14ac:dyDescent="0.3">
      <c r="A12" t="s">
        <v>499</v>
      </c>
      <c r="B12" t="s">
        <v>471</v>
      </c>
      <c r="C12" t="s">
        <v>370</v>
      </c>
      <c r="D12" t="s">
        <v>396</v>
      </c>
      <c r="E12">
        <v>39</v>
      </c>
      <c r="F12">
        <v>3762</v>
      </c>
      <c r="G12">
        <v>4</v>
      </c>
      <c r="H12">
        <v>0</v>
      </c>
      <c r="I12">
        <v>7.4999999999999997E-2</v>
      </c>
      <c r="J12" t="s">
        <v>392</v>
      </c>
      <c r="K12" t="s">
        <v>420</v>
      </c>
      <c r="L12" t="s">
        <v>380</v>
      </c>
      <c r="M12">
        <f t="shared" si="0"/>
        <v>0</v>
      </c>
      <c r="N12">
        <f t="shared" si="1"/>
        <v>35</v>
      </c>
      <c r="O12">
        <f t="shared" si="2"/>
        <v>131670</v>
      </c>
      <c r="P12">
        <f t="shared" si="3"/>
        <v>9875.25</v>
      </c>
      <c r="Q12">
        <f t="shared" si="4"/>
        <v>121794.75</v>
      </c>
    </row>
    <row r="13" spans="1:17" hidden="1" x14ac:dyDescent="0.3">
      <c r="A13" t="s">
        <v>510</v>
      </c>
      <c r="B13" t="s">
        <v>382</v>
      </c>
      <c r="C13" t="s">
        <v>416</v>
      </c>
      <c r="D13" t="s">
        <v>246</v>
      </c>
      <c r="E13">
        <v>39</v>
      </c>
      <c r="F13">
        <v>3555</v>
      </c>
      <c r="G13">
        <v>0</v>
      </c>
      <c r="H13">
        <v>0.1</v>
      </c>
      <c r="I13">
        <v>7.4999999999999997E-2</v>
      </c>
      <c r="J13" t="s">
        <v>372</v>
      </c>
      <c r="K13" t="s">
        <v>420</v>
      </c>
      <c r="L13" t="s">
        <v>380</v>
      </c>
      <c r="M13">
        <f t="shared" si="0"/>
        <v>13864.5</v>
      </c>
      <c r="N13">
        <f t="shared" si="1"/>
        <v>39</v>
      </c>
      <c r="O13">
        <f t="shared" si="2"/>
        <v>138645</v>
      </c>
      <c r="P13">
        <f t="shared" si="3"/>
        <v>10398.375</v>
      </c>
      <c r="Q13">
        <f t="shared" si="4"/>
        <v>114382.125</v>
      </c>
    </row>
    <row r="14" spans="1:17" hidden="1" x14ac:dyDescent="0.3">
      <c r="A14" t="s">
        <v>545</v>
      </c>
      <c r="B14" t="s">
        <v>465</v>
      </c>
      <c r="C14" t="s">
        <v>377</v>
      </c>
      <c r="D14" t="s">
        <v>214</v>
      </c>
      <c r="E14">
        <v>40</v>
      </c>
      <c r="F14">
        <v>3114</v>
      </c>
      <c r="G14">
        <v>2</v>
      </c>
      <c r="H14">
        <v>0</v>
      </c>
      <c r="I14">
        <v>7.4999999999999997E-2</v>
      </c>
      <c r="J14" t="s">
        <v>392</v>
      </c>
      <c r="K14" t="s">
        <v>420</v>
      </c>
      <c r="L14" t="s">
        <v>380</v>
      </c>
      <c r="M14">
        <f t="shared" si="0"/>
        <v>0</v>
      </c>
      <c r="N14">
        <f t="shared" si="1"/>
        <v>38</v>
      </c>
      <c r="O14">
        <f t="shared" si="2"/>
        <v>118332</v>
      </c>
      <c r="P14">
        <f t="shared" si="3"/>
        <v>8874.9</v>
      </c>
      <c r="Q14">
        <f t="shared" si="4"/>
        <v>109457.1</v>
      </c>
    </row>
    <row r="15" spans="1:17" x14ac:dyDescent="0.3">
      <c r="A15" t="s">
        <v>470</v>
      </c>
      <c r="B15" t="s">
        <v>471</v>
      </c>
      <c r="C15" t="s">
        <v>406</v>
      </c>
      <c r="D15" t="s">
        <v>217</v>
      </c>
      <c r="E15">
        <v>35</v>
      </c>
      <c r="F15">
        <v>3358</v>
      </c>
      <c r="G15">
        <v>0</v>
      </c>
      <c r="H15">
        <v>0</v>
      </c>
      <c r="I15">
        <v>7.4999999999999997E-2</v>
      </c>
      <c r="J15" t="s">
        <v>384</v>
      </c>
      <c r="K15" t="s">
        <v>90</v>
      </c>
      <c r="L15" t="s">
        <v>374</v>
      </c>
      <c r="M15">
        <f t="shared" si="0"/>
        <v>0</v>
      </c>
      <c r="N15">
        <f t="shared" si="1"/>
        <v>35</v>
      </c>
      <c r="O15">
        <f t="shared" si="2"/>
        <v>117530</v>
      </c>
      <c r="P15">
        <f t="shared" si="3"/>
        <v>8814.75</v>
      </c>
      <c r="Q15">
        <f t="shared" si="4"/>
        <v>108715.25</v>
      </c>
    </row>
    <row r="16" spans="1:17" hidden="1" x14ac:dyDescent="0.3">
      <c r="A16" t="s">
        <v>375</v>
      </c>
      <c r="B16" t="s">
        <v>376</v>
      </c>
      <c r="C16" t="s">
        <v>377</v>
      </c>
      <c r="D16" t="s">
        <v>378</v>
      </c>
      <c r="E16">
        <v>37</v>
      </c>
      <c r="F16">
        <v>3451</v>
      </c>
      <c r="G16">
        <v>3</v>
      </c>
      <c r="H16">
        <v>0</v>
      </c>
      <c r="I16">
        <v>7.4999999999999997E-2</v>
      </c>
      <c r="J16" t="s">
        <v>372</v>
      </c>
      <c r="K16" t="s">
        <v>379</v>
      </c>
      <c r="L16" t="s">
        <v>380</v>
      </c>
      <c r="M16">
        <f t="shared" si="0"/>
        <v>0</v>
      </c>
      <c r="N16">
        <f t="shared" si="1"/>
        <v>34</v>
      </c>
      <c r="O16">
        <f t="shared" si="2"/>
        <v>117334</v>
      </c>
      <c r="P16">
        <f t="shared" si="3"/>
        <v>8800.0499999999993</v>
      </c>
      <c r="Q16">
        <f t="shared" si="4"/>
        <v>108533.95</v>
      </c>
    </row>
    <row r="17" spans="1:17" hidden="1" x14ac:dyDescent="0.3">
      <c r="A17" t="s">
        <v>482</v>
      </c>
      <c r="B17" t="s">
        <v>465</v>
      </c>
      <c r="C17" t="s">
        <v>416</v>
      </c>
      <c r="D17" t="s">
        <v>246</v>
      </c>
      <c r="E17">
        <v>35</v>
      </c>
      <c r="F17">
        <v>4197</v>
      </c>
      <c r="G17">
        <v>4</v>
      </c>
      <c r="H17">
        <v>0.1</v>
      </c>
      <c r="I17">
        <v>7.4999999999999997E-2</v>
      </c>
      <c r="J17" t="s">
        <v>392</v>
      </c>
      <c r="K17" t="s">
        <v>90</v>
      </c>
      <c r="L17" t="s">
        <v>374</v>
      </c>
      <c r="M17">
        <f t="shared" si="0"/>
        <v>13010.7</v>
      </c>
      <c r="N17">
        <f t="shared" si="1"/>
        <v>31</v>
      </c>
      <c r="O17">
        <f t="shared" si="2"/>
        <v>130107</v>
      </c>
      <c r="P17">
        <f t="shared" si="3"/>
        <v>9758.0249999999996</v>
      </c>
      <c r="Q17">
        <f t="shared" si="4"/>
        <v>107338.27500000001</v>
      </c>
    </row>
    <row r="18" spans="1:17" hidden="1" x14ac:dyDescent="0.3">
      <c r="A18" t="s">
        <v>511</v>
      </c>
      <c r="B18" t="s">
        <v>424</v>
      </c>
      <c r="C18" t="s">
        <v>400</v>
      </c>
      <c r="D18" t="s">
        <v>274</v>
      </c>
      <c r="E18">
        <v>31</v>
      </c>
      <c r="F18">
        <v>4449</v>
      </c>
      <c r="G18">
        <v>2</v>
      </c>
      <c r="H18">
        <v>0.1</v>
      </c>
      <c r="I18">
        <v>7.4999999999999997E-2</v>
      </c>
      <c r="J18" t="s">
        <v>392</v>
      </c>
      <c r="K18" t="s">
        <v>96</v>
      </c>
      <c r="L18" t="s">
        <v>380</v>
      </c>
      <c r="M18">
        <f t="shared" si="0"/>
        <v>12902.1</v>
      </c>
      <c r="N18">
        <f t="shared" si="1"/>
        <v>29</v>
      </c>
      <c r="O18">
        <f t="shared" si="2"/>
        <v>129021</v>
      </c>
      <c r="P18">
        <f t="shared" si="3"/>
        <v>9676.5749999999989</v>
      </c>
      <c r="Q18">
        <f t="shared" si="4"/>
        <v>106442.325</v>
      </c>
    </row>
    <row r="19" spans="1:17" hidden="1" x14ac:dyDescent="0.3">
      <c r="A19" t="s">
        <v>566</v>
      </c>
      <c r="B19" t="s">
        <v>432</v>
      </c>
      <c r="C19" t="s">
        <v>416</v>
      </c>
      <c r="D19" t="s">
        <v>247</v>
      </c>
      <c r="E19">
        <v>29</v>
      </c>
      <c r="F19">
        <v>4322</v>
      </c>
      <c r="G19">
        <v>1</v>
      </c>
      <c r="H19">
        <v>0.05</v>
      </c>
      <c r="I19">
        <v>7.4999999999999997E-2</v>
      </c>
      <c r="J19" t="s">
        <v>384</v>
      </c>
      <c r="K19" t="s">
        <v>90</v>
      </c>
      <c r="L19" t="s">
        <v>380</v>
      </c>
      <c r="M19">
        <f t="shared" si="0"/>
        <v>6050.8</v>
      </c>
      <c r="N19">
        <f t="shared" si="1"/>
        <v>28</v>
      </c>
      <c r="O19">
        <f t="shared" si="2"/>
        <v>121016</v>
      </c>
      <c r="P19">
        <f t="shared" si="3"/>
        <v>9076.1999999999989</v>
      </c>
      <c r="Q19">
        <f t="shared" si="4"/>
        <v>105889</v>
      </c>
    </row>
    <row r="20" spans="1:17" hidden="1" x14ac:dyDescent="0.3">
      <c r="A20" t="s">
        <v>394</v>
      </c>
      <c r="B20" t="s">
        <v>395</v>
      </c>
      <c r="C20" t="s">
        <v>370</v>
      </c>
      <c r="D20" t="s">
        <v>396</v>
      </c>
      <c r="E20">
        <v>40</v>
      </c>
      <c r="F20">
        <v>3319</v>
      </c>
      <c r="G20">
        <v>5</v>
      </c>
      <c r="H20">
        <v>0.05</v>
      </c>
      <c r="I20">
        <v>7.4999999999999997E-2</v>
      </c>
      <c r="J20" t="s">
        <v>384</v>
      </c>
      <c r="K20" t="s">
        <v>397</v>
      </c>
      <c r="L20" t="s">
        <v>393</v>
      </c>
      <c r="M20">
        <f t="shared" si="0"/>
        <v>5808.25</v>
      </c>
      <c r="N20">
        <f t="shared" si="1"/>
        <v>35</v>
      </c>
      <c r="O20">
        <f t="shared" si="2"/>
        <v>116165</v>
      </c>
      <c r="P20">
        <f t="shared" si="3"/>
        <v>8712.375</v>
      </c>
      <c r="Q20">
        <f t="shared" si="4"/>
        <v>101644.375</v>
      </c>
    </row>
    <row r="21" spans="1:17" hidden="1" x14ac:dyDescent="0.3">
      <c r="A21" t="s">
        <v>486</v>
      </c>
      <c r="B21" t="s">
        <v>444</v>
      </c>
      <c r="C21" t="s">
        <v>406</v>
      </c>
      <c r="D21" t="s">
        <v>217</v>
      </c>
      <c r="E21">
        <v>36</v>
      </c>
      <c r="F21">
        <v>3482</v>
      </c>
      <c r="G21">
        <v>1</v>
      </c>
      <c r="H21">
        <v>0.1</v>
      </c>
      <c r="I21">
        <v>7.4999999999999997E-2</v>
      </c>
      <c r="J21" t="s">
        <v>392</v>
      </c>
      <c r="K21" t="s">
        <v>90</v>
      </c>
      <c r="L21" t="s">
        <v>380</v>
      </c>
      <c r="M21">
        <f t="shared" si="0"/>
        <v>12187</v>
      </c>
      <c r="N21">
        <f t="shared" si="1"/>
        <v>35</v>
      </c>
      <c r="O21">
        <f t="shared" si="2"/>
        <v>121870</v>
      </c>
      <c r="P21">
        <f t="shared" si="3"/>
        <v>9140.25</v>
      </c>
      <c r="Q21">
        <f t="shared" si="4"/>
        <v>100542.75</v>
      </c>
    </row>
    <row r="22" spans="1:17" hidden="1" x14ac:dyDescent="0.3">
      <c r="A22" t="s">
        <v>479</v>
      </c>
      <c r="B22" t="s">
        <v>471</v>
      </c>
      <c r="C22" t="s">
        <v>408</v>
      </c>
      <c r="D22" t="s">
        <v>286</v>
      </c>
      <c r="E22">
        <v>36</v>
      </c>
      <c r="F22">
        <v>3150</v>
      </c>
      <c r="G22">
        <v>0</v>
      </c>
      <c r="H22">
        <v>0.05</v>
      </c>
      <c r="I22">
        <v>7.4999999999999997E-2</v>
      </c>
      <c r="J22" t="s">
        <v>392</v>
      </c>
      <c r="K22" t="s">
        <v>379</v>
      </c>
      <c r="L22" t="s">
        <v>393</v>
      </c>
      <c r="M22">
        <f t="shared" si="0"/>
        <v>5670</v>
      </c>
      <c r="N22">
        <f t="shared" si="1"/>
        <v>36</v>
      </c>
      <c r="O22">
        <f t="shared" si="2"/>
        <v>113400</v>
      </c>
      <c r="P22">
        <f t="shared" si="3"/>
        <v>8505</v>
      </c>
      <c r="Q22">
        <f t="shared" si="4"/>
        <v>99225</v>
      </c>
    </row>
    <row r="23" spans="1:17" hidden="1" x14ac:dyDescent="0.3">
      <c r="A23" t="s">
        <v>573</v>
      </c>
      <c r="B23" t="s">
        <v>369</v>
      </c>
      <c r="C23" t="s">
        <v>400</v>
      </c>
      <c r="D23" t="s">
        <v>269</v>
      </c>
      <c r="E23">
        <v>31</v>
      </c>
      <c r="F23">
        <v>3577</v>
      </c>
      <c r="G23">
        <v>3</v>
      </c>
      <c r="H23">
        <v>0</v>
      </c>
      <c r="I23">
        <v>7.4999999999999997E-2</v>
      </c>
      <c r="J23" t="s">
        <v>372</v>
      </c>
      <c r="K23" t="s">
        <v>420</v>
      </c>
      <c r="L23" t="s">
        <v>380</v>
      </c>
      <c r="M23">
        <f t="shared" si="0"/>
        <v>0</v>
      </c>
      <c r="N23">
        <f t="shared" si="1"/>
        <v>28</v>
      </c>
      <c r="O23">
        <f t="shared" si="2"/>
        <v>100156</v>
      </c>
      <c r="P23">
        <f t="shared" si="3"/>
        <v>7511.7</v>
      </c>
      <c r="Q23">
        <f t="shared" si="4"/>
        <v>92644.3</v>
      </c>
    </row>
    <row r="24" spans="1:17" hidden="1" x14ac:dyDescent="0.3">
      <c r="A24" t="s">
        <v>599</v>
      </c>
      <c r="B24" t="s">
        <v>382</v>
      </c>
      <c r="C24" t="s">
        <v>377</v>
      </c>
      <c r="D24" t="s">
        <v>214</v>
      </c>
      <c r="E24">
        <v>27</v>
      </c>
      <c r="F24">
        <v>4122</v>
      </c>
      <c r="G24">
        <v>3</v>
      </c>
      <c r="H24">
        <v>0</v>
      </c>
      <c r="I24">
        <v>7.4999999999999997E-2</v>
      </c>
      <c r="J24" t="s">
        <v>372</v>
      </c>
      <c r="K24" t="s">
        <v>420</v>
      </c>
      <c r="L24" t="s">
        <v>385</v>
      </c>
      <c r="M24">
        <f t="shared" si="0"/>
        <v>0</v>
      </c>
      <c r="N24">
        <f t="shared" si="1"/>
        <v>24</v>
      </c>
      <c r="O24">
        <f t="shared" si="2"/>
        <v>98928</v>
      </c>
      <c r="P24">
        <f t="shared" si="3"/>
        <v>7419.5999999999995</v>
      </c>
      <c r="Q24">
        <f t="shared" si="4"/>
        <v>91508.4</v>
      </c>
    </row>
    <row r="25" spans="1:17" hidden="1" x14ac:dyDescent="0.3">
      <c r="A25" t="s">
        <v>464</v>
      </c>
      <c r="B25" t="s">
        <v>465</v>
      </c>
      <c r="C25" t="s">
        <v>406</v>
      </c>
      <c r="D25" t="s">
        <v>225</v>
      </c>
      <c r="E25">
        <v>37</v>
      </c>
      <c r="F25">
        <v>2954</v>
      </c>
      <c r="G25">
        <v>2</v>
      </c>
      <c r="H25">
        <v>0.05</v>
      </c>
      <c r="I25">
        <v>7.4999999999999997E-2</v>
      </c>
      <c r="J25" t="s">
        <v>384</v>
      </c>
      <c r="K25" t="s">
        <v>96</v>
      </c>
      <c r="L25" t="s">
        <v>393</v>
      </c>
      <c r="M25">
        <f t="shared" si="0"/>
        <v>5169.5</v>
      </c>
      <c r="N25">
        <f t="shared" si="1"/>
        <v>35</v>
      </c>
      <c r="O25">
        <f t="shared" si="2"/>
        <v>103390</v>
      </c>
      <c r="P25">
        <f t="shared" si="3"/>
        <v>7754.25</v>
      </c>
      <c r="Q25">
        <f t="shared" si="4"/>
        <v>90466.25</v>
      </c>
    </row>
    <row r="26" spans="1:17" hidden="1" x14ac:dyDescent="0.3">
      <c r="A26" t="s">
        <v>452</v>
      </c>
      <c r="B26" t="s">
        <v>432</v>
      </c>
      <c r="C26" t="s">
        <v>416</v>
      </c>
      <c r="D26" t="s">
        <v>245</v>
      </c>
      <c r="E26">
        <v>22</v>
      </c>
      <c r="F26">
        <v>4848</v>
      </c>
      <c r="G26">
        <v>1</v>
      </c>
      <c r="H26">
        <v>0.05</v>
      </c>
      <c r="I26">
        <v>7.4999999999999997E-2</v>
      </c>
      <c r="J26" t="s">
        <v>384</v>
      </c>
      <c r="K26" t="s">
        <v>379</v>
      </c>
      <c r="L26" t="s">
        <v>380</v>
      </c>
      <c r="M26">
        <f t="shared" si="0"/>
        <v>5090.4000000000005</v>
      </c>
      <c r="N26">
        <f t="shared" si="1"/>
        <v>21</v>
      </c>
      <c r="O26">
        <f t="shared" si="2"/>
        <v>101808</v>
      </c>
      <c r="P26">
        <f t="shared" si="3"/>
        <v>7635.5999999999995</v>
      </c>
      <c r="Q26">
        <f t="shared" si="4"/>
        <v>89082</v>
      </c>
    </row>
    <row r="27" spans="1:17" hidden="1" x14ac:dyDescent="0.3">
      <c r="A27" t="s">
        <v>564</v>
      </c>
      <c r="B27" t="s">
        <v>444</v>
      </c>
      <c r="C27" t="s">
        <v>406</v>
      </c>
      <c r="D27" t="s">
        <v>291</v>
      </c>
      <c r="E27">
        <v>24</v>
      </c>
      <c r="F27">
        <v>4558</v>
      </c>
      <c r="G27">
        <v>3</v>
      </c>
      <c r="H27">
        <v>0</v>
      </c>
      <c r="I27">
        <v>7.4999999999999997E-2</v>
      </c>
      <c r="J27" t="s">
        <v>372</v>
      </c>
      <c r="K27" t="s">
        <v>379</v>
      </c>
      <c r="L27" t="s">
        <v>374</v>
      </c>
      <c r="M27">
        <f t="shared" si="0"/>
        <v>0</v>
      </c>
      <c r="N27">
        <f t="shared" si="1"/>
        <v>21</v>
      </c>
      <c r="O27">
        <f t="shared" si="2"/>
        <v>95718</v>
      </c>
      <c r="P27">
        <f t="shared" si="3"/>
        <v>7178.8499999999995</v>
      </c>
      <c r="Q27">
        <f t="shared" si="4"/>
        <v>88539.15</v>
      </c>
    </row>
    <row r="28" spans="1:17" hidden="1" x14ac:dyDescent="0.3">
      <c r="A28" t="s">
        <v>493</v>
      </c>
      <c r="B28" t="s">
        <v>369</v>
      </c>
      <c r="C28" t="s">
        <v>406</v>
      </c>
      <c r="D28" t="s">
        <v>291</v>
      </c>
      <c r="E28">
        <v>35</v>
      </c>
      <c r="F28">
        <v>3247</v>
      </c>
      <c r="G28">
        <v>2</v>
      </c>
      <c r="H28">
        <v>0.1</v>
      </c>
      <c r="I28">
        <v>7.4999999999999997E-2</v>
      </c>
      <c r="J28" t="s">
        <v>384</v>
      </c>
      <c r="K28" t="s">
        <v>420</v>
      </c>
      <c r="L28" t="s">
        <v>385</v>
      </c>
      <c r="M28">
        <f t="shared" si="0"/>
        <v>10715.1</v>
      </c>
      <c r="N28">
        <f t="shared" si="1"/>
        <v>33</v>
      </c>
      <c r="O28">
        <f t="shared" si="2"/>
        <v>107151</v>
      </c>
      <c r="P28">
        <f t="shared" si="3"/>
        <v>8036.3249999999998</v>
      </c>
      <c r="Q28">
        <f t="shared" si="4"/>
        <v>88399.574999999997</v>
      </c>
    </row>
    <row r="29" spans="1:17" hidden="1" x14ac:dyDescent="0.3">
      <c r="A29" t="s">
        <v>621</v>
      </c>
      <c r="B29" t="s">
        <v>424</v>
      </c>
      <c r="C29" t="s">
        <v>408</v>
      </c>
      <c r="D29" t="s">
        <v>286</v>
      </c>
      <c r="E29">
        <v>34</v>
      </c>
      <c r="F29">
        <v>2966</v>
      </c>
      <c r="G29">
        <v>0</v>
      </c>
      <c r="H29">
        <v>0.05</v>
      </c>
      <c r="I29">
        <v>7.4999999999999997E-2</v>
      </c>
      <c r="J29" t="s">
        <v>384</v>
      </c>
      <c r="K29" t="s">
        <v>397</v>
      </c>
      <c r="L29" t="s">
        <v>385</v>
      </c>
      <c r="M29">
        <f t="shared" si="0"/>
        <v>5042.2000000000007</v>
      </c>
      <c r="N29">
        <f t="shared" si="1"/>
        <v>34</v>
      </c>
      <c r="O29">
        <f t="shared" si="2"/>
        <v>100844</v>
      </c>
      <c r="P29">
        <f t="shared" si="3"/>
        <v>7563.2999999999993</v>
      </c>
      <c r="Q29">
        <f t="shared" si="4"/>
        <v>88238.5</v>
      </c>
    </row>
    <row r="30" spans="1:17" hidden="1" x14ac:dyDescent="0.3">
      <c r="A30" t="s">
        <v>587</v>
      </c>
      <c r="B30" t="s">
        <v>432</v>
      </c>
      <c r="C30" t="s">
        <v>416</v>
      </c>
      <c r="D30" t="s">
        <v>250</v>
      </c>
      <c r="E30">
        <v>29</v>
      </c>
      <c r="F30">
        <v>3415</v>
      </c>
      <c r="G30">
        <v>3</v>
      </c>
      <c r="H30">
        <v>0</v>
      </c>
      <c r="I30">
        <v>7.4999999999999997E-2</v>
      </c>
      <c r="J30" t="s">
        <v>372</v>
      </c>
      <c r="K30" t="s">
        <v>373</v>
      </c>
      <c r="L30" t="s">
        <v>380</v>
      </c>
      <c r="M30">
        <f t="shared" si="0"/>
        <v>0</v>
      </c>
      <c r="N30">
        <f t="shared" si="1"/>
        <v>26</v>
      </c>
      <c r="O30">
        <f t="shared" si="2"/>
        <v>88790</v>
      </c>
      <c r="P30">
        <f t="shared" si="3"/>
        <v>6659.25</v>
      </c>
      <c r="Q30">
        <f t="shared" si="4"/>
        <v>82130.75</v>
      </c>
    </row>
    <row r="31" spans="1:17" hidden="1" x14ac:dyDescent="0.3">
      <c r="A31" t="s">
        <v>581</v>
      </c>
      <c r="B31" t="s">
        <v>399</v>
      </c>
      <c r="C31" t="s">
        <v>377</v>
      </c>
      <c r="D31" t="s">
        <v>215</v>
      </c>
      <c r="E31">
        <v>28</v>
      </c>
      <c r="F31">
        <v>3733</v>
      </c>
      <c r="G31">
        <v>2</v>
      </c>
      <c r="H31">
        <v>0.1</v>
      </c>
      <c r="I31">
        <v>7.4999999999999997E-2</v>
      </c>
      <c r="J31" t="s">
        <v>392</v>
      </c>
      <c r="K31" t="s">
        <v>373</v>
      </c>
      <c r="L31" t="s">
        <v>385</v>
      </c>
      <c r="M31">
        <f t="shared" si="0"/>
        <v>9705.8000000000011</v>
      </c>
      <c r="N31">
        <f t="shared" si="1"/>
        <v>26</v>
      </c>
      <c r="O31">
        <f t="shared" si="2"/>
        <v>97058</v>
      </c>
      <c r="P31">
        <f t="shared" si="3"/>
        <v>7279.3499999999995</v>
      </c>
      <c r="Q31">
        <f t="shared" si="4"/>
        <v>80072.849999999991</v>
      </c>
    </row>
    <row r="32" spans="1:17" hidden="1" x14ac:dyDescent="0.3">
      <c r="A32" t="s">
        <v>617</v>
      </c>
      <c r="B32" t="s">
        <v>402</v>
      </c>
      <c r="C32" t="s">
        <v>416</v>
      </c>
      <c r="D32" t="s">
        <v>248</v>
      </c>
      <c r="E32">
        <v>31</v>
      </c>
      <c r="F32">
        <v>3033</v>
      </c>
      <c r="G32">
        <v>3</v>
      </c>
      <c r="H32">
        <v>0</v>
      </c>
      <c r="I32">
        <v>7.4999999999999997E-2</v>
      </c>
      <c r="J32" t="s">
        <v>392</v>
      </c>
      <c r="K32" t="s">
        <v>96</v>
      </c>
      <c r="L32" t="s">
        <v>385</v>
      </c>
      <c r="M32">
        <f t="shared" si="0"/>
        <v>0</v>
      </c>
      <c r="N32">
        <f t="shared" si="1"/>
        <v>28</v>
      </c>
      <c r="O32">
        <f t="shared" si="2"/>
        <v>84924</v>
      </c>
      <c r="P32">
        <f t="shared" si="3"/>
        <v>6369.3</v>
      </c>
      <c r="Q32">
        <f t="shared" si="4"/>
        <v>78554.7</v>
      </c>
    </row>
    <row r="33" spans="1:17" hidden="1" x14ac:dyDescent="0.3">
      <c r="A33" t="s">
        <v>618</v>
      </c>
      <c r="B33" t="s">
        <v>458</v>
      </c>
      <c r="C33" t="s">
        <v>377</v>
      </c>
      <c r="D33" t="s">
        <v>215</v>
      </c>
      <c r="E33">
        <v>22</v>
      </c>
      <c r="F33">
        <v>4606</v>
      </c>
      <c r="G33">
        <v>2</v>
      </c>
      <c r="H33">
        <v>0.1</v>
      </c>
      <c r="I33">
        <v>7.4999999999999997E-2</v>
      </c>
      <c r="J33" t="s">
        <v>372</v>
      </c>
      <c r="K33" t="s">
        <v>379</v>
      </c>
      <c r="L33" t="s">
        <v>393</v>
      </c>
      <c r="M33">
        <f t="shared" si="0"/>
        <v>9212</v>
      </c>
      <c r="N33">
        <f t="shared" si="1"/>
        <v>20</v>
      </c>
      <c r="O33">
        <f t="shared" si="2"/>
        <v>92120</v>
      </c>
      <c r="P33">
        <f t="shared" si="3"/>
        <v>6909</v>
      </c>
      <c r="Q33">
        <f t="shared" si="4"/>
        <v>75999</v>
      </c>
    </row>
    <row r="34" spans="1:17" hidden="1" x14ac:dyDescent="0.3">
      <c r="A34" t="s">
        <v>609</v>
      </c>
      <c r="B34" t="s">
        <v>439</v>
      </c>
      <c r="C34" t="s">
        <v>370</v>
      </c>
      <c r="D34" t="s">
        <v>396</v>
      </c>
      <c r="E34">
        <v>38</v>
      </c>
      <c r="F34">
        <v>2403</v>
      </c>
      <c r="G34">
        <v>2</v>
      </c>
      <c r="H34">
        <v>0.05</v>
      </c>
      <c r="I34">
        <v>7.4999999999999997E-2</v>
      </c>
      <c r="J34" t="s">
        <v>372</v>
      </c>
      <c r="K34" t="s">
        <v>379</v>
      </c>
      <c r="L34" t="s">
        <v>374</v>
      </c>
      <c r="M34">
        <f t="shared" ref="M34:M65" si="5">H34*O34</f>
        <v>4325.4000000000005</v>
      </c>
      <c r="N34">
        <f t="shared" ref="N34:N65" si="6">SUM(E34-G34)</f>
        <v>36</v>
      </c>
      <c r="O34">
        <f t="shared" ref="O34:O65" si="7">SUM(F34*N34)</f>
        <v>86508</v>
      </c>
      <c r="P34">
        <f t="shared" ref="P34:P65" si="8">I34*O34</f>
        <v>6488.0999999999995</v>
      </c>
      <c r="Q34">
        <f t="shared" ref="Q34:Q65" si="9">SUM(O34-M34-P34)</f>
        <v>75694.5</v>
      </c>
    </row>
    <row r="35" spans="1:17" hidden="1" x14ac:dyDescent="0.3">
      <c r="A35" t="s">
        <v>556</v>
      </c>
      <c r="B35" t="s">
        <v>424</v>
      </c>
      <c r="C35" t="s">
        <v>370</v>
      </c>
      <c r="D35" t="s">
        <v>371</v>
      </c>
      <c r="E35">
        <v>28</v>
      </c>
      <c r="F35">
        <v>3182</v>
      </c>
      <c r="G35">
        <v>0</v>
      </c>
      <c r="H35">
        <v>0.1</v>
      </c>
      <c r="I35">
        <v>7.4999999999999997E-2</v>
      </c>
      <c r="J35" t="s">
        <v>392</v>
      </c>
      <c r="K35" t="s">
        <v>96</v>
      </c>
      <c r="L35" t="s">
        <v>393</v>
      </c>
      <c r="M35">
        <f t="shared" si="5"/>
        <v>8909.6</v>
      </c>
      <c r="N35">
        <f t="shared" si="6"/>
        <v>28</v>
      </c>
      <c r="O35">
        <f t="shared" si="7"/>
        <v>89096</v>
      </c>
      <c r="P35">
        <f t="shared" si="8"/>
        <v>6682.2</v>
      </c>
      <c r="Q35">
        <f t="shared" si="9"/>
        <v>73504.2</v>
      </c>
    </row>
    <row r="36" spans="1:17" hidden="1" x14ac:dyDescent="0.3">
      <c r="A36" t="s">
        <v>472</v>
      </c>
      <c r="B36" t="s">
        <v>473</v>
      </c>
      <c r="C36" t="s">
        <v>370</v>
      </c>
      <c r="D36" t="s">
        <v>279</v>
      </c>
      <c r="E36">
        <v>27</v>
      </c>
      <c r="F36">
        <v>3864</v>
      </c>
      <c r="G36">
        <v>4</v>
      </c>
      <c r="H36">
        <v>0.1</v>
      </c>
      <c r="I36">
        <v>7.4999999999999997E-2</v>
      </c>
      <c r="J36" t="s">
        <v>372</v>
      </c>
      <c r="K36" t="s">
        <v>373</v>
      </c>
      <c r="L36" t="s">
        <v>393</v>
      </c>
      <c r="M36">
        <f t="shared" si="5"/>
        <v>8887.2000000000007</v>
      </c>
      <c r="N36">
        <f t="shared" si="6"/>
        <v>23</v>
      </c>
      <c r="O36">
        <f t="shared" si="7"/>
        <v>88872</v>
      </c>
      <c r="P36">
        <f t="shared" si="8"/>
        <v>6665.4</v>
      </c>
      <c r="Q36">
        <f t="shared" si="9"/>
        <v>73319.400000000009</v>
      </c>
    </row>
    <row r="37" spans="1:17" hidden="1" x14ac:dyDescent="0.3">
      <c r="A37" t="s">
        <v>548</v>
      </c>
      <c r="B37" t="s">
        <v>424</v>
      </c>
      <c r="C37" t="s">
        <v>406</v>
      </c>
      <c r="D37" t="s">
        <v>225</v>
      </c>
      <c r="E37">
        <v>24</v>
      </c>
      <c r="F37">
        <v>3986</v>
      </c>
      <c r="G37">
        <v>2</v>
      </c>
      <c r="H37">
        <v>0.1</v>
      </c>
      <c r="I37">
        <v>7.4999999999999997E-2</v>
      </c>
      <c r="J37" t="s">
        <v>392</v>
      </c>
      <c r="K37" t="s">
        <v>379</v>
      </c>
      <c r="L37" t="s">
        <v>393</v>
      </c>
      <c r="M37">
        <f t="shared" si="5"/>
        <v>8769.2000000000007</v>
      </c>
      <c r="N37">
        <f t="shared" si="6"/>
        <v>22</v>
      </c>
      <c r="O37">
        <f t="shared" si="7"/>
        <v>87692</v>
      </c>
      <c r="P37">
        <f t="shared" si="8"/>
        <v>6576.9</v>
      </c>
      <c r="Q37">
        <f t="shared" si="9"/>
        <v>72345.900000000009</v>
      </c>
    </row>
    <row r="38" spans="1:17" x14ac:dyDescent="0.3">
      <c r="A38" t="s">
        <v>527</v>
      </c>
      <c r="B38" t="s">
        <v>434</v>
      </c>
      <c r="C38" t="s">
        <v>377</v>
      </c>
      <c r="D38" t="s">
        <v>528</v>
      </c>
      <c r="E38">
        <v>31</v>
      </c>
      <c r="F38">
        <v>3006</v>
      </c>
      <c r="G38">
        <v>3</v>
      </c>
      <c r="H38">
        <v>0.1</v>
      </c>
      <c r="I38">
        <v>7.4999999999999997E-2</v>
      </c>
      <c r="J38" t="s">
        <v>384</v>
      </c>
      <c r="K38" t="s">
        <v>90</v>
      </c>
      <c r="L38" t="s">
        <v>374</v>
      </c>
      <c r="M38">
        <f t="shared" si="5"/>
        <v>8416.8000000000011</v>
      </c>
      <c r="N38">
        <f t="shared" si="6"/>
        <v>28</v>
      </c>
      <c r="O38">
        <f t="shared" si="7"/>
        <v>84168</v>
      </c>
      <c r="P38">
        <f t="shared" si="8"/>
        <v>6312.5999999999995</v>
      </c>
      <c r="Q38">
        <f t="shared" si="9"/>
        <v>69438.599999999991</v>
      </c>
    </row>
    <row r="39" spans="1:17" hidden="1" x14ac:dyDescent="0.3">
      <c r="A39" t="s">
        <v>401</v>
      </c>
      <c r="B39" t="s">
        <v>402</v>
      </c>
      <c r="C39" t="s">
        <v>403</v>
      </c>
      <c r="D39" t="s">
        <v>227</v>
      </c>
      <c r="E39">
        <v>29</v>
      </c>
      <c r="F39">
        <v>3353</v>
      </c>
      <c r="G39">
        <v>4</v>
      </c>
      <c r="H39">
        <v>0.1</v>
      </c>
      <c r="I39">
        <v>7.4999999999999997E-2</v>
      </c>
      <c r="J39" t="s">
        <v>392</v>
      </c>
      <c r="K39" t="s">
        <v>373</v>
      </c>
      <c r="L39" t="s">
        <v>385</v>
      </c>
      <c r="M39">
        <f t="shared" si="5"/>
        <v>8382.5</v>
      </c>
      <c r="N39">
        <f t="shared" si="6"/>
        <v>25</v>
      </c>
      <c r="O39">
        <f t="shared" si="7"/>
        <v>83825</v>
      </c>
      <c r="P39">
        <f t="shared" si="8"/>
        <v>6286.875</v>
      </c>
      <c r="Q39">
        <f t="shared" si="9"/>
        <v>69155.625</v>
      </c>
    </row>
    <row r="40" spans="1:17" hidden="1" x14ac:dyDescent="0.3">
      <c r="A40" t="s">
        <v>492</v>
      </c>
      <c r="B40" t="s">
        <v>471</v>
      </c>
      <c r="C40" t="s">
        <v>370</v>
      </c>
      <c r="D40" t="s">
        <v>371</v>
      </c>
      <c r="E40">
        <v>26</v>
      </c>
      <c r="F40">
        <v>3108</v>
      </c>
      <c r="G40">
        <v>2</v>
      </c>
      <c r="H40">
        <v>0</v>
      </c>
      <c r="I40">
        <v>7.4999999999999997E-2</v>
      </c>
      <c r="J40" t="s">
        <v>392</v>
      </c>
      <c r="K40" t="s">
        <v>397</v>
      </c>
      <c r="L40" t="s">
        <v>374</v>
      </c>
      <c r="M40">
        <f t="shared" si="5"/>
        <v>0</v>
      </c>
      <c r="N40">
        <f t="shared" si="6"/>
        <v>24</v>
      </c>
      <c r="O40">
        <f t="shared" si="7"/>
        <v>74592</v>
      </c>
      <c r="P40">
        <f t="shared" si="8"/>
        <v>5594.4</v>
      </c>
      <c r="Q40">
        <f t="shared" si="9"/>
        <v>68997.600000000006</v>
      </c>
    </row>
    <row r="41" spans="1:17" hidden="1" x14ac:dyDescent="0.3">
      <c r="A41" t="s">
        <v>414</v>
      </c>
      <c r="B41" t="s">
        <v>415</v>
      </c>
      <c r="C41" t="s">
        <v>416</v>
      </c>
      <c r="D41" t="s">
        <v>248</v>
      </c>
      <c r="E41">
        <v>28</v>
      </c>
      <c r="F41">
        <v>3461</v>
      </c>
      <c r="G41">
        <v>4</v>
      </c>
      <c r="H41">
        <v>0.1</v>
      </c>
      <c r="I41">
        <v>7.4999999999999997E-2</v>
      </c>
      <c r="J41" t="s">
        <v>392</v>
      </c>
      <c r="K41" t="s">
        <v>90</v>
      </c>
      <c r="L41" t="s">
        <v>380</v>
      </c>
      <c r="M41">
        <f t="shared" si="5"/>
        <v>8306.4</v>
      </c>
      <c r="N41">
        <f t="shared" si="6"/>
        <v>24</v>
      </c>
      <c r="O41">
        <f t="shared" si="7"/>
        <v>83064</v>
      </c>
      <c r="P41">
        <f t="shared" si="8"/>
        <v>6229.8</v>
      </c>
      <c r="Q41">
        <f t="shared" si="9"/>
        <v>68527.8</v>
      </c>
    </row>
    <row r="42" spans="1:17" hidden="1" x14ac:dyDescent="0.3">
      <c r="A42" t="s">
        <v>425</v>
      </c>
      <c r="B42" t="s">
        <v>426</v>
      </c>
      <c r="C42" t="s">
        <v>377</v>
      </c>
      <c r="D42" t="s">
        <v>383</v>
      </c>
      <c r="E42">
        <v>23</v>
      </c>
      <c r="F42">
        <v>4090</v>
      </c>
      <c r="G42">
        <v>3</v>
      </c>
      <c r="H42">
        <v>0.1</v>
      </c>
      <c r="I42">
        <v>7.4999999999999997E-2</v>
      </c>
      <c r="J42" t="s">
        <v>384</v>
      </c>
      <c r="K42" t="s">
        <v>397</v>
      </c>
      <c r="L42" t="s">
        <v>385</v>
      </c>
      <c r="M42">
        <f t="shared" si="5"/>
        <v>8180</v>
      </c>
      <c r="N42">
        <f t="shared" si="6"/>
        <v>20</v>
      </c>
      <c r="O42">
        <f t="shared" si="7"/>
        <v>81800</v>
      </c>
      <c r="P42">
        <f t="shared" si="8"/>
        <v>6135</v>
      </c>
      <c r="Q42">
        <f t="shared" si="9"/>
        <v>67485</v>
      </c>
    </row>
    <row r="43" spans="1:17" hidden="1" x14ac:dyDescent="0.3">
      <c r="A43" t="s">
        <v>412</v>
      </c>
      <c r="B43" t="s">
        <v>413</v>
      </c>
      <c r="C43" t="s">
        <v>403</v>
      </c>
      <c r="D43" t="s">
        <v>228</v>
      </c>
      <c r="E43">
        <v>40</v>
      </c>
      <c r="F43">
        <v>2162</v>
      </c>
      <c r="G43">
        <v>3</v>
      </c>
      <c r="H43">
        <v>0.1</v>
      </c>
      <c r="I43">
        <v>7.4999999999999997E-2</v>
      </c>
      <c r="J43" t="s">
        <v>392</v>
      </c>
      <c r="K43" t="s">
        <v>373</v>
      </c>
      <c r="L43" t="s">
        <v>385</v>
      </c>
      <c r="M43">
        <f t="shared" si="5"/>
        <v>7999.4000000000005</v>
      </c>
      <c r="N43">
        <f t="shared" si="6"/>
        <v>37</v>
      </c>
      <c r="O43">
        <f t="shared" si="7"/>
        <v>79994</v>
      </c>
      <c r="P43">
        <f t="shared" si="8"/>
        <v>5999.55</v>
      </c>
      <c r="Q43">
        <f t="shared" si="9"/>
        <v>65995.05</v>
      </c>
    </row>
    <row r="44" spans="1:17" hidden="1" x14ac:dyDescent="0.3">
      <c r="A44" t="s">
        <v>553</v>
      </c>
      <c r="B44" t="s">
        <v>468</v>
      </c>
      <c r="C44" t="s">
        <v>403</v>
      </c>
      <c r="D44" t="s">
        <v>255</v>
      </c>
      <c r="E44">
        <v>17</v>
      </c>
      <c r="F44">
        <v>4894</v>
      </c>
      <c r="G44">
        <v>3</v>
      </c>
      <c r="H44">
        <v>0</v>
      </c>
      <c r="I44">
        <v>7.4999999999999997E-2</v>
      </c>
      <c r="J44" t="s">
        <v>372</v>
      </c>
      <c r="K44" t="s">
        <v>373</v>
      </c>
      <c r="L44" t="s">
        <v>374</v>
      </c>
      <c r="M44">
        <f t="shared" si="5"/>
        <v>0</v>
      </c>
      <c r="N44">
        <f t="shared" si="6"/>
        <v>14</v>
      </c>
      <c r="O44">
        <f t="shared" si="7"/>
        <v>68516</v>
      </c>
      <c r="P44">
        <f t="shared" si="8"/>
        <v>5138.7</v>
      </c>
      <c r="Q44">
        <f t="shared" si="9"/>
        <v>63377.3</v>
      </c>
    </row>
    <row r="45" spans="1:17" hidden="1" x14ac:dyDescent="0.3">
      <c r="A45" t="s">
        <v>542</v>
      </c>
      <c r="B45" t="s">
        <v>402</v>
      </c>
      <c r="C45" t="s">
        <v>377</v>
      </c>
      <c r="D45" t="s">
        <v>528</v>
      </c>
      <c r="E45">
        <v>31</v>
      </c>
      <c r="F45">
        <v>2584</v>
      </c>
      <c r="G45">
        <v>3</v>
      </c>
      <c r="H45">
        <v>0.05</v>
      </c>
      <c r="I45">
        <v>7.4999999999999997E-2</v>
      </c>
      <c r="J45" t="s">
        <v>384</v>
      </c>
      <c r="K45" t="s">
        <v>90</v>
      </c>
      <c r="L45" t="s">
        <v>380</v>
      </c>
      <c r="M45">
        <f t="shared" si="5"/>
        <v>3617.6000000000004</v>
      </c>
      <c r="N45">
        <f t="shared" si="6"/>
        <v>28</v>
      </c>
      <c r="O45">
        <f t="shared" si="7"/>
        <v>72352</v>
      </c>
      <c r="P45">
        <f t="shared" si="8"/>
        <v>5426.4</v>
      </c>
      <c r="Q45">
        <f t="shared" si="9"/>
        <v>63307.999999999993</v>
      </c>
    </row>
    <row r="46" spans="1:17" hidden="1" x14ac:dyDescent="0.3">
      <c r="A46" t="s">
        <v>541</v>
      </c>
      <c r="B46" t="s">
        <v>389</v>
      </c>
      <c r="C46" t="s">
        <v>406</v>
      </c>
      <c r="D46" t="s">
        <v>225</v>
      </c>
      <c r="E46">
        <v>18</v>
      </c>
      <c r="F46">
        <v>4011</v>
      </c>
      <c r="G46">
        <v>0</v>
      </c>
      <c r="H46">
        <v>0.05</v>
      </c>
      <c r="I46">
        <v>7.4999999999999997E-2</v>
      </c>
      <c r="J46" t="s">
        <v>392</v>
      </c>
      <c r="K46" t="s">
        <v>96</v>
      </c>
      <c r="L46" t="s">
        <v>385</v>
      </c>
      <c r="M46">
        <f t="shared" si="5"/>
        <v>3609.9</v>
      </c>
      <c r="N46">
        <f t="shared" si="6"/>
        <v>18</v>
      </c>
      <c r="O46">
        <f t="shared" si="7"/>
        <v>72198</v>
      </c>
      <c r="P46">
        <f t="shared" si="8"/>
        <v>5414.8499999999995</v>
      </c>
      <c r="Q46">
        <f t="shared" si="9"/>
        <v>63173.250000000007</v>
      </c>
    </row>
    <row r="47" spans="1:17" hidden="1" x14ac:dyDescent="0.3">
      <c r="A47" t="s">
        <v>614</v>
      </c>
      <c r="B47" t="s">
        <v>424</v>
      </c>
      <c r="C47" t="s">
        <v>416</v>
      </c>
      <c r="D47" t="s">
        <v>247</v>
      </c>
      <c r="E47">
        <v>25</v>
      </c>
      <c r="F47">
        <v>2997</v>
      </c>
      <c r="G47">
        <v>1</v>
      </c>
      <c r="H47">
        <v>0.05</v>
      </c>
      <c r="I47">
        <v>7.4999999999999997E-2</v>
      </c>
      <c r="J47" t="s">
        <v>372</v>
      </c>
      <c r="K47" t="s">
        <v>90</v>
      </c>
      <c r="L47" t="s">
        <v>393</v>
      </c>
      <c r="M47">
        <f t="shared" si="5"/>
        <v>3596.4</v>
      </c>
      <c r="N47">
        <f t="shared" si="6"/>
        <v>24</v>
      </c>
      <c r="O47">
        <f t="shared" si="7"/>
        <v>71928</v>
      </c>
      <c r="P47">
        <f t="shared" si="8"/>
        <v>5394.5999999999995</v>
      </c>
      <c r="Q47">
        <f t="shared" si="9"/>
        <v>62937.000000000007</v>
      </c>
    </row>
    <row r="48" spans="1:17" hidden="1" x14ac:dyDescent="0.3">
      <c r="A48" t="s">
        <v>480</v>
      </c>
      <c r="B48" t="s">
        <v>432</v>
      </c>
      <c r="C48" t="s">
        <v>370</v>
      </c>
      <c r="D48" t="s">
        <v>279</v>
      </c>
      <c r="E48">
        <v>32</v>
      </c>
      <c r="F48">
        <v>2811</v>
      </c>
      <c r="G48">
        <v>5</v>
      </c>
      <c r="H48">
        <v>0.1</v>
      </c>
      <c r="I48">
        <v>7.4999999999999997E-2</v>
      </c>
      <c r="J48" t="s">
        <v>384</v>
      </c>
      <c r="K48" t="s">
        <v>397</v>
      </c>
      <c r="L48" t="s">
        <v>393</v>
      </c>
      <c r="M48">
        <f t="shared" si="5"/>
        <v>7589.7000000000007</v>
      </c>
      <c r="N48">
        <f t="shared" si="6"/>
        <v>27</v>
      </c>
      <c r="O48">
        <f t="shared" si="7"/>
        <v>75897</v>
      </c>
      <c r="P48">
        <f t="shared" si="8"/>
        <v>5692.2749999999996</v>
      </c>
      <c r="Q48">
        <f t="shared" si="9"/>
        <v>62615.025000000001</v>
      </c>
    </row>
    <row r="49" spans="1:17" hidden="1" x14ac:dyDescent="0.3">
      <c r="A49" t="s">
        <v>559</v>
      </c>
      <c r="B49" t="s">
        <v>413</v>
      </c>
      <c r="C49" t="s">
        <v>403</v>
      </c>
      <c r="D49" t="s">
        <v>254</v>
      </c>
      <c r="E49">
        <v>22</v>
      </c>
      <c r="F49">
        <v>3780</v>
      </c>
      <c r="G49">
        <v>2</v>
      </c>
      <c r="H49">
        <v>0.1</v>
      </c>
      <c r="I49">
        <v>7.4999999999999997E-2</v>
      </c>
      <c r="J49" t="s">
        <v>372</v>
      </c>
      <c r="K49" t="s">
        <v>373</v>
      </c>
      <c r="L49" t="s">
        <v>393</v>
      </c>
      <c r="M49">
        <f t="shared" si="5"/>
        <v>7560</v>
      </c>
      <c r="N49">
        <f t="shared" si="6"/>
        <v>20</v>
      </c>
      <c r="O49">
        <f t="shared" si="7"/>
        <v>75600</v>
      </c>
      <c r="P49">
        <f t="shared" si="8"/>
        <v>5670</v>
      </c>
      <c r="Q49">
        <f t="shared" si="9"/>
        <v>62370</v>
      </c>
    </row>
    <row r="50" spans="1:17" hidden="1" x14ac:dyDescent="0.3">
      <c r="A50" t="s">
        <v>398</v>
      </c>
      <c r="B50" t="s">
        <v>399</v>
      </c>
      <c r="C50" t="s">
        <v>400</v>
      </c>
      <c r="D50" t="s">
        <v>275</v>
      </c>
      <c r="E50">
        <v>21</v>
      </c>
      <c r="F50">
        <v>4180</v>
      </c>
      <c r="G50">
        <v>4</v>
      </c>
      <c r="H50">
        <v>0.05</v>
      </c>
      <c r="I50">
        <v>7.4999999999999997E-2</v>
      </c>
      <c r="J50" t="s">
        <v>372</v>
      </c>
      <c r="K50" t="s">
        <v>379</v>
      </c>
      <c r="L50" t="s">
        <v>385</v>
      </c>
      <c r="M50">
        <f t="shared" si="5"/>
        <v>3553</v>
      </c>
      <c r="N50">
        <f t="shared" si="6"/>
        <v>17</v>
      </c>
      <c r="O50">
        <f t="shared" si="7"/>
        <v>71060</v>
      </c>
      <c r="P50">
        <f t="shared" si="8"/>
        <v>5329.5</v>
      </c>
      <c r="Q50">
        <f t="shared" si="9"/>
        <v>62177.5</v>
      </c>
    </row>
    <row r="51" spans="1:17" hidden="1" x14ac:dyDescent="0.3">
      <c r="A51" t="s">
        <v>505</v>
      </c>
      <c r="B51" t="s">
        <v>387</v>
      </c>
      <c r="C51" t="s">
        <v>406</v>
      </c>
      <c r="D51" t="s">
        <v>226</v>
      </c>
      <c r="E51">
        <v>35</v>
      </c>
      <c r="F51">
        <v>2352</v>
      </c>
      <c r="G51">
        <v>5</v>
      </c>
      <c r="H51">
        <v>0.05</v>
      </c>
      <c r="I51">
        <v>7.4999999999999997E-2</v>
      </c>
      <c r="J51" t="s">
        <v>392</v>
      </c>
      <c r="K51" t="s">
        <v>96</v>
      </c>
      <c r="L51" t="s">
        <v>380</v>
      </c>
      <c r="M51">
        <f t="shared" si="5"/>
        <v>3528</v>
      </c>
      <c r="N51">
        <f t="shared" si="6"/>
        <v>30</v>
      </c>
      <c r="O51">
        <f t="shared" si="7"/>
        <v>70560</v>
      </c>
      <c r="P51">
        <f t="shared" si="8"/>
        <v>5292</v>
      </c>
      <c r="Q51">
        <f t="shared" si="9"/>
        <v>61740</v>
      </c>
    </row>
    <row r="52" spans="1:17" hidden="1" x14ac:dyDescent="0.3">
      <c r="A52" t="s">
        <v>574</v>
      </c>
      <c r="B52" t="s">
        <v>471</v>
      </c>
      <c r="C52" t="s">
        <v>408</v>
      </c>
      <c r="D52" t="s">
        <v>288</v>
      </c>
      <c r="E52">
        <v>37</v>
      </c>
      <c r="F52">
        <v>1785</v>
      </c>
      <c r="G52">
        <v>1</v>
      </c>
      <c r="H52">
        <v>0</v>
      </c>
      <c r="I52">
        <v>7.4999999999999997E-2</v>
      </c>
      <c r="J52" t="s">
        <v>392</v>
      </c>
      <c r="K52" t="s">
        <v>373</v>
      </c>
      <c r="L52" t="s">
        <v>393</v>
      </c>
      <c r="M52">
        <f t="shared" si="5"/>
        <v>0</v>
      </c>
      <c r="N52">
        <f t="shared" si="6"/>
        <v>36</v>
      </c>
      <c r="O52">
        <f t="shared" si="7"/>
        <v>64260</v>
      </c>
      <c r="P52">
        <f t="shared" si="8"/>
        <v>4819.5</v>
      </c>
      <c r="Q52">
        <f t="shared" si="9"/>
        <v>59440.5</v>
      </c>
    </row>
    <row r="53" spans="1:17" hidden="1" x14ac:dyDescent="0.3">
      <c r="A53" t="s">
        <v>547</v>
      </c>
      <c r="B53" t="s">
        <v>497</v>
      </c>
      <c r="C53" t="s">
        <v>408</v>
      </c>
      <c r="D53" t="s">
        <v>288</v>
      </c>
      <c r="E53">
        <v>19</v>
      </c>
      <c r="F53">
        <v>4011</v>
      </c>
      <c r="G53">
        <v>3</v>
      </c>
      <c r="H53">
        <v>0</v>
      </c>
      <c r="I53">
        <v>7.4999999999999997E-2</v>
      </c>
      <c r="J53" t="s">
        <v>392</v>
      </c>
      <c r="K53" t="s">
        <v>96</v>
      </c>
      <c r="L53" t="s">
        <v>380</v>
      </c>
      <c r="M53">
        <f t="shared" si="5"/>
        <v>0</v>
      </c>
      <c r="N53">
        <f t="shared" si="6"/>
        <v>16</v>
      </c>
      <c r="O53">
        <f t="shared" si="7"/>
        <v>64176</v>
      </c>
      <c r="P53">
        <f t="shared" si="8"/>
        <v>4813.2</v>
      </c>
      <c r="Q53">
        <f t="shared" si="9"/>
        <v>59362.8</v>
      </c>
    </row>
    <row r="54" spans="1:17" hidden="1" x14ac:dyDescent="0.3">
      <c r="A54" t="s">
        <v>484</v>
      </c>
      <c r="B54" t="s">
        <v>387</v>
      </c>
      <c r="C54" t="s">
        <v>416</v>
      </c>
      <c r="D54" t="s">
        <v>248</v>
      </c>
      <c r="E54">
        <v>29</v>
      </c>
      <c r="F54">
        <v>2575</v>
      </c>
      <c r="G54">
        <v>5</v>
      </c>
      <c r="H54">
        <v>0</v>
      </c>
      <c r="I54">
        <v>7.4999999999999997E-2</v>
      </c>
      <c r="J54" t="s">
        <v>392</v>
      </c>
      <c r="K54" t="s">
        <v>373</v>
      </c>
      <c r="L54" t="s">
        <v>374</v>
      </c>
      <c r="M54">
        <f t="shared" si="5"/>
        <v>0</v>
      </c>
      <c r="N54">
        <f t="shared" si="6"/>
        <v>24</v>
      </c>
      <c r="O54">
        <f t="shared" si="7"/>
        <v>61800</v>
      </c>
      <c r="P54">
        <f t="shared" si="8"/>
        <v>4635</v>
      </c>
      <c r="Q54">
        <f t="shared" si="9"/>
        <v>57165</v>
      </c>
    </row>
    <row r="55" spans="1:17" hidden="1" x14ac:dyDescent="0.3">
      <c r="A55" t="s">
        <v>577</v>
      </c>
      <c r="B55" t="s">
        <v>437</v>
      </c>
      <c r="C55" t="s">
        <v>403</v>
      </c>
      <c r="D55" t="s">
        <v>227</v>
      </c>
      <c r="E55">
        <v>28</v>
      </c>
      <c r="F55">
        <v>2892</v>
      </c>
      <c r="G55">
        <v>5</v>
      </c>
      <c r="H55">
        <v>0.1</v>
      </c>
      <c r="I55">
        <v>7.4999999999999997E-2</v>
      </c>
      <c r="J55" t="s">
        <v>392</v>
      </c>
      <c r="K55" t="s">
        <v>96</v>
      </c>
      <c r="L55" t="s">
        <v>385</v>
      </c>
      <c r="M55">
        <f t="shared" si="5"/>
        <v>6651.6</v>
      </c>
      <c r="N55">
        <f t="shared" si="6"/>
        <v>23</v>
      </c>
      <c r="O55">
        <f t="shared" si="7"/>
        <v>66516</v>
      </c>
      <c r="P55">
        <f t="shared" si="8"/>
        <v>4988.7</v>
      </c>
      <c r="Q55">
        <f t="shared" si="9"/>
        <v>54875.700000000004</v>
      </c>
    </row>
    <row r="56" spans="1:17" hidden="1" x14ac:dyDescent="0.3">
      <c r="A56" t="s">
        <v>565</v>
      </c>
      <c r="B56" t="s">
        <v>382</v>
      </c>
      <c r="C56" t="s">
        <v>406</v>
      </c>
      <c r="D56" t="s">
        <v>225</v>
      </c>
      <c r="E56">
        <v>14</v>
      </c>
      <c r="F56">
        <v>4758</v>
      </c>
      <c r="G56">
        <v>1</v>
      </c>
      <c r="H56">
        <v>0.05</v>
      </c>
      <c r="I56">
        <v>7.4999999999999997E-2</v>
      </c>
      <c r="J56" t="s">
        <v>392</v>
      </c>
      <c r="K56" t="s">
        <v>373</v>
      </c>
      <c r="L56" t="s">
        <v>380</v>
      </c>
      <c r="M56">
        <f t="shared" si="5"/>
        <v>3092.7000000000003</v>
      </c>
      <c r="N56">
        <f t="shared" si="6"/>
        <v>13</v>
      </c>
      <c r="O56">
        <f t="shared" si="7"/>
        <v>61854</v>
      </c>
      <c r="P56">
        <f t="shared" si="8"/>
        <v>4639.05</v>
      </c>
      <c r="Q56">
        <f t="shared" si="9"/>
        <v>54122.25</v>
      </c>
    </row>
    <row r="57" spans="1:17" hidden="1" x14ac:dyDescent="0.3">
      <c r="A57" t="s">
        <v>419</v>
      </c>
      <c r="B57" t="s">
        <v>413</v>
      </c>
      <c r="C57" t="s">
        <v>400</v>
      </c>
      <c r="D57" t="s">
        <v>268</v>
      </c>
      <c r="E57">
        <v>30</v>
      </c>
      <c r="F57">
        <v>2489</v>
      </c>
      <c r="G57">
        <v>4</v>
      </c>
      <c r="H57">
        <v>0.1</v>
      </c>
      <c r="I57">
        <v>7.4999999999999997E-2</v>
      </c>
      <c r="J57" t="s">
        <v>372</v>
      </c>
      <c r="K57" t="s">
        <v>420</v>
      </c>
      <c r="L57" t="s">
        <v>385</v>
      </c>
      <c r="M57">
        <f t="shared" si="5"/>
        <v>6471.4000000000005</v>
      </c>
      <c r="N57">
        <f t="shared" si="6"/>
        <v>26</v>
      </c>
      <c r="O57">
        <f t="shared" si="7"/>
        <v>64714</v>
      </c>
      <c r="P57">
        <f t="shared" si="8"/>
        <v>4853.55</v>
      </c>
      <c r="Q57">
        <f t="shared" si="9"/>
        <v>53389.049999999996</v>
      </c>
    </row>
    <row r="58" spans="1:17" hidden="1" x14ac:dyDescent="0.3">
      <c r="A58" t="s">
        <v>622</v>
      </c>
      <c r="B58" t="s">
        <v>444</v>
      </c>
      <c r="C58" t="s">
        <v>370</v>
      </c>
      <c r="D58" t="s">
        <v>569</v>
      </c>
      <c r="E58">
        <v>32</v>
      </c>
      <c r="F58">
        <v>1828</v>
      </c>
      <c r="G58">
        <v>1</v>
      </c>
      <c r="H58">
        <v>0</v>
      </c>
      <c r="I58">
        <v>7.4999999999999997E-2</v>
      </c>
      <c r="J58" t="s">
        <v>372</v>
      </c>
      <c r="K58" t="s">
        <v>379</v>
      </c>
      <c r="L58" t="s">
        <v>374</v>
      </c>
      <c r="M58">
        <f t="shared" si="5"/>
        <v>0</v>
      </c>
      <c r="N58">
        <f t="shared" si="6"/>
        <v>31</v>
      </c>
      <c r="O58">
        <f t="shared" si="7"/>
        <v>56668</v>
      </c>
      <c r="P58">
        <f t="shared" si="8"/>
        <v>4250.0999999999995</v>
      </c>
      <c r="Q58">
        <f t="shared" si="9"/>
        <v>52417.9</v>
      </c>
    </row>
    <row r="59" spans="1:17" hidden="1" x14ac:dyDescent="0.3">
      <c r="A59" t="s">
        <v>620</v>
      </c>
      <c r="B59" t="s">
        <v>432</v>
      </c>
      <c r="C59" t="s">
        <v>408</v>
      </c>
      <c r="D59" t="s">
        <v>288</v>
      </c>
      <c r="E59">
        <v>15</v>
      </c>
      <c r="F59">
        <v>4357</v>
      </c>
      <c r="G59">
        <v>2</v>
      </c>
      <c r="H59">
        <v>0</v>
      </c>
      <c r="I59">
        <v>7.4999999999999997E-2</v>
      </c>
      <c r="J59" t="s">
        <v>392</v>
      </c>
      <c r="K59" t="s">
        <v>96</v>
      </c>
      <c r="L59" t="s">
        <v>374</v>
      </c>
      <c r="M59">
        <f t="shared" si="5"/>
        <v>0</v>
      </c>
      <c r="N59">
        <f t="shared" si="6"/>
        <v>13</v>
      </c>
      <c r="O59">
        <f t="shared" si="7"/>
        <v>56641</v>
      </c>
      <c r="P59">
        <f t="shared" si="8"/>
        <v>4248.0749999999998</v>
      </c>
      <c r="Q59">
        <f t="shared" si="9"/>
        <v>52392.925000000003</v>
      </c>
    </row>
    <row r="60" spans="1:17" hidden="1" x14ac:dyDescent="0.3">
      <c r="A60" t="s">
        <v>438</v>
      </c>
      <c r="B60" t="s">
        <v>439</v>
      </c>
      <c r="C60" t="s">
        <v>416</v>
      </c>
      <c r="D60" t="s">
        <v>246</v>
      </c>
      <c r="E60">
        <v>19</v>
      </c>
      <c r="F60">
        <v>3464</v>
      </c>
      <c r="G60">
        <v>1</v>
      </c>
      <c r="H60">
        <v>0.1</v>
      </c>
      <c r="I60">
        <v>7.4999999999999997E-2</v>
      </c>
      <c r="J60" t="s">
        <v>392</v>
      </c>
      <c r="K60" t="s">
        <v>379</v>
      </c>
      <c r="L60" t="s">
        <v>393</v>
      </c>
      <c r="M60">
        <f t="shared" si="5"/>
        <v>6235.2000000000007</v>
      </c>
      <c r="N60">
        <f t="shared" si="6"/>
        <v>18</v>
      </c>
      <c r="O60">
        <f t="shared" si="7"/>
        <v>62352</v>
      </c>
      <c r="P60">
        <f t="shared" si="8"/>
        <v>4676.3999999999996</v>
      </c>
      <c r="Q60">
        <f t="shared" si="9"/>
        <v>51440.4</v>
      </c>
    </row>
    <row r="61" spans="1:17" hidden="1" x14ac:dyDescent="0.3">
      <c r="A61" t="s">
        <v>514</v>
      </c>
      <c r="B61" t="s">
        <v>437</v>
      </c>
      <c r="C61" t="s">
        <v>408</v>
      </c>
      <c r="D61" t="s">
        <v>289</v>
      </c>
      <c r="E61">
        <v>14</v>
      </c>
      <c r="F61">
        <v>3869</v>
      </c>
      <c r="G61">
        <v>0</v>
      </c>
      <c r="H61">
        <v>0</v>
      </c>
      <c r="I61">
        <v>7.4999999999999997E-2</v>
      </c>
      <c r="J61" t="s">
        <v>372</v>
      </c>
      <c r="K61" t="s">
        <v>397</v>
      </c>
      <c r="L61" t="s">
        <v>374</v>
      </c>
      <c r="M61">
        <f t="shared" si="5"/>
        <v>0</v>
      </c>
      <c r="N61">
        <f t="shared" si="6"/>
        <v>14</v>
      </c>
      <c r="O61">
        <f t="shared" si="7"/>
        <v>54166</v>
      </c>
      <c r="P61">
        <f t="shared" si="8"/>
        <v>4062.45</v>
      </c>
      <c r="Q61">
        <f t="shared" si="9"/>
        <v>50103.55</v>
      </c>
    </row>
    <row r="62" spans="1:17" hidden="1" x14ac:dyDescent="0.3">
      <c r="A62" t="s">
        <v>588</v>
      </c>
      <c r="B62" t="s">
        <v>439</v>
      </c>
      <c r="C62" t="s">
        <v>406</v>
      </c>
      <c r="D62" t="s">
        <v>291</v>
      </c>
      <c r="E62">
        <v>15</v>
      </c>
      <c r="F62">
        <v>4837</v>
      </c>
      <c r="G62">
        <v>4</v>
      </c>
      <c r="H62">
        <v>0</v>
      </c>
      <c r="I62">
        <v>7.4999999999999997E-2</v>
      </c>
      <c r="J62" t="s">
        <v>392</v>
      </c>
      <c r="K62" t="s">
        <v>96</v>
      </c>
      <c r="L62" t="s">
        <v>393</v>
      </c>
      <c r="M62">
        <f t="shared" si="5"/>
        <v>0</v>
      </c>
      <c r="N62">
        <f t="shared" si="6"/>
        <v>11</v>
      </c>
      <c r="O62">
        <f t="shared" si="7"/>
        <v>53207</v>
      </c>
      <c r="P62">
        <f t="shared" si="8"/>
        <v>3990.5249999999996</v>
      </c>
      <c r="Q62">
        <f t="shared" si="9"/>
        <v>49216.474999999999</v>
      </c>
    </row>
    <row r="63" spans="1:17" x14ac:dyDescent="0.3">
      <c r="A63" t="s">
        <v>523</v>
      </c>
      <c r="B63" t="s">
        <v>399</v>
      </c>
      <c r="C63" t="s">
        <v>408</v>
      </c>
      <c r="D63" t="s">
        <v>286</v>
      </c>
      <c r="E63">
        <v>15</v>
      </c>
      <c r="F63">
        <v>3990</v>
      </c>
      <c r="G63">
        <v>1</v>
      </c>
      <c r="H63">
        <v>0.05</v>
      </c>
      <c r="I63">
        <v>7.4999999999999997E-2</v>
      </c>
      <c r="J63" t="s">
        <v>384</v>
      </c>
      <c r="K63" t="s">
        <v>96</v>
      </c>
      <c r="L63" t="s">
        <v>374</v>
      </c>
      <c r="M63">
        <f t="shared" si="5"/>
        <v>2793</v>
      </c>
      <c r="N63">
        <f t="shared" si="6"/>
        <v>14</v>
      </c>
      <c r="O63">
        <f t="shared" si="7"/>
        <v>55860</v>
      </c>
      <c r="P63">
        <f t="shared" si="8"/>
        <v>4189.5</v>
      </c>
      <c r="Q63">
        <f t="shared" si="9"/>
        <v>48877.5</v>
      </c>
    </row>
    <row r="64" spans="1:17" hidden="1" x14ac:dyDescent="0.3">
      <c r="A64" t="s">
        <v>427</v>
      </c>
      <c r="B64" t="s">
        <v>369</v>
      </c>
      <c r="C64" t="s">
        <v>406</v>
      </c>
      <c r="D64" t="s">
        <v>217</v>
      </c>
      <c r="E64">
        <v>29</v>
      </c>
      <c r="F64">
        <v>2029</v>
      </c>
      <c r="G64">
        <v>3</v>
      </c>
      <c r="H64">
        <v>0</v>
      </c>
      <c r="I64">
        <v>7.4999999999999997E-2</v>
      </c>
      <c r="J64" t="s">
        <v>384</v>
      </c>
      <c r="K64" t="s">
        <v>96</v>
      </c>
      <c r="L64" t="s">
        <v>393</v>
      </c>
      <c r="M64">
        <f t="shared" si="5"/>
        <v>0</v>
      </c>
      <c r="N64">
        <f t="shared" si="6"/>
        <v>26</v>
      </c>
      <c r="O64">
        <f t="shared" si="7"/>
        <v>52754</v>
      </c>
      <c r="P64">
        <f t="shared" si="8"/>
        <v>3956.5499999999997</v>
      </c>
      <c r="Q64">
        <f t="shared" si="9"/>
        <v>48797.45</v>
      </c>
    </row>
    <row r="65" spans="1:17" hidden="1" x14ac:dyDescent="0.3">
      <c r="A65" t="s">
        <v>540</v>
      </c>
      <c r="B65" t="s">
        <v>439</v>
      </c>
      <c r="C65" t="s">
        <v>408</v>
      </c>
      <c r="D65" t="s">
        <v>287</v>
      </c>
      <c r="E65">
        <v>17</v>
      </c>
      <c r="F65">
        <v>3238</v>
      </c>
      <c r="G65">
        <v>1</v>
      </c>
      <c r="H65">
        <v>0</v>
      </c>
      <c r="I65">
        <v>7.4999999999999997E-2</v>
      </c>
      <c r="J65" t="s">
        <v>392</v>
      </c>
      <c r="K65" t="s">
        <v>397</v>
      </c>
      <c r="L65" t="s">
        <v>380</v>
      </c>
      <c r="M65">
        <f t="shared" si="5"/>
        <v>0</v>
      </c>
      <c r="N65">
        <f t="shared" si="6"/>
        <v>16</v>
      </c>
      <c r="O65">
        <f t="shared" si="7"/>
        <v>51808</v>
      </c>
      <c r="P65">
        <f t="shared" si="8"/>
        <v>3885.6</v>
      </c>
      <c r="Q65">
        <f t="shared" si="9"/>
        <v>47922.400000000001</v>
      </c>
    </row>
    <row r="66" spans="1:17" hidden="1" x14ac:dyDescent="0.3">
      <c r="A66" t="s">
        <v>428</v>
      </c>
      <c r="B66" t="s">
        <v>415</v>
      </c>
      <c r="C66" t="s">
        <v>403</v>
      </c>
      <c r="D66" t="s">
        <v>255</v>
      </c>
      <c r="E66">
        <v>30</v>
      </c>
      <c r="F66">
        <v>1725</v>
      </c>
      <c r="G66">
        <v>0</v>
      </c>
      <c r="H66">
        <v>0</v>
      </c>
      <c r="I66">
        <v>7.4999999999999997E-2</v>
      </c>
      <c r="J66" t="s">
        <v>392</v>
      </c>
      <c r="K66" t="s">
        <v>96</v>
      </c>
      <c r="L66" t="s">
        <v>374</v>
      </c>
      <c r="M66">
        <f t="shared" ref="M66:M97" si="10">H66*O66</f>
        <v>0</v>
      </c>
      <c r="N66">
        <f t="shared" ref="N66:N97" si="11">SUM(E66-G66)</f>
        <v>30</v>
      </c>
      <c r="O66">
        <f t="shared" ref="O66:O97" si="12">SUM(F66*N66)</f>
        <v>51750</v>
      </c>
      <c r="P66">
        <f t="shared" ref="P66:P97" si="13">I66*O66</f>
        <v>3881.25</v>
      </c>
      <c r="Q66">
        <f t="shared" ref="Q66:Q97" si="14">SUM(O66-M66-P66)</f>
        <v>47868.75</v>
      </c>
    </row>
    <row r="67" spans="1:17" hidden="1" x14ac:dyDescent="0.3">
      <c r="A67" t="s">
        <v>421</v>
      </c>
      <c r="B67" t="s">
        <v>422</v>
      </c>
      <c r="C67" t="s">
        <v>406</v>
      </c>
      <c r="D67" t="s">
        <v>225</v>
      </c>
      <c r="E67">
        <v>21</v>
      </c>
      <c r="F67">
        <v>2715</v>
      </c>
      <c r="G67">
        <v>1</v>
      </c>
      <c r="H67">
        <v>0.05</v>
      </c>
      <c r="I67">
        <v>7.4999999999999997E-2</v>
      </c>
      <c r="J67" t="s">
        <v>392</v>
      </c>
      <c r="K67" t="s">
        <v>96</v>
      </c>
      <c r="L67" t="s">
        <v>385</v>
      </c>
      <c r="M67">
        <f t="shared" si="10"/>
        <v>2715</v>
      </c>
      <c r="N67">
        <f t="shared" si="11"/>
        <v>20</v>
      </c>
      <c r="O67">
        <f t="shared" si="12"/>
        <v>54300</v>
      </c>
      <c r="P67">
        <f t="shared" si="13"/>
        <v>4072.5</v>
      </c>
      <c r="Q67">
        <f t="shared" si="14"/>
        <v>47512.5</v>
      </c>
    </row>
    <row r="68" spans="1:17" hidden="1" x14ac:dyDescent="0.3">
      <c r="A68" t="s">
        <v>483</v>
      </c>
      <c r="B68" t="s">
        <v>424</v>
      </c>
      <c r="C68" t="s">
        <v>408</v>
      </c>
      <c r="D68" t="s">
        <v>287</v>
      </c>
      <c r="E68">
        <v>25</v>
      </c>
      <c r="F68">
        <v>2159</v>
      </c>
      <c r="G68">
        <v>0</v>
      </c>
      <c r="H68">
        <v>0.05</v>
      </c>
      <c r="I68">
        <v>7.4999999999999997E-2</v>
      </c>
      <c r="J68" t="s">
        <v>392</v>
      </c>
      <c r="K68" t="s">
        <v>90</v>
      </c>
      <c r="L68" t="s">
        <v>393</v>
      </c>
      <c r="M68">
        <f t="shared" si="10"/>
        <v>2698.75</v>
      </c>
      <c r="N68">
        <f t="shared" si="11"/>
        <v>25</v>
      </c>
      <c r="O68">
        <f t="shared" si="12"/>
        <v>53975</v>
      </c>
      <c r="P68">
        <f t="shared" si="13"/>
        <v>4048.125</v>
      </c>
      <c r="Q68">
        <f t="shared" si="14"/>
        <v>47228.125</v>
      </c>
    </row>
    <row r="69" spans="1:17" hidden="1" x14ac:dyDescent="0.3">
      <c r="A69" t="s">
        <v>608</v>
      </c>
      <c r="B69" t="s">
        <v>391</v>
      </c>
      <c r="C69" t="s">
        <v>406</v>
      </c>
      <c r="D69" t="s">
        <v>217</v>
      </c>
      <c r="E69">
        <v>37</v>
      </c>
      <c r="F69">
        <v>1621</v>
      </c>
      <c r="G69">
        <v>2</v>
      </c>
      <c r="H69">
        <v>0.1</v>
      </c>
      <c r="I69">
        <v>7.4999999999999997E-2</v>
      </c>
      <c r="J69" t="s">
        <v>384</v>
      </c>
      <c r="K69" t="s">
        <v>397</v>
      </c>
      <c r="L69" t="s">
        <v>385</v>
      </c>
      <c r="M69">
        <f t="shared" si="10"/>
        <v>5673.5</v>
      </c>
      <c r="N69">
        <f t="shared" si="11"/>
        <v>35</v>
      </c>
      <c r="O69">
        <f t="shared" si="12"/>
        <v>56735</v>
      </c>
      <c r="P69">
        <f t="shared" si="13"/>
        <v>4255.125</v>
      </c>
      <c r="Q69">
        <f t="shared" si="14"/>
        <v>46806.375</v>
      </c>
    </row>
    <row r="70" spans="1:17" hidden="1" x14ac:dyDescent="0.3">
      <c r="A70" t="s">
        <v>593</v>
      </c>
      <c r="B70" t="s">
        <v>395</v>
      </c>
      <c r="C70" t="s">
        <v>408</v>
      </c>
      <c r="D70" t="s">
        <v>288</v>
      </c>
      <c r="E70">
        <v>24</v>
      </c>
      <c r="F70">
        <v>2185</v>
      </c>
      <c r="G70">
        <v>1</v>
      </c>
      <c r="H70">
        <v>0</v>
      </c>
      <c r="I70">
        <v>7.4999999999999997E-2</v>
      </c>
      <c r="J70" t="s">
        <v>372</v>
      </c>
      <c r="K70" t="s">
        <v>420</v>
      </c>
      <c r="L70" t="s">
        <v>380</v>
      </c>
      <c r="M70">
        <f t="shared" si="10"/>
        <v>0</v>
      </c>
      <c r="N70">
        <f t="shared" si="11"/>
        <v>23</v>
      </c>
      <c r="O70">
        <f t="shared" si="12"/>
        <v>50255</v>
      </c>
      <c r="P70">
        <f t="shared" si="13"/>
        <v>3769.125</v>
      </c>
      <c r="Q70">
        <f t="shared" si="14"/>
        <v>46485.875</v>
      </c>
    </row>
    <row r="71" spans="1:17" hidden="1" x14ac:dyDescent="0.3">
      <c r="A71" t="s">
        <v>443</v>
      </c>
      <c r="B71" t="s">
        <v>444</v>
      </c>
      <c r="C71" t="s">
        <v>403</v>
      </c>
      <c r="D71" t="s">
        <v>254</v>
      </c>
      <c r="E71">
        <v>27</v>
      </c>
      <c r="F71">
        <v>2149</v>
      </c>
      <c r="G71">
        <v>3</v>
      </c>
      <c r="H71">
        <v>0.05</v>
      </c>
      <c r="I71">
        <v>7.4999999999999997E-2</v>
      </c>
      <c r="J71" t="s">
        <v>384</v>
      </c>
      <c r="K71" t="s">
        <v>397</v>
      </c>
      <c r="L71" t="s">
        <v>393</v>
      </c>
      <c r="M71">
        <f t="shared" si="10"/>
        <v>2578.8000000000002</v>
      </c>
      <c r="N71">
        <f t="shared" si="11"/>
        <v>24</v>
      </c>
      <c r="O71">
        <f t="shared" si="12"/>
        <v>51576</v>
      </c>
      <c r="P71">
        <f t="shared" si="13"/>
        <v>3868.2</v>
      </c>
      <c r="Q71">
        <f t="shared" si="14"/>
        <v>45129</v>
      </c>
    </row>
    <row r="72" spans="1:17" hidden="1" x14ac:dyDescent="0.3">
      <c r="A72" t="s">
        <v>596</v>
      </c>
      <c r="B72" t="s">
        <v>376</v>
      </c>
      <c r="C72" t="s">
        <v>408</v>
      </c>
      <c r="D72" t="s">
        <v>286</v>
      </c>
      <c r="E72">
        <v>16</v>
      </c>
      <c r="F72">
        <v>3640</v>
      </c>
      <c r="G72">
        <v>1</v>
      </c>
      <c r="H72">
        <v>0.1</v>
      </c>
      <c r="I72">
        <v>7.4999999999999997E-2</v>
      </c>
      <c r="J72" t="s">
        <v>392</v>
      </c>
      <c r="K72" t="s">
        <v>420</v>
      </c>
      <c r="L72" t="s">
        <v>385</v>
      </c>
      <c r="M72">
        <f t="shared" si="10"/>
        <v>5460</v>
      </c>
      <c r="N72">
        <f t="shared" si="11"/>
        <v>15</v>
      </c>
      <c r="O72">
        <f t="shared" si="12"/>
        <v>54600</v>
      </c>
      <c r="P72">
        <f t="shared" si="13"/>
        <v>4095</v>
      </c>
      <c r="Q72">
        <f t="shared" si="14"/>
        <v>45045</v>
      </c>
    </row>
    <row r="73" spans="1:17" hidden="1" x14ac:dyDescent="0.3">
      <c r="A73" t="s">
        <v>532</v>
      </c>
      <c r="B73" t="s">
        <v>376</v>
      </c>
      <c r="C73" t="s">
        <v>408</v>
      </c>
      <c r="D73" t="s">
        <v>288</v>
      </c>
      <c r="E73">
        <v>22</v>
      </c>
      <c r="F73">
        <v>2442</v>
      </c>
      <c r="G73">
        <v>1</v>
      </c>
      <c r="H73">
        <v>0.05</v>
      </c>
      <c r="I73">
        <v>7.4999999999999997E-2</v>
      </c>
      <c r="J73" t="s">
        <v>384</v>
      </c>
      <c r="K73" t="s">
        <v>379</v>
      </c>
      <c r="L73" t="s">
        <v>393</v>
      </c>
      <c r="M73">
        <f t="shared" si="10"/>
        <v>2564.1000000000004</v>
      </c>
      <c r="N73">
        <f t="shared" si="11"/>
        <v>21</v>
      </c>
      <c r="O73">
        <f t="shared" si="12"/>
        <v>51282</v>
      </c>
      <c r="P73">
        <f t="shared" si="13"/>
        <v>3846.1499999999996</v>
      </c>
      <c r="Q73">
        <f t="shared" si="14"/>
        <v>44871.75</v>
      </c>
    </row>
    <row r="74" spans="1:17" hidden="1" x14ac:dyDescent="0.3">
      <c r="A74" t="s">
        <v>535</v>
      </c>
      <c r="B74" t="s">
        <v>389</v>
      </c>
      <c r="C74" t="s">
        <v>408</v>
      </c>
      <c r="D74" t="s">
        <v>287</v>
      </c>
      <c r="E74">
        <v>22</v>
      </c>
      <c r="F74">
        <v>2194</v>
      </c>
      <c r="G74">
        <v>0</v>
      </c>
      <c r="H74">
        <v>0</v>
      </c>
      <c r="I74">
        <v>7.4999999999999997E-2</v>
      </c>
      <c r="J74" t="s">
        <v>384</v>
      </c>
      <c r="K74" t="s">
        <v>373</v>
      </c>
      <c r="L74" t="s">
        <v>380</v>
      </c>
      <c r="M74">
        <f t="shared" si="10"/>
        <v>0</v>
      </c>
      <c r="N74">
        <f t="shared" si="11"/>
        <v>22</v>
      </c>
      <c r="O74">
        <f t="shared" si="12"/>
        <v>48268</v>
      </c>
      <c r="P74">
        <f t="shared" si="13"/>
        <v>3620.1</v>
      </c>
      <c r="Q74">
        <f t="shared" si="14"/>
        <v>44647.9</v>
      </c>
    </row>
    <row r="75" spans="1:17" hidden="1" x14ac:dyDescent="0.3">
      <c r="A75" t="s">
        <v>506</v>
      </c>
      <c r="B75" t="s">
        <v>424</v>
      </c>
      <c r="C75" t="s">
        <v>416</v>
      </c>
      <c r="D75" t="s">
        <v>245</v>
      </c>
      <c r="E75">
        <v>22</v>
      </c>
      <c r="F75">
        <v>2682</v>
      </c>
      <c r="G75">
        <v>2</v>
      </c>
      <c r="H75">
        <v>0.1</v>
      </c>
      <c r="I75">
        <v>7.4999999999999997E-2</v>
      </c>
      <c r="J75" t="s">
        <v>392</v>
      </c>
      <c r="K75" t="s">
        <v>90</v>
      </c>
      <c r="L75" t="s">
        <v>385</v>
      </c>
      <c r="M75">
        <f t="shared" si="10"/>
        <v>5364</v>
      </c>
      <c r="N75">
        <f t="shared" si="11"/>
        <v>20</v>
      </c>
      <c r="O75">
        <f t="shared" si="12"/>
        <v>53640</v>
      </c>
      <c r="P75">
        <f t="shared" si="13"/>
        <v>4023</v>
      </c>
      <c r="Q75">
        <f t="shared" si="14"/>
        <v>44253</v>
      </c>
    </row>
    <row r="76" spans="1:17" hidden="1" x14ac:dyDescent="0.3">
      <c r="A76" t="s">
        <v>411</v>
      </c>
      <c r="B76" t="s">
        <v>399</v>
      </c>
      <c r="C76" t="s">
        <v>377</v>
      </c>
      <c r="D76" t="s">
        <v>383</v>
      </c>
      <c r="E76">
        <v>22</v>
      </c>
      <c r="F76">
        <v>2521</v>
      </c>
      <c r="G76">
        <v>2</v>
      </c>
      <c r="H76">
        <v>0.05</v>
      </c>
      <c r="I76">
        <v>7.4999999999999997E-2</v>
      </c>
      <c r="J76" t="s">
        <v>392</v>
      </c>
      <c r="K76" t="s">
        <v>96</v>
      </c>
      <c r="L76" t="s">
        <v>380</v>
      </c>
      <c r="M76">
        <f t="shared" si="10"/>
        <v>2521</v>
      </c>
      <c r="N76">
        <f t="shared" si="11"/>
        <v>20</v>
      </c>
      <c r="O76">
        <f t="shared" si="12"/>
        <v>50420</v>
      </c>
      <c r="P76">
        <f t="shared" si="13"/>
        <v>3781.5</v>
      </c>
      <c r="Q76">
        <f t="shared" si="14"/>
        <v>44117.5</v>
      </c>
    </row>
    <row r="77" spans="1:17" hidden="1" x14ac:dyDescent="0.3">
      <c r="A77" t="s">
        <v>550</v>
      </c>
      <c r="B77" t="s">
        <v>439</v>
      </c>
      <c r="C77" t="s">
        <v>403</v>
      </c>
      <c r="D77" t="s">
        <v>254</v>
      </c>
      <c r="E77">
        <v>16</v>
      </c>
      <c r="F77">
        <v>3664</v>
      </c>
      <c r="G77">
        <v>3</v>
      </c>
      <c r="H77">
        <v>0</v>
      </c>
      <c r="I77">
        <v>7.4999999999999997E-2</v>
      </c>
      <c r="J77" t="s">
        <v>392</v>
      </c>
      <c r="K77" t="s">
        <v>373</v>
      </c>
      <c r="L77" t="s">
        <v>374</v>
      </c>
      <c r="M77">
        <f t="shared" si="10"/>
        <v>0</v>
      </c>
      <c r="N77">
        <f t="shared" si="11"/>
        <v>13</v>
      </c>
      <c r="O77">
        <f t="shared" si="12"/>
        <v>47632</v>
      </c>
      <c r="P77">
        <f t="shared" si="13"/>
        <v>3572.4</v>
      </c>
      <c r="Q77">
        <f t="shared" si="14"/>
        <v>44059.6</v>
      </c>
    </row>
    <row r="78" spans="1:17" x14ac:dyDescent="0.3">
      <c r="A78" t="s">
        <v>561</v>
      </c>
      <c r="B78" t="s">
        <v>382</v>
      </c>
      <c r="C78" t="s">
        <v>403</v>
      </c>
      <c r="D78" t="s">
        <v>254</v>
      </c>
      <c r="E78">
        <v>18</v>
      </c>
      <c r="F78">
        <v>3134</v>
      </c>
      <c r="G78">
        <v>1</v>
      </c>
      <c r="H78">
        <v>0.1</v>
      </c>
      <c r="I78">
        <v>7.4999999999999997E-2</v>
      </c>
      <c r="J78" t="s">
        <v>384</v>
      </c>
      <c r="K78" t="s">
        <v>379</v>
      </c>
      <c r="L78" t="s">
        <v>374</v>
      </c>
      <c r="M78">
        <f t="shared" si="10"/>
        <v>5327.8</v>
      </c>
      <c r="N78">
        <f t="shared" si="11"/>
        <v>17</v>
      </c>
      <c r="O78">
        <f t="shared" si="12"/>
        <v>53278</v>
      </c>
      <c r="P78">
        <f t="shared" si="13"/>
        <v>3995.85</v>
      </c>
      <c r="Q78">
        <f t="shared" si="14"/>
        <v>43954.35</v>
      </c>
    </row>
    <row r="79" spans="1:17" hidden="1" x14ac:dyDescent="0.3">
      <c r="A79" t="s">
        <v>485</v>
      </c>
      <c r="B79" t="s">
        <v>444</v>
      </c>
      <c r="C79" t="s">
        <v>403</v>
      </c>
      <c r="D79" t="s">
        <v>255</v>
      </c>
      <c r="E79">
        <v>13</v>
      </c>
      <c r="F79">
        <v>4652</v>
      </c>
      <c r="G79">
        <v>3</v>
      </c>
      <c r="H79">
        <v>0</v>
      </c>
      <c r="I79">
        <v>7.4999999999999997E-2</v>
      </c>
      <c r="J79" t="s">
        <v>372</v>
      </c>
      <c r="K79" t="s">
        <v>96</v>
      </c>
      <c r="L79" t="s">
        <v>380</v>
      </c>
      <c r="M79">
        <f t="shared" si="10"/>
        <v>0</v>
      </c>
      <c r="N79">
        <f t="shared" si="11"/>
        <v>10</v>
      </c>
      <c r="O79">
        <f t="shared" si="12"/>
        <v>46520</v>
      </c>
      <c r="P79">
        <f t="shared" si="13"/>
        <v>3489</v>
      </c>
      <c r="Q79">
        <f t="shared" si="14"/>
        <v>43031</v>
      </c>
    </row>
    <row r="80" spans="1:17" hidden="1" x14ac:dyDescent="0.3">
      <c r="A80" t="s">
        <v>552</v>
      </c>
      <c r="B80" t="s">
        <v>434</v>
      </c>
      <c r="C80" t="s">
        <v>400</v>
      </c>
      <c r="D80" t="s">
        <v>275</v>
      </c>
      <c r="E80">
        <v>33</v>
      </c>
      <c r="F80">
        <v>1398</v>
      </c>
      <c r="G80">
        <v>0</v>
      </c>
      <c r="H80">
        <v>0</v>
      </c>
      <c r="I80">
        <v>7.4999999999999997E-2</v>
      </c>
      <c r="J80" t="s">
        <v>384</v>
      </c>
      <c r="K80" t="s">
        <v>379</v>
      </c>
      <c r="L80" t="s">
        <v>385</v>
      </c>
      <c r="M80">
        <f t="shared" si="10"/>
        <v>0</v>
      </c>
      <c r="N80">
        <f t="shared" si="11"/>
        <v>33</v>
      </c>
      <c r="O80">
        <f t="shared" si="12"/>
        <v>46134</v>
      </c>
      <c r="P80">
        <f t="shared" si="13"/>
        <v>3460.0499999999997</v>
      </c>
      <c r="Q80">
        <f t="shared" si="14"/>
        <v>42673.95</v>
      </c>
    </row>
    <row r="81" spans="1:17" hidden="1" x14ac:dyDescent="0.3">
      <c r="A81" t="s">
        <v>381</v>
      </c>
      <c r="B81" t="s">
        <v>382</v>
      </c>
      <c r="C81" t="s">
        <v>377</v>
      </c>
      <c r="D81" t="s">
        <v>383</v>
      </c>
      <c r="E81">
        <v>21</v>
      </c>
      <c r="F81">
        <v>2840</v>
      </c>
      <c r="G81">
        <v>3</v>
      </c>
      <c r="H81">
        <v>0.1</v>
      </c>
      <c r="I81">
        <v>7.4999999999999997E-2</v>
      </c>
      <c r="J81" t="s">
        <v>384</v>
      </c>
      <c r="K81" t="s">
        <v>379</v>
      </c>
      <c r="L81" t="s">
        <v>385</v>
      </c>
      <c r="M81">
        <f t="shared" si="10"/>
        <v>5112</v>
      </c>
      <c r="N81">
        <f t="shared" si="11"/>
        <v>18</v>
      </c>
      <c r="O81">
        <f t="shared" si="12"/>
        <v>51120</v>
      </c>
      <c r="P81">
        <f t="shared" si="13"/>
        <v>3834</v>
      </c>
      <c r="Q81">
        <f t="shared" si="14"/>
        <v>42174</v>
      </c>
    </row>
    <row r="82" spans="1:17" hidden="1" x14ac:dyDescent="0.3">
      <c r="A82" t="s">
        <v>466</v>
      </c>
      <c r="B82" t="s">
        <v>415</v>
      </c>
      <c r="C82" t="s">
        <v>408</v>
      </c>
      <c r="D82" t="s">
        <v>289</v>
      </c>
      <c r="E82">
        <v>16</v>
      </c>
      <c r="F82">
        <v>4069</v>
      </c>
      <c r="G82">
        <v>5</v>
      </c>
      <c r="H82">
        <v>0</v>
      </c>
      <c r="I82">
        <v>7.4999999999999997E-2</v>
      </c>
      <c r="J82" t="s">
        <v>372</v>
      </c>
      <c r="K82" t="s">
        <v>90</v>
      </c>
      <c r="L82" t="s">
        <v>385</v>
      </c>
      <c r="M82">
        <f t="shared" si="10"/>
        <v>0</v>
      </c>
      <c r="N82">
        <f t="shared" si="11"/>
        <v>11</v>
      </c>
      <c r="O82">
        <f t="shared" si="12"/>
        <v>44759</v>
      </c>
      <c r="P82">
        <f t="shared" si="13"/>
        <v>3356.9249999999997</v>
      </c>
      <c r="Q82">
        <f t="shared" si="14"/>
        <v>41402.074999999997</v>
      </c>
    </row>
    <row r="83" spans="1:17" hidden="1" x14ac:dyDescent="0.3">
      <c r="A83" t="s">
        <v>508</v>
      </c>
      <c r="B83" t="s">
        <v>387</v>
      </c>
      <c r="C83" t="s">
        <v>408</v>
      </c>
      <c r="D83" t="s">
        <v>288</v>
      </c>
      <c r="E83">
        <v>23</v>
      </c>
      <c r="F83">
        <v>2487</v>
      </c>
      <c r="G83">
        <v>4</v>
      </c>
      <c r="H83">
        <v>0.05</v>
      </c>
      <c r="I83">
        <v>7.4999999999999997E-2</v>
      </c>
      <c r="J83" t="s">
        <v>372</v>
      </c>
      <c r="K83" t="s">
        <v>373</v>
      </c>
      <c r="L83" t="s">
        <v>393</v>
      </c>
      <c r="M83">
        <f t="shared" si="10"/>
        <v>2362.65</v>
      </c>
      <c r="N83">
        <f t="shared" si="11"/>
        <v>19</v>
      </c>
      <c r="O83">
        <f t="shared" si="12"/>
        <v>47253</v>
      </c>
      <c r="P83">
        <f t="shared" si="13"/>
        <v>3543.9749999999999</v>
      </c>
      <c r="Q83">
        <f t="shared" si="14"/>
        <v>41346.375</v>
      </c>
    </row>
    <row r="84" spans="1:17" hidden="1" x14ac:dyDescent="0.3">
      <c r="A84" t="s">
        <v>409</v>
      </c>
      <c r="B84" t="s">
        <v>410</v>
      </c>
      <c r="C84" t="s">
        <v>400</v>
      </c>
      <c r="D84" t="s">
        <v>274</v>
      </c>
      <c r="E84">
        <v>23</v>
      </c>
      <c r="F84">
        <v>2310</v>
      </c>
      <c r="G84">
        <v>3</v>
      </c>
      <c r="H84">
        <v>0.05</v>
      </c>
      <c r="I84">
        <v>7.4999999999999997E-2</v>
      </c>
      <c r="J84" t="s">
        <v>392</v>
      </c>
      <c r="K84" t="s">
        <v>373</v>
      </c>
      <c r="L84" t="s">
        <v>393</v>
      </c>
      <c r="M84">
        <f t="shared" si="10"/>
        <v>2310</v>
      </c>
      <c r="N84">
        <f t="shared" si="11"/>
        <v>20</v>
      </c>
      <c r="O84">
        <f t="shared" si="12"/>
        <v>46200</v>
      </c>
      <c r="P84">
        <f t="shared" si="13"/>
        <v>3465</v>
      </c>
      <c r="Q84">
        <f t="shared" si="14"/>
        <v>40425</v>
      </c>
    </row>
    <row r="85" spans="1:17" hidden="1" x14ac:dyDescent="0.3">
      <c r="A85" t="s">
        <v>498</v>
      </c>
      <c r="B85" t="s">
        <v>473</v>
      </c>
      <c r="C85" t="s">
        <v>400</v>
      </c>
      <c r="D85" t="s">
        <v>268</v>
      </c>
      <c r="E85">
        <v>32</v>
      </c>
      <c r="F85">
        <v>1422</v>
      </c>
      <c r="G85">
        <v>0</v>
      </c>
      <c r="H85">
        <v>0.05</v>
      </c>
      <c r="I85">
        <v>7.4999999999999997E-2</v>
      </c>
      <c r="J85" t="s">
        <v>372</v>
      </c>
      <c r="K85" t="s">
        <v>373</v>
      </c>
      <c r="L85" t="s">
        <v>380</v>
      </c>
      <c r="M85">
        <f t="shared" si="10"/>
        <v>2275.2000000000003</v>
      </c>
      <c r="N85">
        <f t="shared" si="11"/>
        <v>32</v>
      </c>
      <c r="O85">
        <f t="shared" si="12"/>
        <v>45504</v>
      </c>
      <c r="P85">
        <f t="shared" si="13"/>
        <v>3412.7999999999997</v>
      </c>
      <c r="Q85">
        <f t="shared" si="14"/>
        <v>39816</v>
      </c>
    </row>
    <row r="86" spans="1:17" hidden="1" x14ac:dyDescent="0.3">
      <c r="A86" t="s">
        <v>446</v>
      </c>
      <c r="B86" t="s">
        <v>382</v>
      </c>
      <c r="C86" t="s">
        <v>377</v>
      </c>
      <c r="D86" t="s">
        <v>215</v>
      </c>
      <c r="E86">
        <v>39</v>
      </c>
      <c r="F86">
        <v>1396</v>
      </c>
      <c r="G86">
        <v>5</v>
      </c>
      <c r="H86">
        <v>0.1</v>
      </c>
      <c r="I86">
        <v>7.4999999999999997E-2</v>
      </c>
      <c r="J86" t="s">
        <v>372</v>
      </c>
      <c r="K86" t="s">
        <v>96</v>
      </c>
      <c r="L86" t="s">
        <v>385</v>
      </c>
      <c r="M86">
        <f t="shared" si="10"/>
        <v>4746.4000000000005</v>
      </c>
      <c r="N86">
        <f t="shared" si="11"/>
        <v>34</v>
      </c>
      <c r="O86">
        <f t="shared" si="12"/>
        <v>47464</v>
      </c>
      <c r="P86">
        <f t="shared" si="13"/>
        <v>3559.7999999999997</v>
      </c>
      <c r="Q86">
        <f t="shared" si="14"/>
        <v>39157.799999999996</v>
      </c>
    </row>
    <row r="87" spans="1:17" hidden="1" x14ac:dyDescent="0.3">
      <c r="A87" t="s">
        <v>604</v>
      </c>
      <c r="B87" t="s">
        <v>422</v>
      </c>
      <c r="C87" t="s">
        <v>400</v>
      </c>
      <c r="D87" t="s">
        <v>266</v>
      </c>
      <c r="E87">
        <v>27</v>
      </c>
      <c r="F87">
        <v>1768</v>
      </c>
      <c r="G87">
        <v>4</v>
      </c>
      <c r="H87">
        <v>0</v>
      </c>
      <c r="I87">
        <v>7.4999999999999997E-2</v>
      </c>
      <c r="J87" t="s">
        <v>372</v>
      </c>
      <c r="K87" t="s">
        <v>420</v>
      </c>
      <c r="L87" t="s">
        <v>374</v>
      </c>
      <c r="M87">
        <f t="shared" si="10"/>
        <v>0</v>
      </c>
      <c r="N87">
        <f t="shared" si="11"/>
        <v>23</v>
      </c>
      <c r="O87">
        <f t="shared" si="12"/>
        <v>40664</v>
      </c>
      <c r="P87">
        <f t="shared" si="13"/>
        <v>3049.7999999999997</v>
      </c>
      <c r="Q87">
        <f t="shared" si="14"/>
        <v>37614.199999999997</v>
      </c>
    </row>
    <row r="88" spans="1:17" hidden="1" x14ac:dyDescent="0.3">
      <c r="A88" t="s">
        <v>459</v>
      </c>
      <c r="B88" t="s">
        <v>410</v>
      </c>
      <c r="C88" t="s">
        <v>400</v>
      </c>
      <c r="D88" t="s">
        <v>275</v>
      </c>
      <c r="E88">
        <v>11</v>
      </c>
      <c r="F88">
        <v>4505</v>
      </c>
      <c r="G88">
        <v>1</v>
      </c>
      <c r="H88">
        <v>0.1</v>
      </c>
      <c r="I88">
        <v>7.4999999999999997E-2</v>
      </c>
      <c r="J88" t="s">
        <v>372</v>
      </c>
      <c r="K88" t="s">
        <v>96</v>
      </c>
      <c r="L88" t="s">
        <v>385</v>
      </c>
      <c r="M88">
        <f t="shared" si="10"/>
        <v>4505</v>
      </c>
      <c r="N88">
        <f t="shared" si="11"/>
        <v>10</v>
      </c>
      <c r="O88">
        <f t="shared" si="12"/>
        <v>45050</v>
      </c>
      <c r="P88">
        <f t="shared" si="13"/>
        <v>3378.75</v>
      </c>
      <c r="Q88">
        <f t="shared" si="14"/>
        <v>37166.25</v>
      </c>
    </row>
    <row r="89" spans="1:17" hidden="1" x14ac:dyDescent="0.3">
      <c r="A89" t="s">
        <v>453</v>
      </c>
      <c r="B89" t="s">
        <v>454</v>
      </c>
      <c r="C89" t="s">
        <v>377</v>
      </c>
      <c r="D89" t="s">
        <v>215</v>
      </c>
      <c r="E89">
        <v>9</v>
      </c>
      <c r="F89">
        <v>4996</v>
      </c>
      <c r="G89">
        <v>0</v>
      </c>
      <c r="H89">
        <v>0.1</v>
      </c>
      <c r="I89">
        <v>7.4999999999999997E-2</v>
      </c>
      <c r="J89" t="s">
        <v>372</v>
      </c>
      <c r="K89" t="s">
        <v>420</v>
      </c>
      <c r="L89" t="s">
        <v>385</v>
      </c>
      <c r="M89">
        <f t="shared" si="10"/>
        <v>4496.4000000000005</v>
      </c>
      <c r="N89">
        <f t="shared" si="11"/>
        <v>9</v>
      </c>
      <c r="O89">
        <f t="shared" si="12"/>
        <v>44964</v>
      </c>
      <c r="P89">
        <f t="shared" si="13"/>
        <v>3372.2999999999997</v>
      </c>
      <c r="Q89">
        <f t="shared" si="14"/>
        <v>37095.299999999996</v>
      </c>
    </row>
    <row r="90" spans="1:17" hidden="1" x14ac:dyDescent="0.3">
      <c r="A90" t="s">
        <v>551</v>
      </c>
      <c r="B90" t="s">
        <v>391</v>
      </c>
      <c r="C90" t="s">
        <v>406</v>
      </c>
      <c r="D90" t="s">
        <v>225</v>
      </c>
      <c r="E90">
        <v>23</v>
      </c>
      <c r="F90">
        <v>2246</v>
      </c>
      <c r="G90">
        <v>3</v>
      </c>
      <c r="H90">
        <v>0.1</v>
      </c>
      <c r="I90">
        <v>7.4999999999999997E-2</v>
      </c>
      <c r="J90" t="s">
        <v>372</v>
      </c>
      <c r="K90" t="s">
        <v>373</v>
      </c>
      <c r="L90" t="s">
        <v>380</v>
      </c>
      <c r="M90">
        <f t="shared" si="10"/>
        <v>4492</v>
      </c>
      <c r="N90">
        <f t="shared" si="11"/>
        <v>20</v>
      </c>
      <c r="O90">
        <f t="shared" si="12"/>
        <v>44920</v>
      </c>
      <c r="P90">
        <f t="shared" si="13"/>
        <v>3369</v>
      </c>
      <c r="Q90">
        <f t="shared" si="14"/>
        <v>37059</v>
      </c>
    </row>
    <row r="91" spans="1:17" x14ac:dyDescent="0.3">
      <c r="A91" t="s">
        <v>494</v>
      </c>
      <c r="B91" t="s">
        <v>465</v>
      </c>
      <c r="C91" t="s">
        <v>400</v>
      </c>
      <c r="D91" t="s">
        <v>275</v>
      </c>
      <c r="E91">
        <v>23</v>
      </c>
      <c r="F91">
        <v>2214</v>
      </c>
      <c r="G91">
        <v>3</v>
      </c>
      <c r="H91">
        <v>0.1</v>
      </c>
      <c r="I91">
        <v>7.4999999999999997E-2</v>
      </c>
      <c r="J91" t="s">
        <v>384</v>
      </c>
      <c r="K91" t="s">
        <v>96</v>
      </c>
      <c r="L91" t="s">
        <v>374</v>
      </c>
      <c r="M91">
        <f t="shared" si="10"/>
        <v>4428</v>
      </c>
      <c r="N91">
        <f t="shared" si="11"/>
        <v>20</v>
      </c>
      <c r="O91">
        <f t="shared" si="12"/>
        <v>44280</v>
      </c>
      <c r="P91">
        <f t="shared" si="13"/>
        <v>3321</v>
      </c>
      <c r="Q91">
        <f t="shared" si="14"/>
        <v>36531</v>
      </c>
    </row>
    <row r="92" spans="1:17" hidden="1" x14ac:dyDescent="0.3">
      <c r="A92" t="s">
        <v>460</v>
      </c>
      <c r="B92" t="s">
        <v>454</v>
      </c>
      <c r="C92" t="s">
        <v>408</v>
      </c>
      <c r="D92" t="s">
        <v>289</v>
      </c>
      <c r="E92">
        <v>29</v>
      </c>
      <c r="F92">
        <v>1722</v>
      </c>
      <c r="G92">
        <v>5</v>
      </c>
      <c r="H92">
        <v>0.05</v>
      </c>
      <c r="I92">
        <v>7.4999999999999997E-2</v>
      </c>
      <c r="J92" t="s">
        <v>392</v>
      </c>
      <c r="K92" t="s">
        <v>373</v>
      </c>
      <c r="L92" t="s">
        <v>374</v>
      </c>
      <c r="M92">
        <f t="shared" si="10"/>
        <v>2066.4</v>
      </c>
      <c r="N92">
        <f t="shared" si="11"/>
        <v>24</v>
      </c>
      <c r="O92">
        <f t="shared" si="12"/>
        <v>41328</v>
      </c>
      <c r="P92">
        <f t="shared" si="13"/>
        <v>3099.6</v>
      </c>
      <c r="Q92">
        <f t="shared" si="14"/>
        <v>36162</v>
      </c>
    </row>
    <row r="93" spans="1:17" hidden="1" x14ac:dyDescent="0.3">
      <c r="A93" t="s">
        <v>595</v>
      </c>
      <c r="B93" t="s">
        <v>391</v>
      </c>
      <c r="C93" t="s">
        <v>370</v>
      </c>
      <c r="D93" t="s">
        <v>371</v>
      </c>
      <c r="E93">
        <v>22</v>
      </c>
      <c r="F93">
        <v>2418</v>
      </c>
      <c r="G93">
        <v>5</v>
      </c>
      <c r="H93">
        <v>0.05</v>
      </c>
      <c r="I93">
        <v>7.4999999999999997E-2</v>
      </c>
      <c r="J93" t="s">
        <v>392</v>
      </c>
      <c r="K93" t="s">
        <v>90</v>
      </c>
      <c r="L93" t="s">
        <v>374</v>
      </c>
      <c r="M93">
        <f t="shared" si="10"/>
        <v>2055.3000000000002</v>
      </c>
      <c r="N93">
        <f t="shared" si="11"/>
        <v>17</v>
      </c>
      <c r="O93">
        <f t="shared" si="12"/>
        <v>41106</v>
      </c>
      <c r="P93">
        <f t="shared" si="13"/>
        <v>3082.95</v>
      </c>
      <c r="Q93">
        <f t="shared" si="14"/>
        <v>35967.75</v>
      </c>
    </row>
    <row r="94" spans="1:17" x14ac:dyDescent="0.3">
      <c r="A94" t="s">
        <v>533</v>
      </c>
      <c r="B94" t="s">
        <v>405</v>
      </c>
      <c r="C94" t="s">
        <v>403</v>
      </c>
      <c r="D94" t="s">
        <v>254</v>
      </c>
      <c r="E94">
        <v>21</v>
      </c>
      <c r="F94">
        <v>2272</v>
      </c>
      <c r="G94">
        <v>3</v>
      </c>
      <c r="H94">
        <v>0.05</v>
      </c>
      <c r="I94">
        <v>7.4999999999999997E-2</v>
      </c>
      <c r="J94" t="s">
        <v>384</v>
      </c>
      <c r="K94" t="s">
        <v>96</v>
      </c>
      <c r="L94" t="s">
        <v>374</v>
      </c>
      <c r="M94">
        <f t="shared" si="10"/>
        <v>2044.8000000000002</v>
      </c>
      <c r="N94">
        <f t="shared" si="11"/>
        <v>18</v>
      </c>
      <c r="O94">
        <f t="shared" si="12"/>
        <v>40896</v>
      </c>
      <c r="P94">
        <f t="shared" si="13"/>
        <v>3067.2</v>
      </c>
      <c r="Q94">
        <f t="shared" si="14"/>
        <v>35784</v>
      </c>
    </row>
    <row r="95" spans="1:17" hidden="1" x14ac:dyDescent="0.3">
      <c r="A95" t="s">
        <v>451</v>
      </c>
      <c r="B95" t="s">
        <v>410</v>
      </c>
      <c r="C95" t="s">
        <v>403</v>
      </c>
      <c r="D95" t="s">
        <v>229</v>
      </c>
      <c r="E95">
        <v>37</v>
      </c>
      <c r="F95">
        <v>1265</v>
      </c>
      <c r="G95">
        <v>5</v>
      </c>
      <c r="H95">
        <v>0.05</v>
      </c>
      <c r="I95">
        <v>7.4999999999999997E-2</v>
      </c>
      <c r="J95" t="s">
        <v>392</v>
      </c>
      <c r="K95" t="s">
        <v>420</v>
      </c>
      <c r="L95" t="s">
        <v>380</v>
      </c>
      <c r="M95">
        <f t="shared" si="10"/>
        <v>2024</v>
      </c>
      <c r="N95">
        <f t="shared" si="11"/>
        <v>32</v>
      </c>
      <c r="O95">
        <f t="shared" si="12"/>
        <v>40480</v>
      </c>
      <c r="P95">
        <f t="shared" si="13"/>
        <v>3036</v>
      </c>
      <c r="Q95">
        <f t="shared" si="14"/>
        <v>35420</v>
      </c>
    </row>
    <row r="96" spans="1:17" hidden="1" x14ac:dyDescent="0.3">
      <c r="A96" t="s">
        <v>519</v>
      </c>
      <c r="B96" t="s">
        <v>434</v>
      </c>
      <c r="C96" t="s">
        <v>406</v>
      </c>
      <c r="D96" t="s">
        <v>291</v>
      </c>
      <c r="E96">
        <v>35</v>
      </c>
      <c r="F96">
        <v>1178</v>
      </c>
      <c r="G96">
        <v>1</v>
      </c>
      <c r="H96">
        <v>0.05</v>
      </c>
      <c r="I96">
        <v>7.4999999999999997E-2</v>
      </c>
      <c r="J96" t="s">
        <v>392</v>
      </c>
      <c r="K96" t="s">
        <v>397</v>
      </c>
      <c r="L96" t="s">
        <v>385</v>
      </c>
      <c r="M96">
        <f t="shared" si="10"/>
        <v>2002.6000000000001</v>
      </c>
      <c r="N96">
        <f t="shared" si="11"/>
        <v>34</v>
      </c>
      <c r="O96">
        <f t="shared" si="12"/>
        <v>40052</v>
      </c>
      <c r="P96">
        <f t="shared" si="13"/>
        <v>3003.9</v>
      </c>
      <c r="Q96">
        <f t="shared" si="14"/>
        <v>35045.5</v>
      </c>
    </row>
    <row r="97" spans="1:17" x14ac:dyDescent="0.3">
      <c r="A97" t="s">
        <v>490</v>
      </c>
      <c r="B97" t="s">
        <v>410</v>
      </c>
      <c r="C97" t="s">
        <v>403</v>
      </c>
      <c r="D97" t="s">
        <v>228</v>
      </c>
      <c r="E97">
        <v>18</v>
      </c>
      <c r="F97">
        <v>2509</v>
      </c>
      <c r="G97">
        <v>3</v>
      </c>
      <c r="H97">
        <v>0</v>
      </c>
      <c r="I97">
        <v>7.4999999999999997E-2</v>
      </c>
      <c r="J97" t="s">
        <v>384</v>
      </c>
      <c r="K97" t="s">
        <v>420</v>
      </c>
      <c r="L97" t="s">
        <v>374</v>
      </c>
      <c r="M97">
        <f t="shared" si="10"/>
        <v>0</v>
      </c>
      <c r="N97">
        <f t="shared" si="11"/>
        <v>15</v>
      </c>
      <c r="O97">
        <f t="shared" si="12"/>
        <v>37635</v>
      </c>
      <c r="P97">
        <f t="shared" si="13"/>
        <v>2822.625</v>
      </c>
      <c r="Q97">
        <f t="shared" si="14"/>
        <v>34812.375</v>
      </c>
    </row>
    <row r="98" spans="1:17" hidden="1" x14ac:dyDescent="0.3">
      <c r="A98" t="s">
        <v>524</v>
      </c>
      <c r="B98" t="s">
        <v>434</v>
      </c>
      <c r="C98" t="s">
        <v>370</v>
      </c>
      <c r="D98" t="s">
        <v>279</v>
      </c>
      <c r="E98">
        <v>9</v>
      </c>
      <c r="F98">
        <v>4356</v>
      </c>
      <c r="G98">
        <v>0</v>
      </c>
      <c r="H98">
        <v>0.05</v>
      </c>
      <c r="I98">
        <v>7.4999999999999997E-2</v>
      </c>
      <c r="J98" t="s">
        <v>392</v>
      </c>
      <c r="K98" t="s">
        <v>379</v>
      </c>
      <c r="L98" t="s">
        <v>380</v>
      </c>
      <c r="M98">
        <f t="shared" ref="M98:M129" si="15">H98*O98</f>
        <v>1960.2</v>
      </c>
      <c r="N98">
        <f t="shared" ref="N98:N129" si="16">SUM(E98-G98)</f>
        <v>9</v>
      </c>
      <c r="O98">
        <f t="shared" ref="O98:O129" si="17">SUM(F98*N98)</f>
        <v>39204</v>
      </c>
      <c r="P98">
        <f t="shared" ref="P98:P129" si="18">I98*O98</f>
        <v>2940.2999999999997</v>
      </c>
      <c r="Q98">
        <f t="shared" ref="Q98:Q129" si="19">SUM(O98-M98-P98)</f>
        <v>34303.5</v>
      </c>
    </row>
    <row r="99" spans="1:17" x14ac:dyDescent="0.3">
      <c r="A99" t="s">
        <v>586</v>
      </c>
      <c r="B99" t="s">
        <v>382</v>
      </c>
      <c r="C99" t="s">
        <v>370</v>
      </c>
      <c r="D99" t="s">
        <v>279</v>
      </c>
      <c r="E99">
        <v>24</v>
      </c>
      <c r="F99">
        <v>1780</v>
      </c>
      <c r="G99">
        <v>2</v>
      </c>
      <c r="H99">
        <v>0.05</v>
      </c>
      <c r="I99">
        <v>7.4999999999999997E-2</v>
      </c>
      <c r="J99" t="s">
        <v>384</v>
      </c>
      <c r="K99" t="s">
        <v>420</v>
      </c>
      <c r="L99" t="s">
        <v>374</v>
      </c>
      <c r="M99">
        <f t="shared" si="15"/>
        <v>1958</v>
      </c>
      <c r="N99">
        <f t="shared" si="16"/>
        <v>22</v>
      </c>
      <c r="O99">
        <f t="shared" si="17"/>
        <v>39160</v>
      </c>
      <c r="P99">
        <f t="shared" si="18"/>
        <v>2937</v>
      </c>
      <c r="Q99">
        <f t="shared" si="19"/>
        <v>34265</v>
      </c>
    </row>
    <row r="100" spans="1:17" hidden="1" x14ac:dyDescent="0.3">
      <c r="A100" t="s">
        <v>538</v>
      </c>
      <c r="B100" t="s">
        <v>437</v>
      </c>
      <c r="C100" t="s">
        <v>370</v>
      </c>
      <c r="D100" t="s">
        <v>396</v>
      </c>
      <c r="E100">
        <v>19</v>
      </c>
      <c r="F100">
        <v>2441</v>
      </c>
      <c r="G100">
        <v>2</v>
      </c>
      <c r="H100">
        <v>0.1</v>
      </c>
      <c r="I100">
        <v>7.4999999999999997E-2</v>
      </c>
      <c r="J100" t="s">
        <v>392</v>
      </c>
      <c r="K100" t="s">
        <v>373</v>
      </c>
      <c r="L100" t="s">
        <v>380</v>
      </c>
      <c r="M100">
        <f t="shared" si="15"/>
        <v>4149.7</v>
      </c>
      <c r="N100">
        <f t="shared" si="16"/>
        <v>17</v>
      </c>
      <c r="O100">
        <f t="shared" si="17"/>
        <v>41497</v>
      </c>
      <c r="P100">
        <f t="shared" si="18"/>
        <v>3112.2750000000001</v>
      </c>
      <c r="Q100">
        <f t="shared" si="19"/>
        <v>34235.025000000001</v>
      </c>
    </row>
    <row r="101" spans="1:17" hidden="1" x14ac:dyDescent="0.3">
      <c r="A101" t="s">
        <v>619</v>
      </c>
      <c r="B101" t="s">
        <v>395</v>
      </c>
      <c r="C101" t="s">
        <v>403</v>
      </c>
      <c r="D101" t="s">
        <v>228</v>
      </c>
      <c r="E101">
        <v>28</v>
      </c>
      <c r="F101">
        <v>1636</v>
      </c>
      <c r="G101">
        <v>3</v>
      </c>
      <c r="H101">
        <v>0.1</v>
      </c>
      <c r="I101">
        <v>7.4999999999999997E-2</v>
      </c>
      <c r="J101" t="s">
        <v>384</v>
      </c>
      <c r="K101" t="s">
        <v>420</v>
      </c>
      <c r="L101" t="s">
        <v>380</v>
      </c>
      <c r="M101">
        <f t="shared" si="15"/>
        <v>4090</v>
      </c>
      <c r="N101">
        <f t="shared" si="16"/>
        <v>25</v>
      </c>
      <c r="O101">
        <f t="shared" si="17"/>
        <v>40900</v>
      </c>
      <c r="P101">
        <f t="shared" si="18"/>
        <v>3067.5</v>
      </c>
      <c r="Q101">
        <f t="shared" si="19"/>
        <v>33742.5</v>
      </c>
    </row>
    <row r="102" spans="1:17" hidden="1" x14ac:dyDescent="0.3">
      <c r="A102" t="s">
        <v>461</v>
      </c>
      <c r="B102" t="s">
        <v>369</v>
      </c>
      <c r="C102" t="s">
        <v>403</v>
      </c>
      <c r="D102" t="s">
        <v>255</v>
      </c>
      <c r="E102">
        <v>23</v>
      </c>
      <c r="F102">
        <v>1685</v>
      </c>
      <c r="G102">
        <v>1</v>
      </c>
      <c r="H102">
        <v>0.05</v>
      </c>
      <c r="I102">
        <v>7.4999999999999997E-2</v>
      </c>
      <c r="J102" t="s">
        <v>392</v>
      </c>
      <c r="K102" t="s">
        <v>397</v>
      </c>
      <c r="L102" t="s">
        <v>380</v>
      </c>
      <c r="M102">
        <f t="shared" si="15"/>
        <v>1853.5</v>
      </c>
      <c r="N102">
        <f t="shared" si="16"/>
        <v>22</v>
      </c>
      <c r="O102">
        <f t="shared" si="17"/>
        <v>37070</v>
      </c>
      <c r="P102">
        <f t="shared" si="18"/>
        <v>2780.25</v>
      </c>
      <c r="Q102">
        <f t="shared" si="19"/>
        <v>32436.25</v>
      </c>
    </row>
    <row r="103" spans="1:17" hidden="1" x14ac:dyDescent="0.3">
      <c r="A103" t="s">
        <v>390</v>
      </c>
      <c r="B103" t="s">
        <v>391</v>
      </c>
      <c r="C103" t="s">
        <v>370</v>
      </c>
      <c r="D103" t="s">
        <v>279</v>
      </c>
      <c r="E103">
        <v>13</v>
      </c>
      <c r="F103">
        <v>3276</v>
      </c>
      <c r="G103">
        <v>1</v>
      </c>
      <c r="H103">
        <v>0.1</v>
      </c>
      <c r="I103">
        <v>7.4999999999999997E-2</v>
      </c>
      <c r="J103" t="s">
        <v>392</v>
      </c>
      <c r="K103" t="s">
        <v>373</v>
      </c>
      <c r="L103" t="s">
        <v>393</v>
      </c>
      <c r="M103">
        <f t="shared" si="15"/>
        <v>3931.2000000000003</v>
      </c>
      <c r="N103">
        <f t="shared" si="16"/>
        <v>12</v>
      </c>
      <c r="O103">
        <f t="shared" si="17"/>
        <v>39312</v>
      </c>
      <c r="P103">
        <f t="shared" si="18"/>
        <v>2948.4</v>
      </c>
      <c r="Q103">
        <f t="shared" si="19"/>
        <v>32432.400000000001</v>
      </c>
    </row>
    <row r="104" spans="1:17" hidden="1" x14ac:dyDescent="0.3">
      <c r="A104" t="s">
        <v>433</v>
      </c>
      <c r="B104" t="s">
        <v>434</v>
      </c>
      <c r="C104" t="s">
        <v>406</v>
      </c>
      <c r="D104" t="s">
        <v>217</v>
      </c>
      <c r="E104">
        <v>20</v>
      </c>
      <c r="F104">
        <v>1945</v>
      </c>
      <c r="G104">
        <v>2</v>
      </c>
      <c r="H104">
        <v>0</v>
      </c>
      <c r="I104">
        <v>7.4999999999999997E-2</v>
      </c>
      <c r="J104" t="s">
        <v>372</v>
      </c>
      <c r="K104" t="s">
        <v>373</v>
      </c>
      <c r="L104" t="s">
        <v>393</v>
      </c>
      <c r="M104">
        <f t="shared" si="15"/>
        <v>0</v>
      </c>
      <c r="N104">
        <f t="shared" si="16"/>
        <v>18</v>
      </c>
      <c r="O104">
        <f t="shared" si="17"/>
        <v>35010</v>
      </c>
      <c r="P104">
        <f t="shared" si="18"/>
        <v>2625.75</v>
      </c>
      <c r="Q104">
        <f t="shared" si="19"/>
        <v>32384.25</v>
      </c>
    </row>
    <row r="105" spans="1:17" hidden="1" x14ac:dyDescent="0.3">
      <c r="A105" t="s">
        <v>513</v>
      </c>
      <c r="B105" t="s">
        <v>387</v>
      </c>
      <c r="C105" t="s">
        <v>377</v>
      </c>
      <c r="D105" t="s">
        <v>383</v>
      </c>
      <c r="E105">
        <v>19</v>
      </c>
      <c r="F105">
        <v>2139</v>
      </c>
      <c r="G105">
        <v>1</v>
      </c>
      <c r="H105">
        <v>0.1</v>
      </c>
      <c r="I105">
        <v>7.4999999999999997E-2</v>
      </c>
      <c r="J105" t="s">
        <v>392</v>
      </c>
      <c r="K105" t="s">
        <v>397</v>
      </c>
      <c r="L105" t="s">
        <v>385</v>
      </c>
      <c r="M105">
        <f t="shared" si="15"/>
        <v>3850.2000000000003</v>
      </c>
      <c r="N105">
        <f t="shared" si="16"/>
        <v>18</v>
      </c>
      <c r="O105">
        <f t="shared" si="17"/>
        <v>38502</v>
      </c>
      <c r="P105">
        <f t="shared" si="18"/>
        <v>2887.65</v>
      </c>
      <c r="Q105">
        <f t="shared" si="19"/>
        <v>31764.15</v>
      </c>
    </row>
    <row r="106" spans="1:17" hidden="1" x14ac:dyDescent="0.3">
      <c r="A106" t="s">
        <v>603</v>
      </c>
      <c r="B106" t="s">
        <v>434</v>
      </c>
      <c r="C106" t="s">
        <v>408</v>
      </c>
      <c r="D106" t="s">
        <v>288</v>
      </c>
      <c r="E106">
        <v>10</v>
      </c>
      <c r="F106">
        <v>3786</v>
      </c>
      <c r="G106">
        <v>1</v>
      </c>
      <c r="H106">
        <v>0</v>
      </c>
      <c r="I106">
        <v>7.4999999999999997E-2</v>
      </c>
      <c r="J106" t="s">
        <v>392</v>
      </c>
      <c r="K106" t="s">
        <v>373</v>
      </c>
      <c r="L106" t="s">
        <v>374</v>
      </c>
      <c r="M106">
        <f t="shared" si="15"/>
        <v>0</v>
      </c>
      <c r="N106">
        <f t="shared" si="16"/>
        <v>9</v>
      </c>
      <c r="O106">
        <f t="shared" si="17"/>
        <v>34074</v>
      </c>
      <c r="P106">
        <f t="shared" si="18"/>
        <v>2555.5499999999997</v>
      </c>
      <c r="Q106">
        <f t="shared" si="19"/>
        <v>31518.45</v>
      </c>
    </row>
    <row r="107" spans="1:17" hidden="1" x14ac:dyDescent="0.3">
      <c r="A107" t="s">
        <v>502</v>
      </c>
      <c r="B107" t="s">
        <v>434</v>
      </c>
      <c r="C107" t="s">
        <v>406</v>
      </c>
      <c r="D107" t="s">
        <v>225</v>
      </c>
      <c r="E107">
        <v>20</v>
      </c>
      <c r="F107">
        <v>1978</v>
      </c>
      <c r="G107">
        <v>1</v>
      </c>
      <c r="H107">
        <v>0.1</v>
      </c>
      <c r="I107">
        <v>7.4999999999999997E-2</v>
      </c>
      <c r="J107" t="s">
        <v>392</v>
      </c>
      <c r="K107" t="s">
        <v>90</v>
      </c>
      <c r="L107" t="s">
        <v>393</v>
      </c>
      <c r="M107">
        <f t="shared" si="15"/>
        <v>3758.2000000000003</v>
      </c>
      <c r="N107">
        <f t="shared" si="16"/>
        <v>19</v>
      </c>
      <c r="O107">
        <f t="shared" si="17"/>
        <v>37582</v>
      </c>
      <c r="P107">
        <f t="shared" si="18"/>
        <v>2818.65</v>
      </c>
      <c r="Q107">
        <f t="shared" si="19"/>
        <v>31005.15</v>
      </c>
    </row>
    <row r="108" spans="1:17" hidden="1" x14ac:dyDescent="0.3">
      <c r="A108" t="s">
        <v>616</v>
      </c>
      <c r="B108" t="s">
        <v>387</v>
      </c>
      <c r="C108" t="s">
        <v>370</v>
      </c>
      <c r="D108" t="s">
        <v>371</v>
      </c>
      <c r="E108">
        <v>31</v>
      </c>
      <c r="F108">
        <v>1379</v>
      </c>
      <c r="G108">
        <v>4</v>
      </c>
      <c r="H108">
        <v>0.1</v>
      </c>
      <c r="I108">
        <v>7.4999999999999997E-2</v>
      </c>
      <c r="J108" t="s">
        <v>392</v>
      </c>
      <c r="K108" t="s">
        <v>96</v>
      </c>
      <c r="L108" t="s">
        <v>393</v>
      </c>
      <c r="M108">
        <f t="shared" si="15"/>
        <v>3723.3</v>
      </c>
      <c r="N108">
        <f t="shared" si="16"/>
        <v>27</v>
      </c>
      <c r="O108">
        <f t="shared" si="17"/>
        <v>37233</v>
      </c>
      <c r="P108">
        <f t="shared" si="18"/>
        <v>2792.4749999999999</v>
      </c>
      <c r="Q108">
        <f t="shared" si="19"/>
        <v>30717.224999999999</v>
      </c>
    </row>
    <row r="109" spans="1:17" hidden="1" x14ac:dyDescent="0.3">
      <c r="A109" t="s">
        <v>504</v>
      </c>
      <c r="B109" t="s">
        <v>413</v>
      </c>
      <c r="C109" t="s">
        <v>416</v>
      </c>
      <c r="D109" t="s">
        <v>247</v>
      </c>
      <c r="E109">
        <v>23</v>
      </c>
      <c r="F109">
        <v>1753</v>
      </c>
      <c r="G109">
        <v>3</v>
      </c>
      <c r="H109">
        <v>0.05</v>
      </c>
      <c r="I109">
        <v>7.4999999999999997E-2</v>
      </c>
      <c r="J109" t="s">
        <v>384</v>
      </c>
      <c r="K109" t="s">
        <v>90</v>
      </c>
      <c r="L109" t="s">
        <v>385</v>
      </c>
      <c r="M109">
        <f t="shared" si="15"/>
        <v>1753</v>
      </c>
      <c r="N109">
        <f t="shared" si="16"/>
        <v>20</v>
      </c>
      <c r="O109">
        <f t="shared" si="17"/>
        <v>35060</v>
      </c>
      <c r="P109">
        <f t="shared" si="18"/>
        <v>2629.5</v>
      </c>
      <c r="Q109">
        <f t="shared" si="19"/>
        <v>30677.5</v>
      </c>
    </row>
    <row r="110" spans="1:17" hidden="1" x14ac:dyDescent="0.3">
      <c r="A110" t="s">
        <v>456</v>
      </c>
      <c r="B110" t="s">
        <v>369</v>
      </c>
      <c r="C110" t="s">
        <v>406</v>
      </c>
      <c r="D110" t="s">
        <v>226</v>
      </c>
      <c r="E110">
        <v>17</v>
      </c>
      <c r="F110">
        <v>2497</v>
      </c>
      <c r="G110">
        <v>3</v>
      </c>
      <c r="H110">
        <v>0.05</v>
      </c>
      <c r="I110">
        <v>7.4999999999999997E-2</v>
      </c>
      <c r="J110" t="s">
        <v>372</v>
      </c>
      <c r="K110" t="s">
        <v>379</v>
      </c>
      <c r="L110" t="s">
        <v>393</v>
      </c>
      <c r="M110">
        <f t="shared" si="15"/>
        <v>1747.9</v>
      </c>
      <c r="N110">
        <f t="shared" si="16"/>
        <v>14</v>
      </c>
      <c r="O110">
        <f t="shared" si="17"/>
        <v>34958</v>
      </c>
      <c r="P110">
        <f t="shared" si="18"/>
        <v>2621.85</v>
      </c>
      <c r="Q110">
        <f t="shared" si="19"/>
        <v>30588.25</v>
      </c>
    </row>
    <row r="111" spans="1:17" hidden="1" x14ac:dyDescent="0.3">
      <c r="A111" t="s">
        <v>557</v>
      </c>
      <c r="B111" t="s">
        <v>454</v>
      </c>
      <c r="C111" t="s">
        <v>406</v>
      </c>
      <c r="D111" t="s">
        <v>291</v>
      </c>
      <c r="E111">
        <v>34</v>
      </c>
      <c r="F111">
        <v>970</v>
      </c>
      <c r="G111">
        <v>0</v>
      </c>
      <c r="H111">
        <v>0</v>
      </c>
      <c r="I111">
        <v>7.4999999999999997E-2</v>
      </c>
      <c r="J111" t="s">
        <v>384</v>
      </c>
      <c r="K111" t="s">
        <v>397</v>
      </c>
      <c r="L111" t="s">
        <v>385</v>
      </c>
      <c r="M111">
        <f t="shared" si="15"/>
        <v>0</v>
      </c>
      <c r="N111">
        <f t="shared" si="16"/>
        <v>34</v>
      </c>
      <c r="O111">
        <f t="shared" si="17"/>
        <v>32980</v>
      </c>
      <c r="P111">
        <f t="shared" si="18"/>
        <v>2473.5</v>
      </c>
      <c r="Q111">
        <f t="shared" si="19"/>
        <v>30506.5</v>
      </c>
    </row>
    <row r="112" spans="1:17" hidden="1" x14ac:dyDescent="0.3">
      <c r="A112" t="s">
        <v>591</v>
      </c>
      <c r="B112" t="s">
        <v>471</v>
      </c>
      <c r="C112" t="s">
        <v>400</v>
      </c>
      <c r="D112" t="s">
        <v>268</v>
      </c>
      <c r="E112">
        <v>14</v>
      </c>
      <c r="F112">
        <v>2516</v>
      </c>
      <c r="G112">
        <v>1</v>
      </c>
      <c r="H112">
        <v>0</v>
      </c>
      <c r="I112">
        <v>7.4999999999999997E-2</v>
      </c>
      <c r="J112" t="s">
        <v>384</v>
      </c>
      <c r="K112" t="s">
        <v>373</v>
      </c>
      <c r="L112" t="s">
        <v>385</v>
      </c>
      <c r="M112">
        <f t="shared" si="15"/>
        <v>0</v>
      </c>
      <c r="N112">
        <f t="shared" si="16"/>
        <v>13</v>
      </c>
      <c r="O112">
        <f t="shared" si="17"/>
        <v>32708</v>
      </c>
      <c r="P112">
        <f t="shared" si="18"/>
        <v>2453.1</v>
      </c>
      <c r="Q112">
        <f t="shared" si="19"/>
        <v>30254.9</v>
      </c>
    </row>
    <row r="113" spans="1:17" hidden="1" x14ac:dyDescent="0.3">
      <c r="A113" t="s">
        <v>522</v>
      </c>
      <c r="B113" t="s">
        <v>471</v>
      </c>
      <c r="C113" t="s">
        <v>377</v>
      </c>
      <c r="D113" t="s">
        <v>214</v>
      </c>
      <c r="E113">
        <v>21</v>
      </c>
      <c r="F113">
        <v>1845</v>
      </c>
      <c r="G113">
        <v>3</v>
      </c>
      <c r="H113">
        <v>0.05</v>
      </c>
      <c r="I113">
        <v>7.4999999999999997E-2</v>
      </c>
      <c r="J113" t="s">
        <v>392</v>
      </c>
      <c r="K113" t="s">
        <v>379</v>
      </c>
      <c r="L113" t="s">
        <v>385</v>
      </c>
      <c r="M113">
        <f t="shared" si="15"/>
        <v>1660.5</v>
      </c>
      <c r="N113">
        <f t="shared" si="16"/>
        <v>18</v>
      </c>
      <c r="O113">
        <f t="shared" si="17"/>
        <v>33210</v>
      </c>
      <c r="P113">
        <f t="shared" si="18"/>
        <v>2490.75</v>
      </c>
      <c r="Q113">
        <f t="shared" si="19"/>
        <v>29058.75</v>
      </c>
    </row>
    <row r="114" spans="1:17" x14ac:dyDescent="0.3">
      <c r="A114" t="s">
        <v>530</v>
      </c>
      <c r="B114" t="s">
        <v>444</v>
      </c>
      <c r="C114" t="s">
        <v>403</v>
      </c>
      <c r="D114" t="s">
        <v>229</v>
      </c>
      <c r="E114">
        <v>21</v>
      </c>
      <c r="F114">
        <v>1647</v>
      </c>
      <c r="G114">
        <v>2</v>
      </c>
      <c r="H114">
        <v>0</v>
      </c>
      <c r="I114">
        <v>7.4999999999999997E-2</v>
      </c>
      <c r="J114" t="s">
        <v>384</v>
      </c>
      <c r="K114" t="s">
        <v>379</v>
      </c>
      <c r="L114" t="s">
        <v>374</v>
      </c>
      <c r="M114">
        <f t="shared" si="15"/>
        <v>0</v>
      </c>
      <c r="N114">
        <f t="shared" si="16"/>
        <v>19</v>
      </c>
      <c r="O114">
        <f t="shared" si="17"/>
        <v>31293</v>
      </c>
      <c r="P114">
        <f t="shared" si="18"/>
        <v>2346.9749999999999</v>
      </c>
      <c r="Q114">
        <f t="shared" si="19"/>
        <v>28946.025000000001</v>
      </c>
    </row>
    <row r="115" spans="1:17" hidden="1" x14ac:dyDescent="0.3">
      <c r="A115" t="s">
        <v>549</v>
      </c>
      <c r="B115" t="s">
        <v>405</v>
      </c>
      <c r="C115" t="s">
        <v>403</v>
      </c>
      <c r="D115" t="s">
        <v>229</v>
      </c>
      <c r="E115">
        <v>23</v>
      </c>
      <c r="F115">
        <v>1559</v>
      </c>
      <c r="G115">
        <v>2</v>
      </c>
      <c r="H115">
        <v>0.05</v>
      </c>
      <c r="I115">
        <v>7.4999999999999997E-2</v>
      </c>
      <c r="J115" t="s">
        <v>372</v>
      </c>
      <c r="K115" t="s">
        <v>397</v>
      </c>
      <c r="L115" t="s">
        <v>380</v>
      </c>
      <c r="M115">
        <f t="shared" si="15"/>
        <v>1636.95</v>
      </c>
      <c r="N115">
        <f t="shared" si="16"/>
        <v>21</v>
      </c>
      <c r="O115">
        <f t="shared" si="17"/>
        <v>32739</v>
      </c>
      <c r="P115">
        <f t="shared" si="18"/>
        <v>2455.4249999999997</v>
      </c>
      <c r="Q115">
        <f t="shared" si="19"/>
        <v>28646.625</v>
      </c>
    </row>
    <row r="116" spans="1:17" hidden="1" x14ac:dyDescent="0.3">
      <c r="A116" t="s">
        <v>582</v>
      </c>
      <c r="B116" t="s">
        <v>387</v>
      </c>
      <c r="C116" t="s">
        <v>416</v>
      </c>
      <c r="D116" t="s">
        <v>246</v>
      </c>
      <c r="E116">
        <v>13</v>
      </c>
      <c r="F116">
        <v>2911</v>
      </c>
      <c r="G116">
        <v>2</v>
      </c>
      <c r="H116">
        <v>0.05</v>
      </c>
      <c r="I116">
        <v>7.4999999999999997E-2</v>
      </c>
      <c r="J116" t="s">
        <v>372</v>
      </c>
      <c r="K116" t="s">
        <v>96</v>
      </c>
      <c r="L116" t="s">
        <v>374</v>
      </c>
      <c r="M116">
        <f t="shared" si="15"/>
        <v>1601.0500000000002</v>
      </c>
      <c r="N116">
        <f t="shared" si="16"/>
        <v>11</v>
      </c>
      <c r="O116">
        <f t="shared" si="17"/>
        <v>32021</v>
      </c>
      <c r="P116">
        <f t="shared" si="18"/>
        <v>2401.5749999999998</v>
      </c>
      <c r="Q116">
        <f t="shared" si="19"/>
        <v>28018.375</v>
      </c>
    </row>
    <row r="117" spans="1:17" hidden="1" x14ac:dyDescent="0.3">
      <c r="A117" t="s">
        <v>518</v>
      </c>
      <c r="B117" t="s">
        <v>415</v>
      </c>
      <c r="C117" t="s">
        <v>406</v>
      </c>
      <c r="D117" t="s">
        <v>225</v>
      </c>
      <c r="E117">
        <v>14</v>
      </c>
      <c r="F117">
        <v>2433</v>
      </c>
      <c r="G117">
        <v>1</v>
      </c>
      <c r="H117">
        <v>0.05</v>
      </c>
      <c r="I117">
        <v>7.4999999999999997E-2</v>
      </c>
      <c r="J117" t="s">
        <v>384</v>
      </c>
      <c r="K117" t="s">
        <v>397</v>
      </c>
      <c r="L117" t="s">
        <v>393</v>
      </c>
      <c r="M117">
        <f t="shared" si="15"/>
        <v>1581.45</v>
      </c>
      <c r="N117">
        <f t="shared" si="16"/>
        <v>13</v>
      </c>
      <c r="O117">
        <f t="shared" si="17"/>
        <v>31629</v>
      </c>
      <c r="P117">
        <f t="shared" si="18"/>
        <v>2372.1749999999997</v>
      </c>
      <c r="Q117">
        <f t="shared" si="19"/>
        <v>27675.375</v>
      </c>
    </row>
    <row r="118" spans="1:17" hidden="1" x14ac:dyDescent="0.3">
      <c r="A118" t="s">
        <v>455</v>
      </c>
      <c r="B118" t="s">
        <v>391</v>
      </c>
      <c r="C118" t="s">
        <v>406</v>
      </c>
      <c r="D118" t="s">
        <v>226</v>
      </c>
      <c r="E118">
        <v>35</v>
      </c>
      <c r="F118">
        <v>1010</v>
      </c>
      <c r="G118">
        <v>4</v>
      </c>
      <c r="H118">
        <v>0.05</v>
      </c>
      <c r="I118">
        <v>7.4999999999999997E-2</v>
      </c>
      <c r="J118" t="s">
        <v>372</v>
      </c>
      <c r="K118" t="s">
        <v>379</v>
      </c>
      <c r="L118" t="s">
        <v>380</v>
      </c>
      <c r="M118">
        <f t="shared" si="15"/>
        <v>1565.5</v>
      </c>
      <c r="N118">
        <f t="shared" si="16"/>
        <v>31</v>
      </c>
      <c r="O118">
        <f t="shared" si="17"/>
        <v>31310</v>
      </c>
      <c r="P118">
        <f t="shared" si="18"/>
        <v>2348.25</v>
      </c>
      <c r="Q118">
        <f t="shared" si="19"/>
        <v>27396.25</v>
      </c>
    </row>
    <row r="119" spans="1:17" hidden="1" x14ac:dyDescent="0.3">
      <c r="A119" t="s">
        <v>537</v>
      </c>
      <c r="B119" t="s">
        <v>458</v>
      </c>
      <c r="C119" t="s">
        <v>416</v>
      </c>
      <c r="D119" t="s">
        <v>247</v>
      </c>
      <c r="E119">
        <v>15</v>
      </c>
      <c r="F119">
        <v>2691</v>
      </c>
      <c r="G119">
        <v>4</v>
      </c>
      <c r="H119">
        <v>0</v>
      </c>
      <c r="I119">
        <v>7.4999999999999997E-2</v>
      </c>
      <c r="J119" t="s">
        <v>372</v>
      </c>
      <c r="K119" t="s">
        <v>397</v>
      </c>
      <c r="L119" t="s">
        <v>374</v>
      </c>
      <c r="M119">
        <f t="shared" si="15"/>
        <v>0</v>
      </c>
      <c r="N119">
        <f t="shared" si="16"/>
        <v>11</v>
      </c>
      <c r="O119">
        <f t="shared" si="17"/>
        <v>29601</v>
      </c>
      <c r="P119">
        <f t="shared" si="18"/>
        <v>2220.0749999999998</v>
      </c>
      <c r="Q119">
        <f t="shared" si="19"/>
        <v>27380.924999999999</v>
      </c>
    </row>
    <row r="120" spans="1:17" hidden="1" x14ac:dyDescent="0.3">
      <c r="A120" t="s">
        <v>539</v>
      </c>
      <c r="B120" t="s">
        <v>391</v>
      </c>
      <c r="C120" t="s">
        <v>370</v>
      </c>
      <c r="D120" t="s">
        <v>371</v>
      </c>
      <c r="E120">
        <v>7</v>
      </c>
      <c r="F120">
        <v>4825</v>
      </c>
      <c r="G120">
        <v>1</v>
      </c>
      <c r="H120">
        <v>0</v>
      </c>
      <c r="I120">
        <v>7.4999999999999997E-2</v>
      </c>
      <c r="J120" t="s">
        <v>392</v>
      </c>
      <c r="K120" t="s">
        <v>420</v>
      </c>
      <c r="L120" t="s">
        <v>374</v>
      </c>
      <c r="M120">
        <f t="shared" si="15"/>
        <v>0</v>
      </c>
      <c r="N120">
        <f t="shared" si="16"/>
        <v>6</v>
      </c>
      <c r="O120">
        <f t="shared" si="17"/>
        <v>28950</v>
      </c>
      <c r="P120">
        <f t="shared" si="18"/>
        <v>2171.25</v>
      </c>
      <c r="Q120">
        <f t="shared" si="19"/>
        <v>26778.75</v>
      </c>
    </row>
    <row r="121" spans="1:17" hidden="1" x14ac:dyDescent="0.3">
      <c r="A121" t="s">
        <v>534</v>
      </c>
      <c r="B121" t="s">
        <v>399</v>
      </c>
      <c r="C121" t="s">
        <v>403</v>
      </c>
      <c r="D121" t="s">
        <v>255</v>
      </c>
      <c r="E121">
        <v>8</v>
      </c>
      <c r="F121">
        <v>4808</v>
      </c>
      <c r="G121">
        <v>2</v>
      </c>
      <c r="H121">
        <v>0</v>
      </c>
      <c r="I121">
        <v>7.4999999999999997E-2</v>
      </c>
      <c r="J121" t="s">
        <v>392</v>
      </c>
      <c r="K121" t="s">
        <v>397</v>
      </c>
      <c r="L121" t="s">
        <v>374</v>
      </c>
      <c r="M121">
        <f t="shared" si="15"/>
        <v>0</v>
      </c>
      <c r="N121">
        <f t="shared" si="16"/>
        <v>6</v>
      </c>
      <c r="O121">
        <f t="shared" si="17"/>
        <v>28848</v>
      </c>
      <c r="P121">
        <f t="shared" si="18"/>
        <v>2163.6</v>
      </c>
      <c r="Q121">
        <f t="shared" si="19"/>
        <v>26684.400000000001</v>
      </c>
    </row>
    <row r="122" spans="1:17" hidden="1" x14ac:dyDescent="0.3">
      <c r="A122" t="s">
        <v>555</v>
      </c>
      <c r="B122" t="s">
        <v>422</v>
      </c>
      <c r="C122" t="s">
        <v>408</v>
      </c>
      <c r="D122" t="s">
        <v>289</v>
      </c>
      <c r="E122">
        <v>38</v>
      </c>
      <c r="F122">
        <v>788</v>
      </c>
      <c r="G122">
        <v>2</v>
      </c>
      <c r="H122">
        <v>0</v>
      </c>
      <c r="I122">
        <v>7.4999999999999997E-2</v>
      </c>
      <c r="J122" t="s">
        <v>384</v>
      </c>
      <c r="K122" t="s">
        <v>90</v>
      </c>
      <c r="L122" t="s">
        <v>393</v>
      </c>
      <c r="M122">
        <f t="shared" si="15"/>
        <v>0</v>
      </c>
      <c r="N122">
        <f t="shared" si="16"/>
        <v>36</v>
      </c>
      <c r="O122">
        <f t="shared" si="17"/>
        <v>28368</v>
      </c>
      <c r="P122">
        <f t="shared" si="18"/>
        <v>2127.6</v>
      </c>
      <c r="Q122">
        <f t="shared" si="19"/>
        <v>26240.400000000001</v>
      </c>
    </row>
    <row r="123" spans="1:17" x14ac:dyDescent="0.3">
      <c r="A123" t="s">
        <v>516</v>
      </c>
      <c r="B123" t="s">
        <v>405</v>
      </c>
      <c r="C123" t="s">
        <v>406</v>
      </c>
      <c r="D123" t="s">
        <v>225</v>
      </c>
      <c r="E123">
        <v>31</v>
      </c>
      <c r="F123">
        <v>963</v>
      </c>
      <c r="G123">
        <v>2</v>
      </c>
      <c r="H123">
        <v>0</v>
      </c>
      <c r="I123">
        <v>7.4999999999999997E-2</v>
      </c>
      <c r="J123" t="s">
        <v>384</v>
      </c>
      <c r="K123" t="s">
        <v>96</v>
      </c>
      <c r="L123" t="s">
        <v>374</v>
      </c>
      <c r="M123">
        <f t="shared" si="15"/>
        <v>0</v>
      </c>
      <c r="N123">
        <f t="shared" si="16"/>
        <v>29</v>
      </c>
      <c r="O123">
        <f t="shared" si="17"/>
        <v>27927</v>
      </c>
      <c r="P123">
        <f t="shared" si="18"/>
        <v>2094.5250000000001</v>
      </c>
      <c r="Q123">
        <f t="shared" si="19"/>
        <v>25832.474999999999</v>
      </c>
    </row>
    <row r="124" spans="1:17" hidden="1" x14ac:dyDescent="0.3">
      <c r="A124" t="s">
        <v>543</v>
      </c>
      <c r="B124" t="s">
        <v>410</v>
      </c>
      <c r="C124" t="s">
        <v>408</v>
      </c>
      <c r="D124" t="s">
        <v>288</v>
      </c>
      <c r="E124">
        <v>22</v>
      </c>
      <c r="F124">
        <v>1629</v>
      </c>
      <c r="G124">
        <v>4</v>
      </c>
      <c r="H124">
        <v>0.05</v>
      </c>
      <c r="I124">
        <v>7.4999999999999997E-2</v>
      </c>
      <c r="J124" t="s">
        <v>372</v>
      </c>
      <c r="K124" t="s">
        <v>96</v>
      </c>
      <c r="L124" t="s">
        <v>393</v>
      </c>
      <c r="M124">
        <f t="shared" si="15"/>
        <v>1466.1000000000001</v>
      </c>
      <c r="N124">
        <f t="shared" si="16"/>
        <v>18</v>
      </c>
      <c r="O124">
        <f t="shared" si="17"/>
        <v>29322</v>
      </c>
      <c r="P124">
        <f t="shared" si="18"/>
        <v>2199.15</v>
      </c>
      <c r="Q124">
        <f t="shared" si="19"/>
        <v>25656.75</v>
      </c>
    </row>
    <row r="125" spans="1:17" hidden="1" x14ac:dyDescent="0.3">
      <c r="A125" t="s">
        <v>567</v>
      </c>
      <c r="B125" t="s">
        <v>437</v>
      </c>
      <c r="C125" t="s">
        <v>406</v>
      </c>
      <c r="D125" t="s">
        <v>226</v>
      </c>
      <c r="E125">
        <v>9</v>
      </c>
      <c r="F125">
        <v>3506</v>
      </c>
      <c r="G125">
        <v>1</v>
      </c>
      <c r="H125">
        <v>0.05</v>
      </c>
      <c r="I125">
        <v>7.4999999999999997E-2</v>
      </c>
      <c r="J125" t="s">
        <v>384</v>
      </c>
      <c r="K125" t="s">
        <v>420</v>
      </c>
      <c r="L125" t="s">
        <v>385</v>
      </c>
      <c r="M125">
        <f t="shared" si="15"/>
        <v>1402.4</v>
      </c>
      <c r="N125">
        <f t="shared" si="16"/>
        <v>8</v>
      </c>
      <c r="O125">
        <f t="shared" si="17"/>
        <v>28048</v>
      </c>
      <c r="P125">
        <f t="shared" si="18"/>
        <v>2103.6</v>
      </c>
      <c r="Q125">
        <f t="shared" si="19"/>
        <v>24542</v>
      </c>
    </row>
    <row r="126" spans="1:17" hidden="1" x14ac:dyDescent="0.3">
      <c r="A126" t="s">
        <v>589</v>
      </c>
      <c r="B126" t="s">
        <v>454</v>
      </c>
      <c r="C126" t="s">
        <v>370</v>
      </c>
      <c r="D126" t="s">
        <v>371</v>
      </c>
      <c r="E126">
        <v>9</v>
      </c>
      <c r="F126">
        <v>4227</v>
      </c>
      <c r="G126">
        <v>2</v>
      </c>
      <c r="H126">
        <v>0.1</v>
      </c>
      <c r="I126">
        <v>7.4999999999999997E-2</v>
      </c>
      <c r="J126" t="s">
        <v>372</v>
      </c>
      <c r="K126" t="s">
        <v>379</v>
      </c>
      <c r="L126" t="s">
        <v>393</v>
      </c>
      <c r="M126">
        <f t="shared" si="15"/>
        <v>2958.9</v>
      </c>
      <c r="N126">
        <f t="shared" si="16"/>
        <v>7</v>
      </c>
      <c r="O126">
        <f t="shared" si="17"/>
        <v>29589</v>
      </c>
      <c r="P126">
        <f t="shared" si="18"/>
        <v>2219.1749999999997</v>
      </c>
      <c r="Q126">
        <f t="shared" si="19"/>
        <v>24410.924999999999</v>
      </c>
    </row>
    <row r="127" spans="1:17" hidden="1" x14ac:dyDescent="0.3">
      <c r="A127" t="s">
        <v>489</v>
      </c>
      <c r="B127" t="s">
        <v>415</v>
      </c>
      <c r="C127" t="s">
        <v>403</v>
      </c>
      <c r="D127" t="s">
        <v>227</v>
      </c>
      <c r="E127">
        <v>25</v>
      </c>
      <c r="F127">
        <v>1197</v>
      </c>
      <c r="G127">
        <v>2</v>
      </c>
      <c r="H127">
        <v>0.05</v>
      </c>
      <c r="I127">
        <v>7.4999999999999997E-2</v>
      </c>
      <c r="J127" t="s">
        <v>384</v>
      </c>
      <c r="K127" t="s">
        <v>420</v>
      </c>
      <c r="L127" t="s">
        <v>385</v>
      </c>
      <c r="M127">
        <f t="shared" si="15"/>
        <v>1376.5500000000002</v>
      </c>
      <c r="N127">
        <f t="shared" si="16"/>
        <v>23</v>
      </c>
      <c r="O127">
        <f t="shared" si="17"/>
        <v>27531</v>
      </c>
      <c r="P127">
        <f t="shared" si="18"/>
        <v>2064.8249999999998</v>
      </c>
      <c r="Q127">
        <f t="shared" si="19"/>
        <v>24089.625</v>
      </c>
    </row>
    <row r="128" spans="1:17" hidden="1" x14ac:dyDescent="0.3">
      <c r="A128" t="s">
        <v>481</v>
      </c>
      <c r="B128" t="s">
        <v>424</v>
      </c>
      <c r="C128" t="s">
        <v>400</v>
      </c>
      <c r="D128" t="s">
        <v>275</v>
      </c>
      <c r="E128">
        <v>37</v>
      </c>
      <c r="F128">
        <v>783</v>
      </c>
      <c r="G128">
        <v>4</v>
      </c>
      <c r="H128">
        <v>0.05</v>
      </c>
      <c r="I128">
        <v>7.4999999999999997E-2</v>
      </c>
      <c r="J128" t="s">
        <v>384</v>
      </c>
      <c r="K128" t="s">
        <v>90</v>
      </c>
      <c r="L128" t="s">
        <v>393</v>
      </c>
      <c r="M128">
        <f t="shared" si="15"/>
        <v>1291.95</v>
      </c>
      <c r="N128">
        <f t="shared" si="16"/>
        <v>33</v>
      </c>
      <c r="O128">
        <f t="shared" si="17"/>
        <v>25839</v>
      </c>
      <c r="P128">
        <f t="shared" si="18"/>
        <v>1937.925</v>
      </c>
      <c r="Q128">
        <f t="shared" si="19"/>
        <v>22609.125</v>
      </c>
    </row>
    <row r="129" spans="1:17" hidden="1" x14ac:dyDescent="0.3">
      <c r="A129" t="s">
        <v>501</v>
      </c>
      <c r="B129" t="s">
        <v>395</v>
      </c>
      <c r="C129" t="s">
        <v>370</v>
      </c>
      <c r="D129" t="s">
        <v>371</v>
      </c>
      <c r="E129">
        <v>8</v>
      </c>
      <c r="F129">
        <v>4552</v>
      </c>
      <c r="G129">
        <v>2</v>
      </c>
      <c r="H129">
        <v>0.1</v>
      </c>
      <c r="I129">
        <v>7.4999999999999997E-2</v>
      </c>
      <c r="J129" t="s">
        <v>384</v>
      </c>
      <c r="K129" t="s">
        <v>90</v>
      </c>
      <c r="L129" t="s">
        <v>385</v>
      </c>
      <c r="M129">
        <f t="shared" si="15"/>
        <v>2731.2000000000003</v>
      </c>
      <c r="N129">
        <f t="shared" si="16"/>
        <v>6</v>
      </c>
      <c r="O129">
        <f t="shared" si="17"/>
        <v>27312</v>
      </c>
      <c r="P129">
        <f t="shared" si="18"/>
        <v>2048.4</v>
      </c>
      <c r="Q129">
        <f t="shared" si="19"/>
        <v>22532.399999999998</v>
      </c>
    </row>
    <row r="130" spans="1:17" hidden="1" x14ac:dyDescent="0.3">
      <c r="A130" t="s">
        <v>583</v>
      </c>
      <c r="B130" t="s">
        <v>424</v>
      </c>
      <c r="C130" t="s">
        <v>400</v>
      </c>
      <c r="D130" t="s">
        <v>268</v>
      </c>
      <c r="E130">
        <v>6</v>
      </c>
      <c r="F130">
        <v>4289</v>
      </c>
      <c r="G130">
        <v>0</v>
      </c>
      <c r="H130">
        <v>0.1</v>
      </c>
      <c r="I130">
        <v>7.4999999999999997E-2</v>
      </c>
      <c r="J130" t="s">
        <v>372</v>
      </c>
      <c r="K130" t="s">
        <v>90</v>
      </c>
      <c r="L130" t="s">
        <v>385</v>
      </c>
      <c r="M130">
        <f t="shared" ref="M130:M161" si="20">H130*O130</f>
        <v>2573.4</v>
      </c>
      <c r="N130">
        <f t="shared" ref="N130:N161" si="21">SUM(E130-G130)</f>
        <v>6</v>
      </c>
      <c r="O130">
        <f t="shared" ref="O130:O161" si="22">SUM(F130*N130)</f>
        <v>25734</v>
      </c>
      <c r="P130">
        <f t="shared" ref="P130:P161" si="23">I130*O130</f>
        <v>1930.05</v>
      </c>
      <c r="Q130">
        <f t="shared" ref="Q130:Q161" si="24">SUM(O130-M130-P130)</f>
        <v>21230.55</v>
      </c>
    </row>
    <row r="131" spans="1:17" x14ac:dyDescent="0.3">
      <c r="A131" t="s">
        <v>469</v>
      </c>
      <c r="B131" t="s">
        <v>402</v>
      </c>
      <c r="C131" t="s">
        <v>406</v>
      </c>
      <c r="D131" t="s">
        <v>226</v>
      </c>
      <c r="E131">
        <v>28</v>
      </c>
      <c r="F131">
        <v>862</v>
      </c>
      <c r="G131">
        <v>0</v>
      </c>
      <c r="H131">
        <v>0.05</v>
      </c>
      <c r="I131">
        <v>7.4999999999999997E-2</v>
      </c>
      <c r="J131" t="s">
        <v>384</v>
      </c>
      <c r="K131" t="s">
        <v>373</v>
      </c>
      <c r="L131" t="s">
        <v>374</v>
      </c>
      <c r="M131">
        <f t="shared" si="20"/>
        <v>1206.8</v>
      </c>
      <c r="N131">
        <f t="shared" si="21"/>
        <v>28</v>
      </c>
      <c r="O131">
        <f t="shared" si="22"/>
        <v>24136</v>
      </c>
      <c r="P131">
        <f t="shared" si="23"/>
        <v>1810.2</v>
      </c>
      <c r="Q131">
        <f t="shared" si="24"/>
        <v>21119</v>
      </c>
    </row>
    <row r="132" spans="1:17" x14ac:dyDescent="0.3">
      <c r="A132" t="s">
        <v>445</v>
      </c>
      <c r="B132" t="s">
        <v>437</v>
      </c>
      <c r="C132" t="s">
        <v>377</v>
      </c>
      <c r="D132" t="s">
        <v>214</v>
      </c>
      <c r="E132">
        <v>8</v>
      </c>
      <c r="F132">
        <v>3803</v>
      </c>
      <c r="G132">
        <v>2</v>
      </c>
      <c r="H132">
        <v>0</v>
      </c>
      <c r="I132">
        <v>7.4999999999999997E-2</v>
      </c>
      <c r="J132" t="s">
        <v>384</v>
      </c>
      <c r="K132" t="s">
        <v>373</v>
      </c>
      <c r="L132" t="s">
        <v>374</v>
      </c>
      <c r="M132">
        <f t="shared" si="20"/>
        <v>0</v>
      </c>
      <c r="N132">
        <f t="shared" si="21"/>
        <v>6</v>
      </c>
      <c r="O132">
        <f t="shared" si="22"/>
        <v>22818</v>
      </c>
      <c r="P132">
        <f t="shared" si="23"/>
        <v>1711.35</v>
      </c>
      <c r="Q132">
        <f t="shared" si="24"/>
        <v>21106.65</v>
      </c>
    </row>
    <row r="133" spans="1:17" hidden="1" x14ac:dyDescent="0.3">
      <c r="A133" t="s">
        <v>594</v>
      </c>
      <c r="B133" t="s">
        <v>413</v>
      </c>
      <c r="C133" t="s">
        <v>370</v>
      </c>
      <c r="D133" t="s">
        <v>371</v>
      </c>
      <c r="E133">
        <v>11</v>
      </c>
      <c r="F133">
        <v>3137</v>
      </c>
      <c r="G133">
        <v>3</v>
      </c>
      <c r="H133">
        <v>0.1</v>
      </c>
      <c r="I133">
        <v>7.4999999999999997E-2</v>
      </c>
      <c r="J133" t="s">
        <v>372</v>
      </c>
      <c r="K133" t="s">
        <v>96</v>
      </c>
      <c r="L133" t="s">
        <v>374</v>
      </c>
      <c r="M133">
        <f t="shared" si="20"/>
        <v>2509.6000000000004</v>
      </c>
      <c r="N133">
        <f t="shared" si="21"/>
        <v>8</v>
      </c>
      <c r="O133">
        <f t="shared" si="22"/>
        <v>25096</v>
      </c>
      <c r="P133">
        <f t="shared" si="23"/>
        <v>1882.1999999999998</v>
      </c>
      <c r="Q133">
        <f t="shared" si="24"/>
        <v>20704.2</v>
      </c>
    </row>
    <row r="134" spans="1:17" hidden="1" x14ac:dyDescent="0.3">
      <c r="A134" t="s">
        <v>592</v>
      </c>
      <c r="B134" t="s">
        <v>471</v>
      </c>
      <c r="C134" t="s">
        <v>406</v>
      </c>
      <c r="D134" t="s">
        <v>291</v>
      </c>
      <c r="E134">
        <v>13</v>
      </c>
      <c r="F134">
        <v>2731</v>
      </c>
      <c r="G134">
        <v>5</v>
      </c>
      <c r="H134">
        <v>0</v>
      </c>
      <c r="I134">
        <v>7.4999999999999997E-2</v>
      </c>
      <c r="J134" t="s">
        <v>384</v>
      </c>
      <c r="K134" t="s">
        <v>90</v>
      </c>
      <c r="L134" t="s">
        <v>393</v>
      </c>
      <c r="M134">
        <f t="shared" si="20"/>
        <v>0</v>
      </c>
      <c r="N134">
        <f t="shared" si="21"/>
        <v>8</v>
      </c>
      <c r="O134">
        <f t="shared" si="22"/>
        <v>21848</v>
      </c>
      <c r="P134">
        <f t="shared" si="23"/>
        <v>1638.6</v>
      </c>
      <c r="Q134">
        <f t="shared" si="24"/>
        <v>20209.400000000001</v>
      </c>
    </row>
    <row r="135" spans="1:17" hidden="1" x14ac:dyDescent="0.3">
      <c r="A135" t="s">
        <v>450</v>
      </c>
      <c r="B135" t="s">
        <v>437</v>
      </c>
      <c r="C135" t="s">
        <v>400</v>
      </c>
      <c r="D135" t="s">
        <v>274</v>
      </c>
      <c r="E135">
        <v>14</v>
      </c>
      <c r="F135">
        <v>1641</v>
      </c>
      <c r="G135">
        <v>1</v>
      </c>
      <c r="H135">
        <v>0</v>
      </c>
      <c r="I135">
        <v>7.4999999999999997E-2</v>
      </c>
      <c r="J135" t="s">
        <v>384</v>
      </c>
      <c r="K135" t="s">
        <v>379</v>
      </c>
      <c r="L135" t="s">
        <v>385</v>
      </c>
      <c r="M135">
        <f t="shared" si="20"/>
        <v>0</v>
      </c>
      <c r="N135">
        <f t="shared" si="21"/>
        <v>13</v>
      </c>
      <c r="O135">
        <f t="shared" si="22"/>
        <v>21333</v>
      </c>
      <c r="P135">
        <f t="shared" si="23"/>
        <v>1599.9749999999999</v>
      </c>
      <c r="Q135">
        <f t="shared" si="24"/>
        <v>19733.025000000001</v>
      </c>
    </row>
    <row r="136" spans="1:17" hidden="1" x14ac:dyDescent="0.3">
      <c r="A136" t="s">
        <v>525</v>
      </c>
      <c r="B136" t="s">
        <v>389</v>
      </c>
      <c r="C136" t="s">
        <v>416</v>
      </c>
      <c r="D136" t="s">
        <v>250</v>
      </c>
      <c r="E136">
        <v>16</v>
      </c>
      <c r="F136">
        <v>1669</v>
      </c>
      <c r="G136">
        <v>3</v>
      </c>
      <c r="H136">
        <v>0.05</v>
      </c>
      <c r="I136">
        <v>7.4999999999999997E-2</v>
      </c>
      <c r="J136" t="s">
        <v>392</v>
      </c>
      <c r="K136" t="s">
        <v>373</v>
      </c>
      <c r="L136" t="s">
        <v>374</v>
      </c>
      <c r="M136">
        <f t="shared" si="20"/>
        <v>1084.8500000000001</v>
      </c>
      <c r="N136">
        <f t="shared" si="21"/>
        <v>13</v>
      </c>
      <c r="O136">
        <f t="shared" si="22"/>
        <v>21697</v>
      </c>
      <c r="P136">
        <f t="shared" si="23"/>
        <v>1627.2749999999999</v>
      </c>
      <c r="Q136">
        <f t="shared" si="24"/>
        <v>18984.875</v>
      </c>
    </row>
    <row r="137" spans="1:17" x14ac:dyDescent="0.3">
      <c r="A137" t="s">
        <v>568</v>
      </c>
      <c r="B137" t="s">
        <v>468</v>
      </c>
      <c r="C137" t="s">
        <v>370</v>
      </c>
      <c r="D137" t="s">
        <v>569</v>
      </c>
      <c r="E137">
        <v>25</v>
      </c>
      <c r="F137">
        <v>991</v>
      </c>
      <c r="G137">
        <v>5</v>
      </c>
      <c r="H137">
        <v>0</v>
      </c>
      <c r="I137">
        <v>7.4999999999999997E-2</v>
      </c>
      <c r="J137" t="s">
        <v>384</v>
      </c>
      <c r="K137" t="s">
        <v>90</v>
      </c>
      <c r="L137" t="s">
        <v>374</v>
      </c>
      <c r="M137">
        <f t="shared" si="20"/>
        <v>0</v>
      </c>
      <c r="N137">
        <f t="shared" si="21"/>
        <v>20</v>
      </c>
      <c r="O137">
        <f t="shared" si="22"/>
        <v>19820</v>
      </c>
      <c r="P137">
        <f t="shared" si="23"/>
        <v>1486.5</v>
      </c>
      <c r="Q137">
        <f t="shared" si="24"/>
        <v>18333.5</v>
      </c>
    </row>
    <row r="138" spans="1:17" hidden="1" x14ac:dyDescent="0.3">
      <c r="A138" t="s">
        <v>476</v>
      </c>
      <c r="B138" t="s">
        <v>477</v>
      </c>
      <c r="C138" t="s">
        <v>400</v>
      </c>
      <c r="D138" t="s">
        <v>274</v>
      </c>
      <c r="E138">
        <v>11</v>
      </c>
      <c r="F138">
        <v>3440</v>
      </c>
      <c r="G138">
        <v>5</v>
      </c>
      <c r="H138">
        <v>0.05</v>
      </c>
      <c r="I138">
        <v>7.4999999999999997E-2</v>
      </c>
      <c r="J138" t="s">
        <v>372</v>
      </c>
      <c r="K138" t="s">
        <v>420</v>
      </c>
      <c r="L138" t="s">
        <v>385</v>
      </c>
      <c r="M138">
        <f t="shared" si="20"/>
        <v>1032</v>
      </c>
      <c r="N138">
        <f t="shared" si="21"/>
        <v>6</v>
      </c>
      <c r="O138">
        <f t="shared" si="22"/>
        <v>20640</v>
      </c>
      <c r="P138">
        <f t="shared" si="23"/>
        <v>1548</v>
      </c>
      <c r="Q138">
        <f t="shared" si="24"/>
        <v>18060</v>
      </c>
    </row>
    <row r="139" spans="1:17" hidden="1" x14ac:dyDescent="0.3">
      <c r="A139" t="s">
        <v>521</v>
      </c>
      <c r="B139" t="s">
        <v>395</v>
      </c>
      <c r="C139" t="s">
        <v>400</v>
      </c>
      <c r="D139" t="s">
        <v>275</v>
      </c>
      <c r="E139">
        <v>37</v>
      </c>
      <c r="F139">
        <v>631</v>
      </c>
      <c r="G139">
        <v>3</v>
      </c>
      <c r="H139">
        <v>0.1</v>
      </c>
      <c r="I139">
        <v>7.4999999999999997E-2</v>
      </c>
      <c r="J139" t="s">
        <v>392</v>
      </c>
      <c r="K139" t="s">
        <v>373</v>
      </c>
      <c r="L139" t="s">
        <v>380</v>
      </c>
      <c r="M139">
        <f t="shared" si="20"/>
        <v>2145.4</v>
      </c>
      <c r="N139">
        <f t="shared" si="21"/>
        <v>34</v>
      </c>
      <c r="O139">
        <f t="shared" si="22"/>
        <v>21454</v>
      </c>
      <c r="P139">
        <f t="shared" si="23"/>
        <v>1609.05</v>
      </c>
      <c r="Q139">
        <f t="shared" si="24"/>
        <v>17699.55</v>
      </c>
    </row>
    <row r="140" spans="1:17" hidden="1" x14ac:dyDescent="0.3">
      <c r="A140" t="s">
        <v>467</v>
      </c>
      <c r="B140" t="s">
        <v>468</v>
      </c>
      <c r="C140" t="s">
        <v>403</v>
      </c>
      <c r="D140" t="s">
        <v>254</v>
      </c>
      <c r="E140">
        <v>7</v>
      </c>
      <c r="F140">
        <v>2849</v>
      </c>
      <c r="G140">
        <v>0</v>
      </c>
      <c r="H140">
        <v>0.05</v>
      </c>
      <c r="I140">
        <v>7.4999999999999997E-2</v>
      </c>
      <c r="J140" t="s">
        <v>392</v>
      </c>
      <c r="K140" t="s">
        <v>373</v>
      </c>
      <c r="L140" t="s">
        <v>374</v>
      </c>
      <c r="M140">
        <f t="shared" si="20"/>
        <v>997.15000000000009</v>
      </c>
      <c r="N140">
        <f t="shared" si="21"/>
        <v>7</v>
      </c>
      <c r="O140">
        <f t="shared" si="22"/>
        <v>19943</v>
      </c>
      <c r="P140">
        <f t="shared" si="23"/>
        <v>1495.7249999999999</v>
      </c>
      <c r="Q140">
        <f t="shared" si="24"/>
        <v>17450.125</v>
      </c>
    </row>
    <row r="141" spans="1:17" hidden="1" x14ac:dyDescent="0.3">
      <c r="A141" t="s">
        <v>536</v>
      </c>
      <c r="B141" t="s">
        <v>424</v>
      </c>
      <c r="C141" t="s">
        <v>400</v>
      </c>
      <c r="D141" t="s">
        <v>266</v>
      </c>
      <c r="E141">
        <v>28</v>
      </c>
      <c r="F141">
        <v>771</v>
      </c>
      <c r="G141">
        <v>3</v>
      </c>
      <c r="H141">
        <v>0.05</v>
      </c>
      <c r="I141">
        <v>7.4999999999999997E-2</v>
      </c>
      <c r="J141" t="s">
        <v>372</v>
      </c>
      <c r="K141" t="s">
        <v>90</v>
      </c>
      <c r="L141" t="s">
        <v>374</v>
      </c>
      <c r="M141">
        <f t="shared" si="20"/>
        <v>963.75</v>
      </c>
      <c r="N141">
        <f t="shared" si="21"/>
        <v>25</v>
      </c>
      <c r="O141">
        <f t="shared" si="22"/>
        <v>19275</v>
      </c>
      <c r="P141">
        <f t="shared" si="23"/>
        <v>1445.625</v>
      </c>
      <c r="Q141">
        <f t="shared" si="24"/>
        <v>16865.625</v>
      </c>
    </row>
    <row r="142" spans="1:17" hidden="1" x14ac:dyDescent="0.3">
      <c r="A142" t="s">
        <v>447</v>
      </c>
      <c r="B142" t="s">
        <v>402</v>
      </c>
      <c r="C142" t="s">
        <v>400</v>
      </c>
      <c r="D142" t="s">
        <v>275</v>
      </c>
      <c r="E142">
        <v>8</v>
      </c>
      <c r="F142">
        <v>3832</v>
      </c>
      <c r="G142">
        <v>3</v>
      </c>
      <c r="H142">
        <v>0.05</v>
      </c>
      <c r="I142">
        <v>7.4999999999999997E-2</v>
      </c>
      <c r="J142" t="s">
        <v>392</v>
      </c>
      <c r="K142" t="s">
        <v>90</v>
      </c>
      <c r="L142" t="s">
        <v>374</v>
      </c>
      <c r="M142">
        <f t="shared" si="20"/>
        <v>958</v>
      </c>
      <c r="N142">
        <f t="shared" si="21"/>
        <v>5</v>
      </c>
      <c r="O142">
        <f t="shared" si="22"/>
        <v>19160</v>
      </c>
      <c r="P142">
        <f t="shared" si="23"/>
        <v>1437</v>
      </c>
      <c r="Q142">
        <f t="shared" si="24"/>
        <v>16765</v>
      </c>
    </row>
    <row r="143" spans="1:17" x14ac:dyDescent="0.3">
      <c r="A143" t="s">
        <v>572</v>
      </c>
      <c r="B143" t="s">
        <v>468</v>
      </c>
      <c r="C143" t="s">
        <v>408</v>
      </c>
      <c r="D143" t="s">
        <v>287</v>
      </c>
      <c r="E143">
        <v>9</v>
      </c>
      <c r="F143">
        <v>3816</v>
      </c>
      <c r="G143">
        <v>4</v>
      </c>
      <c r="H143">
        <v>0.05</v>
      </c>
      <c r="I143">
        <v>7.4999999999999997E-2</v>
      </c>
      <c r="J143" t="s">
        <v>384</v>
      </c>
      <c r="K143" t="s">
        <v>90</v>
      </c>
      <c r="L143" t="s">
        <v>374</v>
      </c>
      <c r="M143">
        <f t="shared" si="20"/>
        <v>954</v>
      </c>
      <c r="N143">
        <f t="shared" si="21"/>
        <v>5</v>
      </c>
      <c r="O143">
        <f t="shared" si="22"/>
        <v>19080</v>
      </c>
      <c r="P143">
        <f t="shared" si="23"/>
        <v>1431</v>
      </c>
      <c r="Q143">
        <f t="shared" si="24"/>
        <v>16695</v>
      </c>
    </row>
    <row r="144" spans="1:17" hidden="1" x14ac:dyDescent="0.3">
      <c r="A144" t="s">
        <v>529</v>
      </c>
      <c r="B144" t="s">
        <v>389</v>
      </c>
      <c r="C144" t="s">
        <v>377</v>
      </c>
      <c r="D144" t="s">
        <v>383</v>
      </c>
      <c r="E144">
        <v>11</v>
      </c>
      <c r="F144">
        <v>2223</v>
      </c>
      <c r="G144">
        <v>3</v>
      </c>
      <c r="H144">
        <v>0</v>
      </c>
      <c r="I144">
        <v>7.4999999999999997E-2</v>
      </c>
      <c r="J144" t="s">
        <v>384</v>
      </c>
      <c r="K144" t="s">
        <v>397</v>
      </c>
      <c r="L144" t="s">
        <v>380</v>
      </c>
      <c r="M144">
        <f t="shared" si="20"/>
        <v>0</v>
      </c>
      <c r="N144">
        <f t="shared" si="21"/>
        <v>8</v>
      </c>
      <c r="O144">
        <f t="shared" si="22"/>
        <v>17784</v>
      </c>
      <c r="P144">
        <f t="shared" si="23"/>
        <v>1333.8</v>
      </c>
      <c r="Q144">
        <f t="shared" si="24"/>
        <v>16450.2</v>
      </c>
    </row>
    <row r="145" spans="1:17" hidden="1" x14ac:dyDescent="0.3">
      <c r="A145" t="s">
        <v>575</v>
      </c>
      <c r="B145" t="s">
        <v>422</v>
      </c>
      <c r="C145" t="s">
        <v>400</v>
      </c>
      <c r="D145" t="s">
        <v>274</v>
      </c>
      <c r="E145">
        <v>17</v>
      </c>
      <c r="F145">
        <v>1407</v>
      </c>
      <c r="G145">
        <v>5</v>
      </c>
      <c r="H145">
        <v>0</v>
      </c>
      <c r="I145">
        <v>7.4999999999999997E-2</v>
      </c>
      <c r="J145" t="s">
        <v>384</v>
      </c>
      <c r="K145" t="s">
        <v>90</v>
      </c>
      <c r="L145" t="s">
        <v>380</v>
      </c>
      <c r="M145">
        <f t="shared" si="20"/>
        <v>0</v>
      </c>
      <c r="N145">
        <f t="shared" si="21"/>
        <v>12</v>
      </c>
      <c r="O145">
        <f t="shared" si="22"/>
        <v>16884</v>
      </c>
      <c r="P145">
        <f t="shared" si="23"/>
        <v>1266.3</v>
      </c>
      <c r="Q145">
        <f t="shared" si="24"/>
        <v>15617.7</v>
      </c>
    </row>
    <row r="146" spans="1:17" hidden="1" x14ac:dyDescent="0.3">
      <c r="A146" t="s">
        <v>578</v>
      </c>
      <c r="B146" t="s">
        <v>422</v>
      </c>
      <c r="C146" t="s">
        <v>416</v>
      </c>
      <c r="D146" t="s">
        <v>247</v>
      </c>
      <c r="E146">
        <v>7</v>
      </c>
      <c r="F146">
        <v>4462</v>
      </c>
      <c r="G146">
        <v>3</v>
      </c>
      <c r="H146">
        <v>0.05</v>
      </c>
      <c r="I146">
        <v>7.4999999999999997E-2</v>
      </c>
      <c r="J146" t="s">
        <v>392</v>
      </c>
      <c r="K146" t="s">
        <v>96</v>
      </c>
      <c r="L146" t="s">
        <v>385</v>
      </c>
      <c r="M146">
        <f t="shared" si="20"/>
        <v>892.40000000000009</v>
      </c>
      <c r="N146">
        <f t="shared" si="21"/>
        <v>4</v>
      </c>
      <c r="O146">
        <f t="shared" si="22"/>
        <v>17848</v>
      </c>
      <c r="P146">
        <f t="shared" si="23"/>
        <v>1338.6</v>
      </c>
      <c r="Q146">
        <f t="shared" si="24"/>
        <v>15616.999999999998</v>
      </c>
    </row>
    <row r="147" spans="1:17" hidden="1" x14ac:dyDescent="0.3">
      <c r="A147" t="s">
        <v>407</v>
      </c>
      <c r="B147" t="s">
        <v>405</v>
      </c>
      <c r="C147" t="s">
        <v>408</v>
      </c>
      <c r="D147" t="s">
        <v>287</v>
      </c>
      <c r="E147">
        <v>17</v>
      </c>
      <c r="F147">
        <v>1102</v>
      </c>
      <c r="G147">
        <v>1</v>
      </c>
      <c r="H147">
        <v>0.05</v>
      </c>
      <c r="I147">
        <v>7.4999999999999997E-2</v>
      </c>
      <c r="J147" t="s">
        <v>392</v>
      </c>
      <c r="K147" t="s">
        <v>397</v>
      </c>
      <c r="L147" t="s">
        <v>380</v>
      </c>
      <c r="M147">
        <f t="shared" si="20"/>
        <v>881.6</v>
      </c>
      <c r="N147">
        <f t="shared" si="21"/>
        <v>16</v>
      </c>
      <c r="O147">
        <f t="shared" si="22"/>
        <v>17632</v>
      </c>
      <c r="P147">
        <f t="shared" si="23"/>
        <v>1322.3999999999999</v>
      </c>
      <c r="Q147">
        <f t="shared" si="24"/>
        <v>15428.000000000002</v>
      </c>
    </row>
    <row r="148" spans="1:17" hidden="1" x14ac:dyDescent="0.3">
      <c r="A148" t="s">
        <v>562</v>
      </c>
      <c r="B148" t="s">
        <v>382</v>
      </c>
      <c r="C148" t="s">
        <v>416</v>
      </c>
      <c r="D148" t="s">
        <v>245</v>
      </c>
      <c r="E148">
        <v>7</v>
      </c>
      <c r="F148">
        <v>2680</v>
      </c>
      <c r="G148">
        <v>1</v>
      </c>
      <c r="H148">
        <v>0</v>
      </c>
      <c r="I148">
        <v>7.4999999999999997E-2</v>
      </c>
      <c r="J148" t="s">
        <v>384</v>
      </c>
      <c r="K148" t="s">
        <v>397</v>
      </c>
      <c r="L148" t="s">
        <v>385</v>
      </c>
      <c r="M148">
        <f t="shared" si="20"/>
        <v>0</v>
      </c>
      <c r="N148">
        <f t="shared" si="21"/>
        <v>6</v>
      </c>
      <c r="O148">
        <f t="shared" si="22"/>
        <v>16080</v>
      </c>
      <c r="P148">
        <f t="shared" si="23"/>
        <v>1206</v>
      </c>
      <c r="Q148">
        <f t="shared" si="24"/>
        <v>14874</v>
      </c>
    </row>
    <row r="149" spans="1:17" hidden="1" x14ac:dyDescent="0.3">
      <c r="A149" t="s">
        <v>386</v>
      </c>
      <c r="B149" t="s">
        <v>387</v>
      </c>
      <c r="C149" t="s">
        <v>370</v>
      </c>
      <c r="D149" t="s">
        <v>371</v>
      </c>
      <c r="E149">
        <v>15</v>
      </c>
      <c r="F149">
        <v>1292</v>
      </c>
      <c r="G149">
        <v>2</v>
      </c>
      <c r="H149">
        <v>0.1</v>
      </c>
      <c r="I149">
        <v>7.4999999999999997E-2</v>
      </c>
      <c r="J149" t="s">
        <v>372</v>
      </c>
      <c r="K149" t="s">
        <v>373</v>
      </c>
      <c r="L149" t="s">
        <v>385</v>
      </c>
      <c r="M149">
        <f t="shared" si="20"/>
        <v>1679.6000000000001</v>
      </c>
      <c r="N149">
        <f t="shared" si="21"/>
        <v>13</v>
      </c>
      <c r="O149">
        <f t="shared" si="22"/>
        <v>16796</v>
      </c>
      <c r="P149">
        <f t="shared" si="23"/>
        <v>1259.7</v>
      </c>
      <c r="Q149">
        <f t="shared" si="24"/>
        <v>13856.699999999999</v>
      </c>
    </row>
    <row r="150" spans="1:17" hidden="1" x14ac:dyDescent="0.3">
      <c r="A150" t="s">
        <v>507</v>
      </c>
      <c r="B150" t="s">
        <v>465</v>
      </c>
      <c r="C150" t="s">
        <v>377</v>
      </c>
      <c r="D150" t="s">
        <v>383</v>
      </c>
      <c r="E150">
        <v>9</v>
      </c>
      <c r="F150">
        <v>1942</v>
      </c>
      <c r="G150">
        <v>1</v>
      </c>
      <c r="H150">
        <v>0.05</v>
      </c>
      <c r="I150">
        <v>7.4999999999999997E-2</v>
      </c>
      <c r="J150" t="s">
        <v>384</v>
      </c>
      <c r="K150" t="s">
        <v>397</v>
      </c>
      <c r="L150" t="s">
        <v>385</v>
      </c>
      <c r="M150">
        <f t="shared" si="20"/>
        <v>776.80000000000007</v>
      </c>
      <c r="N150">
        <f t="shared" si="21"/>
        <v>8</v>
      </c>
      <c r="O150">
        <f t="shared" si="22"/>
        <v>15536</v>
      </c>
      <c r="P150">
        <f t="shared" si="23"/>
        <v>1165.2</v>
      </c>
      <c r="Q150">
        <f t="shared" si="24"/>
        <v>13594</v>
      </c>
    </row>
    <row r="151" spans="1:17" hidden="1" x14ac:dyDescent="0.3">
      <c r="A151" t="s">
        <v>440</v>
      </c>
      <c r="B151" t="s">
        <v>391</v>
      </c>
      <c r="C151" t="s">
        <v>416</v>
      </c>
      <c r="D151" t="s">
        <v>248</v>
      </c>
      <c r="E151">
        <v>22</v>
      </c>
      <c r="F151">
        <v>731</v>
      </c>
      <c r="G151">
        <v>1</v>
      </c>
      <c r="H151">
        <v>0.05</v>
      </c>
      <c r="I151">
        <v>7.4999999999999997E-2</v>
      </c>
      <c r="J151" t="s">
        <v>392</v>
      </c>
      <c r="K151" t="s">
        <v>373</v>
      </c>
      <c r="L151" t="s">
        <v>380</v>
      </c>
      <c r="M151">
        <f t="shared" si="20"/>
        <v>767.55000000000007</v>
      </c>
      <c r="N151">
        <f t="shared" si="21"/>
        <v>21</v>
      </c>
      <c r="O151">
        <f t="shared" si="22"/>
        <v>15351</v>
      </c>
      <c r="P151">
        <f t="shared" si="23"/>
        <v>1151.325</v>
      </c>
      <c r="Q151">
        <f t="shared" si="24"/>
        <v>13432.125</v>
      </c>
    </row>
    <row r="152" spans="1:17" hidden="1" x14ac:dyDescent="0.3">
      <c r="A152" t="s">
        <v>606</v>
      </c>
      <c r="B152" t="s">
        <v>432</v>
      </c>
      <c r="C152" t="s">
        <v>408</v>
      </c>
      <c r="D152" t="s">
        <v>286</v>
      </c>
      <c r="E152">
        <v>21</v>
      </c>
      <c r="F152">
        <v>945</v>
      </c>
      <c r="G152">
        <v>5</v>
      </c>
      <c r="H152">
        <v>0.05</v>
      </c>
      <c r="I152">
        <v>7.4999999999999997E-2</v>
      </c>
      <c r="J152" t="s">
        <v>372</v>
      </c>
      <c r="K152" t="s">
        <v>96</v>
      </c>
      <c r="L152" t="s">
        <v>374</v>
      </c>
      <c r="M152">
        <f t="shared" si="20"/>
        <v>756</v>
      </c>
      <c r="N152">
        <f t="shared" si="21"/>
        <v>16</v>
      </c>
      <c r="O152">
        <f t="shared" si="22"/>
        <v>15120</v>
      </c>
      <c r="P152">
        <f t="shared" si="23"/>
        <v>1134</v>
      </c>
      <c r="Q152">
        <f t="shared" si="24"/>
        <v>13230</v>
      </c>
    </row>
    <row r="153" spans="1:17" hidden="1" x14ac:dyDescent="0.3">
      <c r="A153" t="s">
        <v>500</v>
      </c>
      <c r="B153" t="s">
        <v>422</v>
      </c>
      <c r="C153" t="s">
        <v>408</v>
      </c>
      <c r="D153" t="s">
        <v>288</v>
      </c>
      <c r="E153">
        <v>9</v>
      </c>
      <c r="F153">
        <v>3958</v>
      </c>
      <c r="G153">
        <v>5</v>
      </c>
      <c r="H153">
        <v>0.1</v>
      </c>
      <c r="I153">
        <v>7.4999999999999997E-2</v>
      </c>
      <c r="J153" t="s">
        <v>392</v>
      </c>
      <c r="K153" t="s">
        <v>373</v>
      </c>
      <c r="L153" t="s">
        <v>374</v>
      </c>
      <c r="M153">
        <f t="shared" si="20"/>
        <v>1583.2</v>
      </c>
      <c r="N153">
        <f t="shared" si="21"/>
        <v>4</v>
      </c>
      <c r="O153">
        <f t="shared" si="22"/>
        <v>15832</v>
      </c>
      <c r="P153">
        <f t="shared" si="23"/>
        <v>1187.3999999999999</v>
      </c>
      <c r="Q153">
        <f t="shared" si="24"/>
        <v>13061.4</v>
      </c>
    </row>
    <row r="154" spans="1:17" hidden="1" x14ac:dyDescent="0.3">
      <c r="A154" t="s">
        <v>462</v>
      </c>
      <c r="B154" t="s">
        <v>463</v>
      </c>
      <c r="C154" t="s">
        <v>400</v>
      </c>
      <c r="D154" t="s">
        <v>268</v>
      </c>
      <c r="E154">
        <v>11</v>
      </c>
      <c r="F154">
        <v>2609</v>
      </c>
      <c r="G154">
        <v>5</v>
      </c>
      <c r="H154">
        <v>0.1</v>
      </c>
      <c r="I154">
        <v>7.4999999999999997E-2</v>
      </c>
      <c r="J154" t="s">
        <v>392</v>
      </c>
      <c r="K154" t="s">
        <v>373</v>
      </c>
      <c r="L154" t="s">
        <v>374</v>
      </c>
      <c r="M154">
        <f t="shared" si="20"/>
        <v>1565.4</v>
      </c>
      <c r="N154">
        <f t="shared" si="21"/>
        <v>6</v>
      </c>
      <c r="O154">
        <f t="shared" si="22"/>
        <v>15654</v>
      </c>
      <c r="P154">
        <f t="shared" si="23"/>
        <v>1174.05</v>
      </c>
      <c r="Q154">
        <f t="shared" si="24"/>
        <v>12914.550000000001</v>
      </c>
    </row>
    <row r="155" spans="1:17" hidden="1" x14ac:dyDescent="0.3">
      <c r="A155" t="s">
        <v>431</v>
      </c>
      <c r="B155" t="s">
        <v>432</v>
      </c>
      <c r="C155" t="s">
        <v>400</v>
      </c>
      <c r="D155" t="s">
        <v>275</v>
      </c>
      <c r="E155">
        <v>6</v>
      </c>
      <c r="F155">
        <v>3668</v>
      </c>
      <c r="G155">
        <v>2</v>
      </c>
      <c r="H155">
        <v>0.05</v>
      </c>
      <c r="I155">
        <v>7.4999999999999997E-2</v>
      </c>
      <c r="J155" t="s">
        <v>384</v>
      </c>
      <c r="K155" t="s">
        <v>373</v>
      </c>
      <c r="L155" t="s">
        <v>385</v>
      </c>
      <c r="M155">
        <f t="shared" si="20"/>
        <v>733.6</v>
      </c>
      <c r="N155">
        <f t="shared" si="21"/>
        <v>4</v>
      </c>
      <c r="O155">
        <f t="shared" si="22"/>
        <v>14672</v>
      </c>
      <c r="P155">
        <f t="shared" si="23"/>
        <v>1100.3999999999999</v>
      </c>
      <c r="Q155">
        <f t="shared" si="24"/>
        <v>12838</v>
      </c>
    </row>
    <row r="156" spans="1:17" x14ac:dyDescent="0.3">
      <c r="A156" t="s">
        <v>457</v>
      </c>
      <c r="B156" t="s">
        <v>458</v>
      </c>
      <c r="C156" t="s">
        <v>403</v>
      </c>
      <c r="D156" t="s">
        <v>255</v>
      </c>
      <c r="E156">
        <v>25</v>
      </c>
      <c r="F156">
        <v>619</v>
      </c>
      <c r="G156">
        <v>0</v>
      </c>
      <c r="H156">
        <v>0.1</v>
      </c>
      <c r="I156">
        <v>7.4999999999999997E-2</v>
      </c>
      <c r="J156" t="s">
        <v>384</v>
      </c>
      <c r="K156" t="s">
        <v>373</v>
      </c>
      <c r="L156" t="s">
        <v>374</v>
      </c>
      <c r="M156">
        <f t="shared" si="20"/>
        <v>1547.5</v>
      </c>
      <c r="N156">
        <f t="shared" si="21"/>
        <v>25</v>
      </c>
      <c r="O156">
        <f t="shared" si="22"/>
        <v>15475</v>
      </c>
      <c r="P156">
        <f t="shared" si="23"/>
        <v>1160.625</v>
      </c>
      <c r="Q156">
        <f t="shared" si="24"/>
        <v>12766.875</v>
      </c>
    </row>
    <row r="157" spans="1:17" x14ac:dyDescent="0.3">
      <c r="A157" t="s">
        <v>605</v>
      </c>
      <c r="B157" t="s">
        <v>405</v>
      </c>
      <c r="C157" t="s">
        <v>377</v>
      </c>
      <c r="D157" t="s">
        <v>383</v>
      </c>
      <c r="E157">
        <v>21</v>
      </c>
      <c r="F157">
        <v>878</v>
      </c>
      <c r="G157">
        <v>4</v>
      </c>
      <c r="H157">
        <v>0.1</v>
      </c>
      <c r="I157">
        <v>7.4999999999999997E-2</v>
      </c>
      <c r="J157" t="s">
        <v>384</v>
      </c>
      <c r="K157" t="s">
        <v>420</v>
      </c>
      <c r="L157" t="s">
        <v>374</v>
      </c>
      <c r="M157">
        <f t="shared" si="20"/>
        <v>1492.6000000000001</v>
      </c>
      <c r="N157">
        <f t="shared" si="21"/>
        <v>17</v>
      </c>
      <c r="O157">
        <f t="shared" si="22"/>
        <v>14926</v>
      </c>
      <c r="P157">
        <f t="shared" si="23"/>
        <v>1119.45</v>
      </c>
      <c r="Q157">
        <f t="shared" si="24"/>
        <v>12313.949999999999</v>
      </c>
    </row>
    <row r="158" spans="1:17" hidden="1" x14ac:dyDescent="0.3">
      <c r="A158" t="s">
        <v>611</v>
      </c>
      <c r="B158" t="s">
        <v>415</v>
      </c>
      <c r="C158" t="s">
        <v>408</v>
      </c>
      <c r="D158" t="s">
        <v>286</v>
      </c>
      <c r="E158">
        <v>30</v>
      </c>
      <c r="F158">
        <v>472</v>
      </c>
      <c r="G158">
        <v>2</v>
      </c>
      <c r="H158">
        <v>0</v>
      </c>
      <c r="I158">
        <v>7.4999999999999997E-2</v>
      </c>
      <c r="J158" t="s">
        <v>392</v>
      </c>
      <c r="K158" t="s">
        <v>373</v>
      </c>
      <c r="L158" t="s">
        <v>393</v>
      </c>
      <c r="M158">
        <f t="shared" si="20"/>
        <v>0</v>
      </c>
      <c r="N158">
        <f t="shared" si="21"/>
        <v>28</v>
      </c>
      <c r="O158">
        <f t="shared" si="22"/>
        <v>13216</v>
      </c>
      <c r="P158">
        <f t="shared" si="23"/>
        <v>991.19999999999993</v>
      </c>
      <c r="Q158">
        <f t="shared" si="24"/>
        <v>12224.8</v>
      </c>
    </row>
    <row r="159" spans="1:17" hidden="1" x14ac:dyDescent="0.3">
      <c r="A159" t="s">
        <v>474</v>
      </c>
      <c r="B159" t="s">
        <v>410</v>
      </c>
      <c r="C159" t="s">
        <v>377</v>
      </c>
      <c r="D159" t="s">
        <v>215</v>
      </c>
      <c r="E159">
        <v>15</v>
      </c>
      <c r="F159">
        <v>985</v>
      </c>
      <c r="G159">
        <v>0</v>
      </c>
      <c r="H159">
        <v>0.1</v>
      </c>
      <c r="I159">
        <v>7.4999999999999997E-2</v>
      </c>
      <c r="J159" t="s">
        <v>372</v>
      </c>
      <c r="K159" t="s">
        <v>96</v>
      </c>
      <c r="L159" t="s">
        <v>374</v>
      </c>
      <c r="M159">
        <f t="shared" si="20"/>
        <v>1477.5</v>
      </c>
      <c r="N159">
        <f t="shared" si="21"/>
        <v>15</v>
      </c>
      <c r="O159">
        <f t="shared" si="22"/>
        <v>14775</v>
      </c>
      <c r="P159">
        <f t="shared" si="23"/>
        <v>1108.125</v>
      </c>
      <c r="Q159">
        <f t="shared" si="24"/>
        <v>12189.375</v>
      </c>
    </row>
    <row r="160" spans="1:17" hidden="1" x14ac:dyDescent="0.3">
      <c r="A160" t="s">
        <v>487</v>
      </c>
      <c r="B160" t="s">
        <v>422</v>
      </c>
      <c r="C160" t="s">
        <v>416</v>
      </c>
      <c r="D160" t="s">
        <v>250</v>
      </c>
      <c r="E160">
        <v>6</v>
      </c>
      <c r="F160">
        <v>2116</v>
      </c>
      <c r="G160">
        <v>0</v>
      </c>
      <c r="H160">
        <v>0.05</v>
      </c>
      <c r="I160">
        <v>7.4999999999999997E-2</v>
      </c>
      <c r="J160" t="s">
        <v>392</v>
      </c>
      <c r="K160" t="s">
        <v>379</v>
      </c>
      <c r="L160" t="s">
        <v>374</v>
      </c>
      <c r="M160">
        <f t="shared" si="20"/>
        <v>634.80000000000007</v>
      </c>
      <c r="N160">
        <f t="shared" si="21"/>
        <v>6</v>
      </c>
      <c r="O160">
        <f t="shared" si="22"/>
        <v>12696</v>
      </c>
      <c r="P160">
        <f t="shared" si="23"/>
        <v>952.19999999999993</v>
      </c>
      <c r="Q160">
        <f t="shared" si="24"/>
        <v>11109</v>
      </c>
    </row>
    <row r="161" spans="1:17" hidden="1" x14ac:dyDescent="0.3">
      <c r="A161" t="s">
        <v>423</v>
      </c>
      <c r="B161" t="s">
        <v>424</v>
      </c>
      <c r="C161" t="s">
        <v>377</v>
      </c>
      <c r="D161" t="s">
        <v>378</v>
      </c>
      <c r="E161">
        <v>16</v>
      </c>
      <c r="F161">
        <v>1047</v>
      </c>
      <c r="G161">
        <v>4</v>
      </c>
      <c r="H161">
        <v>0.05</v>
      </c>
      <c r="I161">
        <v>7.4999999999999997E-2</v>
      </c>
      <c r="J161" t="s">
        <v>372</v>
      </c>
      <c r="K161" t="s">
        <v>420</v>
      </c>
      <c r="L161" t="s">
        <v>374</v>
      </c>
      <c r="M161">
        <f t="shared" si="20"/>
        <v>628.20000000000005</v>
      </c>
      <c r="N161">
        <f t="shared" si="21"/>
        <v>12</v>
      </c>
      <c r="O161">
        <f t="shared" si="22"/>
        <v>12564</v>
      </c>
      <c r="P161">
        <f t="shared" si="23"/>
        <v>942.3</v>
      </c>
      <c r="Q161">
        <f t="shared" si="24"/>
        <v>10993.5</v>
      </c>
    </row>
    <row r="162" spans="1:17" hidden="1" x14ac:dyDescent="0.3">
      <c r="A162" t="s">
        <v>607</v>
      </c>
      <c r="B162" t="s">
        <v>454</v>
      </c>
      <c r="C162" t="s">
        <v>406</v>
      </c>
      <c r="D162" t="s">
        <v>217</v>
      </c>
      <c r="E162">
        <v>11</v>
      </c>
      <c r="F162">
        <v>1588</v>
      </c>
      <c r="G162">
        <v>4</v>
      </c>
      <c r="H162">
        <v>0</v>
      </c>
      <c r="I162">
        <v>7.4999999999999997E-2</v>
      </c>
      <c r="J162" t="s">
        <v>384</v>
      </c>
      <c r="K162" t="s">
        <v>397</v>
      </c>
      <c r="L162" t="s">
        <v>380</v>
      </c>
      <c r="M162">
        <f t="shared" ref="M162:M193" si="25">H162*O162</f>
        <v>0</v>
      </c>
      <c r="N162">
        <f t="shared" ref="N162:N193" si="26">SUM(E162-G162)</f>
        <v>7</v>
      </c>
      <c r="O162">
        <f t="shared" ref="O162:O193" si="27">SUM(F162*N162)</f>
        <v>11116</v>
      </c>
      <c r="P162">
        <f t="shared" ref="P162:P193" si="28">I162*O162</f>
        <v>833.69999999999993</v>
      </c>
      <c r="Q162">
        <f t="shared" ref="Q162:Q193" si="29">SUM(O162-M162-P162)</f>
        <v>10282.299999999999</v>
      </c>
    </row>
    <row r="163" spans="1:17" x14ac:dyDescent="0.3">
      <c r="A163" t="s">
        <v>512</v>
      </c>
      <c r="B163" t="s">
        <v>497</v>
      </c>
      <c r="C163" t="s">
        <v>400</v>
      </c>
      <c r="D163" t="s">
        <v>269</v>
      </c>
      <c r="E163">
        <v>22</v>
      </c>
      <c r="F163">
        <v>582</v>
      </c>
      <c r="G163">
        <v>1</v>
      </c>
      <c r="H163">
        <v>0.1</v>
      </c>
      <c r="I163">
        <v>7.4999999999999997E-2</v>
      </c>
      <c r="J163" t="s">
        <v>384</v>
      </c>
      <c r="K163" t="s">
        <v>90</v>
      </c>
      <c r="L163" t="s">
        <v>374</v>
      </c>
      <c r="M163">
        <f t="shared" si="25"/>
        <v>1222.2</v>
      </c>
      <c r="N163">
        <f t="shared" si="26"/>
        <v>21</v>
      </c>
      <c r="O163">
        <f t="shared" si="27"/>
        <v>12222</v>
      </c>
      <c r="P163">
        <f t="shared" si="28"/>
        <v>916.65</v>
      </c>
      <c r="Q163">
        <f t="shared" si="29"/>
        <v>10083.15</v>
      </c>
    </row>
    <row r="164" spans="1:17" hidden="1" x14ac:dyDescent="0.3">
      <c r="A164" t="s">
        <v>571</v>
      </c>
      <c r="B164" t="s">
        <v>439</v>
      </c>
      <c r="C164" t="s">
        <v>400</v>
      </c>
      <c r="D164" t="s">
        <v>269</v>
      </c>
      <c r="E164">
        <v>7</v>
      </c>
      <c r="F164">
        <v>2004</v>
      </c>
      <c r="G164">
        <v>1</v>
      </c>
      <c r="H164">
        <v>0.1</v>
      </c>
      <c r="I164">
        <v>7.4999999999999997E-2</v>
      </c>
      <c r="J164" t="s">
        <v>392</v>
      </c>
      <c r="K164" t="s">
        <v>96</v>
      </c>
      <c r="L164" t="s">
        <v>393</v>
      </c>
      <c r="M164">
        <f t="shared" si="25"/>
        <v>1202.4000000000001</v>
      </c>
      <c r="N164">
        <f t="shared" si="26"/>
        <v>6</v>
      </c>
      <c r="O164">
        <f t="shared" si="27"/>
        <v>12024</v>
      </c>
      <c r="P164">
        <f t="shared" si="28"/>
        <v>901.8</v>
      </c>
      <c r="Q164">
        <f t="shared" si="29"/>
        <v>9919.8000000000011</v>
      </c>
    </row>
    <row r="165" spans="1:17" hidden="1" x14ac:dyDescent="0.3">
      <c r="A165" t="s">
        <v>602</v>
      </c>
      <c r="B165" t="s">
        <v>430</v>
      </c>
      <c r="C165" t="s">
        <v>406</v>
      </c>
      <c r="D165" t="s">
        <v>291</v>
      </c>
      <c r="E165">
        <v>20</v>
      </c>
      <c r="F165">
        <v>568</v>
      </c>
      <c r="G165">
        <v>1</v>
      </c>
      <c r="H165">
        <v>0.05</v>
      </c>
      <c r="I165">
        <v>7.4999999999999997E-2</v>
      </c>
      <c r="J165" t="s">
        <v>392</v>
      </c>
      <c r="K165" t="s">
        <v>90</v>
      </c>
      <c r="L165" t="s">
        <v>393</v>
      </c>
      <c r="M165">
        <f t="shared" si="25"/>
        <v>539.6</v>
      </c>
      <c r="N165">
        <f t="shared" si="26"/>
        <v>19</v>
      </c>
      <c r="O165">
        <f t="shared" si="27"/>
        <v>10792</v>
      </c>
      <c r="P165">
        <f t="shared" si="28"/>
        <v>809.4</v>
      </c>
      <c r="Q165">
        <f t="shared" si="29"/>
        <v>9443</v>
      </c>
    </row>
    <row r="166" spans="1:17" hidden="1" x14ac:dyDescent="0.3">
      <c r="A166" t="s">
        <v>435</v>
      </c>
      <c r="B166" t="s">
        <v>422</v>
      </c>
      <c r="C166" t="s">
        <v>370</v>
      </c>
      <c r="D166" t="s">
        <v>371</v>
      </c>
      <c r="E166">
        <v>32</v>
      </c>
      <c r="F166">
        <v>353</v>
      </c>
      <c r="G166">
        <v>2</v>
      </c>
      <c r="H166">
        <v>0.05</v>
      </c>
      <c r="I166">
        <v>7.4999999999999997E-2</v>
      </c>
      <c r="J166" t="s">
        <v>384</v>
      </c>
      <c r="K166" t="s">
        <v>420</v>
      </c>
      <c r="L166" t="s">
        <v>385</v>
      </c>
      <c r="M166">
        <f t="shared" si="25"/>
        <v>529.5</v>
      </c>
      <c r="N166">
        <f t="shared" si="26"/>
        <v>30</v>
      </c>
      <c r="O166">
        <f t="shared" si="27"/>
        <v>10590</v>
      </c>
      <c r="P166">
        <f t="shared" si="28"/>
        <v>794.25</v>
      </c>
      <c r="Q166">
        <f t="shared" si="29"/>
        <v>9266.25</v>
      </c>
    </row>
    <row r="167" spans="1:17" hidden="1" x14ac:dyDescent="0.3">
      <c r="A167" t="s">
        <v>441</v>
      </c>
      <c r="B167" t="s">
        <v>369</v>
      </c>
      <c r="C167" t="s">
        <v>408</v>
      </c>
      <c r="D167" t="s">
        <v>289</v>
      </c>
      <c r="E167">
        <v>9</v>
      </c>
      <c r="F167">
        <v>1641</v>
      </c>
      <c r="G167">
        <v>3</v>
      </c>
      <c r="H167">
        <v>0</v>
      </c>
      <c r="I167">
        <v>7.4999999999999997E-2</v>
      </c>
      <c r="J167" t="s">
        <v>372</v>
      </c>
      <c r="K167" t="s">
        <v>397</v>
      </c>
      <c r="L167" t="s">
        <v>385</v>
      </c>
      <c r="M167">
        <f t="shared" si="25"/>
        <v>0</v>
      </c>
      <c r="N167">
        <f t="shared" si="26"/>
        <v>6</v>
      </c>
      <c r="O167">
        <f t="shared" si="27"/>
        <v>9846</v>
      </c>
      <c r="P167">
        <f t="shared" si="28"/>
        <v>738.44999999999993</v>
      </c>
      <c r="Q167">
        <f t="shared" si="29"/>
        <v>9107.5499999999993</v>
      </c>
    </row>
    <row r="168" spans="1:17" hidden="1" x14ac:dyDescent="0.3">
      <c r="A168" t="s">
        <v>580</v>
      </c>
      <c r="B168" t="s">
        <v>391</v>
      </c>
      <c r="C168" t="s">
        <v>406</v>
      </c>
      <c r="D168" t="s">
        <v>226</v>
      </c>
      <c r="E168">
        <v>24</v>
      </c>
      <c r="F168">
        <v>439</v>
      </c>
      <c r="G168">
        <v>2</v>
      </c>
      <c r="H168">
        <v>0</v>
      </c>
      <c r="I168">
        <v>7.4999999999999997E-2</v>
      </c>
      <c r="J168" t="s">
        <v>392</v>
      </c>
      <c r="K168" t="s">
        <v>420</v>
      </c>
      <c r="L168" t="s">
        <v>380</v>
      </c>
      <c r="M168">
        <f t="shared" si="25"/>
        <v>0</v>
      </c>
      <c r="N168">
        <f t="shared" si="26"/>
        <v>22</v>
      </c>
      <c r="O168">
        <f t="shared" si="27"/>
        <v>9658</v>
      </c>
      <c r="P168">
        <f t="shared" si="28"/>
        <v>724.35</v>
      </c>
      <c r="Q168">
        <f t="shared" si="29"/>
        <v>8933.65</v>
      </c>
    </row>
    <row r="169" spans="1:17" hidden="1" x14ac:dyDescent="0.3">
      <c r="A169" t="s">
        <v>563</v>
      </c>
      <c r="B169" t="s">
        <v>458</v>
      </c>
      <c r="C169" t="s">
        <v>370</v>
      </c>
      <c r="D169" t="s">
        <v>396</v>
      </c>
      <c r="E169">
        <v>5</v>
      </c>
      <c r="F169">
        <v>2365</v>
      </c>
      <c r="G169">
        <v>1</v>
      </c>
      <c r="H169">
        <v>0</v>
      </c>
      <c r="I169">
        <v>7.4999999999999997E-2</v>
      </c>
      <c r="J169" t="s">
        <v>372</v>
      </c>
      <c r="K169" t="s">
        <v>96</v>
      </c>
      <c r="L169" t="s">
        <v>385</v>
      </c>
      <c r="M169">
        <f t="shared" si="25"/>
        <v>0</v>
      </c>
      <c r="N169">
        <f t="shared" si="26"/>
        <v>4</v>
      </c>
      <c r="O169">
        <f t="shared" si="27"/>
        <v>9460</v>
      </c>
      <c r="P169">
        <f t="shared" si="28"/>
        <v>709.5</v>
      </c>
      <c r="Q169">
        <f t="shared" si="29"/>
        <v>8750.5</v>
      </c>
    </row>
    <row r="170" spans="1:17" hidden="1" x14ac:dyDescent="0.3">
      <c r="A170" t="s">
        <v>585</v>
      </c>
      <c r="B170" t="s">
        <v>413</v>
      </c>
      <c r="C170" t="s">
        <v>403</v>
      </c>
      <c r="D170" t="s">
        <v>229</v>
      </c>
      <c r="E170">
        <v>8</v>
      </c>
      <c r="F170">
        <v>2488</v>
      </c>
      <c r="G170">
        <v>4</v>
      </c>
      <c r="H170">
        <v>0.05</v>
      </c>
      <c r="I170">
        <v>7.4999999999999997E-2</v>
      </c>
      <c r="J170" t="s">
        <v>392</v>
      </c>
      <c r="K170" t="s">
        <v>420</v>
      </c>
      <c r="L170" t="s">
        <v>380</v>
      </c>
      <c r="M170">
        <f t="shared" si="25"/>
        <v>497.6</v>
      </c>
      <c r="N170">
        <f t="shared" si="26"/>
        <v>4</v>
      </c>
      <c r="O170">
        <f t="shared" si="27"/>
        <v>9952</v>
      </c>
      <c r="P170">
        <f t="shared" si="28"/>
        <v>746.4</v>
      </c>
      <c r="Q170">
        <f t="shared" si="29"/>
        <v>8708</v>
      </c>
    </row>
    <row r="171" spans="1:17" hidden="1" x14ac:dyDescent="0.3">
      <c r="A171" t="s">
        <v>554</v>
      </c>
      <c r="B171" t="s">
        <v>399</v>
      </c>
      <c r="C171" t="s">
        <v>416</v>
      </c>
      <c r="D171" t="s">
        <v>250</v>
      </c>
      <c r="E171">
        <v>15</v>
      </c>
      <c r="F171">
        <v>889</v>
      </c>
      <c r="G171">
        <v>4</v>
      </c>
      <c r="H171">
        <v>0.05</v>
      </c>
      <c r="I171">
        <v>7.4999999999999997E-2</v>
      </c>
      <c r="J171" t="s">
        <v>372</v>
      </c>
      <c r="K171" t="s">
        <v>397</v>
      </c>
      <c r="L171" t="s">
        <v>380</v>
      </c>
      <c r="M171">
        <f t="shared" si="25"/>
        <v>488.95000000000005</v>
      </c>
      <c r="N171">
        <f t="shared" si="26"/>
        <v>11</v>
      </c>
      <c r="O171">
        <f t="shared" si="27"/>
        <v>9779</v>
      </c>
      <c r="P171">
        <f t="shared" si="28"/>
        <v>733.42499999999995</v>
      </c>
      <c r="Q171">
        <f t="shared" si="29"/>
        <v>8556.625</v>
      </c>
    </row>
    <row r="172" spans="1:17" hidden="1" x14ac:dyDescent="0.3">
      <c r="A172" t="s">
        <v>515</v>
      </c>
      <c r="B172" t="s">
        <v>382</v>
      </c>
      <c r="C172" t="s">
        <v>377</v>
      </c>
      <c r="D172" t="s">
        <v>378</v>
      </c>
      <c r="E172">
        <v>28</v>
      </c>
      <c r="F172">
        <v>377</v>
      </c>
      <c r="G172">
        <v>3</v>
      </c>
      <c r="H172">
        <v>0.05</v>
      </c>
      <c r="I172">
        <v>7.4999999999999997E-2</v>
      </c>
      <c r="J172" t="s">
        <v>372</v>
      </c>
      <c r="K172" t="s">
        <v>379</v>
      </c>
      <c r="L172" t="s">
        <v>380</v>
      </c>
      <c r="M172">
        <f t="shared" si="25"/>
        <v>471.25</v>
      </c>
      <c r="N172">
        <f t="shared" si="26"/>
        <v>25</v>
      </c>
      <c r="O172">
        <f t="shared" si="27"/>
        <v>9425</v>
      </c>
      <c r="P172">
        <f t="shared" si="28"/>
        <v>706.875</v>
      </c>
      <c r="Q172">
        <f t="shared" si="29"/>
        <v>8246.875</v>
      </c>
    </row>
    <row r="173" spans="1:17" hidden="1" x14ac:dyDescent="0.3">
      <c r="A173" t="s">
        <v>576</v>
      </c>
      <c r="B173" t="s">
        <v>389</v>
      </c>
      <c r="C173" t="s">
        <v>416</v>
      </c>
      <c r="D173" t="s">
        <v>250</v>
      </c>
      <c r="E173">
        <v>18</v>
      </c>
      <c r="F173">
        <v>509</v>
      </c>
      <c r="G173">
        <v>1</v>
      </c>
      <c r="H173">
        <v>0</v>
      </c>
      <c r="I173">
        <v>7.4999999999999997E-2</v>
      </c>
      <c r="J173" t="s">
        <v>372</v>
      </c>
      <c r="K173" t="s">
        <v>373</v>
      </c>
      <c r="L173" t="s">
        <v>393</v>
      </c>
      <c r="M173">
        <f t="shared" si="25"/>
        <v>0</v>
      </c>
      <c r="N173">
        <f t="shared" si="26"/>
        <v>17</v>
      </c>
      <c r="O173">
        <f t="shared" si="27"/>
        <v>8653</v>
      </c>
      <c r="P173">
        <f t="shared" si="28"/>
        <v>648.97500000000002</v>
      </c>
      <c r="Q173">
        <f t="shared" si="29"/>
        <v>8004.0249999999996</v>
      </c>
    </row>
    <row r="174" spans="1:17" hidden="1" x14ac:dyDescent="0.3">
      <c r="A174" t="s">
        <v>388</v>
      </c>
      <c r="B174" t="s">
        <v>389</v>
      </c>
      <c r="C174" t="s">
        <v>377</v>
      </c>
      <c r="D174" t="s">
        <v>383</v>
      </c>
      <c r="E174">
        <v>31</v>
      </c>
      <c r="F174">
        <v>317</v>
      </c>
      <c r="G174">
        <v>1</v>
      </c>
      <c r="H174">
        <v>0.1</v>
      </c>
      <c r="I174">
        <v>7.4999999999999997E-2</v>
      </c>
      <c r="J174" t="s">
        <v>372</v>
      </c>
      <c r="K174" t="s">
        <v>96</v>
      </c>
      <c r="L174" t="s">
        <v>380</v>
      </c>
      <c r="M174">
        <f t="shared" si="25"/>
        <v>951</v>
      </c>
      <c r="N174">
        <f t="shared" si="26"/>
        <v>30</v>
      </c>
      <c r="O174">
        <f t="shared" si="27"/>
        <v>9510</v>
      </c>
      <c r="P174">
        <f t="shared" si="28"/>
        <v>713.25</v>
      </c>
      <c r="Q174">
        <f t="shared" si="29"/>
        <v>7845.75</v>
      </c>
    </row>
    <row r="175" spans="1:17" hidden="1" x14ac:dyDescent="0.3">
      <c r="A175" t="s">
        <v>503</v>
      </c>
      <c r="B175" t="s">
        <v>399</v>
      </c>
      <c r="C175" t="s">
        <v>406</v>
      </c>
      <c r="D175" t="s">
        <v>225</v>
      </c>
      <c r="E175">
        <v>29</v>
      </c>
      <c r="F175">
        <v>326</v>
      </c>
      <c r="G175">
        <v>1</v>
      </c>
      <c r="H175">
        <v>0.1</v>
      </c>
      <c r="I175">
        <v>7.4999999999999997E-2</v>
      </c>
      <c r="J175" t="s">
        <v>392</v>
      </c>
      <c r="K175" t="s">
        <v>90</v>
      </c>
      <c r="L175" t="s">
        <v>380</v>
      </c>
      <c r="M175">
        <f t="shared" si="25"/>
        <v>912.80000000000007</v>
      </c>
      <c r="N175">
        <f t="shared" si="26"/>
        <v>28</v>
      </c>
      <c r="O175">
        <f t="shared" si="27"/>
        <v>9128</v>
      </c>
      <c r="P175">
        <f t="shared" si="28"/>
        <v>684.6</v>
      </c>
      <c r="Q175">
        <f t="shared" si="29"/>
        <v>7530.6</v>
      </c>
    </row>
    <row r="176" spans="1:17" hidden="1" x14ac:dyDescent="0.3">
      <c r="A176" t="s">
        <v>429</v>
      </c>
      <c r="B176" t="s">
        <v>430</v>
      </c>
      <c r="C176" t="s">
        <v>370</v>
      </c>
      <c r="D176" t="s">
        <v>371</v>
      </c>
      <c r="E176">
        <v>15</v>
      </c>
      <c r="F176">
        <v>909</v>
      </c>
      <c r="G176">
        <v>5</v>
      </c>
      <c r="H176">
        <v>0.1</v>
      </c>
      <c r="I176">
        <v>7.4999999999999997E-2</v>
      </c>
      <c r="J176" t="s">
        <v>372</v>
      </c>
      <c r="K176" t="s">
        <v>90</v>
      </c>
      <c r="L176" t="s">
        <v>380</v>
      </c>
      <c r="M176">
        <f t="shared" si="25"/>
        <v>909</v>
      </c>
      <c r="N176">
        <f t="shared" si="26"/>
        <v>10</v>
      </c>
      <c r="O176">
        <f t="shared" si="27"/>
        <v>9090</v>
      </c>
      <c r="P176">
        <f t="shared" si="28"/>
        <v>681.75</v>
      </c>
      <c r="Q176">
        <f t="shared" si="29"/>
        <v>7499.25</v>
      </c>
    </row>
    <row r="177" spans="1:17" hidden="1" x14ac:dyDescent="0.3">
      <c r="A177" t="s">
        <v>448</v>
      </c>
      <c r="B177" t="s">
        <v>413</v>
      </c>
      <c r="C177" t="s">
        <v>403</v>
      </c>
      <c r="D177" t="s">
        <v>227</v>
      </c>
      <c r="E177">
        <v>6</v>
      </c>
      <c r="F177">
        <v>4490</v>
      </c>
      <c r="G177">
        <v>4</v>
      </c>
      <c r="H177">
        <v>0.1</v>
      </c>
      <c r="I177">
        <v>7.4999999999999997E-2</v>
      </c>
      <c r="J177" t="s">
        <v>392</v>
      </c>
      <c r="K177" t="s">
        <v>373</v>
      </c>
      <c r="L177" t="s">
        <v>393</v>
      </c>
      <c r="M177">
        <f t="shared" si="25"/>
        <v>898</v>
      </c>
      <c r="N177">
        <f t="shared" si="26"/>
        <v>2</v>
      </c>
      <c r="O177">
        <f t="shared" si="27"/>
        <v>8980</v>
      </c>
      <c r="P177">
        <f t="shared" si="28"/>
        <v>673.5</v>
      </c>
      <c r="Q177">
        <f t="shared" si="29"/>
        <v>7408.5</v>
      </c>
    </row>
    <row r="178" spans="1:17" hidden="1" x14ac:dyDescent="0.3">
      <c r="A178" t="s">
        <v>417</v>
      </c>
      <c r="B178" t="s">
        <v>389</v>
      </c>
      <c r="C178" t="s">
        <v>408</v>
      </c>
      <c r="D178" t="s">
        <v>286</v>
      </c>
      <c r="E178">
        <v>5</v>
      </c>
      <c r="F178">
        <v>3998</v>
      </c>
      <c r="G178">
        <v>3</v>
      </c>
      <c r="H178">
        <v>0</v>
      </c>
      <c r="I178">
        <v>7.4999999999999997E-2</v>
      </c>
      <c r="J178" t="s">
        <v>372</v>
      </c>
      <c r="K178" t="s">
        <v>373</v>
      </c>
      <c r="L178" t="s">
        <v>393</v>
      </c>
      <c r="M178">
        <f t="shared" si="25"/>
        <v>0</v>
      </c>
      <c r="N178">
        <f t="shared" si="26"/>
        <v>2</v>
      </c>
      <c r="O178">
        <f t="shared" si="27"/>
        <v>7996</v>
      </c>
      <c r="P178">
        <f t="shared" si="28"/>
        <v>599.69999999999993</v>
      </c>
      <c r="Q178">
        <f t="shared" si="29"/>
        <v>7396.3</v>
      </c>
    </row>
    <row r="179" spans="1:17" hidden="1" x14ac:dyDescent="0.3">
      <c r="A179" t="s">
        <v>495</v>
      </c>
      <c r="B179" t="s">
        <v>430</v>
      </c>
      <c r="C179" t="s">
        <v>403</v>
      </c>
      <c r="D179" t="s">
        <v>255</v>
      </c>
      <c r="E179">
        <v>5</v>
      </c>
      <c r="F179">
        <v>4217</v>
      </c>
      <c r="G179">
        <v>3</v>
      </c>
      <c r="H179">
        <v>0.05</v>
      </c>
      <c r="I179">
        <v>7.4999999999999997E-2</v>
      </c>
      <c r="J179" t="s">
        <v>392</v>
      </c>
      <c r="K179" t="s">
        <v>397</v>
      </c>
      <c r="L179" t="s">
        <v>374</v>
      </c>
      <c r="M179">
        <f t="shared" si="25"/>
        <v>421.70000000000005</v>
      </c>
      <c r="N179">
        <f t="shared" si="26"/>
        <v>2</v>
      </c>
      <c r="O179">
        <f t="shared" si="27"/>
        <v>8434</v>
      </c>
      <c r="P179">
        <f t="shared" si="28"/>
        <v>632.54999999999995</v>
      </c>
      <c r="Q179">
        <f t="shared" si="29"/>
        <v>7379.75</v>
      </c>
    </row>
    <row r="180" spans="1:17" hidden="1" x14ac:dyDescent="0.3">
      <c r="A180" t="s">
        <v>436</v>
      </c>
      <c r="B180" t="s">
        <v>437</v>
      </c>
      <c r="C180" t="s">
        <v>400</v>
      </c>
      <c r="D180" t="s">
        <v>275</v>
      </c>
      <c r="E180">
        <v>13</v>
      </c>
      <c r="F180">
        <v>890</v>
      </c>
      <c r="G180">
        <v>4</v>
      </c>
      <c r="H180">
        <v>0.1</v>
      </c>
      <c r="I180">
        <v>7.4999999999999997E-2</v>
      </c>
      <c r="J180" t="s">
        <v>372</v>
      </c>
      <c r="K180" t="s">
        <v>379</v>
      </c>
      <c r="L180" t="s">
        <v>374</v>
      </c>
      <c r="M180">
        <f t="shared" si="25"/>
        <v>801</v>
      </c>
      <c r="N180">
        <f t="shared" si="26"/>
        <v>9</v>
      </c>
      <c r="O180">
        <f t="shared" si="27"/>
        <v>8010</v>
      </c>
      <c r="P180">
        <f t="shared" si="28"/>
        <v>600.75</v>
      </c>
      <c r="Q180">
        <f t="shared" si="29"/>
        <v>6608.25</v>
      </c>
    </row>
    <row r="181" spans="1:17" hidden="1" x14ac:dyDescent="0.3">
      <c r="A181" t="s">
        <v>491</v>
      </c>
      <c r="B181" t="s">
        <v>424</v>
      </c>
      <c r="C181" t="s">
        <v>403</v>
      </c>
      <c r="D181" t="s">
        <v>254</v>
      </c>
      <c r="E181">
        <v>5</v>
      </c>
      <c r="F181">
        <v>3538</v>
      </c>
      <c r="G181">
        <v>3</v>
      </c>
      <c r="H181">
        <v>0.1</v>
      </c>
      <c r="I181">
        <v>7.4999999999999997E-2</v>
      </c>
      <c r="J181" t="s">
        <v>392</v>
      </c>
      <c r="K181" t="s">
        <v>397</v>
      </c>
      <c r="L181" t="s">
        <v>374</v>
      </c>
      <c r="M181">
        <f t="shared" si="25"/>
        <v>707.6</v>
      </c>
      <c r="N181">
        <f t="shared" si="26"/>
        <v>2</v>
      </c>
      <c r="O181">
        <f t="shared" si="27"/>
        <v>7076</v>
      </c>
      <c r="P181">
        <f t="shared" si="28"/>
        <v>530.69999999999993</v>
      </c>
      <c r="Q181">
        <f t="shared" si="29"/>
        <v>5837.7</v>
      </c>
    </row>
    <row r="182" spans="1:17" hidden="1" x14ac:dyDescent="0.3">
      <c r="A182" t="s">
        <v>558</v>
      </c>
      <c r="B182" t="s">
        <v>424</v>
      </c>
      <c r="C182" t="s">
        <v>406</v>
      </c>
      <c r="D182" t="s">
        <v>291</v>
      </c>
      <c r="E182">
        <v>15</v>
      </c>
      <c r="F182">
        <v>551</v>
      </c>
      <c r="G182">
        <v>3</v>
      </c>
      <c r="H182">
        <v>0.05</v>
      </c>
      <c r="I182">
        <v>7.4999999999999997E-2</v>
      </c>
      <c r="J182" t="s">
        <v>392</v>
      </c>
      <c r="K182" t="s">
        <v>90</v>
      </c>
      <c r="L182" t="s">
        <v>374</v>
      </c>
      <c r="M182">
        <f t="shared" si="25"/>
        <v>330.6</v>
      </c>
      <c r="N182">
        <f t="shared" si="26"/>
        <v>12</v>
      </c>
      <c r="O182">
        <f t="shared" si="27"/>
        <v>6612</v>
      </c>
      <c r="P182">
        <f t="shared" si="28"/>
        <v>495.9</v>
      </c>
      <c r="Q182">
        <f t="shared" si="29"/>
        <v>5785.5</v>
      </c>
    </row>
    <row r="183" spans="1:17" hidden="1" x14ac:dyDescent="0.3">
      <c r="A183" t="s">
        <v>368</v>
      </c>
      <c r="B183" t="s">
        <v>369</v>
      </c>
      <c r="C183" t="s">
        <v>370</v>
      </c>
      <c r="D183" t="s">
        <v>371</v>
      </c>
      <c r="E183">
        <v>10</v>
      </c>
      <c r="F183">
        <v>1138</v>
      </c>
      <c r="G183">
        <v>4</v>
      </c>
      <c r="H183">
        <v>0.1</v>
      </c>
      <c r="I183">
        <v>7.4999999999999997E-2</v>
      </c>
      <c r="J183" t="s">
        <v>372</v>
      </c>
      <c r="K183" t="s">
        <v>373</v>
      </c>
      <c r="L183" t="s">
        <v>374</v>
      </c>
      <c r="M183">
        <f t="shared" si="25"/>
        <v>682.80000000000007</v>
      </c>
      <c r="N183">
        <f t="shared" si="26"/>
        <v>6</v>
      </c>
      <c r="O183">
        <f t="shared" si="27"/>
        <v>6828</v>
      </c>
      <c r="P183">
        <f t="shared" si="28"/>
        <v>512.1</v>
      </c>
      <c r="Q183" s="55">
        <f t="shared" si="29"/>
        <v>5633.0999999999995</v>
      </c>
    </row>
    <row r="184" spans="1:17" hidden="1" x14ac:dyDescent="0.3">
      <c r="A184" t="s">
        <v>418</v>
      </c>
      <c r="B184" t="s">
        <v>395</v>
      </c>
      <c r="C184" t="s">
        <v>400</v>
      </c>
      <c r="D184" t="s">
        <v>275</v>
      </c>
      <c r="E184">
        <v>8</v>
      </c>
      <c r="F184">
        <v>861</v>
      </c>
      <c r="G184">
        <v>1</v>
      </c>
      <c r="H184">
        <v>0</v>
      </c>
      <c r="I184">
        <v>7.4999999999999997E-2</v>
      </c>
      <c r="J184" t="s">
        <v>372</v>
      </c>
      <c r="K184" t="s">
        <v>96</v>
      </c>
      <c r="L184" t="s">
        <v>393</v>
      </c>
      <c r="M184">
        <f t="shared" si="25"/>
        <v>0</v>
      </c>
      <c r="N184">
        <f t="shared" si="26"/>
        <v>7</v>
      </c>
      <c r="O184">
        <f t="shared" si="27"/>
        <v>6027</v>
      </c>
      <c r="P184">
        <f t="shared" si="28"/>
        <v>452.02499999999998</v>
      </c>
      <c r="Q184">
        <f t="shared" si="29"/>
        <v>5574.9750000000004</v>
      </c>
    </row>
    <row r="185" spans="1:17" hidden="1" x14ac:dyDescent="0.3">
      <c r="A185" t="s">
        <v>570</v>
      </c>
      <c r="B185" t="s">
        <v>473</v>
      </c>
      <c r="C185" t="s">
        <v>370</v>
      </c>
      <c r="D185" t="s">
        <v>371</v>
      </c>
      <c r="E185">
        <v>6</v>
      </c>
      <c r="F185">
        <v>2889</v>
      </c>
      <c r="G185">
        <v>4</v>
      </c>
      <c r="H185">
        <v>0</v>
      </c>
      <c r="I185">
        <v>7.4999999999999997E-2</v>
      </c>
      <c r="J185" t="s">
        <v>384</v>
      </c>
      <c r="K185" t="s">
        <v>90</v>
      </c>
      <c r="L185" t="s">
        <v>385</v>
      </c>
      <c r="M185">
        <f t="shared" si="25"/>
        <v>0</v>
      </c>
      <c r="N185">
        <f t="shared" si="26"/>
        <v>2</v>
      </c>
      <c r="O185">
        <f t="shared" si="27"/>
        <v>5778</v>
      </c>
      <c r="P185">
        <f t="shared" si="28"/>
        <v>433.34999999999997</v>
      </c>
      <c r="Q185">
        <f t="shared" si="29"/>
        <v>5344.65</v>
      </c>
    </row>
    <row r="186" spans="1:17" hidden="1" x14ac:dyDescent="0.3">
      <c r="A186" t="s">
        <v>546</v>
      </c>
      <c r="B186" t="s">
        <v>465</v>
      </c>
      <c r="C186" t="s">
        <v>403</v>
      </c>
      <c r="D186" t="s">
        <v>255</v>
      </c>
      <c r="E186">
        <v>10</v>
      </c>
      <c r="F186">
        <v>795</v>
      </c>
      <c r="G186">
        <v>3</v>
      </c>
      <c r="H186">
        <v>0</v>
      </c>
      <c r="I186">
        <v>7.4999999999999997E-2</v>
      </c>
      <c r="J186" t="s">
        <v>372</v>
      </c>
      <c r="K186" t="s">
        <v>379</v>
      </c>
      <c r="L186" t="s">
        <v>374</v>
      </c>
      <c r="M186">
        <f t="shared" si="25"/>
        <v>0</v>
      </c>
      <c r="N186">
        <f t="shared" si="26"/>
        <v>7</v>
      </c>
      <c r="O186">
        <f t="shared" si="27"/>
        <v>5565</v>
      </c>
      <c r="P186">
        <f t="shared" si="28"/>
        <v>417.375</v>
      </c>
      <c r="Q186">
        <f t="shared" si="29"/>
        <v>5147.625</v>
      </c>
    </row>
    <row r="187" spans="1:17" x14ac:dyDescent="0.3">
      <c r="A187" t="s">
        <v>531</v>
      </c>
      <c r="B187" t="s">
        <v>439</v>
      </c>
      <c r="C187" t="s">
        <v>400</v>
      </c>
      <c r="D187" t="s">
        <v>274</v>
      </c>
      <c r="E187">
        <v>8</v>
      </c>
      <c r="F187">
        <v>1361</v>
      </c>
      <c r="G187">
        <v>4</v>
      </c>
      <c r="H187">
        <v>0</v>
      </c>
      <c r="I187">
        <v>7.4999999999999997E-2</v>
      </c>
      <c r="J187" t="s">
        <v>384</v>
      </c>
      <c r="K187" t="s">
        <v>90</v>
      </c>
      <c r="L187" t="s">
        <v>374</v>
      </c>
      <c r="M187">
        <f t="shared" si="25"/>
        <v>0</v>
      </c>
      <c r="N187">
        <f t="shared" si="26"/>
        <v>4</v>
      </c>
      <c r="O187">
        <f t="shared" si="27"/>
        <v>5444</v>
      </c>
      <c r="P187">
        <f t="shared" si="28"/>
        <v>408.3</v>
      </c>
      <c r="Q187">
        <f t="shared" si="29"/>
        <v>5035.7</v>
      </c>
    </row>
    <row r="188" spans="1:17" hidden="1" x14ac:dyDescent="0.3">
      <c r="A188" t="s">
        <v>544</v>
      </c>
      <c r="B188" t="s">
        <v>382</v>
      </c>
      <c r="C188" t="s">
        <v>416</v>
      </c>
      <c r="D188" t="s">
        <v>250</v>
      </c>
      <c r="E188">
        <v>10</v>
      </c>
      <c r="F188">
        <v>651</v>
      </c>
      <c r="G188">
        <v>1</v>
      </c>
      <c r="H188">
        <v>0.1</v>
      </c>
      <c r="I188">
        <v>7.4999999999999997E-2</v>
      </c>
      <c r="J188" t="s">
        <v>384</v>
      </c>
      <c r="K188" t="s">
        <v>90</v>
      </c>
      <c r="L188" t="s">
        <v>385</v>
      </c>
      <c r="M188">
        <f t="shared" si="25"/>
        <v>585.9</v>
      </c>
      <c r="N188">
        <f t="shared" si="26"/>
        <v>9</v>
      </c>
      <c r="O188">
        <f t="shared" si="27"/>
        <v>5859</v>
      </c>
      <c r="P188">
        <f t="shared" si="28"/>
        <v>439.42500000000001</v>
      </c>
      <c r="Q188">
        <f t="shared" si="29"/>
        <v>4833.6750000000002</v>
      </c>
    </row>
    <row r="189" spans="1:17" hidden="1" x14ac:dyDescent="0.3">
      <c r="A189" t="s">
        <v>475</v>
      </c>
      <c r="B189" t="s">
        <v>439</v>
      </c>
      <c r="C189" t="s">
        <v>408</v>
      </c>
      <c r="D189" t="s">
        <v>287</v>
      </c>
      <c r="E189">
        <v>16</v>
      </c>
      <c r="F189">
        <v>446</v>
      </c>
      <c r="G189">
        <v>4</v>
      </c>
      <c r="H189">
        <v>0.05</v>
      </c>
      <c r="I189">
        <v>7.4999999999999997E-2</v>
      </c>
      <c r="J189" t="s">
        <v>384</v>
      </c>
      <c r="K189" t="s">
        <v>90</v>
      </c>
      <c r="L189" t="s">
        <v>380</v>
      </c>
      <c r="M189">
        <f t="shared" si="25"/>
        <v>267.60000000000002</v>
      </c>
      <c r="N189">
        <f t="shared" si="26"/>
        <v>12</v>
      </c>
      <c r="O189">
        <f t="shared" si="27"/>
        <v>5352</v>
      </c>
      <c r="P189">
        <f t="shared" si="28"/>
        <v>401.4</v>
      </c>
      <c r="Q189">
        <f t="shared" si="29"/>
        <v>4683</v>
      </c>
    </row>
    <row r="190" spans="1:17" hidden="1" x14ac:dyDescent="0.3">
      <c r="A190" t="s">
        <v>613</v>
      </c>
      <c r="B190" t="s">
        <v>369</v>
      </c>
      <c r="C190" t="s">
        <v>400</v>
      </c>
      <c r="D190" t="s">
        <v>266</v>
      </c>
      <c r="E190">
        <v>8</v>
      </c>
      <c r="F190">
        <v>774</v>
      </c>
      <c r="G190">
        <v>2</v>
      </c>
      <c r="H190">
        <v>0</v>
      </c>
      <c r="I190">
        <v>7.4999999999999997E-2</v>
      </c>
      <c r="J190" t="s">
        <v>392</v>
      </c>
      <c r="K190" t="s">
        <v>96</v>
      </c>
      <c r="L190" t="s">
        <v>374</v>
      </c>
      <c r="M190">
        <f t="shared" si="25"/>
        <v>0</v>
      </c>
      <c r="N190">
        <f t="shared" si="26"/>
        <v>6</v>
      </c>
      <c r="O190">
        <f t="shared" si="27"/>
        <v>4644</v>
      </c>
      <c r="P190">
        <f t="shared" si="28"/>
        <v>348.3</v>
      </c>
      <c r="Q190">
        <f t="shared" si="29"/>
        <v>4295.7</v>
      </c>
    </row>
    <row r="191" spans="1:17" hidden="1" x14ac:dyDescent="0.3">
      <c r="A191" t="s">
        <v>488</v>
      </c>
      <c r="B191" t="s">
        <v>426</v>
      </c>
      <c r="C191" t="s">
        <v>370</v>
      </c>
      <c r="D191" t="s">
        <v>396</v>
      </c>
      <c r="E191">
        <v>5</v>
      </c>
      <c r="F191">
        <v>2154</v>
      </c>
      <c r="G191">
        <v>3</v>
      </c>
      <c r="H191">
        <v>0.05</v>
      </c>
      <c r="I191">
        <v>7.4999999999999997E-2</v>
      </c>
      <c r="J191" t="s">
        <v>372</v>
      </c>
      <c r="K191" t="s">
        <v>420</v>
      </c>
      <c r="L191" t="s">
        <v>385</v>
      </c>
      <c r="M191">
        <f t="shared" si="25"/>
        <v>215.4</v>
      </c>
      <c r="N191">
        <f t="shared" si="26"/>
        <v>2</v>
      </c>
      <c r="O191">
        <f t="shared" si="27"/>
        <v>4308</v>
      </c>
      <c r="P191">
        <f t="shared" si="28"/>
        <v>323.09999999999997</v>
      </c>
      <c r="Q191">
        <f t="shared" si="29"/>
        <v>3769.5</v>
      </c>
    </row>
    <row r="192" spans="1:17" hidden="1" x14ac:dyDescent="0.3">
      <c r="A192" t="s">
        <v>496</v>
      </c>
      <c r="B192" t="s">
        <v>497</v>
      </c>
      <c r="C192" t="s">
        <v>406</v>
      </c>
      <c r="D192" t="s">
        <v>226</v>
      </c>
      <c r="E192">
        <v>17</v>
      </c>
      <c r="F192">
        <v>327</v>
      </c>
      <c r="G192">
        <v>4</v>
      </c>
      <c r="H192">
        <v>0.05</v>
      </c>
      <c r="I192">
        <v>7.4999999999999997E-2</v>
      </c>
      <c r="J192" t="s">
        <v>384</v>
      </c>
      <c r="K192" t="s">
        <v>420</v>
      </c>
      <c r="L192" t="s">
        <v>393</v>
      </c>
      <c r="M192">
        <f t="shared" si="25"/>
        <v>212.55</v>
      </c>
      <c r="N192">
        <f t="shared" si="26"/>
        <v>13</v>
      </c>
      <c r="O192">
        <f t="shared" si="27"/>
        <v>4251</v>
      </c>
      <c r="P192">
        <f t="shared" si="28"/>
        <v>318.82499999999999</v>
      </c>
      <c r="Q192">
        <f t="shared" si="29"/>
        <v>3719.625</v>
      </c>
    </row>
    <row r="193" spans="1:17" hidden="1" x14ac:dyDescent="0.3">
      <c r="A193" t="s">
        <v>517</v>
      </c>
      <c r="B193" t="s">
        <v>426</v>
      </c>
      <c r="C193" t="s">
        <v>377</v>
      </c>
      <c r="D193" t="s">
        <v>214</v>
      </c>
      <c r="E193">
        <v>13</v>
      </c>
      <c r="F193">
        <v>441</v>
      </c>
      <c r="G193">
        <v>4</v>
      </c>
      <c r="H193">
        <v>0</v>
      </c>
      <c r="I193">
        <v>7.4999999999999997E-2</v>
      </c>
      <c r="J193" t="s">
        <v>372</v>
      </c>
      <c r="K193" t="s">
        <v>397</v>
      </c>
      <c r="L193" t="s">
        <v>393</v>
      </c>
      <c r="M193">
        <f t="shared" si="25"/>
        <v>0</v>
      </c>
      <c r="N193">
        <f t="shared" si="26"/>
        <v>9</v>
      </c>
      <c r="O193">
        <f t="shared" si="27"/>
        <v>3969</v>
      </c>
      <c r="P193">
        <f t="shared" si="28"/>
        <v>297.67500000000001</v>
      </c>
      <c r="Q193">
        <f t="shared" si="29"/>
        <v>3671.3249999999998</v>
      </c>
    </row>
    <row r="194" spans="1:17" hidden="1" x14ac:dyDescent="0.3">
      <c r="A194" t="s">
        <v>579</v>
      </c>
      <c r="B194" t="s">
        <v>465</v>
      </c>
      <c r="C194" t="s">
        <v>400</v>
      </c>
      <c r="D194" t="s">
        <v>269</v>
      </c>
      <c r="E194">
        <v>6</v>
      </c>
      <c r="F194">
        <v>721</v>
      </c>
      <c r="G194">
        <v>1</v>
      </c>
      <c r="H194">
        <v>0.05</v>
      </c>
      <c r="I194">
        <v>7.4999999999999997E-2</v>
      </c>
      <c r="J194" t="s">
        <v>372</v>
      </c>
      <c r="K194" t="s">
        <v>373</v>
      </c>
      <c r="L194" t="s">
        <v>385</v>
      </c>
      <c r="M194">
        <f t="shared" ref="M194:M201" si="30">H194*O194</f>
        <v>180.25</v>
      </c>
      <c r="N194">
        <f t="shared" ref="N194:N201" si="31">SUM(E194-G194)</f>
        <v>5</v>
      </c>
      <c r="O194">
        <f t="shared" ref="O194:O201" si="32">SUM(F194*N194)</f>
        <v>3605</v>
      </c>
      <c r="P194">
        <f t="shared" ref="P194:P201" si="33">I194*O194</f>
        <v>270.375</v>
      </c>
      <c r="Q194">
        <f t="shared" ref="Q194:Q201" si="34">SUM(O194-M194-P194)</f>
        <v>3154.375</v>
      </c>
    </row>
    <row r="195" spans="1:17" hidden="1" x14ac:dyDescent="0.3">
      <c r="A195" t="s">
        <v>597</v>
      </c>
      <c r="B195" t="s">
        <v>432</v>
      </c>
      <c r="C195" t="s">
        <v>400</v>
      </c>
      <c r="D195" t="s">
        <v>269</v>
      </c>
      <c r="E195">
        <v>8</v>
      </c>
      <c r="F195">
        <v>946</v>
      </c>
      <c r="G195">
        <v>5</v>
      </c>
      <c r="H195">
        <v>0.05</v>
      </c>
      <c r="I195">
        <v>7.4999999999999997E-2</v>
      </c>
      <c r="J195" t="s">
        <v>384</v>
      </c>
      <c r="K195" t="s">
        <v>373</v>
      </c>
      <c r="L195" t="s">
        <v>380</v>
      </c>
      <c r="M195">
        <f t="shared" si="30"/>
        <v>141.9</v>
      </c>
      <c r="N195">
        <f t="shared" si="31"/>
        <v>3</v>
      </c>
      <c r="O195">
        <f t="shared" si="32"/>
        <v>2838</v>
      </c>
      <c r="P195">
        <f t="shared" si="33"/>
        <v>212.85</v>
      </c>
      <c r="Q195">
        <f t="shared" si="34"/>
        <v>2483.25</v>
      </c>
    </row>
    <row r="196" spans="1:17" hidden="1" x14ac:dyDescent="0.3">
      <c r="A196" t="s">
        <v>526</v>
      </c>
      <c r="B196" t="s">
        <v>422</v>
      </c>
      <c r="C196" t="s">
        <v>400</v>
      </c>
      <c r="D196" t="s">
        <v>268</v>
      </c>
      <c r="E196">
        <v>10</v>
      </c>
      <c r="F196">
        <v>353</v>
      </c>
      <c r="G196">
        <v>2</v>
      </c>
      <c r="H196">
        <v>0.05</v>
      </c>
      <c r="I196">
        <v>7.4999999999999997E-2</v>
      </c>
      <c r="J196" t="s">
        <v>372</v>
      </c>
      <c r="K196" t="s">
        <v>379</v>
      </c>
      <c r="L196" t="s">
        <v>374</v>
      </c>
      <c r="M196">
        <f t="shared" si="30"/>
        <v>141.20000000000002</v>
      </c>
      <c r="N196">
        <f t="shared" si="31"/>
        <v>8</v>
      </c>
      <c r="O196">
        <f t="shared" si="32"/>
        <v>2824</v>
      </c>
      <c r="P196">
        <f t="shared" si="33"/>
        <v>211.79999999999998</v>
      </c>
      <c r="Q196">
        <f t="shared" si="34"/>
        <v>2471</v>
      </c>
    </row>
    <row r="197" spans="1:17" x14ac:dyDescent="0.3">
      <c r="A197" t="s">
        <v>449</v>
      </c>
      <c r="B197" t="s">
        <v>369</v>
      </c>
      <c r="C197" t="s">
        <v>406</v>
      </c>
      <c r="D197" t="s">
        <v>225</v>
      </c>
      <c r="E197">
        <v>8</v>
      </c>
      <c r="F197">
        <v>415</v>
      </c>
      <c r="G197">
        <v>2</v>
      </c>
      <c r="H197">
        <v>0</v>
      </c>
      <c r="I197">
        <v>7.4999999999999997E-2</v>
      </c>
      <c r="J197" t="s">
        <v>384</v>
      </c>
      <c r="K197" t="s">
        <v>379</v>
      </c>
      <c r="L197" t="s">
        <v>374</v>
      </c>
      <c r="M197">
        <f t="shared" si="30"/>
        <v>0</v>
      </c>
      <c r="N197">
        <f t="shared" si="31"/>
        <v>6</v>
      </c>
      <c r="O197">
        <f t="shared" si="32"/>
        <v>2490</v>
      </c>
      <c r="P197">
        <f t="shared" si="33"/>
        <v>186.75</v>
      </c>
      <c r="Q197">
        <f t="shared" si="34"/>
        <v>2303.25</v>
      </c>
    </row>
    <row r="198" spans="1:17" x14ac:dyDescent="0.3">
      <c r="A198" t="s">
        <v>404</v>
      </c>
      <c r="B198" t="s">
        <v>405</v>
      </c>
      <c r="C198" t="s">
        <v>406</v>
      </c>
      <c r="D198" t="s">
        <v>225</v>
      </c>
      <c r="E198">
        <v>7</v>
      </c>
      <c r="F198">
        <v>492</v>
      </c>
      <c r="G198">
        <v>3</v>
      </c>
      <c r="H198">
        <v>0</v>
      </c>
      <c r="I198">
        <v>7.4999999999999997E-2</v>
      </c>
      <c r="J198" t="s">
        <v>384</v>
      </c>
      <c r="K198" t="s">
        <v>397</v>
      </c>
      <c r="L198" t="s">
        <v>374</v>
      </c>
      <c r="M198">
        <f t="shared" si="30"/>
        <v>0</v>
      </c>
      <c r="N198">
        <f t="shared" si="31"/>
        <v>4</v>
      </c>
      <c r="O198">
        <f t="shared" si="32"/>
        <v>1968</v>
      </c>
      <c r="P198">
        <f t="shared" si="33"/>
        <v>147.6</v>
      </c>
      <c r="Q198">
        <f t="shared" si="34"/>
        <v>1820.4</v>
      </c>
    </row>
    <row r="199" spans="1:17" hidden="1" x14ac:dyDescent="0.3">
      <c r="A199" t="s">
        <v>612</v>
      </c>
      <c r="B199" t="s">
        <v>387</v>
      </c>
      <c r="C199" t="s">
        <v>406</v>
      </c>
      <c r="D199" t="s">
        <v>226</v>
      </c>
      <c r="E199">
        <v>10</v>
      </c>
      <c r="F199">
        <v>343</v>
      </c>
      <c r="G199">
        <v>4</v>
      </c>
      <c r="H199">
        <v>0.1</v>
      </c>
      <c r="I199">
        <v>7.4999999999999997E-2</v>
      </c>
      <c r="J199" t="s">
        <v>392</v>
      </c>
      <c r="K199" t="s">
        <v>96</v>
      </c>
      <c r="L199" t="s">
        <v>393</v>
      </c>
      <c r="M199">
        <f t="shared" si="30"/>
        <v>205.8</v>
      </c>
      <c r="N199">
        <f t="shared" si="31"/>
        <v>6</v>
      </c>
      <c r="O199">
        <f t="shared" si="32"/>
        <v>2058</v>
      </c>
      <c r="P199">
        <f t="shared" si="33"/>
        <v>154.35</v>
      </c>
      <c r="Q199">
        <f t="shared" si="34"/>
        <v>1697.8500000000001</v>
      </c>
    </row>
    <row r="200" spans="1:17" hidden="1" x14ac:dyDescent="0.3">
      <c r="A200" t="s">
        <v>615</v>
      </c>
      <c r="B200" t="s">
        <v>389</v>
      </c>
      <c r="C200" t="s">
        <v>406</v>
      </c>
      <c r="D200" t="s">
        <v>291</v>
      </c>
      <c r="E200">
        <v>7</v>
      </c>
      <c r="F200">
        <v>712</v>
      </c>
      <c r="G200">
        <v>5</v>
      </c>
      <c r="H200">
        <v>0.1</v>
      </c>
      <c r="I200">
        <v>7.4999999999999997E-2</v>
      </c>
      <c r="J200" t="s">
        <v>384</v>
      </c>
      <c r="K200" t="s">
        <v>397</v>
      </c>
      <c r="L200" t="s">
        <v>380</v>
      </c>
      <c r="M200">
        <f t="shared" si="30"/>
        <v>142.4</v>
      </c>
      <c r="N200">
        <f t="shared" si="31"/>
        <v>2</v>
      </c>
      <c r="O200">
        <f t="shared" si="32"/>
        <v>1424</v>
      </c>
      <c r="P200">
        <f t="shared" si="33"/>
        <v>106.8</v>
      </c>
      <c r="Q200">
        <f t="shared" si="34"/>
        <v>1174.8</v>
      </c>
    </row>
    <row r="201" spans="1:17" hidden="1" x14ac:dyDescent="0.3">
      <c r="A201" t="s">
        <v>560</v>
      </c>
      <c r="B201" t="s">
        <v>471</v>
      </c>
      <c r="C201" t="s">
        <v>416</v>
      </c>
      <c r="D201" t="s">
        <v>248</v>
      </c>
      <c r="E201">
        <v>7</v>
      </c>
      <c r="F201">
        <v>416</v>
      </c>
      <c r="G201">
        <v>4</v>
      </c>
      <c r="H201">
        <v>0.05</v>
      </c>
      <c r="I201">
        <v>7.4999999999999997E-2</v>
      </c>
      <c r="J201" t="s">
        <v>384</v>
      </c>
      <c r="K201" t="s">
        <v>373</v>
      </c>
      <c r="L201" t="s">
        <v>385</v>
      </c>
      <c r="M201">
        <f t="shared" si="30"/>
        <v>62.400000000000006</v>
      </c>
      <c r="N201">
        <f t="shared" si="31"/>
        <v>3</v>
      </c>
      <c r="O201">
        <f t="shared" si="32"/>
        <v>1248</v>
      </c>
      <c r="P201">
        <f t="shared" si="33"/>
        <v>93.6</v>
      </c>
      <c r="Q201">
        <f t="shared" si="34"/>
        <v>1092</v>
      </c>
    </row>
  </sheetData>
  <autoFilter ref="A1:Q201" xr:uid="{40FFC50E-4A24-42FE-B0B1-F5BF1A1C509C}">
    <filterColumn colId="9">
      <filters>
        <filter val="POS"/>
      </filters>
    </filterColumn>
    <filterColumn colId="11">
      <filters>
        <filter val="Lekki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2025-5F2D-4FE5-9D63-84FCF967D983}">
  <dimension ref="A1:BG1101"/>
  <sheetViews>
    <sheetView topLeftCell="E1" zoomScale="10" zoomScaleNormal="75" workbookViewId="0">
      <selection activeCell="J12" sqref="J12"/>
    </sheetView>
  </sheetViews>
  <sheetFormatPr defaultRowHeight="14.4" x14ac:dyDescent="0.3"/>
  <cols>
    <col min="1" max="1" width="11.5546875" customWidth="1"/>
    <col min="2" max="2" width="12.88671875" customWidth="1"/>
    <col min="3" max="3" width="17.6640625" customWidth="1"/>
    <col min="4" max="4" width="17.77734375" customWidth="1"/>
    <col min="5" max="6" width="10.88671875" customWidth="1"/>
    <col min="7" max="7" width="12.109375" customWidth="1"/>
    <col min="8" max="8" width="13.33203125" customWidth="1"/>
    <col min="9" max="9" width="9" customWidth="1"/>
    <col min="10" max="10" width="11.77734375" customWidth="1"/>
    <col min="11" max="11" width="19.109375" customWidth="1"/>
    <col min="12" max="12" width="10.109375" customWidth="1"/>
    <col min="13" max="13" width="13.33203125" customWidth="1"/>
    <col min="14" max="14" width="21.21875" customWidth="1"/>
    <col min="15" max="15" width="14.44140625" customWidth="1"/>
    <col min="16" max="16" width="15.44140625" customWidth="1"/>
    <col min="17" max="17" width="24.109375" customWidth="1"/>
    <col min="18" max="18" width="11.88671875" customWidth="1"/>
    <col min="19" max="19" width="10.6640625" customWidth="1"/>
    <col min="20" max="20" width="23.5546875" customWidth="1"/>
    <col min="21" max="21" width="16.33203125" customWidth="1"/>
    <col min="22" max="22" width="10.6640625" customWidth="1"/>
    <col min="23" max="23" width="21.33203125" customWidth="1"/>
    <col min="24" max="24" width="12.88671875" customWidth="1"/>
    <col min="25" max="25" width="24.77734375" customWidth="1"/>
    <col min="26" max="26" width="19.109375" customWidth="1"/>
    <col min="27" max="27" width="9" customWidth="1"/>
    <col min="28" max="28" width="10.6640625" customWidth="1"/>
    <col min="29" max="29" width="18.5546875" customWidth="1"/>
    <col min="30" max="30" width="21.33203125" customWidth="1"/>
    <col min="31" max="31" width="11.77734375" customWidth="1"/>
    <col min="32" max="32" width="20.109375" customWidth="1"/>
    <col min="33" max="33" width="29.88671875" customWidth="1"/>
    <col min="34" max="34" width="12.33203125" style="58" bestFit="1" customWidth="1"/>
    <col min="35" max="35" width="15.77734375" customWidth="1"/>
    <col min="37" max="37" width="34.88671875" bestFit="1" customWidth="1"/>
    <col min="38" max="38" width="17.44140625" bestFit="1" customWidth="1"/>
    <col min="39" max="39" width="16.109375" bestFit="1" customWidth="1"/>
    <col min="40" max="40" width="19.6640625" bestFit="1" customWidth="1"/>
    <col min="41" max="42" width="17.44140625" bestFit="1" customWidth="1"/>
    <col min="43" max="43" width="34.6640625" bestFit="1" customWidth="1"/>
    <col min="44" max="44" width="19.6640625" bestFit="1" customWidth="1"/>
    <col min="45" max="45" width="15.88671875" bestFit="1" customWidth="1"/>
    <col min="46" max="46" width="19.6640625" bestFit="1" customWidth="1"/>
    <col min="47" max="47" width="34.88671875" bestFit="1" customWidth="1"/>
    <col min="48" max="48" width="15.88671875" bestFit="1" customWidth="1"/>
    <col min="49" max="50" width="17.44140625" bestFit="1" customWidth="1"/>
    <col min="51" max="51" width="18.44140625" bestFit="1" customWidth="1"/>
    <col min="52" max="52" width="24.77734375" bestFit="1" customWidth="1"/>
    <col min="53" max="54" width="17.44140625" bestFit="1" customWidth="1"/>
    <col min="55" max="55" width="18.44140625" bestFit="1" customWidth="1"/>
    <col min="56" max="56" width="24" bestFit="1" customWidth="1"/>
    <col min="57" max="59" width="17.44140625" bestFit="1" customWidth="1"/>
    <col min="60" max="96" width="4.88671875" bestFit="1" customWidth="1"/>
    <col min="97" max="97" width="9.77734375" bestFit="1" customWidth="1"/>
    <col min="98" max="98" width="15.109375" bestFit="1" customWidth="1"/>
    <col min="99" max="99" width="21.109375" bestFit="1" customWidth="1"/>
    <col min="100" max="100" width="19.5546875" bestFit="1" customWidth="1"/>
    <col min="101" max="101" width="10" bestFit="1" customWidth="1"/>
    <col min="102" max="102" width="9" bestFit="1" customWidth="1"/>
    <col min="103" max="103" width="8" bestFit="1" customWidth="1"/>
    <col min="104" max="105" width="9" bestFit="1" customWidth="1"/>
    <col min="106" max="106" width="11" bestFit="1" customWidth="1"/>
    <col min="107" max="107" width="7" bestFit="1" customWidth="1"/>
    <col min="108" max="108" width="10" bestFit="1" customWidth="1"/>
    <col min="109" max="109" width="7" bestFit="1" customWidth="1"/>
    <col min="110" max="110" width="8" bestFit="1" customWidth="1"/>
    <col min="111" max="112" width="9" bestFit="1" customWidth="1"/>
    <col min="113" max="113" width="8" bestFit="1" customWidth="1"/>
    <col min="114" max="117" width="7" bestFit="1" customWidth="1"/>
    <col min="118" max="118" width="8" bestFit="1" customWidth="1"/>
    <col min="119" max="120" width="9" bestFit="1" customWidth="1"/>
    <col min="121" max="121" width="6" bestFit="1" customWidth="1"/>
    <col min="122" max="122" width="7" bestFit="1" customWidth="1"/>
    <col min="123" max="123" width="10" bestFit="1" customWidth="1"/>
    <col min="124" max="126" width="9" bestFit="1" customWidth="1"/>
    <col min="127" max="127" width="10" bestFit="1" customWidth="1"/>
    <col min="128" max="128" width="8" bestFit="1" customWidth="1"/>
    <col min="129" max="129" width="11" bestFit="1" customWidth="1"/>
    <col min="130" max="131" width="8" bestFit="1" customWidth="1"/>
    <col min="132" max="132" width="10" bestFit="1" customWidth="1"/>
    <col min="133" max="133" width="9" bestFit="1" customWidth="1"/>
    <col min="134" max="134" width="10" bestFit="1" customWidth="1"/>
    <col min="135" max="135" width="7" bestFit="1" customWidth="1"/>
    <col min="136" max="136" width="8" bestFit="1" customWidth="1"/>
    <col min="137" max="137" width="11" bestFit="1" customWidth="1"/>
    <col min="138" max="138" width="9" bestFit="1" customWidth="1"/>
    <col min="139" max="139" width="10" bestFit="1" customWidth="1"/>
    <col min="140" max="140" width="8" bestFit="1" customWidth="1"/>
    <col min="141" max="141" width="9" bestFit="1" customWidth="1"/>
    <col min="142" max="142" width="8" bestFit="1" customWidth="1"/>
    <col min="143" max="143" width="10" bestFit="1" customWidth="1"/>
    <col min="144" max="144" width="9" bestFit="1" customWidth="1"/>
    <col min="145" max="147" width="10" bestFit="1" customWidth="1"/>
    <col min="148" max="148" width="8" bestFit="1" customWidth="1"/>
    <col min="149" max="152" width="10" bestFit="1" customWidth="1"/>
    <col min="153" max="153" width="9" bestFit="1" customWidth="1"/>
    <col min="154" max="154" width="7" bestFit="1" customWidth="1"/>
    <col min="155" max="157" width="8" bestFit="1" customWidth="1"/>
    <col min="158" max="158" width="10" bestFit="1" customWidth="1"/>
    <col min="159" max="159" width="9" bestFit="1" customWidth="1"/>
    <col min="160" max="160" width="8" bestFit="1" customWidth="1"/>
    <col min="161" max="161" width="7" bestFit="1" customWidth="1"/>
    <col min="162" max="162" width="11" bestFit="1" customWidth="1"/>
    <col min="163" max="163" width="8" bestFit="1" customWidth="1"/>
    <col min="164" max="164" width="9" bestFit="1" customWidth="1"/>
    <col min="165" max="165" width="10" bestFit="1" customWidth="1"/>
    <col min="166" max="166" width="9" bestFit="1" customWidth="1"/>
    <col min="167" max="168" width="10" bestFit="1" customWidth="1"/>
    <col min="169" max="169" width="11" bestFit="1" customWidth="1"/>
    <col min="170" max="170" width="10" bestFit="1" customWidth="1"/>
    <col min="171" max="172" width="8" bestFit="1" customWidth="1"/>
    <col min="173" max="173" width="10" bestFit="1" customWidth="1"/>
    <col min="174" max="175" width="8" bestFit="1" customWidth="1"/>
    <col min="176" max="176" width="9" bestFit="1" customWidth="1"/>
    <col min="177" max="177" width="8" bestFit="1" customWidth="1"/>
    <col min="178" max="179" width="10" bestFit="1" customWidth="1"/>
    <col min="180" max="180" width="11" bestFit="1" customWidth="1"/>
    <col min="181" max="181" width="7" bestFit="1" customWidth="1"/>
    <col min="182" max="183" width="8" bestFit="1" customWidth="1"/>
    <col min="184" max="184" width="9" bestFit="1" customWidth="1"/>
    <col min="185" max="185" width="11" bestFit="1" customWidth="1"/>
    <col min="186" max="186" width="7" bestFit="1" customWidth="1"/>
    <col min="187" max="191" width="8" bestFit="1" customWidth="1"/>
    <col min="192" max="192" width="9" bestFit="1" customWidth="1"/>
    <col min="193" max="193" width="7" bestFit="1" customWidth="1"/>
    <col min="194" max="194" width="11" bestFit="1" customWidth="1"/>
    <col min="195" max="195" width="10" bestFit="1" customWidth="1"/>
    <col min="196" max="196" width="9" bestFit="1" customWidth="1"/>
    <col min="197" max="197" width="8" bestFit="1" customWidth="1"/>
    <col min="198" max="199" width="9" bestFit="1" customWidth="1"/>
    <col min="200" max="200" width="11" bestFit="1" customWidth="1"/>
    <col min="201" max="201" width="10" bestFit="1" customWidth="1"/>
    <col min="202" max="202" width="9" bestFit="1" customWidth="1"/>
    <col min="203" max="204" width="8" bestFit="1" customWidth="1"/>
    <col min="205" max="205" width="9" bestFit="1" customWidth="1"/>
    <col min="206" max="206" width="11" bestFit="1" customWidth="1"/>
    <col min="207" max="207" width="8" bestFit="1" customWidth="1"/>
    <col min="208" max="209" width="9" bestFit="1" customWidth="1"/>
    <col min="210" max="211" width="8" bestFit="1" customWidth="1"/>
    <col min="212" max="212" width="10" bestFit="1" customWidth="1"/>
    <col min="213" max="213" width="11" bestFit="1" customWidth="1"/>
    <col min="214" max="214" width="9" bestFit="1" customWidth="1"/>
    <col min="215" max="215" width="10" bestFit="1" customWidth="1"/>
    <col min="216" max="216" width="8" bestFit="1" customWidth="1"/>
    <col min="217" max="217" width="5" bestFit="1" customWidth="1"/>
    <col min="218" max="219" width="9" bestFit="1" customWidth="1"/>
    <col min="220" max="220" width="8" bestFit="1" customWidth="1"/>
    <col min="221" max="221" width="11" bestFit="1" customWidth="1"/>
    <col min="222" max="222" width="8" bestFit="1" customWidth="1"/>
    <col min="223" max="223" width="11" bestFit="1" customWidth="1"/>
    <col min="224" max="224" width="8" bestFit="1" customWidth="1"/>
    <col min="225" max="225" width="10" bestFit="1" customWidth="1"/>
    <col min="226" max="227" width="8" bestFit="1" customWidth="1"/>
    <col min="228" max="228" width="10" bestFit="1" customWidth="1"/>
    <col min="229" max="230" width="8" bestFit="1" customWidth="1"/>
    <col min="231" max="232" width="9" bestFit="1" customWidth="1"/>
    <col min="233" max="233" width="8" bestFit="1" customWidth="1"/>
    <col min="234" max="234" width="10" bestFit="1" customWidth="1"/>
    <col min="235" max="235" width="7" bestFit="1" customWidth="1"/>
    <col min="236" max="237" width="9" bestFit="1" customWidth="1"/>
    <col min="238" max="238" width="8" bestFit="1" customWidth="1"/>
    <col min="239" max="239" width="11" bestFit="1" customWidth="1"/>
    <col min="240" max="240" width="10" bestFit="1" customWidth="1"/>
    <col min="241" max="241" width="8" bestFit="1" customWidth="1"/>
    <col min="242" max="242" width="10" bestFit="1" customWidth="1"/>
    <col min="243" max="243" width="11" bestFit="1" customWidth="1"/>
    <col min="244" max="245" width="9" bestFit="1" customWidth="1"/>
    <col min="246" max="246" width="8" bestFit="1" customWidth="1"/>
    <col min="247" max="247" width="11" bestFit="1" customWidth="1"/>
    <col min="248" max="248" width="8" bestFit="1" customWidth="1"/>
    <col min="249" max="251" width="11" bestFit="1" customWidth="1"/>
    <col min="252" max="255" width="10" bestFit="1" customWidth="1"/>
    <col min="256" max="256" width="8" bestFit="1" customWidth="1"/>
    <col min="257" max="257" width="11" bestFit="1" customWidth="1"/>
    <col min="258" max="258" width="8" bestFit="1" customWidth="1"/>
    <col min="259" max="259" width="11" bestFit="1" customWidth="1"/>
    <col min="260" max="260" width="7" bestFit="1" customWidth="1"/>
    <col min="261" max="261" width="8" bestFit="1" customWidth="1"/>
    <col min="262" max="262" width="10" bestFit="1" customWidth="1"/>
    <col min="263" max="263" width="11" bestFit="1" customWidth="1"/>
    <col min="264" max="265" width="8" bestFit="1" customWidth="1"/>
    <col min="266" max="266" width="7" bestFit="1" customWidth="1"/>
    <col min="267" max="267" width="9" bestFit="1" customWidth="1"/>
    <col min="268" max="268" width="10" bestFit="1" customWidth="1"/>
    <col min="269" max="269" width="9" bestFit="1" customWidth="1"/>
    <col min="270" max="270" width="11" bestFit="1" customWidth="1"/>
    <col min="271" max="271" width="10" bestFit="1" customWidth="1"/>
    <col min="272" max="272" width="7" bestFit="1" customWidth="1"/>
    <col min="273" max="273" width="8" bestFit="1" customWidth="1"/>
    <col min="274" max="274" width="9" bestFit="1" customWidth="1"/>
    <col min="275" max="275" width="8" bestFit="1" customWidth="1"/>
    <col min="276" max="276" width="10" bestFit="1" customWidth="1"/>
    <col min="277" max="277" width="8" bestFit="1" customWidth="1"/>
    <col min="278" max="278" width="7" bestFit="1" customWidth="1"/>
    <col min="279" max="279" width="10" bestFit="1" customWidth="1"/>
    <col min="280" max="280" width="9" bestFit="1" customWidth="1"/>
    <col min="281" max="281" width="10" bestFit="1" customWidth="1"/>
    <col min="282" max="282" width="7" bestFit="1" customWidth="1"/>
    <col min="283" max="283" width="11" bestFit="1" customWidth="1"/>
    <col min="284" max="284" width="10" bestFit="1" customWidth="1"/>
    <col min="285" max="285" width="8" bestFit="1" customWidth="1"/>
    <col min="286" max="286" width="10" bestFit="1" customWidth="1"/>
    <col min="287" max="287" width="8" bestFit="1" customWidth="1"/>
    <col min="288" max="288" width="9" bestFit="1" customWidth="1"/>
    <col min="289" max="289" width="10" bestFit="1" customWidth="1"/>
    <col min="290" max="290" width="11" bestFit="1" customWidth="1"/>
    <col min="291" max="291" width="7" bestFit="1" customWidth="1"/>
    <col min="292" max="292" width="10" bestFit="1" customWidth="1"/>
    <col min="293" max="293" width="8" bestFit="1" customWidth="1"/>
    <col min="294" max="296" width="10" bestFit="1" customWidth="1"/>
    <col min="297" max="297" width="8" bestFit="1" customWidth="1"/>
    <col min="298" max="298" width="11" bestFit="1" customWidth="1"/>
    <col min="299" max="299" width="10" bestFit="1" customWidth="1"/>
    <col min="300" max="300" width="11" bestFit="1" customWidth="1"/>
    <col min="301" max="301" width="7" bestFit="1" customWidth="1"/>
    <col min="302" max="303" width="9" bestFit="1" customWidth="1"/>
    <col min="304" max="306" width="10" bestFit="1" customWidth="1"/>
    <col min="307" max="307" width="11" bestFit="1" customWidth="1"/>
    <col min="308" max="308" width="7" bestFit="1" customWidth="1"/>
    <col min="309" max="309" width="8" bestFit="1" customWidth="1"/>
    <col min="310" max="310" width="10" bestFit="1" customWidth="1"/>
    <col min="311" max="311" width="8" bestFit="1" customWidth="1"/>
    <col min="312" max="312" width="9" bestFit="1" customWidth="1"/>
    <col min="313" max="313" width="11" bestFit="1" customWidth="1"/>
    <col min="314" max="314" width="8" bestFit="1" customWidth="1"/>
    <col min="315" max="316" width="9" bestFit="1" customWidth="1"/>
    <col min="317" max="317" width="10" bestFit="1" customWidth="1"/>
    <col min="318" max="318" width="9" bestFit="1" customWidth="1"/>
    <col min="319" max="319" width="8" bestFit="1" customWidth="1"/>
    <col min="320" max="321" width="9" bestFit="1" customWidth="1"/>
    <col min="322" max="322" width="10" bestFit="1" customWidth="1"/>
    <col min="323" max="326" width="9" bestFit="1" customWidth="1"/>
    <col min="327" max="331" width="8" bestFit="1" customWidth="1"/>
    <col min="332" max="332" width="5" bestFit="1" customWidth="1"/>
    <col min="333" max="333" width="11" bestFit="1" customWidth="1"/>
    <col min="334" max="334" width="9" bestFit="1" customWidth="1"/>
    <col min="335" max="336" width="8" bestFit="1" customWidth="1"/>
    <col min="337" max="337" width="12" bestFit="1" customWidth="1"/>
    <col min="338" max="339" width="8" bestFit="1" customWidth="1"/>
    <col min="340" max="341" width="11" bestFit="1" customWidth="1"/>
    <col min="342" max="343" width="9" bestFit="1" customWidth="1"/>
    <col min="344" max="345" width="10" bestFit="1" customWidth="1"/>
    <col min="346" max="346" width="9" bestFit="1" customWidth="1"/>
    <col min="347" max="347" width="8" bestFit="1" customWidth="1"/>
    <col min="348" max="348" width="12" bestFit="1" customWidth="1"/>
    <col min="349" max="349" width="10" bestFit="1" customWidth="1"/>
    <col min="350" max="350" width="9" bestFit="1" customWidth="1"/>
    <col min="351" max="351" width="10" bestFit="1" customWidth="1"/>
    <col min="352" max="352" width="8" bestFit="1" customWidth="1"/>
    <col min="353" max="353" width="9" bestFit="1" customWidth="1"/>
    <col min="354" max="354" width="10" bestFit="1" customWidth="1"/>
    <col min="355" max="355" width="8" bestFit="1" customWidth="1"/>
    <col min="356" max="356" width="11" bestFit="1" customWidth="1"/>
    <col min="357" max="361" width="9" bestFit="1" customWidth="1"/>
    <col min="362" max="362" width="11" bestFit="1" customWidth="1"/>
    <col min="363" max="363" width="9" bestFit="1" customWidth="1"/>
    <col min="364" max="364" width="10" bestFit="1" customWidth="1"/>
    <col min="365" max="365" width="8" bestFit="1" customWidth="1"/>
    <col min="366" max="366" width="10" bestFit="1" customWidth="1"/>
    <col min="367" max="367" width="8" bestFit="1" customWidth="1"/>
    <col min="368" max="370" width="10" bestFit="1" customWidth="1"/>
    <col min="371" max="371" width="11" bestFit="1" customWidth="1"/>
    <col min="372" max="372" width="8" bestFit="1" customWidth="1"/>
    <col min="373" max="373" width="9" bestFit="1" customWidth="1"/>
    <col min="374" max="374" width="10" bestFit="1" customWidth="1"/>
    <col min="375" max="376" width="9" bestFit="1" customWidth="1"/>
    <col min="377" max="377" width="11" bestFit="1" customWidth="1"/>
    <col min="378" max="378" width="7" bestFit="1" customWidth="1"/>
    <col min="379" max="380" width="12" bestFit="1" customWidth="1"/>
    <col min="381" max="382" width="11" bestFit="1" customWidth="1"/>
    <col min="383" max="383" width="10" bestFit="1" customWidth="1"/>
    <col min="384" max="384" width="8" bestFit="1" customWidth="1"/>
    <col min="385" max="386" width="9" bestFit="1" customWidth="1"/>
    <col min="387" max="387" width="10" bestFit="1" customWidth="1"/>
    <col min="388" max="390" width="11" bestFit="1" customWidth="1"/>
    <col min="391" max="392" width="8" bestFit="1" customWidth="1"/>
    <col min="393" max="393" width="10" bestFit="1" customWidth="1"/>
    <col min="394" max="395" width="9" bestFit="1" customWidth="1"/>
    <col min="396" max="396" width="7" bestFit="1" customWidth="1"/>
    <col min="397" max="398" width="8" bestFit="1" customWidth="1"/>
    <col min="399" max="399" width="12" bestFit="1" customWidth="1"/>
    <col min="400" max="400" width="10" bestFit="1" customWidth="1"/>
    <col min="401" max="401" width="7" bestFit="1" customWidth="1"/>
    <col min="402" max="402" width="12" bestFit="1" customWidth="1"/>
    <col min="403" max="403" width="8" bestFit="1" customWidth="1"/>
    <col min="404" max="404" width="10" bestFit="1" customWidth="1"/>
    <col min="405" max="405" width="8" bestFit="1" customWidth="1"/>
    <col min="406" max="406" width="11" bestFit="1" customWidth="1"/>
    <col min="407" max="407" width="10" bestFit="1" customWidth="1"/>
    <col min="408" max="408" width="9" bestFit="1" customWidth="1"/>
    <col min="409" max="410" width="10" bestFit="1" customWidth="1"/>
    <col min="411" max="411" width="11" bestFit="1" customWidth="1"/>
    <col min="412" max="412" width="7" bestFit="1" customWidth="1"/>
    <col min="413" max="413" width="8" bestFit="1" customWidth="1"/>
    <col min="414" max="414" width="9" bestFit="1" customWidth="1"/>
    <col min="415" max="415" width="7" bestFit="1" customWidth="1"/>
    <col min="416" max="418" width="9" bestFit="1" customWidth="1"/>
    <col min="419" max="419" width="11" bestFit="1" customWidth="1"/>
    <col min="420" max="420" width="8" bestFit="1" customWidth="1"/>
    <col min="421" max="421" width="11" bestFit="1" customWidth="1"/>
    <col min="422" max="422" width="8" bestFit="1" customWidth="1"/>
    <col min="423" max="423" width="11" bestFit="1" customWidth="1"/>
    <col min="424" max="425" width="8" bestFit="1" customWidth="1"/>
    <col min="426" max="426" width="7" bestFit="1" customWidth="1"/>
    <col min="427" max="427" width="8" bestFit="1" customWidth="1"/>
    <col min="428" max="429" width="10" bestFit="1" customWidth="1"/>
    <col min="430" max="430" width="8" bestFit="1" customWidth="1"/>
    <col min="431" max="431" width="10" bestFit="1" customWidth="1"/>
    <col min="432" max="432" width="7" bestFit="1" customWidth="1"/>
    <col min="433" max="433" width="8" bestFit="1" customWidth="1"/>
    <col min="434" max="434" width="7" bestFit="1" customWidth="1"/>
    <col min="435" max="435" width="11" bestFit="1" customWidth="1"/>
    <col min="436" max="436" width="7" bestFit="1" customWidth="1"/>
    <col min="437" max="437" width="9" bestFit="1" customWidth="1"/>
    <col min="438" max="438" width="11" bestFit="1" customWidth="1"/>
    <col min="439" max="440" width="9" bestFit="1" customWidth="1"/>
    <col min="441" max="441" width="10" bestFit="1" customWidth="1"/>
    <col min="442" max="442" width="9" bestFit="1" customWidth="1"/>
    <col min="443" max="443" width="11" bestFit="1" customWidth="1"/>
    <col min="444" max="444" width="12" bestFit="1" customWidth="1"/>
    <col min="445" max="445" width="10" bestFit="1" customWidth="1"/>
    <col min="446" max="446" width="11" bestFit="1" customWidth="1"/>
    <col min="447" max="448" width="9" bestFit="1" customWidth="1"/>
    <col min="449" max="449" width="11" bestFit="1" customWidth="1"/>
    <col min="450" max="450" width="12" bestFit="1" customWidth="1"/>
    <col min="451" max="451" width="8" bestFit="1" customWidth="1"/>
    <col min="452" max="453" width="9" bestFit="1" customWidth="1"/>
    <col min="454" max="454" width="8" bestFit="1" customWidth="1"/>
    <col min="455" max="455" width="12" bestFit="1" customWidth="1"/>
    <col min="456" max="456" width="8" bestFit="1" customWidth="1"/>
    <col min="457" max="457" width="7" bestFit="1" customWidth="1"/>
    <col min="458" max="458" width="8" bestFit="1" customWidth="1"/>
    <col min="459" max="459" width="11" bestFit="1" customWidth="1"/>
    <col min="460" max="460" width="10" bestFit="1" customWidth="1"/>
    <col min="461" max="461" width="9" bestFit="1" customWidth="1"/>
    <col min="462" max="462" width="11" bestFit="1" customWidth="1"/>
    <col min="463" max="463" width="8" bestFit="1" customWidth="1"/>
    <col min="464" max="464" width="12" bestFit="1" customWidth="1"/>
    <col min="465" max="466" width="11" bestFit="1" customWidth="1"/>
    <col min="467" max="467" width="9" bestFit="1" customWidth="1"/>
    <col min="468" max="468" width="8" bestFit="1" customWidth="1"/>
    <col min="469" max="470" width="10" bestFit="1" customWidth="1"/>
    <col min="471" max="471" width="11" bestFit="1" customWidth="1"/>
    <col min="472" max="472" width="8" bestFit="1" customWidth="1"/>
    <col min="473" max="473" width="10" bestFit="1" customWidth="1"/>
    <col min="474" max="475" width="8" bestFit="1" customWidth="1"/>
    <col min="476" max="476" width="12" bestFit="1" customWidth="1"/>
    <col min="477" max="477" width="9" bestFit="1" customWidth="1"/>
    <col min="478" max="479" width="8" bestFit="1" customWidth="1"/>
    <col min="480" max="480" width="10" bestFit="1" customWidth="1"/>
    <col min="481" max="481" width="8" bestFit="1" customWidth="1"/>
    <col min="482" max="482" width="9" bestFit="1" customWidth="1"/>
    <col min="483" max="483" width="10" bestFit="1" customWidth="1"/>
    <col min="484" max="485" width="11" bestFit="1" customWidth="1"/>
    <col min="486" max="487" width="9" bestFit="1" customWidth="1"/>
    <col min="488" max="488" width="8" bestFit="1" customWidth="1"/>
    <col min="489" max="489" width="9" bestFit="1" customWidth="1"/>
    <col min="490" max="490" width="10" bestFit="1" customWidth="1"/>
    <col min="491" max="491" width="8" bestFit="1" customWidth="1"/>
    <col min="492" max="492" width="11" bestFit="1" customWidth="1"/>
    <col min="493" max="493" width="9" bestFit="1" customWidth="1"/>
    <col min="494" max="494" width="10" bestFit="1" customWidth="1"/>
    <col min="495" max="495" width="11" bestFit="1" customWidth="1"/>
    <col min="496" max="496" width="9" bestFit="1" customWidth="1"/>
    <col min="497" max="497" width="12" bestFit="1" customWidth="1"/>
    <col min="498" max="498" width="9" bestFit="1" customWidth="1"/>
    <col min="499" max="499" width="11" bestFit="1" customWidth="1"/>
    <col min="500" max="500" width="8" bestFit="1" customWidth="1"/>
    <col min="501" max="501" width="9" bestFit="1" customWidth="1"/>
    <col min="502" max="502" width="12" bestFit="1" customWidth="1"/>
    <col min="503" max="503" width="10" bestFit="1" customWidth="1"/>
    <col min="504" max="505" width="11" bestFit="1" customWidth="1"/>
    <col min="506" max="506" width="8" bestFit="1" customWidth="1"/>
    <col min="507" max="507" width="7" bestFit="1" customWidth="1"/>
    <col min="508" max="508" width="10" bestFit="1" customWidth="1"/>
    <col min="509" max="509" width="7" bestFit="1" customWidth="1"/>
    <col min="510" max="510" width="11" bestFit="1" customWidth="1"/>
    <col min="511" max="511" width="8" bestFit="1" customWidth="1"/>
    <col min="512" max="513" width="10" bestFit="1" customWidth="1"/>
    <col min="514" max="514" width="11" bestFit="1" customWidth="1"/>
    <col min="515" max="515" width="8" bestFit="1" customWidth="1"/>
    <col min="516" max="516" width="11" bestFit="1" customWidth="1"/>
    <col min="517" max="520" width="10" bestFit="1" customWidth="1"/>
    <col min="521" max="521" width="9" bestFit="1" customWidth="1"/>
    <col min="522" max="522" width="8" bestFit="1" customWidth="1"/>
    <col min="523" max="524" width="9" bestFit="1" customWidth="1"/>
    <col min="525" max="525" width="7" bestFit="1" customWidth="1"/>
    <col min="526" max="526" width="10" bestFit="1" customWidth="1"/>
    <col min="527" max="527" width="12" bestFit="1" customWidth="1"/>
    <col min="528" max="528" width="10" bestFit="1" customWidth="1"/>
    <col min="529" max="529" width="12" bestFit="1" customWidth="1"/>
    <col min="530" max="530" width="9" bestFit="1" customWidth="1"/>
    <col min="531" max="531" width="11" bestFit="1" customWidth="1"/>
    <col min="532" max="532" width="9" bestFit="1" customWidth="1"/>
    <col min="533" max="533" width="10" bestFit="1" customWidth="1"/>
    <col min="534" max="535" width="11" bestFit="1" customWidth="1"/>
    <col min="536" max="536" width="6" bestFit="1" customWidth="1"/>
    <col min="537" max="537" width="11" bestFit="1" customWidth="1"/>
    <col min="538" max="539" width="10" bestFit="1" customWidth="1"/>
    <col min="540" max="540" width="12" bestFit="1" customWidth="1"/>
    <col min="541" max="541" width="11" bestFit="1" customWidth="1"/>
    <col min="542" max="542" width="8" bestFit="1" customWidth="1"/>
    <col min="543" max="543" width="9" bestFit="1" customWidth="1"/>
    <col min="544" max="544" width="10" bestFit="1" customWidth="1"/>
    <col min="545" max="545" width="9" bestFit="1" customWidth="1"/>
    <col min="546" max="546" width="8" bestFit="1" customWidth="1"/>
    <col min="547" max="547" width="11" bestFit="1" customWidth="1"/>
    <col min="548" max="549" width="10" bestFit="1" customWidth="1"/>
    <col min="550" max="551" width="9" bestFit="1" customWidth="1"/>
    <col min="552" max="552" width="10" bestFit="1" customWidth="1"/>
    <col min="553" max="553" width="9" bestFit="1" customWidth="1"/>
    <col min="554" max="555" width="11" bestFit="1" customWidth="1"/>
    <col min="556" max="557" width="9" bestFit="1" customWidth="1"/>
    <col min="558" max="558" width="10" bestFit="1" customWidth="1"/>
    <col min="559" max="559" width="11" bestFit="1" customWidth="1"/>
    <col min="560" max="560" width="12" bestFit="1" customWidth="1"/>
    <col min="561" max="561" width="9" bestFit="1" customWidth="1"/>
    <col min="562" max="562" width="6" bestFit="1" customWidth="1"/>
    <col min="563" max="563" width="9" bestFit="1" customWidth="1"/>
    <col min="564" max="565" width="11" bestFit="1" customWidth="1"/>
    <col min="566" max="566" width="9" bestFit="1" customWidth="1"/>
    <col min="567" max="567" width="6" bestFit="1" customWidth="1"/>
    <col min="568" max="568" width="9" bestFit="1" customWidth="1"/>
    <col min="569" max="569" width="10" bestFit="1" customWidth="1"/>
    <col min="570" max="570" width="9" bestFit="1" customWidth="1"/>
    <col min="571" max="571" width="8" bestFit="1" customWidth="1"/>
    <col min="572" max="573" width="11" bestFit="1" customWidth="1"/>
    <col min="574" max="574" width="7" bestFit="1" customWidth="1"/>
    <col min="575" max="575" width="10" bestFit="1" customWidth="1"/>
    <col min="576" max="576" width="11" bestFit="1" customWidth="1"/>
    <col min="577" max="578" width="10" bestFit="1" customWidth="1"/>
    <col min="579" max="579" width="8" bestFit="1" customWidth="1"/>
    <col min="580" max="583" width="11" bestFit="1" customWidth="1"/>
    <col min="584" max="584" width="9" bestFit="1" customWidth="1"/>
    <col min="585" max="585" width="11" bestFit="1" customWidth="1"/>
    <col min="586" max="586" width="10" bestFit="1" customWidth="1"/>
    <col min="587" max="587" width="9" bestFit="1" customWidth="1"/>
    <col min="588" max="588" width="10" bestFit="1" customWidth="1"/>
    <col min="589" max="589" width="11" bestFit="1" customWidth="1"/>
    <col min="590" max="590" width="10" bestFit="1" customWidth="1"/>
    <col min="591" max="591" width="9" bestFit="1" customWidth="1"/>
    <col min="592" max="592" width="10" bestFit="1" customWidth="1"/>
    <col min="593" max="593" width="8" bestFit="1" customWidth="1"/>
    <col min="594" max="594" width="11" bestFit="1" customWidth="1"/>
    <col min="595" max="595" width="9" bestFit="1" customWidth="1"/>
    <col min="596" max="596" width="10" bestFit="1" customWidth="1"/>
    <col min="597" max="597" width="8" bestFit="1" customWidth="1"/>
    <col min="598" max="598" width="9" bestFit="1" customWidth="1"/>
    <col min="599" max="599" width="11" bestFit="1" customWidth="1"/>
    <col min="600" max="600" width="10" bestFit="1" customWidth="1"/>
    <col min="601" max="602" width="9" bestFit="1" customWidth="1"/>
    <col min="603" max="603" width="10" bestFit="1" customWidth="1"/>
    <col min="604" max="605" width="11" bestFit="1" customWidth="1"/>
    <col min="606" max="606" width="10" bestFit="1" customWidth="1"/>
    <col min="607" max="607" width="8" bestFit="1" customWidth="1"/>
    <col min="608" max="608" width="10" bestFit="1" customWidth="1"/>
    <col min="609" max="610" width="11" bestFit="1" customWidth="1"/>
    <col min="611" max="611" width="9" bestFit="1" customWidth="1"/>
    <col min="612" max="612" width="10" bestFit="1" customWidth="1"/>
    <col min="613" max="613" width="12" bestFit="1" customWidth="1"/>
    <col min="614" max="614" width="9" bestFit="1" customWidth="1"/>
    <col min="615" max="618" width="11" bestFit="1" customWidth="1"/>
    <col min="619" max="620" width="9" bestFit="1" customWidth="1"/>
    <col min="621" max="623" width="11" bestFit="1" customWidth="1"/>
    <col min="624" max="624" width="12" bestFit="1" customWidth="1"/>
    <col min="625" max="626" width="9" bestFit="1" customWidth="1"/>
    <col min="627" max="627" width="11" bestFit="1" customWidth="1"/>
    <col min="628" max="628" width="9" bestFit="1" customWidth="1"/>
    <col min="629" max="629" width="11" bestFit="1" customWidth="1"/>
    <col min="630" max="630" width="9" bestFit="1" customWidth="1"/>
    <col min="631" max="631" width="8" bestFit="1" customWidth="1"/>
    <col min="632" max="633" width="9" bestFit="1" customWidth="1"/>
    <col min="634" max="635" width="10" bestFit="1" customWidth="1"/>
    <col min="636" max="636" width="9" bestFit="1" customWidth="1"/>
    <col min="637" max="637" width="10" bestFit="1" customWidth="1"/>
    <col min="638" max="639" width="11" bestFit="1" customWidth="1"/>
    <col min="640" max="640" width="9" bestFit="1" customWidth="1"/>
    <col min="641" max="642" width="11" bestFit="1" customWidth="1"/>
    <col min="643" max="643" width="9" bestFit="1" customWidth="1"/>
    <col min="644" max="644" width="10" bestFit="1" customWidth="1"/>
    <col min="645" max="645" width="9" bestFit="1" customWidth="1"/>
    <col min="646" max="647" width="10" bestFit="1" customWidth="1"/>
    <col min="648" max="648" width="12" bestFit="1" customWidth="1"/>
    <col min="649" max="651" width="9" bestFit="1" customWidth="1"/>
    <col min="652" max="652" width="11" bestFit="1" customWidth="1"/>
    <col min="653" max="654" width="10" bestFit="1" customWidth="1"/>
    <col min="655" max="655" width="12" bestFit="1" customWidth="1"/>
    <col min="656" max="657" width="9" bestFit="1" customWidth="1"/>
    <col min="658" max="658" width="8" bestFit="1" customWidth="1"/>
    <col min="659" max="660" width="10" bestFit="1" customWidth="1"/>
    <col min="661" max="661" width="12" bestFit="1" customWidth="1"/>
    <col min="662" max="662" width="11" bestFit="1" customWidth="1"/>
    <col min="663" max="663" width="10" bestFit="1" customWidth="1"/>
    <col min="664" max="664" width="9" bestFit="1" customWidth="1"/>
    <col min="665" max="665" width="10" bestFit="1" customWidth="1"/>
    <col min="666" max="666" width="9" bestFit="1" customWidth="1"/>
    <col min="667" max="667" width="11" bestFit="1" customWidth="1"/>
    <col min="668" max="668" width="12" bestFit="1" customWidth="1"/>
    <col min="669" max="670" width="10" bestFit="1" customWidth="1"/>
    <col min="671" max="674" width="11" bestFit="1" customWidth="1"/>
    <col min="675" max="675" width="9" bestFit="1" customWidth="1"/>
    <col min="676" max="677" width="11" bestFit="1" customWidth="1"/>
    <col min="678" max="678" width="9" bestFit="1" customWidth="1"/>
    <col min="679" max="681" width="10" bestFit="1" customWidth="1"/>
    <col min="682" max="682" width="9" bestFit="1" customWidth="1"/>
    <col min="683" max="684" width="10" bestFit="1" customWidth="1"/>
    <col min="685" max="686" width="12" bestFit="1" customWidth="1"/>
    <col min="687" max="687" width="9" bestFit="1" customWidth="1"/>
    <col min="688" max="688" width="11" bestFit="1" customWidth="1"/>
    <col min="689" max="689" width="9" bestFit="1" customWidth="1"/>
    <col min="690" max="691" width="10" bestFit="1" customWidth="1"/>
    <col min="692" max="692" width="9" bestFit="1" customWidth="1"/>
    <col min="693" max="694" width="11" bestFit="1" customWidth="1"/>
    <col min="695" max="697" width="10" bestFit="1" customWidth="1"/>
    <col min="698" max="698" width="9" bestFit="1" customWidth="1"/>
    <col min="699" max="700" width="11" bestFit="1" customWidth="1"/>
    <col min="701" max="703" width="9" bestFit="1" customWidth="1"/>
    <col min="704" max="706" width="11" bestFit="1" customWidth="1"/>
    <col min="707" max="707" width="9" bestFit="1" customWidth="1"/>
    <col min="708" max="709" width="8" bestFit="1" customWidth="1"/>
    <col min="710" max="711" width="10" bestFit="1" customWidth="1"/>
    <col min="712" max="712" width="11" bestFit="1" customWidth="1"/>
    <col min="713" max="713" width="10" bestFit="1" customWidth="1"/>
    <col min="714" max="714" width="12" bestFit="1" customWidth="1"/>
    <col min="715" max="716" width="9" bestFit="1" customWidth="1"/>
    <col min="717" max="717" width="11" bestFit="1" customWidth="1"/>
    <col min="718" max="718" width="9" bestFit="1" customWidth="1"/>
    <col min="719" max="719" width="8" bestFit="1" customWidth="1"/>
    <col min="720" max="720" width="6" bestFit="1" customWidth="1"/>
    <col min="721" max="721" width="10" bestFit="1" customWidth="1"/>
    <col min="722" max="722" width="12" bestFit="1" customWidth="1"/>
    <col min="723" max="724" width="9" bestFit="1" customWidth="1"/>
    <col min="725" max="726" width="11" bestFit="1" customWidth="1"/>
    <col min="727" max="730" width="9" bestFit="1" customWidth="1"/>
    <col min="731" max="731" width="8" bestFit="1" customWidth="1"/>
    <col min="732" max="732" width="11" bestFit="1" customWidth="1"/>
    <col min="733" max="733" width="9" bestFit="1" customWidth="1"/>
    <col min="734" max="734" width="11" bestFit="1" customWidth="1"/>
    <col min="735" max="735" width="10" bestFit="1" customWidth="1"/>
    <col min="736" max="737" width="11" bestFit="1" customWidth="1"/>
    <col min="738" max="738" width="8" bestFit="1" customWidth="1"/>
    <col min="739" max="739" width="10" bestFit="1" customWidth="1"/>
    <col min="740" max="741" width="9" bestFit="1" customWidth="1"/>
    <col min="742" max="742" width="12" bestFit="1" customWidth="1"/>
    <col min="743" max="744" width="11" bestFit="1" customWidth="1"/>
    <col min="745" max="745" width="10" bestFit="1" customWidth="1"/>
    <col min="746" max="750" width="9" bestFit="1" customWidth="1"/>
    <col min="751" max="755" width="11" bestFit="1" customWidth="1"/>
    <col min="756" max="756" width="9" bestFit="1" customWidth="1"/>
    <col min="757" max="757" width="11" bestFit="1" customWidth="1"/>
    <col min="758" max="759" width="10" bestFit="1" customWidth="1"/>
    <col min="760" max="760" width="12" bestFit="1" customWidth="1"/>
    <col min="761" max="761" width="9" bestFit="1" customWidth="1"/>
    <col min="762" max="762" width="11" bestFit="1" customWidth="1"/>
    <col min="763" max="763" width="12" bestFit="1" customWidth="1"/>
    <col min="764" max="764" width="9" bestFit="1" customWidth="1"/>
    <col min="765" max="765" width="8" bestFit="1" customWidth="1"/>
    <col min="766" max="766" width="12" bestFit="1" customWidth="1"/>
    <col min="767" max="767" width="11" bestFit="1" customWidth="1"/>
    <col min="768" max="769" width="9" bestFit="1" customWidth="1"/>
    <col min="770" max="770" width="10" bestFit="1" customWidth="1"/>
    <col min="771" max="772" width="9" bestFit="1" customWidth="1"/>
    <col min="773" max="774" width="10" bestFit="1" customWidth="1"/>
    <col min="775" max="775" width="12" bestFit="1" customWidth="1"/>
    <col min="776" max="777" width="9" bestFit="1" customWidth="1"/>
    <col min="778" max="778" width="11" bestFit="1" customWidth="1"/>
    <col min="779" max="779" width="9" bestFit="1" customWidth="1"/>
    <col min="780" max="781" width="12" bestFit="1" customWidth="1"/>
    <col min="782" max="782" width="11" bestFit="1" customWidth="1"/>
    <col min="783" max="783" width="12" bestFit="1" customWidth="1"/>
    <col min="784" max="784" width="8" bestFit="1" customWidth="1"/>
    <col min="785" max="785" width="9" bestFit="1" customWidth="1"/>
    <col min="786" max="787" width="11" bestFit="1" customWidth="1"/>
    <col min="788" max="788" width="8" bestFit="1" customWidth="1"/>
    <col min="789" max="790" width="11" bestFit="1" customWidth="1"/>
    <col min="791" max="791" width="10" bestFit="1" customWidth="1"/>
    <col min="792" max="792" width="12" bestFit="1" customWidth="1"/>
    <col min="793" max="793" width="10" bestFit="1" customWidth="1"/>
    <col min="794" max="794" width="8" bestFit="1" customWidth="1"/>
    <col min="795" max="796" width="12" bestFit="1" customWidth="1"/>
    <col min="797" max="798" width="9" bestFit="1" customWidth="1"/>
    <col min="799" max="799" width="10" bestFit="1" customWidth="1"/>
    <col min="800" max="800" width="11" bestFit="1" customWidth="1"/>
    <col min="801" max="802" width="12" bestFit="1" customWidth="1"/>
    <col min="803" max="804" width="11" bestFit="1" customWidth="1"/>
    <col min="805" max="805" width="10" bestFit="1" customWidth="1"/>
    <col min="806" max="806" width="12" bestFit="1" customWidth="1"/>
    <col min="807" max="807" width="10" bestFit="1" customWidth="1"/>
    <col min="808" max="808" width="12" bestFit="1" customWidth="1"/>
    <col min="809" max="809" width="10" bestFit="1" customWidth="1"/>
    <col min="810" max="810" width="12" bestFit="1" customWidth="1"/>
    <col min="811" max="811" width="11" bestFit="1" customWidth="1"/>
    <col min="812" max="813" width="10" bestFit="1" customWidth="1"/>
    <col min="814" max="814" width="9" bestFit="1" customWidth="1"/>
    <col min="815" max="816" width="12" bestFit="1" customWidth="1"/>
    <col min="817" max="817" width="9" bestFit="1" customWidth="1"/>
    <col min="818" max="819" width="11" bestFit="1" customWidth="1"/>
    <col min="820" max="820" width="8" bestFit="1" customWidth="1"/>
    <col min="821" max="821" width="12" bestFit="1" customWidth="1"/>
    <col min="822" max="822" width="9" bestFit="1" customWidth="1"/>
    <col min="823" max="823" width="8" bestFit="1" customWidth="1"/>
    <col min="824" max="824" width="6" bestFit="1" customWidth="1"/>
    <col min="825" max="825" width="12" bestFit="1" customWidth="1"/>
    <col min="826" max="826" width="11" bestFit="1" customWidth="1"/>
    <col min="827" max="828" width="12" bestFit="1" customWidth="1"/>
    <col min="829" max="829" width="10" bestFit="1" customWidth="1"/>
    <col min="830" max="830" width="9" bestFit="1" customWidth="1"/>
    <col min="831" max="831" width="8" bestFit="1" customWidth="1"/>
    <col min="832" max="832" width="9" bestFit="1" customWidth="1"/>
    <col min="833" max="833" width="11" bestFit="1" customWidth="1"/>
    <col min="834" max="834" width="10" bestFit="1" customWidth="1"/>
    <col min="835" max="836" width="9" bestFit="1" customWidth="1"/>
    <col min="837" max="837" width="12" bestFit="1" customWidth="1"/>
    <col min="838" max="838" width="10" bestFit="1" customWidth="1"/>
    <col min="839" max="840" width="9" bestFit="1" customWidth="1"/>
    <col min="841" max="841" width="11" bestFit="1" customWidth="1"/>
    <col min="842" max="842" width="9" bestFit="1" customWidth="1"/>
    <col min="843" max="843" width="8" bestFit="1" customWidth="1"/>
    <col min="844" max="844" width="12" bestFit="1" customWidth="1"/>
    <col min="845" max="845" width="11" bestFit="1" customWidth="1"/>
    <col min="846" max="846" width="8" bestFit="1" customWidth="1"/>
    <col min="847" max="847" width="12" bestFit="1" customWidth="1"/>
    <col min="848" max="848" width="10" bestFit="1" customWidth="1"/>
    <col min="849" max="849" width="11" bestFit="1" customWidth="1"/>
    <col min="850" max="850" width="10" bestFit="1" customWidth="1"/>
    <col min="851" max="851" width="12" bestFit="1" customWidth="1"/>
    <col min="852" max="852" width="9" bestFit="1" customWidth="1"/>
    <col min="853" max="854" width="11" bestFit="1" customWidth="1"/>
    <col min="855" max="855" width="12" bestFit="1" customWidth="1"/>
    <col min="856" max="856" width="11" bestFit="1" customWidth="1"/>
    <col min="857" max="857" width="12" bestFit="1" customWidth="1"/>
    <col min="858" max="858" width="10" bestFit="1" customWidth="1"/>
    <col min="859" max="861" width="9" bestFit="1" customWidth="1"/>
    <col min="862" max="863" width="12" bestFit="1" customWidth="1"/>
    <col min="864" max="864" width="10" bestFit="1" customWidth="1"/>
    <col min="865" max="865" width="12" bestFit="1" customWidth="1"/>
    <col min="866" max="866" width="7" bestFit="1" customWidth="1"/>
    <col min="867" max="867" width="12" bestFit="1" customWidth="1"/>
    <col min="868" max="868" width="12.33203125" bestFit="1" customWidth="1"/>
    <col min="869" max="869" width="15.21875" bestFit="1" customWidth="1"/>
    <col min="870" max="871" width="13.77734375" bestFit="1" customWidth="1"/>
    <col min="872" max="872" width="18.33203125" bestFit="1" customWidth="1"/>
    <col min="873" max="873" width="16.88671875" bestFit="1" customWidth="1"/>
    <col min="874" max="874" width="18.33203125" bestFit="1" customWidth="1"/>
    <col min="875" max="875" width="13.77734375" bestFit="1" customWidth="1"/>
    <col min="876" max="876" width="15.21875" bestFit="1" customWidth="1"/>
    <col min="877" max="877" width="13.77734375" bestFit="1" customWidth="1"/>
    <col min="878" max="878" width="9.5546875" bestFit="1" customWidth="1"/>
    <col min="879" max="879" width="15.21875" bestFit="1" customWidth="1"/>
    <col min="880" max="880" width="12.33203125" bestFit="1" customWidth="1"/>
    <col min="881" max="881" width="13.77734375" bestFit="1" customWidth="1"/>
    <col min="882" max="882" width="12.33203125" bestFit="1" customWidth="1"/>
    <col min="883" max="883" width="16.88671875" bestFit="1" customWidth="1"/>
    <col min="884" max="884" width="13.77734375" bestFit="1" customWidth="1"/>
    <col min="885" max="885" width="15.21875" bestFit="1" customWidth="1"/>
    <col min="886" max="886" width="18.33203125" bestFit="1" customWidth="1"/>
    <col min="887" max="889" width="12.33203125" bestFit="1" customWidth="1"/>
    <col min="890" max="890" width="13.77734375" bestFit="1" customWidth="1"/>
    <col min="891" max="891" width="16.88671875" bestFit="1" customWidth="1"/>
    <col min="892" max="892" width="9.5546875" bestFit="1" customWidth="1"/>
    <col min="893" max="893" width="12.33203125" bestFit="1" customWidth="1"/>
    <col min="894" max="894" width="18.33203125" bestFit="1" customWidth="1"/>
    <col min="895" max="895" width="13.77734375" bestFit="1" customWidth="1"/>
    <col min="896" max="896" width="16.88671875" bestFit="1" customWidth="1"/>
    <col min="897" max="898" width="13.77734375" bestFit="1" customWidth="1"/>
    <col min="899" max="899" width="12.33203125" bestFit="1" customWidth="1"/>
    <col min="900" max="900" width="16.88671875" bestFit="1" customWidth="1"/>
    <col min="901" max="901" width="15.21875" bestFit="1" customWidth="1"/>
    <col min="902" max="904" width="16.88671875" bestFit="1" customWidth="1"/>
    <col min="905" max="905" width="18.33203125" bestFit="1" customWidth="1"/>
    <col min="906" max="907" width="13.77734375" bestFit="1" customWidth="1"/>
    <col min="908" max="908" width="18.33203125" bestFit="1" customWidth="1"/>
    <col min="909" max="909" width="16.88671875" bestFit="1" customWidth="1"/>
    <col min="910" max="910" width="13.77734375" bestFit="1" customWidth="1"/>
    <col min="911" max="912" width="18.33203125" bestFit="1" customWidth="1"/>
    <col min="913" max="913" width="13.77734375" bestFit="1" customWidth="1"/>
    <col min="914" max="916" width="15.21875" bestFit="1" customWidth="1"/>
    <col min="917" max="917" width="13.77734375" bestFit="1" customWidth="1"/>
    <col min="918" max="918" width="16.88671875" bestFit="1" customWidth="1"/>
    <col min="919" max="920" width="18.33203125" bestFit="1" customWidth="1"/>
    <col min="921" max="921" width="12.33203125" bestFit="1" customWidth="1"/>
    <col min="922" max="923" width="16.88671875" bestFit="1" customWidth="1"/>
    <col min="924" max="924" width="15.21875" bestFit="1" customWidth="1"/>
    <col min="925" max="925" width="16.88671875" bestFit="1" customWidth="1"/>
    <col min="926" max="926" width="13.77734375" bestFit="1" customWidth="1"/>
    <col min="927" max="927" width="12.33203125" bestFit="1" customWidth="1"/>
    <col min="928" max="928" width="13.77734375" bestFit="1" customWidth="1"/>
    <col min="929" max="929" width="15.21875" bestFit="1" customWidth="1"/>
    <col min="930" max="930" width="18.33203125" bestFit="1" customWidth="1"/>
    <col min="931" max="931" width="9.5546875" bestFit="1" customWidth="1"/>
    <col min="932" max="932" width="16.88671875" bestFit="1" customWidth="1"/>
    <col min="933" max="933" width="13.77734375" bestFit="1" customWidth="1"/>
    <col min="934" max="934" width="18.33203125" bestFit="1" customWidth="1"/>
    <col min="935" max="935" width="12.33203125" bestFit="1" customWidth="1"/>
    <col min="936" max="936" width="15.21875" bestFit="1" customWidth="1"/>
    <col min="937" max="937" width="12.33203125" bestFit="1" customWidth="1"/>
    <col min="938" max="938" width="15.21875" bestFit="1" customWidth="1"/>
    <col min="939" max="939" width="12.33203125" bestFit="1" customWidth="1"/>
    <col min="940" max="940" width="16.88671875" bestFit="1" customWidth="1"/>
    <col min="941" max="941" width="15.21875" bestFit="1" customWidth="1"/>
    <col min="942" max="942" width="18.33203125" bestFit="1" customWidth="1"/>
    <col min="943" max="943" width="13.77734375" bestFit="1" customWidth="1"/>
    <col min="944" max="944" width="15.21875" bestFit="1" customWidth="1"/>
    <col min="945" max="945" width="13.77734375" bestFit="1" customWidth="1"/>
    <col min="946" max="946" width="16.88671875" bestFit="1" customWidth="1"/>
    <col min="947" max="947" width="15.21875" bestFit="1" customWidth="1"/>
    <col min="948" max="948" width="12.33203125" bestFit="1" customWidth="1"/>
    <col min="949" max="950" width="13.77734375" bestFit="1" customWidth="1"/>
    <col min="951" max="951" width="9.5546875" bestFit="1" customWidth="1"/>
    <col min="952" max="954" width="13.77734375" bestFit="1" customWidth="1"/>
    <col min="955" max="955" width="18.33203125" bestFit="1" customWidth="1"/>
    <col min="956" max="956" width="13.77734375" bestFit="1" customWidth="1"/>
    <col min="957" max="957" width="16.88671875" bestFit="1" customWidth="1"/>
    <col min="958" max="958" width="18.33203125" bestFit="1" customWidth="1"/>
    <col min="959" max="959" width="13.77734375" bestFit="1" customWidth="1"/>
    <col min="960" max="960" width="16.88671875" bestFit="1" customWidth="1"/>
    <col min="961" max="961" width="12.33203125" bestFit="1" customWidth="1"/>
    <col min="962" max="962" width="13.77734375" bestFit="1" customWidth="1"/>
    <col min="963" max="963" width="18.33203125" bestFit="1" customWidth="1"/>
    <col min="964" max="964" width="16.88671875" bestFit="1" customWidth="1"/>
    <col min="965" max="967" width="13.77734375" bestFit="1" customWidth="1"/>
    <col min="968" max="968" width="18.33203125" bestFit="1" customWidth="1"/>
    <col min="969" max="969" width="13.77734375" bestFit="1" customWidth="1"/>
    <col min="970" max="970" width="9.5546875" bestFit="1" customWidth="1"/>
    <col min="971" max="972" width="16.88671875" bestFit="1" customWidth="1"/>
    <col min="973" max="973" width="18.33203125" bestFit="1" customWidth="1"/>
    <col min="974" max="975" width="16.88671875" bestFit="1" customWidth="1"/>
    <col min="976" max="976" width="13.77734375" bestFit="1" customWidth="1"/>
    <col min="977" max="977" width="12.33203125" bestFit="1" customWidth="1"/>
    <col min="978" max="978" width="13.77734375" bestFit="1" customWidth="1"/>
    <col min="979" max="979" width="16.88671875" bestFit="1" customWidth="1"/>
    <col min="980" max="980" width="15.21875" bestFit="1" customWidth="1"/>
    <col min="981" max="981" width="13.77734375" bestFit="1" customWidth="1"/>
    <col min="982" max="982" width="16.88671875" bestFit="1" customWidth="1"/>
    <col min="983" max="983" width="12.33203125" bestFit="1" customWidth="1"/>
    <col min="984" max="984" width="18.33203125" bestFit="1" customWidth="1"/>
    <col min="985" max="986" width="15.21875" bestFit="1" customWidth="1"/>
    <col min="987" max="987" width="13.77734375" bestFit="1" customWidth="1"/>
    <col min="988" max="988" width="15.21875" bestFit="1" customWidth="1"/>
    <col min="989" max="989" width="12.33203125" bestFit="1" customWidth="1"/>
    <col min="990" max="990" width="13.77734375" bestFit="1" customWidth="1"/>
    <col min="991" max="991" width="12.33203125" bestFit="1" customWidth="1"/>
    <col min="992" max="992" width="9.5546875" bestFit="1" customWidth="1"/>
    <col min="993" max="993" width="15.21875" bestFit="1" customWidth="1"/>
    <col min="994" max="994" width="13.77734375" bestFit="1" customWidth="1"/>
    <col min="995" max="995" width="18.33203125" bestFit="1" customWidth="1"/>
    <col min="996" max="997" width="16.88671875" bestFit="1" customWidth="1"/>
    <col min="998" max="998" width="18.33203125" bestFit="1" customWidth="1"/>
    <col min="999" max="999" width="15.21875" bestFit="1" customWidth="1"/>
    <col min="1000" max="1002" width="13.77734375" bestFit="1" customWidth="1"/>
    <col min="1003" max="1003" width="15.21875" bestFit="1" customWidth="1"/>
    <col min="1004" max="1004" width="13.77734375" bestFit="1" customWidth="1"/>
    <col min="1005" max="1005" width="18.33203125" bestFit="1" customWidth="1"/>
    <col min="1006" max="1006" width="12.33203125" bestFit="1" customWidth="1"/>
    <col min="1007" max="1007" width="15.21875" bestFit="1" customWidth="1"/>
    <col min="1008" max="1008" width="13.77734375" bestFit="1" customWidth="1"/>
    <col min="1009" max="1009" width="18.33203125" bestFit="1" customWidth="1"/>
    <col min="1010" max="1011" width="12.33203125" bestFit="1" customWidth="1"/>
    <col min="1012" max="1014" width="13.77734375" bestFit="1" customWidth="1"/>
    <col min="1015" max="1015" width="12.33203125" bestFit="1" customWidth="1"/>
    <col min="1016" max="1017" width="16.88671875" bestFit="1" customWidth="1"/>
    <col min="1018" max="1018" width="13.77734375" bestFit="1" customWidth="1"/>
    <col min="1019" max="1019" width="18.33203125" bestFit="1" customWidth="1"/>
    <col min="1020" max="1020" width="15.21875" bestFit="1" customWidth="1"/>
    <col min="1021" max="1021" width="13.77734375" bestFit="1" customWidth="1"/>
    <col min="1022" max="1023" width="16.88671875" bestFit="1" customWidth="1"/>
    <col min="1024" max="1024" width="13.77734375" bestFit="1" customWidth="1"/>
    <col min="1025" max="1027" width="15.21875" bestFit="1" customWidth="1"/>
    <col min="1028" max="1028" width="13.77734375" bestFit="1" customWidth="1"/>
    <col min="1029" max="1029" width="16.88671875" bestFit="1" customWidth="1"/>
    <col min="1030" max="1030" width="13.77734375" bestFit="1" customWidth="1"/>
    <col min="1031" max="1031" width="12.33203125" bestFit="1" customWidth="1"/>
    <col min="1032" max="1032" width="13.77734375" bestFit="1" customWidth="1"/>
    <col min="1033" max="1033" width="18.33203125" bestFit="1" customWidth="1"/>
    <col min="1034" max="1034" width="15.21875" bestFit="1" customWidth="1"/>
    <col min="1035" max="1035" width="12.33203125" bestFit="1" customWidth="1"/>
    <col min="1036" max="1037" width="16.88671875" bestFit="1" customWidth="1"/>
    <col min="1038" max="1038" width="15.21875" bestFit="1" customWidth="1"/>
    <col min="1039" max="1039" width="16.88671875" bestFit="1" customWidth="1"/>
    <col min="1040" max="1040" width="12.33203125" bestFit="1" customWidth="1"/>
    <col min="1041" max="1041" width="18.33203125" bestFit="1" customWidth="1"/>
    <col min="1042" max="1042" width="12.33203125" bestFit="1" customWidth="1"/>
    <col min="1043" max="1044" width="15.21875" bestFit="1" customWidth="1"/>
    <col min="1045" max="1045" width="16.88671875" bestFit="1" customWidth="1"/>
    <col min="1046" max="1047" width="13.77734375" bestFit="1" customWidth="1"/>
    <col min="1048" max="1048" width="15.21875" bestFit="1" customWidth="1"/>
    <col min="1049" max="1049" width="13.77734375" bestFit="1" customWidth="1"/>
    <col min="1050" max="1050" width="16.88671875" bestFit="1" customWidth="1"/>
    <col min="1051" max="1051" width="9.5546875" bestFit="1" customWidth="1"/>
    <col min="1052" max="1052" width="12.33203125" bestFit="1" customWidth="1"/>
    <col min="1053" max="1054" width="13.77734375" bestFit="1" customWidth="1"/>
    <col min="1055" max="1055" width="15.21875" bestFit="1" customWidth="1"/>
    <col min="1056" max="1056" width="13.77734375" bestFit="1" customWidth="1"/>
    <col min="1057" max="1057" width="12.33203125" bestFit="1" customWidth="1"/>
    <col min="1058" max="1059" width="13.77734375" bestFit="1" customWidth="1"/>
    <col min="1060" max="1060" width="12.33203125" bestFit="1" customWidth="1"/>
    <col min="1061" max="1061" width="15.21875" bestFit="1" customWidth="1"/>
    <col min="1062" max="1062" width="12.33203125" bestFit="1" customWidth="1"/>
    <col min="1063" max="1064" width="16.88671875" bestFit="1" customWidth="1"/>
    <col min="1065" max="1065" width="13.77734375" bestFit="1" customWidth="1"/>
    <col min="1066" max="1066" width="12.33203125" bestFit="1" customWidth="1"/>
    <col min="1067" max="1067" width="18.33203125" bestFit="1" customWidth="1"/>
    <col min="1068" max="1069" width="13.77734375" bestFit="1" customWidth="1"/>
    <col min="1070" max="1070" width="12.33203125" bestFit="1" customWidth="1"/>
    <col min="1071" max="1071" width="16.88671875" bestFit="1" customWidth="1"/>
    <col min="1072" max="1072" width="12.33203125" bestFit="1" customWidth="1"/>
    <col min="1073" max="1073" width="13.77734375" bestFit="1" customWidth="1"/>
    <col min="1074" max="1074" width="16.88671875" bestFit="1" customWidth="1"/>
    <col min="1075" max="1075" width="18.33203125" bestFit="1" customWidth="1"/>
    <col min="1076" max="1076" width="12.33203125" bestFit="1" customWidth="1"/>
    <col min="1077" max="1077" width="15.21875" bestFit="1" customWidth="1"/>
    <col min="1078" max="1078" width="18.33203125" bestFit="1" customWidth="1"/>
    <col min="1079" max="1079" width="9.5546875" bestFit="1" customWidth="1"/>
    <col min="1080" max="1080" width="16.88671875" bestFit="1" customWidth="1"/>
    <col min="1081" max="1081" width="15.21875" bestFit="1" customWidth="1"/>
    <col min="1082" max="1082" width="18.33203125" bestFit="1" customWidth="1"/>
    <col min="1083" max="1083" width="12.33203125" bestFit="1" customWidth="1"/>
    <col min="1084" max="1085" width="16.88671875" bestFit="1" customWidth="1"/>
    <col min="1086" max="1086" width="15.21875" bestFit="1" customWidth="1"/>
    <col min="1087" max="1087" width="16.88671875" bestFit="1" customWidth="1"/>
    <col min="1088" max="1088" width="13.77734375" bestFit="1" customWidth="1"/>
    <col min="1089" max="1090" width="15.21875" bestFit="1" customWidth="1"/>
    <col min="1091" max="1092" width="12.33203125" bestFit="1" customWidth="1"/>
    <col min="1093" max="1097" width="13.77734375" bestFit="1" customWidth="1"/>
    <col min="1098" max="1098" width="15.21875" bestFit="1" customWidth="1"/>
    <col min="1099" max="1100" width="13.77734375" bestFit="1" customWidth="1"/>
    <col min="1101" max="1101" width="12.33203125" bestFit="1" customWidth="1"/>
    <col min="1102" max="1103" width="13.77734375" bestFit="1" customWidth="1"/>
    <col min="1104" max="1105" width="18.33203125" bestFit="1" customWidth="1"/>
    <col min="1106" max="1108" width="15.21875" bestFit="1" customWidth="1"/>
    <col min="1109" max="1109" width="13.77734375" bestFit="1" customWidth="1"/>
    <col min="1110" max="1110" width="16.88671875" bestFit="1" customWidth="1"/>
    <col min="1111" max="1111" width="13.77734375" bestFit="1" customWidth="1"/>
    <col min="1112" max="1114" width="15.21875" bestFit="1" customWidth="1"/>
    <col min="1115" max="1115" width="18.33203125" bestFit="1" customWidth="1"/>
    <col min="1116" max="1116" width="13.77734375" bestFit="1" customWidth="1"/>
    <col min="1117" max="1117" width="18.33203125" bestFit="1" customWidth="1"/>
    <col min="1118" max="1118" width="13.77734375" bestFit="1" customWidth="1"/>
    <col min="1119" max="1119" width="9.5546875" bestFit="1" customWidth="1"/>
    <col min="1120" max="1120" width="16.88671875" bestFit="1" customWidth="1"/>
    <col min="1121" max="1124" width="15.21875" bestFit="1" customWidth="1"/>
    <col min="1125" max="1126" width="13.77734375" bestFit="1" customWidth="1"/>
    <col min="1127" max="1127" width="16.88671875" bestFit="1" customWidth="1"/>
    <col min="1128" max="1130" width="15.21875" bestFit="1" customWidth="1"/>
    <col min="1131" max="1132" width="18.33203125" bestFit="1" customWidth="1"/>
    <col min="1133" max="1133" width="12.33203125" bestFit="1" customWidth="1"/>
    <col min="1134" max="1134" width="13.77734375" bestFit="1" customWidth="1"/>
    <col min="1135" max="1136" width="12.33203125" bestFit="1" customWidth="1"/>
    <col min="1137" max="1137" width="13.77734375" bestFit="1" customWidth="1"/>
    <col min="1138" max="1138" width="16.88671875" bestFit="1" customWidth="1"/>
    <col min="1139" max="1139" width="13.77734375" bestFit="1" customWidth="1"/>
    <col min="1140" max="1140" width="9.5546875" bestFit="1" customWidth="1"/>
    <col min="1141" max="1141" width="15.21875" bestFit="1" customWidth="1"/>
    <col min="1142" max="1142" width="12.33203125" bestFit="1" customWidth="1"/>
    <col min="1143" max="1143" width="11.21875" bestFit="1" customWidth="1"/>
    <col min="1144" max="1144" width="18.33203125" bestFit="1" customWidth="1"/>
    <col min="1145" max="1145" width="18" bestFit="1" customWidth="1"/>
    <col min="1146" max="1146" width="23.109375" bestFit="1" customWidth="1"/>
    <col min="1147" max="1147" width="18" bestFit="1" customWidth="1"/>
    <col min="1148" max="1148" width="23.109375" bestFit="1" customWidth="1"/>
    <col min="1149" max="1149" width="18" bestFit="1" customWidth="1"/>
    <col min="1150" max="1150" width="23.109375" bestFit="1" customWidth="1"/>
    <col min="1151" max="1151" width="18" bestFit="1" customWidth="1"/>
    <col min="1152" max="1152" width="23.109375" bestFit="1" customWidth="1"/>
    <col min="1153" max="1153" width="18" bestFit="1" customWidth="1"/>
    <col min="1154" max="1154" width="23.109375" bestFit="1" customWidth="1"/>
    <col min="1155" max="1155" width="18" bestFit="1" customWidth="1"/>
    <col min="1156" max="1156" width="23.109375" bestFit="1" customWidth="1"/>
    <col min="1157" max="1157" width="18" bestFit="1" customWidth="1"/>
    <col min="1158" max="1158" width="23.109375" bestFit="1" customWidth="1"/>
    <col min="1159" max="1159" width="18" bestFit="1" customWidth="1"/>
    <col min="1160" max="1160" width="23.109375" bestFit="1" customWidth="1"/>
    <col min="1161" max="1161" width="18" bestFit="1" customWidth="1"/>
    <col min="1162" max="1162" width="23.109375" bestFit="1" customWidth="1"/>
    <col min="1163" max="1163" width="18" bestFit="1" customWidth="1"/>
    <col min="1164" max="1164" width="23.109375" bestFit="1" customWidth="1"/>
    <col min="1165" max="1165" width="18" bestFit="1" customWidth="1"/>
    <col min="1166" max="1166" width="23.109375" bestFit="1" customWidth="1"/>
    <col min="1167" max="1167" width="18" bestFit="1" customWidth="1"/>
    <col min="1168" max="1168" width="23.109375" bestFit="1" customWidth="1"/>
    <col min="1169" max="1169" width="18" bestFit="1" customWidth="1"/>
    <col min="1170" max="1170" width="23.109375" bestFit="1" customWidth="1"/>
    <col min="1171" max="1171" width="18" bestFit="1" customWidth="1"/>
    <col min="1172" max="1172" width="23.109375" bestFit="1" customWidth="1"/>
    <col min="1173" max="1173" width="18" bestFit="1" customWidth="1"/>
    <col min="1174" max="1174" width="23.109375" bestFit="1" customWidth="1"/>
    <col min="1175" max="1175" width="18" bestFit="1" customWidth="1"/>
    <col min="1176" max="1176" width="23.109375" bestFit="1" customWidth="1"/>
    <col min="1177" max="1177" width="18" bestFit="1" customWidth="1"/>
    <col min="1178" max="1178" width="23.109375" bestFit="1" customWidth="1"/>
    <col min="1179" max="1179" width="18" bestFit="1" customWidth="1"/>
    <col min="1180" max="1180" width="23.109375" bestFit="1" customWidth="1"/>
    <col min="1181" max="1181" width="18" bestFit="1" customWidth="1"/>
    <col min="1182" max="1182" width="23.109375" bestFit="1" customWidth="1"/>
    <col min="1183" max="1183" width="18" bestFit="1" customWidth="1"/>
    <col min="1184" max="1184" width="23.109375" bestFit="1" customWidth="1"/>
    <col min="1185" max="1185" width="18" bestFit="1" customWidth="1"/>
    <col min="1186" max="1186" width="23.109375" bestFit="1" customWidth="1"/>
    <col min="1187" max="1187" width="18" bestFit="1" customWidth="1"/>
    <col min="1188" max="1188" width="23.109375" bestFit="1" customWidth="1"/>
    <col min="1189" max="1189" width="18" bestFit="1" customWidth="1"/>
    <col min="1190" max="1190" width="23.109375" bestFit="1" customWidth="1"/>
    <col min="1191" max="1191" width="18" bestFit="1" customWidth="1"/>
    <col min="1192" max="1192" width="23.109375" bestFit="1" customWidth="1"/>
    <col min="1193" max="1193" width="18" bestFit="1" customWidth="1"/>
    <col min="1194" max="1194" width="23.109375" bestFit="1" customWidth="1"/>
    <col min="1195" max="1195" width="18" bestFit="1" customWidth="1"/>
    <col min="1196" max="1196" width="23.109375" bestFit="1" customWidth="1"/>
    <col min="1197" max="1197" width="18" bestFit="1" customWidth="1"/>
    <col min="1198" max="1198" width="23.109375" bestFit="1" customWidth="1"/>
    <col min="1199" max="1199" width="18" bestFit="1" customWidth="1"/>
    <col min="1200" max="1200" width="23.109375" bestFit="1" customWidth="1"/>
    <col min="1201" max="1201" width="18" bestFit="1" customWidth="1"/>
    <col min="1202" max="1202" width="23.109375" bestFit="1" customWidth="1"/>
    <col min="1203" max="1203" width="18" bestFit="1" customWidth="1"/>
    <col min="1204" max="1204" width="23.109375" bestFit="1" customWidth="1"/>
    <col min="1205" max="1205" width="18" bestFit="1" customWidth="1"/>
    <col min="1206" max="1206" width="23.109375" bestFit="1" customWidth="1"/>
    <col min="1207" max="1207" width="18" bestFit="1" customWidth="1"/>
    <col min="1208" max="1208" width="23.109375" bestFit="1" customWidth="1"/>
    <col min="1209" max="1209" width="18" bestFit="1" customWidth="1"/>
    <col min="1210" max="1210" width="23.109375" bestFit="1" customWidth="1"/>
    <col min="1211" max="1211" width="18" bestFit="1" customWidth="1"/>
    <col min="1212" max="1212" width="23.109375" bestFit="1" customWidth="1"/>
    <col min="1213" max="1213" width="18" bestFit="1" customWidth="1"/>
    <col min="1214" max="1214" width="23.109375" bestFit="1" customWidth="1"/>
    <col min="1215" max="1215" width="18" bestFit="1" customWidth="1"/>
    <col min="1216" max="1216" width="23.109375" bestFit="1" customWidth="1"/>
    <col min="1217" max="1217" width="18" bestFit="1" customWidth="1"/>
    <col min="1218" max="1218" width="23.109375" bestFit="1" customWidth="1"/>
    <col min="1219" max="1219" width="18" bestFit="1" customWidth="1"/>
    <col min="1220" max="1220" width="23.109375" bestFit="1" customWidth="1"/>
    <col min="1221" max="1221" width="18" bestFit="1" customWidth="1"/>
    <col min="1222" max="1222" width="23.109375" bestFit="1" customWidth="1"/>
    <col min="1223" max="1223" width="18" bestFit="1" customWidth="1"/>
    <col min="1224" max="1224" width="23.109375" bestFit="1" customWidth="1"/>
    <col min="1225" max="1225" width="18" bestFit="1" customWidth="1"/>
    <col min="1226" max="1226" width="23.109375" bestFit="1" customWidth="1"/>
    <col min="1227" max="1227" width="18" bestFit="1" customWidth="1"/>
    <col min="1228" max="1228" width="23.109375" bestFit="1" customWidth="1"/>
    <col min="1229" max="1229" width="18" bestFit="1" customWidth="1"/>
    <col min="1230" max="1230" width="23.109375" bestFit="1" customWidth="1"/>
    <col min="1231" max="1231" width="18" bestFit="1" customWidth="1"/>
    <col min="1232" max="1232" width="23.109375" bestFit="1" customWidth="1"/>
    <col min="1233" max="1233" width="18" bestFit="1" customWidth="1"/>
    <col min="1234" max="1234" width="23.109375" bestFit="1" customWidth="1"/>
    <col min="1235" max="1235" width="18" bestFit="1" customWidth="1"/>
    <col min="1236" max="1236" width="23.109375" bestFit="1" customWidth="1"/>
    <col min="1237" max="1237" width="18" bestFit="1" customWidth="1"/>
    <col min="1238" max="1238" width="23.109375" bestFit="1" customWidth="1"/>
    <col min="1239" max="1239" width="18" bestFit="1" customWidth="1"/>
    <col min="1240" max="1240" width="23.109375" bestFit="1" customWidth="1"/>
    <col min="1241" max="1241" width="18" bestFit="1" customWidth="1"/>
    <col min="1242" max="1242" width="23.109375" bestFit="1" customWidth="1"/>
    <col min="1243" max="1243" width="18" bestFit="1" customWidth="1"/>
    <col min="1244" max="1244" width="23.109375" bestFit="1" customWidth="1"/>
    <col min="1245" max="1245" width="18" bestFit="1" customWidth="1"/>
    <col min="1246" max="1246" width="23.109375" bestFit="1" customWidth="1"/>
    <col min="1247" max="1247" width="18" bestFit="1" customWidth="1"/>
    <col min="1248" max="1248" width="23.109375" bestFit="1" customWidth="1"/>
    <col min="1249" max="1249" width="18" bestFit="1" customWidth="1"/>
    <col min="1250" max="1250" width="23.109375" bestFit="1" customWidth="1"/>
    <col min="1251" max="1251" width="18" bestFit="1" customWidth="1"/>
    <col min="1252" max="1252" width="23.109375" bestFit="1" customWidth="1"/>
    <col min="1253" max="1253" width="18" bestFit="1" customWidth="1"/>
    <col min="1254" max="1254" width="23.109375" bestFit="1" customWidth="1"/>
    <col min="1255" max="1255" width="18" bestFit="1" customWidth="1"/>
    <col min="1256" max="1256" width="23.109375" bestFit="1" customWidth="1"/>
    <col min="1257" max="1257" width="18" bestFit="1" customWidth="1"/>
    <col min="1258" max="1258" width="23.109375" bestFit="1" customWidth="1"/>
    <col min="1259" max="1259" width="18" bestFit="1" customWidth="1"/>
    <col min="1260" max="1260" width="23.109375" bestFit="1" customWidth="1"/>
    <col min="1261" max="1261" width="18" bestFit="1" customWidth="1"/>
    <col min="1262" max="1262" width="23.109375" bestFit="1" customWidth="1"/>
    <col min="1263" max="1263" width="18" bestFit="1" customWidth="1"/>
    <col min="1264" max="1264" width="23.109375" bestFit="1" customWidth="1"/>
    <col min="1265" max="1265" width="18" bestFit="1" customWidth="1"/>
    <col min="1266" max="1266" width="23.109375" bestFit="1" customWidth="1"/>
    <col min="1267" max="1267" width="18" bestFit="1" customWidth="1"/>
    <col min="1268" max="1268" width="23.109375" bestFit="1" customWidth="1"/>
    <col min="1269" max="1269" width="18" bestFit="1" customWidth="1"/>
    <col min="1270" max="1270" width="23.109375" bestFit="1" customWidth="1"/>
    <col min="1271" max="1271" width="18" bestFit="1" customWidth="1"/>
    <col min="1272" max="1272" width="23.109375" bestFit="1" customWidth="1"/>
    <col min="1273" max="1273" width="18" bestFit="1" customWidth="1"/>
    <col min="1274" max="1274" width="23.109375" bestFit="1" customWidth="1"/>
    <col min="1275" max="1275" width="18" bestFit="1" customWidth="1"/>
    <col min="1276" max="1276" width="23.109375" bestFit="1" customWidth="1"/>
    <col min="1277" max="1277" width="18" bestFit="1" customWidth="1"/>
    <col min="1278" max="1278" width="23.109375" bestFit="1" customWidth="1"/>
    <col min="1279" max="1279" width="18" bestFit="1" customWidth="1"/>
    <col min="1280" max="1280" width="23.109375" bestFit="1" customWidth="1"/>
    <col min="1281" max="1281" width="18" bestFit="1" customWidth="1"/>
    <col min="1282" max="1282" width="23.109375" bestFit="1" customWidth="1"/>
    <col min="1283" max="1283" width="18" bestFit="1" customWidth="1"/>
    <col min="1284" max="1284" width="23.109375" bestFit="1" customWidth="1"/>
    <col min="1285" max="1285" width="18" bestFit="1" customWidth="1"/>
    <col min="1286" max="1286" width="23.109375" bestFit="1" customWidth="1"/>
    <col min="1287" max="1287" width="18" bestFit="1" customWidth="1"/>
    <col min="1288" max="1288" width="23.109375" bestFit="1" customWidth="1"/>
    <col min="1289" max="1289" width="18" bestFit="1" customWidth="1"/>
    <col min="1290" max="1290" width="23.109375" bestFit="1" customWidth="1"/>
    <col min="1291" max="1291" width="18" bestFit="1" customWidth="1"/>
    <col min="1292" max="1292" width="23.109375" bestFit="1" customWidth="1"/>
    <col min="1293" max="1293" width="18" bestFit="1" customWidth="1"/>
    <col min="1294" max="1294" width="23.109375" bestFit="1" customWidth="1"/>
    <col min="1295" max="1295" width="18" bestFit="1" customWidth="1"/>
    <col min="1296" max="1296" width="23.109375" bestFit="1" customWidth="1"/>
    <col min="1297" max="1297" width="18" bestFit="1" customWidth="1"/>
    <col min="1298" max="1298" width="23.109375" bestFit="1" customWidth="1"/>
    <col min="1299" max="1299" width="18" bestFit="1" customWidth="1"/>
    <col min="1300" max="1300" width="23.109375" bestFit="1" customWidth="1"/>
    <col min="1301" max="1301" width="18" bestFit="1" customWidth="1"/>
    <col min="1302" max="1302" width="23.109375" bestFit="1" customWidth="1"/>
    <col min="1303" max="1303" width="18" bestFit="1" customWidth="1"/>
    <col min="1304" max="1304" width="23.109375" bestFit="1" customWidth="1"/>
    <col min="1305" max="1305" width="18" bestFit="1" customWidth="1"/>
    <col min="1306" max="1306" width="23.109375" bestFit="1" customWidth="1"/>
    <col min="1307" max="1307" width="18" bestFit="1" customWidth="1"/>
    <col min="1308" max="1308" width="23.109375" bestFit="1" customWidth="1"/>
    <col min="1309" max="1309" width="18" bestFit="1" customWidth="1"/>
    <col min="1310" max="1310" width="23.109375" bestFit="1" customWidth="1"/>
    <col min="1311" max="1311" width="18" bestFit="1" customWidth="1"/>
    <col min="1312" max="1312" width="23.109375" bestFit="1" customWidth="1"/>
    <col min="1313" max="1313" width="18" bestFit="1" customWidth="1"/>
    <col min="1314" max="1314" width="23.109375" bestFit="1" customWidth="1"/>
    <col min="1315" max="1315" width="18" bestFit="1" customWidth="1"/>
    <col min="1316" max="1316" width="23.109375" bestFit="1" customWidth="1"/>
    <col min="1317" max="1317" width="18" bestFit="1" customWidth="1"/>
    <col min="1318" max="1318" width="23.109375" bestFit="1" customWidth="1"/>
    <col min="1319" max="1319" width="18" bestFit="1" customWidth="1"/>
    <col min="1320" max="1320" width="23.109375" bestFit="1" customWidth="1"/>
    <col min="1321" max="1321" width="18" bestFit="1" customWidth="1"/>
    <col min="1322" max="1322" width="23.109375" bestFit="1" customWidth="1"/>
    <col min="1323" max="1323" width="18" bestFit="1" customWidth="1"/>
    <col min="1324" max="1324" width="23.109375" bestFit="1" customWidth="1"/>
    <col min="1325" max="1325" width="18" bestFit="1" customWidth="1"/>
    <col min="1326" max="1326" width="23.109375" bestFit="1" customWidth="1"/>
    <col min="1327" max="1327" width="18" bestFit="1" customWidth="1"/>
    <col min="1328" max="1328" width="23.109375" bestFit="1" customWidth="1"/>
    <col min="1329" max="1329" width="18" bestFit="1" customWidth="1"/>
    <col min="1330" max="1330" width="23.109375" bestFit="1" customWidth="1"/>
    <col min="1331" max="1331" width="18" bestFit="1" customWidth="1"/>
    <col min="1332" max="1332" width="23.109375" bestFit="1" customWidth="1"/>
    <col min="1333" max="1333" width="18" bestFit="1" customWidth="1"/>
    <col min="1334" max="1334" width="23.109375" bestFit="1" customWidth="1"/>
    <col min="1335" max="1335" width="18" bestFit="1" customWidth="1"/>
    <col min="1336" max="1336" width="23.109375" bestFit="1" customWidth="1"/>
    <col min="1337" max="1337" width="18" bestFit="1" customWidth="1"/>
    <col min="1338" max="1338" width="23.109375" bestFit="1" customWidth="1"/>
    <col min="1339" max="1339" width="18" bestFit="1" customWidth="1"/>
    <col min="1340" max="1340" width="23.109375" bestFit="1" customWidth="1"/>
    <col min="1341" max="1341" width="18" bestFit="1" customWidth="1"/>
    <col min="1342" max="1342" width="23.109375" bestFit="1" customWidth="1"/>
    <col min="1343" max="1343" width="18" bestFit="1" customWidth="1"/>
    <col min="1344" max="1344" width="23.109375" bestFit="1" customWidth="1"/>
    <col min="1345" max="1345" width="18" bestFit="1" customWidth="1"/>
    <col min="1346" max="1346" width="23.109375" bestFit="1" customWidth="1"/>
    <col min="1347" max="1347" width="18" bestFit="1" customWidth="1"/>
    <col min="1348" max="1348" width="23.109375" bestFit="1" customWidth="1"/>
    <col min="1349" max="1349" width="18" bestFit="1" customWidth="1"/>
    <col min="1350" max="1350" width="23.109375" bestFit="1" customWidth="1"/>
    <col min="1351" max="1351" width="18" bestFit="1" customWidth="1"/>
    <col min="1352" max="1352" width="23.109375" bestFit="1" customWidth="1"/>
    <col min="1353" max="1353" width="18" bestFit="1" customWidth="1"/>
    <col min="1354" max="1354" width="23.109375" bestFit="1" customWidth="1"/>
    <col min="1355" max="1355" width="18" bestFit="1" customWidth="1"/>
    <col min="1356" max="1356" width="23.109375" bestFit="1" customWidth="1"/>
    <col min="1357" max="1357" width="18" bestFit="1" customWidth="1"/>
    <col min="1358" max="1358" width="23.109375" bestFit="1" customWidth="1"/>
    <col min="1359" max="1359" width="18" bestFit="1" customWidth="1"/>
    <col min="1360" max="1360" width="23.109375" bestFit="1" customWidth="1"/>
    <col min="1361" max="1361" width="18" bestFit="1" customWidth="1"/>
    <col min="1362" max="1362" width="23.109375" bestFit="1" customWidth="1"/>
    <col min="1363" max="1363" width="18" bestFit="1" customWidth="1"/>
    <col min="1364" max="1364" width="23.109375" bestFit="1" customWidth="1"/>
    <col min="1365" max="1365" width="18" bestFit="1" customWidth="1"/>
    <col min="1366" max="1366" width="23.109375" bestFit="1" customWidth="1"/>
    <col min="1367" max="1367" width="18" bestFit="1" customWidth="1"/>
    <col min="1368" max="1368" width="23.109375" bestFit="1" customWidth="1"/>
    <col min="1369" max="1369" width="18" bestFit="1" customWidth="1"/>
    <col min="1370" max="1370" width="23.109375" bestFit="1" customWidth="1"/>
    <col min="1371" max="1371" width="18" bestFit="1" customWidth="1"/>
    <col min="1372" max="1372" width="23.109375" bestFit="1" customWidth="1"/>
    <col min="1373" max="1373" width="18" bestFit="1" customWidth="1"/>
    <col min="1374" max="1374" width="23.109375" bestFit="1" customWidth="1"/>
    <col min="1375" max="1375" width="18" bestFit="1" customWidth="1"/>
    <col min="1376" max="1376" width="23.109375" bestFit="1" customWidth="1"/>
    <col min="1377" max="1377" width="18" bestFit="1" customWidth="1"/>
    <col min="1378" max="1378" width="23.109375" bestFit="1" customWidth="1"/>
    <col min="1379" max="1379" width="18" bestFit="1" customWidth="1"/>
    <col min="1380" max="1380" width="23.109375" bestFit="1" customWidth="1"/>
    <col min="1381" max="1381" width="18" bestFit="1" customWidth="1"/>
    <col min="1382" max="1382" width="23.109375" bestFit="1" customWidth="1"/>
    <col min="1383" max="1383" width="18" bestFit="1" customWidth="1"/>
    <col min="1384" max="1384" width="23.109375" bestFit="1" customWidth="1"/>
    <col min="1385" max="1385" width="18" bestFit="1" customWidth="1"/>
    <col min="1386" max="1386" width="23.109375" bestFit="1" customWidth="1"/>
    <col min="1387" max="1387" width="18" bestFit="1" customWidth="1"/>
    <col min="1388" max="1388" width="23.109375" bestFit="1" customWidth="1"/>
    <col min="1389" max="1389" width="18" bestFit="1" customWidth="1"/>
    <col min="1390" max="1390" width="23.109375" bestFit="1" customWidth="1"/>
    <col min="1391" max="1391" width="18" bestFit="1" customWidth="1"/>
    <col min="1392" max="1392" width="23.109375" bestFit="1" customWidth="1"/>
    <col min="1393" max="1393" width="18" bestFit="1" customWidth="1"/>
    <col min="1394" max="1394" width="23.109375" bestFit="1" customWidth="1"/>
    <col min="1395" max="1395" width="18" bestFit="1" customWidth="1"/>
    <col min="1396" max="1396" width="23.109375" bestFit="1" customWidth="1"/>
    <col min="1397" max="1397" width="18" bestFit="1" customWidth="1"/>
    <col min="1398" max="1398" width="23.109375" bestFit="1" customWidth="1"/>
    <col min="1399" max="1399" width="18" bestFit="1" customWidth="1"/>
    <col min="1400" max="1400" width="23.109375" bestFit="1" customWidth="1"/>
    <col min="1401" max="1401" width="18" bestFit="1" customWidth="1"/>
    <col min="1402" max="1402" width="23.109375" bestFit="1" customWidth="1"/>
    <col min="1403" max="1403" width="18" bestFit="1" customWidth="1"/>
    <col min="1404" max="1404" width="23.109375" bestFit="1" customWidth="1"/>
    <col min="1405" max="1405" width="18" bestFit="1" customWidth="1"/>
    <col min="1406" max="1406" width="23.109375" bestFit="1" customWidth="1"/>
    <col min="1407" max="1407" width="18" bestFit="1" customWidth="1"/>
    <col min="1408" max="1408" width="23.109375" bestFit="1" customWidth="1"/>
    <col min="1409" max="1409" width="18" bestFit="1" customWidth="1"/>
    <col min="1410" max="1410" width="23.109375" bestFit="1" customWidth="1"/>
    <col min="1411" max="1411" width="18" bestFit="1" customWidth="1"/>
    <col min="1412" max="1412" width="23.109375" bestFit="1" customWidth="1"/>
    <col min="1413" max="1413" width="18" bestFit="1" customWidth="1"/>
    <col min="1414" max="1414" width="23.109375" bestFit="1" customWidth="1"/>
    <col min="1415" max="1415" width="18" bestFit="1" customWidth="1"/>
    <col min="1416" max="1416" width="23.109375" bestFit="1" customWidth="1"/>
    <col min="1417" max="1417" width="18" bestFit="1" customWidth="1"/>
    <col min="1418" max="1418" width="23.109375" bestFit="1" customWidth="1"/>
    <col min="1419" max="1419" width="18" bestFit="1" customWidth="1"/>
    <col min="1420" max="1420" width="23.109375" bestFit="1" customWidth="1"/>
    <col min="1421" max="1421" width="18" bestFit="1" customWidth="1"/>
    <col min="1422" max="1422" width="23.109375" bestFit="1" customWidth="1"/>
    <col min="1423" max="1423" width="18" bestFit="1" customWidth="1"/>
    <col min="1424" max="1424" width="23.109375" bestFit="1" customWidth="1"/>
    <col min="1425" max="1425" width="18" bestFit="1" customWidth="1"/>
    <col min="1426" max="1426" width="23.109375" bestFit="1" customWidth="1"/>
    <col min="1427" max="1427" width="18" bestFit="1" customWidth="1"/>
    <col min="1428" max="1428" width="23.109375" bestFit="1" customWidth="1"/>
    <col min="1429" max="1429" width="18" bestFit="1" customWidth="1"/>
    <col min="1430" max="1430" width="23.109375" bestFit="1" customWidth="1"/>
    <col min="1431" max="1431" width="18" bestFit="1" customWidth="1"/>
    <col min="1432" max="1432" width="23.109375" bestFit="1" customWidth="1"/>
    <col min="1433" max="1433" width="18" bestFit="1" customWidth="1"/>
    <col min="1434" max="1434" width="23.109375" bestFit="1" customWidth="1"/>
    <col min="1435" max="1435" width="18" bestFit="1" customWidth="1"/>
    <col min="1436" max="1436" width="23.109375" bestFit="1" customWidth="1"/>
    <col min="1437" max="1437" width="18" bestFit="1" customWidth="1"/>
    <col min="1438" max="1438" width="23.109375" bestFit="1" customWidth="1"/>
    <col min="1439" max="1439" width="18" bestFit="1" customWidth="1"/>
    <col min="1440" max="1440" width="23.109375" bestFit="1" customWidth="1"/>
    <col min="1441" max="1441" width="18" bestFit="1" customWidth="1"/>
    <col min="1442" max="1442" width="23.109375" bestFit="1" customWidth="1"/>
    <col min="1443" max="1443" width="18" bestFit="1" customWidth="1"/>
    <col min="1444" max="1444" width="23.109375" bestFit="1" customWidth="1"/>
    <col min="1445" max="1445" width="18" bestFit="1" customWidth="1"/>
    <col min="1446" max="1446" width="23.109375" bestFit="1" customWidth="1"/>
    <col min="1447" max="1447" width="18" bestFit="1" customWidth="1"/>
    <col min="1448" max="1448" width="23.109375" bestFit="1" customWidth="1"/>
    <col min="1449" max="1449" width="18" bestFit="1" customWidth="1"/>
    <col min="1450" max="1450" width="23.109375" bestFit="1" customWidth="1"/>
    <col min="1451" max="1451" width="18" bestFit="1" customWidth="1"/>
    <col min="1452" max="1452" width="23.109375" bestFit="1" customWidth="1"/>
    <col min="1453" max="1453" width="18" bestFit="1" customWidth="1"/>
    <col min="1454" max="1454" width="23.109375" bestFit="1" customWidth="1"/>
    <col min="1455" max="1455" width="18" bestFit="1" customWidth="1"/>
    <col min="1456" max="1456" width="23.109375" bestFit="1" customWidth="1"/>
    <col min="1457" max="1457" width="18" bestFit="1" customWidth="1"/>
    <col min="1458" max="1458" width="23.109375" bestFit="1" customWidth="1"/>
    <col min="1459" max="1459" width="18" bestFit="1" customWidth="1"/>
    <col min="1460" max="1460" width="23.109375" bestFit="1" customWidth="1"/>
    <col min="1461" max="1461" width="18" bestFit="1" customWidth="1"/>
    <col min="1462" max="1462" width="23.109375" bestFit="1" customWidth="1"/>
    <col min="1463" max="1463" width="18" bestFit="1" customWidth="1"/>
    <col min="1464" max="1464" width="23.109375" bestFit="1" customWidth="1"/>
    <col min="1465" max="1465" width="18" bestFit="1" customWidth="1"/>
    <col min="1466" max="1466" width="23.109375" bestFit="1" customWidth="1"/>
    <col min="1467" max="1467" width="18" bestFit="1" customWidth="1"/>
    <col min="1468" max="1468" width="23.109375" bestFit="1" customWidth="1"/>
    <col min="1469" max="1469" width="18" bestFit="1" customWidth="1"/>
    <col min="1470" max="1470" width="23.109375" bestFit="1" customWidth="1"/>
    <col min="1471" max="1471" width="18" bestFit="1" customWidth="1"/>
    <col min="1472" max="1472" width="23.109375" bestFit="1" customWidth="1"/>
    <col min="1473" max="1473" width="18" bestFit="1" customWidth="1"/>
    <col min="1474" max="1474" width="23.109375" bestFit="1" customWidth="1"/>
    <col min="1475" max="1475" width="18" bestFit="1" customWidth="1"/>
    <col min="1476" max="1476" width="23.109375" bestFit="1" customWidth="1"/>
    <col min="1477" max="1477" width="18" bestFit="1" customWidth="1"/>
    <col min="1478" max="1478" width="23.109375" bestFit="1" customWidth="1"/>
    <col min="1479" max="1479" width="18" bestFit="1" customWidth="1"/>
    <col min="1480" max="1480" width="23.109375" bestFit="1" customWidth="1"/>
    <col min="1481" max="1481" width="18" bestFit="1" customWidth="1"/>
    <col min="1482" max="1482" width="23.109375" bestFit="1" customWidth="1"/>
    <col min="1483" max="1483" width="18" bestFit="1" customWidth="1"/>
    <col min="1484" max="1484" width="23.109375" bestFit="1" customWidth="1"/>
    <col min="1485" max="1485" width="18" bestFit="1" customWidth="1"/>
    <col min="1486" max="1486" width="23.109375" bestFit="1" customWidth="1"/>
    <col min="1487" max="1487" width="18" bestFit="1" customWidth="1"/>
    <col min="1488" max="1488" width="23.109375" bestFit="1" customWidth="1"/>
    <col min="1489" max="1489" width="18" bestFit="1" customWidth="1"/>
    <col min="1490" max="1490" width="23.109375" bestFit="1" customWidth="1"/>
    <col min="1491" max="1491" width="18" bestFit="1" customWidth="1"/>
    <col min="1492" max="1492" width="23.109375" bestFit="1" customWidth="1"/>
    <col min="1493" max="1493" width="18" bestFit="1" customWidth="1"/>
    <col min="1494" max="1494" width="23.109375" bestFit="1" customWidth="1"/>
    <col min="1495" max="1495" width="18" bestFit="1" customWidth="1"/>
    <col min="1496" max="1496" width="23.109375" bestFit="1" customWidth="1"/>
    <col min="1497" max="1497" width="18" bestFit="1" customWidth="1"/>
    <col min="1498" max="1498" width="23.109375" bestFit="1" customWidth="1"/>
    <col min="1499" max="1499" width="18" bestFit="1" customWidth="1"/>
    <col min="1500" max="1500" width="23.109375" bestFit="1" customWidth="1"/>
    <col min="1501" max="1501" width="18" bestFit="1" customWidth="1"/>
    <col min="1502" max="1502" width="23.109375" bestFit="1" customWidth="1"/>
    <col min="1503" max="1503" width="18" bestFit="1" customWidth="1"/>
    <col min="1504" max="1504" width="23.109375" bestFit="1" customWidth="1"/>
    <col min="1505" max="1505" width="18" bestFit="1" customWidth="1"/>
    <col min="1506" max="1506" width="23.109375" bestFit="1" customWidth="1"/>
    <col min="1507" max="1507" width="18" bestFit="1" customWidth="1"/>
    <col min="1508" max="1508" width="23.109375" bestFit="1" customWidth="1"/>
    <col min="1509" max="1509" width="18" bestFit="1" customWidth="1"/>
    <col min="1510" max="1510" width="23.109375" bestFit="1" customWidth="1"/>
    <col min="1511" max="1511" width="18" bestFit="1" customWidth="1"/>
    <col min="1512" max="1512" width="23.109375" bestFit="1" customWidth="1"/>
    <col min="1513" max="1513" width="18" bestFit="1" customWidth="1"/>
    <col min="1514" max="1514" width="23.109375" bestFit="1" customWidth="1"/>
    <col min="1515" max="1515" width="18" bestFit="1" customWidth="1"/>
    <col min="1516" max="1516" width="23.109375" bestFit="1" customWidth="1"/>
    <col min="1517" max="1517" width="18" bestFit="1" customWidth="1"/>
    <col min="1518" max="1518" width="23.109375" bestFit="1" customWidth="1"/>
    <col min="1519" max="1519" width="18" bestFit="1" customWidth="1"/>
    <col min="1520" max="1520" width="23.109375" bestFit="1" customWidth="1"/>
    <col min="1521" max="1521" width="18" bestFit="1" customWidth="1"/>
    <col min="1522" max="1522" width="23.109375" bestFit="1" customWidth="1"/>
    <col min="1523" max="1523" width="18" bestFit="1" customWidth="1"/>
    <col min="1524" max="1524" width="23.109375" bestFit="1" customWidth="1"/>
    <col min="1525" max="1525" width="18" bestFit="1" customWidth="1"/>
    <col min="1526" max="1526" width="23.109375" bestFit="1" customWidth="1"/>
    <col min="1527" max="1527" width="18" bestFit="1" customWidth="1"/>
    <col min="1528" max="1528" width="23.109375" bestFit="1" customWidth="1"/>
    <col min="1529" max="1529" width="18" bestFit="1" customWidth="1"/>
    <col min="1530" max="1530" width="23.109375" bestFit="1" customWidth="1"/>
    <col min="1531" max="1531" width="18" bestFit="1" customWidth="1"/>
    <col min="1532" max="1532" width="23.109375" bestFit="1" customWidth="1"/>
    <col min="1533" max="1533" width="18" bestFit="1" customWidth="1"/>
    <col min="1534" max="1534" width="23.109375" bestFit="1" customWidth="1"/>
    <col min="1535" max="1535" width="18" bestFit="1" customWidth="1"/>
    <col min="1536" max="1536" width="23.109375" bestFit="1" customWidth="1"/>
    <col min="1537" max="1537" width="18" bestFit="1" customWidth="1"/>
    <col min="1538" max="1538" width="23.109375" bestFit="1" customWidth="1"/>
    <col min="1539" max="1539" width="18" bestFit="1" customWidth="1"/>
    <col min="1540" max="1540" width="23.109375" bestFit="1" customWidth="1"/>
    <col min="1541" max="1541" width="18" bestFit="1" customWidth="1"/>
    <col min="1542" max="1542" width="23.109375" bestFit="1" customWidth="1"/>
    <col min="1543" max="1543" width="18" bestFit="1" customWidth="1"/>
    <col min="1544" max="1544" width="23.109375" bestFit="1" customWidth="1"/>
    <col min="1545" max="1545" width="18" bestFit="1" customWidth="1"/>
    <col min="1546" max="1546" width="23.109375" bestFit="1" customWidth="1"/>
    <col min="1547" max="1547" width="18" bestFit="1" customWidth="1"/>
    <col min="1548" max="1548" width="23.109375" bestFit="1" customWidth="1"/>
    <col min="1549" max="1549" width="18" bestFit="1" customWidth="1"/>
    <col min="1550" max="1550" width="23.109375" bestFit="1" customWidth="1"/>
    <col min="1551" max="1551" width="18" bestFit="1" customWidth="1"/>
    <col min="1552" max="1552" width="23.109375" bestFit="1" customWidth="1"/>
    <col min="1553" max="1553" width="18" bestFit="1" customWidth="1"/>
    <col min="1554" max="1554" width="23.109375" bestFit="1" customWidth="1"/>
    <col min="1555" max="1555" width="18" bestFit="1" customWidth="1"/>
    <col min="1556" max="1556" width="23.109375" bestFit="1" customWidth="1"/>
    <col min="1557" max="1557" width="18" bestFit="1" customWidth="1"/>
    <col min="1558" max="1558" width="23.109375" bestFit="1" customWidth="1"/>
    <col min="1559" max="1559" width="18" bestFit="1" customWidth="1"/>
    <col min="1560" max="1560" width="23.109375" bestFit="1" customWidth="1"/>
    <col min="1561" max="1561" width="18" bestFit="1" customWidth="1"/>
    <col min="1562" max="1562" width="23.109375" bestFit="1" customWidth="1"/>
    <col min="1563" max="1563" width="18" bestFit="1" customWidth="1"/>
    <col min="1564" max="1564" width="23.109375" bestFit="1" customWidth="1"/>
    <col min="1565" max="1565" width="18" bestFit="1" customWidth="1"/>
    <col min="1566" max="1566" width="23.109375" bestFit="1" customWidth="1"/>
    <col min="1567" max="1567" width="18" bestFit="1" customWidth="1"/>
    <col min="1568" max="1568" width="23.109375" bestFit="1" customWidth="1"/>
    <col min="1569" max="1569" width="18" bestFit="1" customWidth="1"/>
    <col min="1570" max="1570" width="23.109375" bestFit="1" customWidth="1"/>
    <col min="1571" max="1571" width="18" bestFit="1" customWidth="1"/>
    <col min="1572" max="1572" width="23.109375" bestFit="1" customWidth="1"/>
    <col min="1573" max="1573" width="18" bestFit="1" customWidth="1"/>
    <col min="1574" max="1574" width="23.109375" bestFit="1" customWidth="1"/>
    <col min="1575" max="1575" width="18" bestFit="1" customWidth="1"/>
    <col min="1576" max="1576" width="23.109375" bestFit="1" customWidth="1"/>
    <col min="1577" max="1577" width="18" bestFit="1" customWidth="1"/>
    <col min="1578" max="1578" width="23.109375" bestFit="1" customWidth="1"/>
    <col min="1579" max="1579" width="18" bestFit="1" customWidth="1"/>
    <col min="1580" max="1580" width="23.109375" bestFit="1" customWidth="1"/>
    <col min="1581" max="1581" width="18" bestFit="1" customWidth="1"/>
    <col min="1582" max="1582" width="23.109375" bestFit="1" customWidth="1"/>
    <col min="1583" max="1583" width="18" bestFit="1" customWidth="1"/>
    <col min="1584" max="1584" width="23.109375" bestFit="1" customWidth="1"/>
    <col min="1585" max="1585" width="18" bestFit="1" customWidth="1"/>
    <col min="1586" max="1586" width="23.109375" bestFit="1" customWidth="1"/>
    <col min="1587" max="1587" width="18" bestFit="1" customWidth="1"/>
    <col min="1588" max="1588" width="23.109375" bestFit="1" customWidth="1"/>
    <col min="1589" max="1589" width="18" bestFit="1" customWidth="1"/>
    <col min="1590" max="1590" width="23.109375" bestFit="1" customWidth="1"/>
    <col min="1591" max="1591" width="18" bestFit="1" customWidth="1"/>
    <col min="1592" max="1592" width="23.109375" bestFit="1" customWidth="1"/>
    <col min="1593" max="1593" width="18" bestFit="1" customWidth="1"/>
    <col min="1594" max="1594" width="23.109375" bestFit="1" customWidth="1"/>
    <col min="1595" max="1595" width="18" bestFit="1" customWidth="1"/>
    <col min="1596" max="1596" width="23.109375" bestFit="1" customWidth="1"/>
    <col min="1597" max="1597" width="18" bestFit="1" customWidth="1"/>
    <col min="1598" max="1598" width="23.109375" bestFit="1" customWidth="1"/>
    <col min="1599" max="1599" width="18" bestFit="1" customWidth="1"/>
    <col min="1600" max="1600" width="23.109375" bestFit="1" customWidth="1"/>
    <col min="1601" max="1601" width="18" bestFit="1" customWidth="1"/>
    <col min="1602" max="1602" width="23.109375" bestFit="1" customWidth="1"/>
    <col min="1603" max="1603" width="18" bestFit="1" customWidth="1"/>
    <col min="1604" max="1604" width="23.109375" bestFit="1" customWidth="1"/>
    <col min="1605" max="1605" width="18" bestFit="1" customWidth="1"/>
    <col min="1606" max="1606" width="23.109375" bestFit="1" customWidth="1"/>
    <col min="1607" max="1607" width="18" bestFit="1" customWidth="1"/>
    <col min="1608" max="1608" width="23.109375" bestFit="1" customWidth="1"/>
    <col min="1609" max="1609" width="18" bestFit="1" customWidth="1"/>
    <col min="1610" max="1610" width="23.109375" bestFit="1" customWidth="1"/>
    <col min="1611" max="1611" width="18" bestFit="1" customWidth="1"/>
    <col min="1612" max="1612" width="23.109375" bestFit="1" customWidth="1"/>
    <col min="1613" max="1613" width="18" bestFit="1" customWidth="1"/>
    <col min="1614" max="1614" width="23.109375" bestFit="1" customWidth="1"/>
    <col min="1615" max="1615" width="18" bestFit="1" customWidth="1"/>
    <col min="1616" max="1616" width="23.109375" bestFit="1" customWidth="1"/>
    <col min="1617" max="1617" width="18" bestFit="1" customWidth="1"/>
    <col min="1618" max="1618" width="23.109375" bestFit="1" customWidth="1"/>
    <col min="1619" max="1619" width="18" bestFit="1" customWidth="1"/>
    <col min="1620" max="1620" width="23.109375" bestFit="1" customWidth="1"/>
    <col min="1621" max="1621" width="18" bestFit="1" customWidth="1"/>
    <col min="1622" max="1622" width="23.109375" bestFit="1" customWidth="1"/>
    <col min="1623" max="1623" width="18" bestFit="1" customWidth="1"/>
    <col min="1624" max="1624" width="23.109375" bestFit="1" customWidth="1"/>
    <col min="1625" max="1625" width="18" bestFit="1" customWidth="1"/>
    <col min="1626" max="1626" width="23.109375" bestFit="1" customWidth="1"/>
    <col min="1627" max="1627" width="18" bestFit="1" customWidth="1"/>
    <col min="1628" max="1628" width="23.109375" bestFit="1" customWidth="1"/>
    <col min="1629" max="1629" width="18" bestFit="1" customWidth="1"/>
    <col min="1630" max="1630" width="23.109375" bestFit="1" customWidth="1"/>
    <col min="1631" max="1631" width="18" bestFit="1" customWidth="1"/>
    <col min="1632" max="1632" width="23.109375" bestFit="1" customWidth="1"/>
    <col min="1633" max="1633" width="18" bestFit="1" customWidth="1"/>
    <col min="1634" max="1634" width="23.109375" bestFit="1" customWidth="1"/>
    <col min="1635" max="1635" width="18" bestFit="1" customWidth="1"/>
    <col min="1636" max="1636" width="23.109375" bestFit="1" customWidth="1"/>
    <col min="1637" max="1637" width="18" bestFit="1" customWidth="1"/>
    <col min="1638" max="1638" width="23.109375" bestFit="1" customWidth="1"/>
    <col min="1639" max="1639" width="18" bestFit="1" customWidth="1"/>
    <col min="1640" max="1640" width="23.109375" bestFit="1" customWidth="1"/>
    <col min="1641" max="1641" width="18" bestFit="1" customWidth="1"/>
    <col min="1642" max="1642" width="23.109375" bestFit="1" customWidth="1"/>
    <col min="1643" max="1643" width="18" bestFit="1" customWidth="1"/>
    <col min="1644" max="1644" width="23.109375" bestFit="1" customWidth="1"/>
    <col min="1645" max="1645" width="18" bestFit="1" customWidth="1"/>
    <col min="1646" max="1646" width="23.109375" bestFit="1" customWidth="1"/>
    <col min="1647" max="1647" width="18" bestFit="1" customWidth="1"/>
    <col min="1648" max="1648" width="23.109375" bestFit="1" customWidth="1"/>
    <col min="1649" max="1649" width="18" bestFit="1" customWidth="1"/>
    <col min="1650" max="1650" width="23.109375" bestFit="1" customWidth="1"/>
    <col min="1651" max="1651" width="18" bestFit="1" customWidth="1"/>
    <col min="1652" max="1652" width="23.109375" bestFit="1" customWidth="1"/>
    <col min="1653" max="1653" width="18" bestFit="1" customWidth="1"/>
    <col min="1654" max="1654" width="23.109375" bestFit="1" customWidth="1"/>
    <col min="1655" max="1655" width="18" bestFit="1" customWidth="1"/>
    <col min="1656" max="1656" width="23.109375" bestFit="1" customWidth="1"/>
    <col min="1657" max="1657" width="18" bestFit="1" customWidth="1"/>
    <col min="1658" max="1658" width="23.109375" bestFit="1" customWidth="1"/>
    <col min="1659" max="1659" width="18" bestFit="1" customWidth="1"/>
    <col min="1660" max="1660" width="23.109375" bestFit="1" customWidth="1"/>
    <col min="1661" max="1661" width="18" bestFit="1" customWidth="1"/>
    <col min="1662" max="1662" width="23.109375" bestFit="1" customWidth="1"/>
    <col min="1663" max="1663" width="18" bestFit="1" customWidth="1"/>
    <col min="1664" max="1664" width="23.109375" bestFit="1" customWidth="1"/>
    <col min="1665" max="1665" width="18" bestFit="1" customWidth="1"/>
    <col min="1666" max="1666" width="23.109375" bestFit="1" customWidth="1"/>
    <col min="1667" max="1667" width="18" bestFit="1" customWidth="1"/>
    <col min="1668" max="1668" width="23.109375" bestFit="1" customWidth="1"/>
    <col min="1669" max="1669" width="18" bestFit="1" customWidth="1"/>
    <col min="1670" max="1670" width="23.109375" bestFit="1" customWidth="1"/>
    <col min="1671" max="1671" width="18" bestFit="1" customWidth="1"/>
    <col min="1672" max="1672" width="23.109375" bestFit="1" customWidth="1"/>
    <col min="1673" max="1673" width="18" bestFit="1" customWidth="1"/>
    <col min="1674" max="1674" width="23.109375" bestFit="1" customWidth="1"/>
    <col min="1675" max="1675" width="18" bestFit="1" customWidth="1"/>
    <col min="1676" max="1676" width="23.109375" bestFit="1" customWidth="1"/>
    <col min="1677" max="1677" width="18" bestFit="1" customWidth="1"/>
    <col min="1678" max="1678" width="23.109375" bestFit="1" customWidth="1"/>
    <col min="1679" max="1679" width="18" bestFit="1" customWidth="1"/>
    <col min="1680" max="1680" width="23.109375" bestFit="1" customWidth="1"/>
    <col min="1681" max="1681" width="18" bestFit="1" customWidth="1"/>
    <col min="1682" max="1682" width="23.109375" bestFit="1" customWidth="1"/>
    <col min="1683" max="1683" width="18" bestFit="1" customWidth="1"/>
    <col min="1684" max="1684" width="23.109375" bestFit="1" customWidth="1"/>
    <col min="1685" max="1685" width="18" bestFit="1" customWidth="1"/>
    <col min="1686" max="1686" width="23.109375" bestFit="1" customWidth="1"/>
    <col min="1687" max="1687" width="18" bestFit="1" customWidth="1"/>
    <col min="1688" max="1688" width="23.109375" bestFit="1" customWidth="1"/>
    <col min="1689" max="1689" width="18" bestFit="1" customWidth="1"/>
    <col min="1690" max="1690" width="23.109375" bestFit="1" customWidth="1"/>
    <col min="1691" max="1691" width="18" bestFit="1" customWidth="1"/>
    <col min="1692" max="1692" width="23.109375" bestFit="1" customWidth="1"/>
    <col min="1693" max="1693" width="18" bestFit="1" customWidth="1"/>
    <col min="1694" max="1694" width="23.109375" bestFit="1" customWidth="1"/>
    <col min="1695" max="1695" width="18" bestFit="1" customWidth="1"/>
    <col min="1696" max="1696" width="23.109375" bestFit="1" customWidth="1"/>
    <col min="1697" max="1697" width="18" bestFit="1" customWidth="1"/>
    <col min="1698" max="1698" width="23.109375" bestFit="1" customWidth="1"/>
    <col min="1699" max="1699" width="18" bestFit="1" customWidth="1"/>
    <col min="1700" max="1700" width="23.109375" bestFit="1" customWidth="1"/>
    <col min="1701" max="1701" width="18" bestFit="1" customWidth="1"/>
    <col min="1702" max="1702" width="23.109375" bestFit="1" customWidth="1"/>
    <col min="1703" max="1703" width="18" bestFit="1" customWidth="1"/>
    <col min="1704" max="1704" width="23.109375" bestFit="1" customWidth="1"/>
    <col min="1705" max="1705" width="18" bestFit="1" customWidth="1"/>
    <col min="1706" max="1706" width="23.109375" bestFit="1" customWidth="1"/>
    <col min="1707" max="1707" width="18" bestFit="1" customWidth="1"/>
    <col min="1708" max="1708" width="23.109375" bestFit="1" customWidth="1"/>
    <col min="1709" max="1709" width="18" bestFit="1" customWidth="1"/>
    <col min="1710" max="1710" width="23.109375" bestFit="1" customWidth="1"/>
    <col min="1711" max="1711" width="18" bestFit="1" customWidth="1"/>
    <col min="1712" max="1712" width="23.109375" bestFit="1" customWidth="1"/>
    <col min="1713" max="1713" width="18" bestFit="1" customWidth="1"/>
    <col min="1714" max="1714" width="23.109375" bestFit="1" customWidth="1"/>
    <col min="1715" max="1715" width="18" bestFit="1" customWidth="1"/>
    <col min="1716" max="1716" width="23.109375" bestFit="1" customWidth="1"/>
    <col min="1717" max="1717" width="18" bestFit="1" customWidth="1"/>
    <col min="1718" max="1718" width="23.109375" bestFit="1" customWidth="1"/>
    <col min="1719" max="1719" width="18" bestFit="1" customWidth="1"/>
    <col min="1720" max="1720" width="23.109375" bestFit="1" customWidth="1"/>
    <col min="1721" max="1721" width="18" bestFit="1" customWidth="1"/>
    <col min="1722" max="1722" width="23.109375" bestFit="1" customWidth="1"/>
    <col min="1723" max="1723" width="18" bestFit="1" customWidth="1"/>
    <col min="1724" max="1724" width="23.109375" bestFit="1" customWidth="1"/>
    <col min="1725" max="1725" width="18" bestFit="1" customWidth="1"/>
    <col min="1726" max="1726" width="23.109375" bestFit="1" customWidth="1"/>
    <col min="1727" max="1727" width="18" bestFit="1" customWidth="1"/>
    <col min="1728" max="1728" width="23.109375" bestFit="1" customWidth="1"/>
    <col min="1729" max="1729" width="18" bestFit="1" customWidth="1"/>
    <col min="1730" max="1730" width="23.109375" bestFit="1" customWidth="1"/>
    <col min="1731" max="1731" width="18" bestFit="1" customWidth="1"/>
    <col min="1732" max="1732" width="23.109375" bestFit="1" customWidth="1"/>
    <col min="1733" max="1733" width="18" bestFit="1" customWidth="1"/>
    <col min="1734" max="1734" width="23.109375" bestFit="1" customWidth="1"/>
    <col min="1735" max="1735" width="18" bestFit="1" customWidth="1"/>
    <col min="1736" max="1736" width="23.109375" bestFit="1" customWidth="1"/>
    <col min="1737" max="1737" width="18" bestFit="1" customWidth="1"/>
    <col min="1738" max="1738" width="23.109375" bestFit="1" customWidth="1"/>
    <col min="1739" max="1739" width="18" bestFit="1" customWidth="1"/>
    <col min="1740" max="1740" width="23.109375" bestFit="1" customWidth="1"/>
    <col min="1741" max="1741" width="18" bestFit="1" customWidth="1"/>
    <col min="1742" max="1742" width="23.109375" bestFit="1" customWidth="1"/>
    <col min="1743" max="1743" width="18" bestFit="1" customWidth="1"/>
    <col min="1744" max="1744" width="23.109375" bestFit="1" customWidth="1"/>
    <col min="1745" max="1745" width="18" bestFit="1" customWidth="1"/>
    <col min="1746" max="1746" width="23.109375" bestFit="1" customWidth="1"/>
    <col min="1747" max="1747" width="18" bestFit="1" customWidth="1"/>
    <col min="1748" max="1748" width="23.109375" bestFit="1" customWidth="1"/>
    <col min="1749" max="1749" width="18" bestFit="1" customWidth="1"/>
    <col min="1750" max="1750" width="23.109375" bestFit="1" customWidth="1"/>
    <col min="1751" max="1751" width="18" bestFit="1" customWidth="1"/>
    <col min="1752" max="1752" width="23.109375" bestFit="1" customWidth="1"/>
    <col min="1753" max="1753" width="18" bestFit="1" customWidth="1"/>
    <col min="1754" max="1754" width="23.109375" bestFit="1" customWidth="1"/>
    <col min="1755" max="1755" width="18" bestFit="1" customWidth="1"/>
    <col min="1756" max="1756" width="23.109375" bestFit="1" customWidth="1"/>
    <col min="1757" max="1757" width="18" bestFit="1" customWidth="1"/>
    <col min="1758" max="1758" width="23.109375" bestFit="1" customWidth="1"/>
    <col min="1759" max="1759" width="18" bestFit="1" customWidth="1"/>
    <col min="1760" max="1760" width="23.109375" bestFit="1" customWidth="1"/>
    <col min="1761" max="1761" width="18" bestFit="1" customWidth="1"/>
    <col min="1762" max="1762" width="23.109375" bestFit="1" customWidth="1"/>
    <col min="1763" max="1763" width="18" bestFit="1" customWidth="1"/>
    <col min="1764" max="1764" width="23.109375" bestFit="1" customWidth="1"/>
    <col min="1765" max="1765" width="18" bestFit="1" customWidth="1"/>
    <col min="1766" max="1766" width="23.109375" bestFit="1" customWidth="1"/>
    <col min="1767" max="1767" width="18" bestFit="1" customWidth="1"/>
    <col min="1768" max="1768" width="23.109375" bestFit="1" customWidth="1"/>
    <col min="1769" max="1769" width="18" bestFit="1" customWidth="1"/>
    <col min="1770" max="1770" width="23.109375" bestFit="1" customWidth="1"/>
    <col min="1771" max="1771" width="18" bestFit="1" customWidth="1"/>
    <col min="1772" max="1772" width="23.109375" bestFit="1" customWidth="1"/>
    <col min="1773" max="1773" width="18" bestFit="1" customWidth="1"/>
    <col min="1774" max="1774" width="23.109375" bestFit="1" customWidth="1"/>
    <col min="1775" max="1775" width="18" bestFit="1" customWidth="1"/>
    <col min="1776" max="1776" width="23.109375" bestFit="1" customWidth="1"/>
    <col min="1777" max="1777" width="18" bestFit="1" customWidth="1"/>
    <col min="1778" max="1778" width="23.109375" bestFit="1" customWidth="1"/>
    <col min="1779" max="1779" width="18" bestFit="1" customWidth="1"/>
    <col min="1780" max="1780" width="23.109375" bestFit="1" customWidth="1"/>
    <col min="1781" max="1781" width="18" bestFit="1" customWidth="1"/>
    <col min="1782" max="1782" width="23.109375" bestFit="1" customWidth="1"/>
    <col min="1783" max="1783" width="18" bestFit="1" customWidth="1"/>
    <col min="1784" max="1784" width="23.109375" bestFit="1" customWidth="1"/>
    <col min="1785" max="1785" width="18" bestFit="1" customWidth="1"/>
    <col min="1786" max="1786" width="23.109375" bestFit="1" customWidth="1"/>
    <col min="1787" max="1787" width="18" bestFit="1" customWidth="1"/>
    <col min="1788" max="1788" width="23.109375" bestFit="1" customWidth="1"/>
    <col min="1789" max="1789" width="18" bestFit="1" customWidth="1"/>
    <col min="1790" max="1790" width="23.109375" bestFit="1" customWidth="1"/>
    <col min="1791" max="1791" width="18" bestFit="1" customWidth="1"/>
    <col min="1792" max="1792" width="23.109375" bestFit="1" customWidth="1"/>
    <col min="1793" max="1793" width="18" bestFit="1" customWidth="1"/>
    <col min="1794" max="1794" width="23.109375" bestFit="1" customWidth="1"/>
    <col min="1795" max="1795" width="18" bestFit="1" customWidth="1"/>
    <col min="1796" max="1796" width="23.109375" bestFit="1" customWidth="1"/>
    <col min="1797" max="1797" width="18" bestFit="1" customWidth="1"/>
    <col min="1798" max="1798" width="23.109375" bestFit="1" customWidth="1"/>
    <col min="1799" max="1799" width="18" bestFit="1" customWidth="1"/>
    <col min="1800" max="1800" width="23.109375" bestFit="1" customWidth="1"/>
    <col min="1801" max="1801" width="18" bestFit="1" customWidth="1"/>
    <col min="1802" max="1802" width="23.109375" bestFit="1" customWidth="1"/>
    <col min="1803" max="1803" width="18" bestFit="1" customWidth="1"/>
    <col min="1804" max="1804" width="23.109375" bestFit="1" customWidth="1"/>
    <col min="1805" max="1805" width="18" bestFit="1" customWidth="1"/>
    <col min="1806" max="1806" width="23.109375" bestFit="1" customWidth="1"/>
    <col min="1807" max="1807" width="18" bestFit="1" customWidth="1"/>
    <col min="1808" max="1808" width="23.109375" bestFit="1" customWidth="1"/>
    <col min="1809" max="1809" width="18" bestFit="1" customWidth="1"/>
    <col min="1810" max="1810" width="23.109375" bestFit="1" customWidth="1"/>
    <col min="1811" max="1811" width="18" bestFit="1" customWidth="1"/>
    <col min="1812" max="1812" width="23.109375" bestFit="1" customWidth="1"/>
    <col min="1813" max="1813" width="18" bestFit="1" customWidth="1"/>
    <col min="1814" max="1814" width="23.109375" bestFit="1" customWidth="1"/>
    <col min="1815" max="1815" width="18" bestFit="1" customWidth="1"/>
    <col min="1816" max="1816" width="23.109375" bestFit="1" customWidth="1"/>
    <col min="1817" max="1817" width="18" bestFit="1" customWidth="1"/>
    <col min="1818" max="1818" width="23.109375" bestFit="1" customWidth="1"/>
    <col min="1819" max="1819" width="18" bestFit="1" customWidth="1"/>
    <col min="1820" max="1820" width="23.109375" bestFit="1" customWidth="1"/>
    <col min="1821" max="1821" width="18" bestFit="1" customWidth="1"/>
    <col min="1822" max="1822" width="23.109375" bestFit="1" customWidth="1"/>
    <col min="1823" max="1823" width="18" bestFit="1" customWidth="1"/>
    <col min="1824" max="1824" width="23.109375" bestFit="1" customWidth="1"/>
    <col min="1825" max="1825" width="18" bestFit="1" customWidth="1"/>
    <col min="1826" max="1826" width="23.109375" bestFit="1" customWidth="1"/>
    <col min="1827" max="1827" width="18" bestFit="1" customWidth="1"/>
    <col min="1828" max="1828" width="23.109375" bestFit="1" customWidth="1"/>
    <col min="1829" max="1829" width="18" bestFit="1" customWidth="1"/>
    <col min="1830" max="1830" width="23.109375" bestFit="1" customWidth="1"/>
    <col min="1831" max="1831" width="18" bestFit="1" customWidth="1"/>
    <col min="1832" max="1832" width="23.109375" bestFit="1" customWidth="1"/>
    <col min="1833" max="1833" width="18" bestFit="1" customWidth="1"/>
    <col min="1834" max="1834" width="23.109375" bestFit="1" customWidth="1"/>
    <col min="1835" max="1835" width="18" bestFit="1" customWidth="1"/>
    <col min="1836" max="1836" width="23.109375" bestFit="1" customWidth="1"/>
    <col min="1837" max="1837" width="18" bestFit="1" customWidth="1"/>
    <col min="1838" max="1838" width="23.109375" bestFit="1" customWidth="1"/>
    <col min="1839" max="1839" width="18" bestFit="1" customWidth="1"/>
    <col min="1840" max="1840" width="23.109375" bestFit="1" customWidth="1"/>
    <col min="1841" max="1841" width="18" bestFit="1" customWidth="1"/>
    <col min="1842" max="1842" width="23.109375" bestFit="1" customWidth="1"/>
    <col min="1843" max="1843" width="18" bestFit="1" customWidth="1"/>
    <col min="1844" max="1844" width="23.109375" bestFit="1" customWidth="1"/>
    <col min="1845" max="1845" width="18" bestFit="1" customWidth="1"/>
    <col min="1846" max="1846" width="23.109375" bestFit="1" customWidth="1"/>
    <col min="1847" max="1847" width="18" bestFit="1" customWidth="1"/>
    <col min="1848" max="1848" width="23.109375" bestFit="1" customWidth="1"/>
    <col min="1849" max="1849" width="18" bestFit="1" customWidth="1"/>
    <col min="1850" max="1850" width="23.109375" bestFit="1" customWidth="1"/>
    <col min="1851" max="1851" width="18" bestFit="1" customWidth="1"/>
    <col min="1852" max="1852" width="23.109375" bestFit="1" customWidth="1"/>
    <col min="1853" max="1853" width="18" bestFit="1" customWidth="1"/>
    <col min="1854" max="1854" width="23.109375" bestFit="1" customWidth="1"/>
    <col min="1855" max="1855" width="18" bestFit="1" customWidth="1"/>
    <col min="1856" max="1856" width="23.109375" bestFit="1" customWidth="1"/>
    <col min="1857" max="1857" width="18" bestFit="1" customWidth="1"/>
    <col min="1858" max="1858" width="23.109375" bestFit="1" customWidth="1"/>
    <col min="1859" max="1859" width="18" bestFit="1" customWidth="1"/>
    <col min="1860" max="1860" width="23.109375" bestFit="1" customWidth="1"/>
    <col min="1861" max="1861" width="18" bestFit="1" customWidth="1"/>
    <col min="1862" max="1862" width="23.109375" bestFit="1" customWidth="1"/>
    <col min="1863" max="1863" width="18" bestFit="1" customWidth="1"/>
    <col min="1864" max="1864" width="23.109375" bestFit="1" customWidth="1"/>
    <col min="1865" max="1865" width="18" bestFit="1" customWidth="1"/>
    <col min="1866" max="1866" width="23.109375" bestFit="1" customWidth="1"/>
    <col min="1867" max="1867" width="18" bestFit="1" customWidth="1"/>
    <col min="1868" max="1868" width="23.109375" bestFit="1" customWidth="1"/>
    <col min="1869" max="1869" width="18" bestFit="1" customWidth="1"/>
    <col min="1870" max="1870" width="23.109375" bestFit="1" customWidth="1"/>
    <col min="1871" max="1871" width="18" bestFit="1" customWidth="1"/>
    <col min="1872" max="1872" width="23.109375" bestFit="1" customWidth="1"/>
    <col min="1873" max="1873" width="18" bestFit="1" customWidth="1"/>
    <col min="1874" max="1874" width="23.109375" bestFit="1" customWidth="1"/>
    <col min="1875" max="1875" width="18" bestFit="1" customWidth="1"/>
    <col min="1876" max="1876" width="23.109375" bestFit="1" customWidth="1"/>
    <col min="1877" max="1877" width="18" bestFit="1" customWidth="1"/>
    <col min="1878" max="1878" width="23.109375" bestFit="1" customWidth="1"/>
    <col min="1879" max="1879" width="18" bestFit="1" customWidth="1"/>
    <col min="1880" max="1880" width="23.109375" bestFit="1" customWidth="1"/>
    <col min="1881" max="1881" width="18" bestFit="1" customWidth="1"/>
    <col min="1882" max="1882" width="23.109375" bestFit="1" customWidth="1"/>
    <col min="1883" max="1883" width="18" bestFit="1" customWidth="1"/>
    <col min="1884" max="1884" width="23.109375" bestFit="1" customWidth="1"/>
    <col min="1885" max="1885" width="18" bestFit="1" customWidth="1"/>
    <col min="1886" max="1886" width="23.109375" bestFit="1" customWidth="1"/>
    <col min="1887" max="1887" width="18" bestFit="1" customWidth="1"/>
    <col min="1888" max="1888" width="23.109375" bestFit="1" customWidth="1"/>
    <col min="1889" max="1889" width="18" bestFit="1" customWidth="1"/>
    <col min="1890" max="1890" width="23.109375" bestFit="1" customWidth="1"/>
    <col min="1891" max="1891" width="18" bestFit="1" customWidth="1"/>
    <col min="1892" max="1892" width="23.109375" bestFit="1" customWidth="1"/>
    <col min="1893" max="1893" width="18" bestFit="1" customWidth="1"/>
    <col min="1894" max="1894" width="23.109375" bestFit="1" customWidth="1"/>
    <col min="1895" max="1895" width="18" bestFit="1" customWidth="1"/>
    <col min="1896" max="1896" width="23.109375" bestFit="1" customWidth="1"/>
    <col min="1897" max="1897" width="18" bestFit="1" customWidth="1"/>
    <col min="1898" max="1898" width="23.109375" bestFit="1" customWidth="1"/>
    <col min="1899" max="1899" width="18" bestFit="1" customWidth="1"/>
    <col min="1900" max="1900" width="23.109375" bestFit="1" customWidth="1"/>
    <col min="1901" max="1901" width="18" bestFit="1" customWidth="1"/>
    <col min="1902" max="1902" width="23.109375" bestFit="1" customWidth="1"/>
    <col min="1903" max="1903" width="18" bestFit="1" customWidth="1"/>
    <col min="1904" max="1904" width="23.109375" bestFit="1" customWidth="1"/>
    <col min="1905" max="1905" width="18" bestFit="1" customWidth="1"/>
    <col min="1906" max="1906" width="23.109375" bestFit="1" customWidth="1"/>
    <col min="1907" max="1907" width="18" bestFit="1" customWidth="1"/>
    <col min="1908" max="1908" width="23.109375" bestFit="1" customWidth="1"/>
    <col min="1909" max="1909" width="18" bestFit="1" customWidth="1"/>
    <col min="1910" max="1910" width="23.109375" bestFit="1" customWidth="1"/>
    <col min="1911" max="1911" width="18" bestFit="1" customWidth="1"/>
    <col min="1912" max="1912" width="23.109375" bestFit="1" customWidth="1"/>
    <col min="1913" max="1913" width="18" bestFit="1" customWidth="1"/>
    <col min="1914" max="1914" width="23.109375" bestFit="1" customWidth="1"/>
    <col min="1915" max="1915" width="18" bestFit="1" customWidth="1"/>
    <col min="1916" max="1916" width="23.109375" bestFit="1" customWidth="1"/>
    <col min="1917" max="1917" width="18" bestFit="1" customWidth="1"/>
    <col min="1918" max="1918" width="23.109375" bestFit="1" customWidth="1"/>
    <col min="1919" max="1919" width="18" bestFit="1" customWidth="1"/>
    <col min="1920" max="1920" width="23.109375" bestFit="1" customWidth="1"/>
    <col min="1921" max="1921" width="18" bestFit="1" customWidth="1"/>
    <col min="1922" max="1922" width="23.109375" bestFit="1" customWidth="1"/>
    <col min="1923" max="1923" width="18" bestFit="1" customWidth="1"/>
    <col min="1924" max="1924" width="23.109375" bestFit="1" customWidth="1"/>
    <col min="1925" max="1925" width="18" bestFit="1" customWidth="1"/>
    <col min="1926" max="1926" width="23.109375" bestFit="1" customWidth="1"/>
    <col min="1927" max="1927" width="18" bestFit="1" customWidth="1"/>
    <col min="1928" max="1928" width="23.109375" bestFit="1" customWidth="1"/>
    <col min="1929" max="1929" width="18" bestFit="1" customWidth="1"/>
    <col min="1930" max="1930" width="23.109375" bestFit="1" customWidth="1"/>
    <col min="1931" max="1931" width="18" bestFit="1" customWidth="1"/>
    <col min="1932" max="1932" width="23.109375" bestFit="1" customWidth="1"/>
    <col min="1933" max="1933" width="18" bestFit="1" customWidth="1"/>
    <col min="1934" max="1934" width="23.109375" bestFit="1" customWidth="1"/>
    <col min="1935" max="1935" width="18" bestFit="1" customWidth="1"/>
    <col min="1936" max="1936" width="23.109375" bestFit="1" customWidth="1"/>
    <col min="1937" max="1937" width="18" bestFit="1" customWidth="1"/>
    <col min="1938" max="1938" width="23.109375" bestFit="1" customWidth="1"/>
    <col min="1939" max="1939" width="18" bestFit="1" customWidth="1"/>
    <col min="1940" max="1940" width="23.109375" bestFit="1" customWidth="1"/>
    <col min="1941" max="1941" width="18" bestFit="1" customWidth="1"/>
    <col min="1942" max="1942" width="23.109375" bestFit="1" customWidth="1"/>
    <col min="1943" max="1943" width="18" bestFit="1" customWidth="1"/>
    <col min="1944" max="1944" width="23.109375" bestFit="1" customWidth="1"/>
    <col min="1945" max="1945" width="18" bestFit="1" customWidth="1"/>
    <col min="1946" max="1946" width="23.109375" bestFit="1" customWidth="1"/>
    <col min="1947" max="1947" width="18" bestFit="1" customWidth="1"/>
    <col min="1948" max="1948" width="23.109375" bestFit="1" customWidth="1"/>
    <col min="1949" max="1949" width="18" bestFit="1" customWidth="1"/>
    <col min="1950" max="1950" width="23.109375" bestFit="1" customWidth="1"/>
    <col min="1951" max="1951" width="18" bestFit="1" customWidth="1"/>
    <col min="1952" max="1952" width="23.109375" bestFit="1" customWidth="1"/>
    <col min="1953" max="1953" width="18" bestFit="1" customWidth="1"/>
    <col min="1954" max="1954" width="23.109375" bestFit="1" customWidth="1"/>
    <col min="1955" max="1955" width="18" bestFit="1" customWidth="1"/>
    <col min="1956" max="1956" width="23.109375" bestFit="1" customWidth="1"/>
    <col min="1957" max="1957" width="18" bestFit="1" customWidth="1"/>
    <col min="1958" max="1958" width="23.109375" bestFit="1" customWidth="1"/>
    <col min="1959" max="1959" width="18" bestFit="1" customWidth="1"/>
    <col min="1960" max="1960" width="23.109375" bestFit="1" customWidth="1"/>
    <col min="1961" max="1961" width="18" bestFit="1" customWidth="1"/>
    <col min="1962" max="1962" width="23.109375" bestFit="1" customWidth="1"/>
    <col min="1963" max="1963" width="18" bestFit="1" customWidth="1"/>
    <col min="1964" max="1964" width="23.109375" bestFit="1" customWidth="1"/>
    <col min="1965" max="1965" width="18" bestFit="1" customWidth="1"/>
    <col min="1966" max="1966" width="23.109375" bestFit="1" customWidth="1"/>
    <col min="1967" max="1967" width="18" bestFit="1" customWidth="1"/>
    <col min="1968" max="1968" width="23.109375" bestFit="1" customWidth="1"/>
    <col min="1969" max="1969" width="18" bestFit="1" customWidth="1"/>
    <col min="1970" max="1970" width="23.109375" bestFit="1" customWidth="1"/>
    <col min="1971" max="1971" width="18" bestFit="1" customWidth="1"/>
    <col min="1972" max="1972" width="23.109375" bestFit="1" customWidth="1"/>
    <col min="1973" max="1973" width="18" bestFit="1" customWidth="1"/>
    <col min="1974" max="1974" width="23.109375" bestFit="1" customWidth="1"/>
    <col min="1975" max="1975" width="18" bestFit="1" customWidth="1"/>
    <col min="1976" max="1976" width="23.109375" bestFit="1" customWidth="1"/>
    <col min="1977" max="1977" width="18" bestFit="1" customWidth="1"/>
    <col min="1978" max="1978" width="23.109375" bestFit="1" customWidth="1"/>
    <col min="1979" max="1979" width="18" bestFit="1" customWidth="1"/>
    <col min="1980" max="1980" width="23.109375" bestFit="1" customWidth="1"/>
    <col min="1981" max="1981" width="18" bestFit="1" customWidth="1"/>
    <col min="1982" max="1982" width="23.109375" bestFit="1" customWidth="1"/>
    <col min="1983" max="1983" width="18" bestFit="1" customWidth="1"/>
    <col min="1984" max="1984" width="23.109375" bestFit="1" customWidth="1"/>
    <col min="1985" max="1985" width="18" bestFit="1" customWidth="1"/>
    <col min="1986" max="1986" width="23.109375" bestFit="1" customWidth="1"/>
    <col min="1987" max="1987" width="18" bestFit="1" customWidth="1"/>
    <col min="1988" max="1988" width="23.109375" bestFit="1" customWidth="1"/>
    <col min="1989" max="1989" width="18" bestFit="1" customWidth="1"/>
    <col min="1990" max="1990" width="23.109375" bestFit="1" customWidth="1"/>
    <col min="1991" max="1991" width="18" bestFit="1" customWidth="1"/>
    <col min="1992" max="1992" width="23.109375" bestFit="1" customWidth="1"/>
    <col min="1993" max="1993" width="18" bestFit="1" customWidth="1"/>
    <col min="1994" max="1994" width="23.109375" bestFit="1" customWidth="1"/>
    <col min="1995" max="1995" width="18" bestFit="1" customWidth="1"/>
    <col min="1996" max="1996" width="23.109375" bestFit="1" customWidth="1"/>
    <col min="1997" max="1997" width="18" bestFit="1" customWidth="1"/>
    <col min="1998" max="1998" width="23.109375" bestFit="1" customWidth="1"/>
    <col min="1999" max="1999" width="18" bestFit="1" customWidth="1"/>
    <col min="2000" max="2000" width="23.109375" bestFit="1" customWidth="1"/>
    <col min="2001" max="2001" width="18" bestFit="1" customWidth="1"/>
    <col min="2002" max="2002" width="23.109375" bestFit="1" customWidth="1"/>
    <col min="2003" max="2003" width="18" bestFit="1" customWidth="1"/>
    <col min="2004" max="2004" width="23.109375" bestFit="1" customWidth="1"/>
    <col min="2005" max="2005" width="18" bestFit="1" customWidth="1"/>
    <col min="2006" max="2006" width="23.109375" bestFit="1" customWidth="1"/>
    <col min="2007" max="2007" width="18" bestFit="1" customWidth="1"/>
    <col min="2008" max="2008" width="23.109375" bestFit="1" customWidth="1"/>
    <col min="2009" max="2009" width="18" bestFit="1" customWidth="1"/>
    <col min="2010" max="2010" width="23.109375" bestFit="1" customWidth="1"/>
    <col min="2011" max="2011" width="18" bestFit="1" customWidth="1"/>
    <col min="2012" max="2012" width="23.109375" bestFit="1" customWidth="1"/>
    <col min="2013" max="2013" width="18" bestFit="1" customWidth="1"/>
    <col min="2014" max="2014" width="23.109375" bestFit="1" customWidth="1"/>
    <col min="2015" max="2015" width="18" bestFit="1" customWidth="1"/>
    <col min="2016" max="2016" width="23.109375" bestFit="1" customWidth="1"/>
    <col min="2017" max="2017" width="18" bestFit="1" customWidth="1"/>
    <col min="2018" max="2018" width="23.109375" bestFit="1" customWidth="1"/>
    <col min="2019" max="2019" width="18" bestFit="1" customWidth="1"/>
    <col min="2020" max="2020" width="23.109375" bestFit="1" customWidth="1"/>
    <col min="2021" max="2021" width="18" bestFit="1" customWidth="1"/>
    <col min="2022" max="2022" width="23.109375" bestFit="1" customWidth="1"/>
    <col min="2023" max="2023" width="18" bestFit="1" customWidth="1"/>
    <col min="2024" max="2024" width="23.109375" bestFit="1" customWidth="1"/>
    <col min="2025" max="2025" width="18" bestFit="1" customWidth="1"/>
    <col min="2026" max="2026" width="23.109375" bestFit="1" customWidth="1"/>
    <col min="2027" max="2027" width="18" bestFit="1" customWidth="1"/>
    <col min="2028" max="2028" width="23.109375" bestFit="1" customWidth="1"/>
    <col min="2029" max="2029" width="18" bestFit="1" customWidth="1"/>
    <col min="2030" max="2030" width="23.109375" bestFit="1" customWidth="1"/>
    <col min="2031" max="2031" width="18" bestFit="1" customWidth="1"/>
    <col min="2032" max="2032" width="23.109375" bestFit="1" customWidth="1"/>
    <col min="2033" max="2033" width="18" bestFit="1" customWidth="1"/>
    <col min="2034" max="2034" width="23.109375" bestFit="1" customWidth="1"/>
    <col min="2035" max="2035" width="18" bestFit="1" customWidth="1"/>
    <col min="2036" max="2036" width="23.109375" bestFit="1" customWidth="1"/>
    <col min="2037" max="2037" width="18" bestFit="1" customWidth="1"/>
    <col min="2038" max="2038" width="23.109375" bestFit="1" customWidth="1"/>
    <col min="2039" max="2039" width="18" bestFit="1" customWidth="1"/>
    <col min="2040" max="2040" width="23.109375" bestFit="1" customWidth="1"/>
    <col min="2041" max="2041" width="18" bestFit="1" customWidth="1"/>
    <col min="2042" max="2042" width="23.109375" bestFit="1" customWidth="1"/>
    <col min="2043" max="2043" width="18" bestFit="1" customWidth="1"/>
    <col min="2044" max="2044" width="23.109375" bestFit="1" customWidth="1"/>
    <col min="2045" max="2045" width="18" bestFit="1" customWidth="1"/>
    <col min="2046" max="2046" width="23.109375" bestFit="1" customWidth="1"/>
    <col min="2047" max="2047" width="18" bestFit="1" customWidth="1"/>
    <col min="2048" max="2048" width="23.109375" bestFit="1" customWidth="1"/>
    <col min="2049" max="2049" width="18" bestFit="1" customWidth="1"/>
    <col min="2050" max="2050" width="23.109375" bestFit="1" customWidth="1"/>
    <col min="2051" max="2051" width="18" bestFit="1" customWidth="1"/>
    <col min="2052" max="2052" width="23.109375" bestFit="1" customWidth="1"/>
    <col min="2053" max="2053" width="18" bestFit="1" customWidth="1"/>
    <col min="2054" max="2054" width="23.109375" bestFit="1" customWidth="1"/>
    <col min="2055" max="2055" width="18" bestFit="1" customWidth="1"/>
    <col min="2056" max="2056" width="23.109375" bestFit="1" customWidth="1"/>
    <col min="2057" max="2057" width="18" bestFit="1" customWidth="1"/>
    <col min="2058" max="2058" width="23.109375" bestFit="1" customWidth="1"/>
    <col min="2059" max="2059" width="18" bestFit="1" customWidth="1"/>
    <col min="2060" max="2060" width="23.109375" bestFit="1" customWidth="1"/>
    <col min="2061" max="2061" width="18" bestFit="1" customWidth="1"/>
    <col min="2062" max="2062" width="23.109375" bestFit="1" customWidth="1"/>
    <col min="2063" max="2063" width="18" bestFit="1" customWidth="1"/>
    <col min="2064" max="2064" width="23.109375" bestFit="1" customWidth="1"/>
    <col min="2065" max="2065" width="18" bestFit="1" customWidth="1"/>
    <col min="2066" max="2066" width="23.109375" bestFit="1" customWidth="1"/>
    <col min="2067" max="2067" width="18" bestFit="1" customWidth="1"/>
    <col min="2068" max="2068" width="23.109375" bestFit="1" customWidth="1"/>
    <col min="2069" max="2069" width="18" bestFit="1" customWidth="1"/>
    <col min="2070" max="2070" width="23.109375" bestFit="1" customWidth="1"/>
    <col min="2071" max="2071" width="18" bestFit="1" customWidth="1"/>
    <col min="2072" max="2072" width="23.109375" bestFit="1" customWidth="1"/>
    <col min="2073" max="2073" width="18" bestFit="1" customWidth="1"/>
    <col min="2074" max="2074" width="23.109375" bestFit="1" customWidth="1"/>
    <col min="2075" max="2075" width="18" bestFit="1" customWidth="1"/>
    <col min="2076" max="2076" width="23.109375" bestFit="1" customWidth="1"/>
    <col min="2077" max="2077" width="18" bestFit="1" customWidth="1"/>
    <col min="2078" max="2078" width="23.109375" bestFit="1" customWidth="1"/>
    <col min="2079" max="2079" width="18" bestFit="1" customWidth="1"/>
    <col min="2080" max="2080" width="23.109375" bestFit="1" customWidth="1"/>
    <col min="2081" max="2081" width="18" bestFit="1" customWidth="1"/>
    <col min="2082" max="2082" width="23.109375" bestFit="1" customWidth="1"/>
    <col min="2083" max="2083" width="18" bestFit="1" customWidth="1"/>
    <col min="2084" max="2084" width="23.109375" bestFit="1" customWidth="1"/>
    <col min="2085" max="2085" width="18" bestFit="1" customWidth="1"/>
    <col min="2086" max="2086" width="23.109375" bestFit="1" customWidth="1"/>
    <col min="2087" max="2087" width="18" bestFit="1" customWidth="1"/>
    <col min="2088" max="2088" width="23.109375" bestFit="1" customWidth="1"/>
    <col min="2089" max="2089" width="18" bestFit="1" customWidth="1"/>
    <col min="2090" max="2090" width="23.109375" bestFit="1" customWidth="1"/>
    <col min="2091" max="2091" width="18" bestFit="1" customWidth="1"/>
    <col min="2092" max="2092" width="23.109375" bestFit="1" customWidth="1"/>
    <col min="2093" max="2093" width="18" bestFit="1" customWidth="1"/>
    <col min="2094" max="2094" width="23.109375" bestFit="1" customWidth="1"/>
    <col min="2095" max="2095" width="18" bestFit="1" customWidth="1"/>
    <col min="2096" max="2096" width="23.109375" bestFit="1" customWidth="1"/>
    <col min="2097" max="2097" width="18" bestFit="1" customWidth="1"/>
    <col min="2098" max="2098" width="23.109375" bestFit="1" customWidth="1"/>
    <col min="2099" max="2099" width="18" bestFit="1" customWidth="1"/>
    <col min="2100" max="2100" width="23.109375" bestFit="1" customWidth="1"/>
    <col min="2101" max="2101" width="18" bestFit="1" customWidth="1"/>
    <col min="2102" max="2102" width="23.109375" bestFit="1" customWidth="1"/>
    <col min="2103" max="2103" width="18" bestFit="1" customWidth="1"/>
    <col min="2104" max="2104" width="23.109375" bestFit="1" customWidth="1"/>
    <col min="2105" max="2105" width="18" bestFit="1" customWidth="1"/>
    <col min="2106" max="2106" width="23.109375" bestFit="1" customWidth="1"/>
    <col min="2107" max="2107" width="18" bestFit="1" customWidth="1"/>
    <col min="2108" max="2108" width="23.109375" bestFit="1" customWidth="1"/>
    <col min="2109" max="2109" width="18" bestFit="1" customWidth="1"/>
    <col min="2110" max="2110" width="23.109375" bestFit="1" customWidth="1"/>
    <col min="2111" max="2111" width="18" bestFit="1" customWidth="1"/>
    <col min="2112" max="2112" width="23.109375" bestFit="1" customWidth="1"/>
    <col min="2113" max="2113" width="18" bestFit="1" customWidth="1"/>
    <col min="2114" max="2114" width="23.109375" bestFit="1" customWidth="1"/>
    <col min="2115" max="2115" width="18" bestFit="1" customWidth="1"/>
    <col min="2116" max="2116" width="23.109375" bestFit="1" customWidth="1"/>
    <col min="2117" max="2117" width="18" bestFit="1" customWidth="1"/>
    <col min="2118" max="2118" width="23.109375" bestFit="1" customWidth="1"/>
    <col min="2119" max="2119" width="18" bestFit="1" customWidth="1"/>
    <col min="2120" max="2120" width="23.109375" bestFit="1" customWidth="1"/>
    <col min="2121" max="2121" width="18" bestFit="1" customWidth="1"/>
    <col min="2122" max="2122" width="23.109375" bestFit="1" customWidth="1"/>
    <col min="2123" max="2123" width="18" bestFit="1" customWidth="1"/>
    <col min="2124" max="2124" width="23.109375" bestFit="1" customWidth="1"/>
    <col min="2125" max="2125" width="18" bestFit="1" customWidth="1"/>
    <col min="2126" max="2126" width="23.109375" bestFit="1" customWidth="1"/>
    <col min="2127" max="2127" width="18" bestFit="1" customWidth="1"/>
    <col min="2128" max="2128" width="23.109375" bestFit="1" customWidth="1"/>
    <col min="2129" max="2129" width="18" bestFit="1" customWidth="1"/>
    <col min="2130" max="2130" width="23.109375" bestFit="1" customWidth="1"/>
    <col min="2131" max="2131" width="18" bestFit="1" customWidth="1"/>
    <col min="2132" max="2132" width="23.109375" bestFit="1" customWidth="1"/>
    <col min="2133" max="2133" width="18" bestFit="1" customWidth="1"/>
    <col min="2134" max="2134" width="23.109375" bestFit="1" customWidth="1"/>
    <col min="2135" max="2135" width="18" bestFit="1" customWidth="1"/>
    <col min="2136" max="2136" width="23.109375" bestFit="1" customWidth="1"/>
    <col min="2137" max="2137" width="18" bestFit="1" customWidth="1"/>
    <col min="2138" max="2138" width="23.109375" bestFit="1" customWidth="1"/>
    <col min="2139" max="2139" width="18" bestFit="1" customWidth="1"/>
    <col min="2140" max="2140" width="23.109375" bestFit="1" customWidth="1"/>
    <col min="2141" max="2141" width="18" bestFit="1" customWidth="1"/>
    <col min="2142" max="2142" width="23.109375" bestFit="1" customWidth="1"/>
    <col min="2143" max="2143" width="18" bestFit="1" customWidth="1"/>
    <col min="2144" max="2144" width="23.109375" bestFit="1" customWidth="1"/>
    <col min="2145" max="2145" width="18" bestFit="1" customWidth="1"/>
    <col min="2146" max="2146" width="23.109375" bestFit="1" customWidth="1"/>
    <col min="2147" max="2147" width="18" bestFit="1" customWidth="1"/>
    <col min="2148" max="2148" width="23.109375" bestFit="1" customWidth="1"/>
    <col min="2149" max="2149" width="18" bestFit="1" customWidth="1"/>
    <col min="2150" max="2150" width="23.109375" bestFit="1" customWidth="1"/>
    <col min="2151" max="2151" width="18" bestFit="1" customWidth="1"/>
    <col min="2152" max="2152" width="23.109375" bestFit="1" customWidth="1"/>
    <col min="2153" max="2153" width="18" bestFit="1" customWidth="1"/>
    <col min="2154" max="2154" width="23.109375" bestFit="1" customWidth="1"/>
    <col min="2155" max="2155" width="18" bestFit="1" customWidth="1"/>
    <col min="2156" max="2156" width="23.109375" bestFit="1" customWidth="1"/>
    <col min="2157" max="2157" width="18" bestFit="1" customWidth="1"/>
    <col min="2158" max="2158" width="23.109375" bestFit="1" customWidth="1"/>
    <col min="2159" max="2159" width="18" bestFit="1" customWidth="1"/>
    <col min="2160" max="2160" width="23.109375" bestFit="1" customWidth="1"/>
    <col min="2161" max="2161" width="18" bestFit="1" customWidth="1"/>
    <col min="2162" max="2162" width="23.109375" bestFit="1" customWidth="1"/>
    <col min="2163" max="2163" width="18" bestFit="1" customWidth="1"/>
    <col min="2164" max="2164" width="23.109375" bestFit="1" customWidth="1"/>
    <col min="2165" max="2165" width="18" bestFit="1" customWidth="1"/>
    <col min="2166" max="2166" width="23.109375" bestFit="1" customWidth="1"/>
    <col min="2167" max="2167" width="18" bestFit="1" customWidth="1"/>
    <col min="2168" max="2168" width="23.109375" bestFit="1" customWidth="1"/>
    <col min="2169" max="2169" width="18" bestFit="1" customWidth="1"/>
    <col min="2170" max="2170" width="23.109375" bestFit="1" customWidth="1"/>
    <col min="2171" max="2171" width="18" bestFit="1" customWidth="1"/>
    <col min="2172" max="2172" width="23.109375" bestFit="1" customWidth="1"/>
    <col min="2173" max="2173" width="18" bestFit="1" customWidth="1"/>
    <col min="2174" max="2174" width="23.109375" bestFit="1" customWidth="1"/>
    <col min="2175" max="2175" width="18" bestFit="1" customWidth="1"/>
    <col min="2176" max="2176" width="23.109375" bestFit="1" customWidth="1"/>
    <col min="2177" max="2177" width="18" bestFit="1" customWidth="1"/>
    <col min="2178" max="2178" width="23.109375" bestFit="1" customWidth="1"/>
    <col min="2179" max="2179" width="18" bestFit="1" customWidth="1"/>
    <col min="2180" max="2180" width="23.109375" bestFit="1" customWidth="1"/>
    <col min="2181" max="2181" width="18" bestFit="1" customWidth="1"/>
    <col min="2182" max="2182" width="23.109375" bestFit="1" customWidth="1"/>
    <col min="2183" max="2183" width="18" bestFit="1" customWidth="1"/>
    <col min="2184" max="2184" width="23.109375" bestFit="1" customWidth="1"/>
    <col min="2185" max="2185" width="18" bestFit="1" customWidth="1"/>
    <col min="2186" max="2186" width="23.109375" bestFit="1" customWidth="1"/>
    <col min="2187" max="2187" width="18" bestFit="1" customWidth="1"/>
    <col min="2188" max="2188" width="23.109375" bestFit="1" customWidth="1"/>
    <col min="2189" max="2189" width="18" bestFit="1" customWidth="1"/>
    <col min="2190" max="2190" width="23.109375" bestFit="1" customWidth="1"/>
    <col min="2191" max="2191" width="18" bestFit="1" customWidth="1"/>
    <col min="2192" max="2192" width="23.109375" bestFit="1" customWidth="1"/>
    <col min="2193" max="2193" width="18" bestFit="1" customWidth="1"/>
    <col min="2194" max="2194" width="23.109375" bestFit="1" customWidth="1"/>
    <col min="2195" max="2195" width="18" bestFit="1" customWidth="1"/>
    <col min="2196" max="2196" width="23.109375" bestFit="1" customWidth="1"/>
    <col min="2197" max="2197" width="18" bestFit="1" customWidth="1"/>
    <col min="2198" max="2198" width="23.109375" bestFit="1" customWidth="1"/>
    <col min="2199" max="2199" width="18" bestFit="1" customWidth="1"/>
    <col min="2200" max="2200" width="23.109375" bestFit="1" customWidth="1"/>
    <col min="2201" max="2201" width="18" bestFit="1" customWidth="1"/>
    <col min="2202" max="2202" width="23.109375" bestFit="1" customWidth="1"/>
    <col min="2203" max="2203" width="18" bestFit="1" customWidth="1"/>
    <col min="2204" max="2204" width="23.109375" bestFit="1" customWidth="1"/>
    <col min="2205" max="2205" width="18" bestFit="1" customWidth="1"/>
    <col min="2206" max="2206" width="23.109375" bestFit="1" customWidth="1"/>
    <col min="2207" max="2207" width="18" bestFit="1" customWidth="1"/>
    <col min="2208" max="2208" width="23.109375" bestFit="1" customWidth="1"/>
    <col min="2209" max="2209" width="18" bestFit="1" customWidth="1"/>
    <col min="2210" max="2210" width="23.109375" bestFit="1" customWidth="1"/>
    <col min="2211" max="2211" width="18" bestFit="1" customWidth="1"/>
    <col min="2212" max="2212" width="23.109375" bestFit="1" customWidth="1"/>
    <col min="2213" max="2213" width="18" bestFit="1" customWidth="1"/>
    <col min="2214" max="2214" width="23.109375" bestFit="1" customWidth="1"/>
    <col min="2215" max="2215" width="18" bestFit="1" customWidth="1"/>
    <col min="2216" max="2216" width="23.109375" bestFit="1" customWidth="1"/>
    <col min="2217" max="2217" width="18" bestFit="1" customWidth="1"/>
    <col min="2218" max="2218" width="23.109375" bestFit="1" customWidth="1"/>
    <col min="2219" max="2219" width="18" bestFit="1" customWidth="1"/>
    <col min="2220" max="2220" width="23.109375" bestFit="1" customWidth="1"/>
    <col min="2221" max="2221" width="18" bestFit="1" customWidth="1"/>
    <col min="2222" max="2222" width="23.109375" bestFit="1" customWidth="1"/>
    <col min="2223" max="2223" width="18" bestFit="1" customWidth="1"/>
    <col min="2224" max="2224" width="23.109375" bestFit="1" customWidth="1"/>
    <col min="2225" max="2225" width="18" bestFit="1" customWidth="1"/>
    <col min="2226" max="2226" width="23.109375" bestFit="1" customWidth="1"/>
    <col min="2227" max="2227" width="18" bestFit="1" customWidth="1"/>
    <col min="2228" max="2228" width="23.109375" bestFit="1" customWidth="1"/>
    <col min="2229" max="2229" width="18" bestFit="1" customWidth="1"/>
    <col min="2230" max="2230" width="23.109375" bestFit="1" customWidth="1"/>
    <col min="2231" max="2231" width="18" bestFit="1" customWidth="1"/>
    <col min="2232" max="2232" width="23.109375" bestFit="1" customWidth="1"/>
    <col min="2233" max="2233" width="18" bestFit="1" customWidth="1"/>
    <col min="2234" max="2234" width="23.109375" bestFit="1" customWidth="1"/>
    <col min="2235" max="2235" width="18" bestFit="1" customWidth="1"/>
    <col min="2236" max="2236" width="23.109375" bestFit="1" customWidth="1"/>
    <col min="2237" max="2237" width="18" bestFit="1" customWidth="1"/>
    <col min="2238" max="2238" width="23.109375" bestFit="1" customWidth="1"/>
    <col min="2239" max="2239" width="18" bestFit="1" customWidth="1"/>
    <col min="2240" max="2240" width="23.109375" bestFit="1" customWidth="1"/>
    <col min="2241" max="2241" width="18" bestFit="1" customWidth="1"/>
    <col min="2242" max="2242" width="23.109375" bestFit="1" customWidth="1"/>
    <col min="2243" max="2243" width="18" bestFit="1" customWidth="1"/>
    <col min="2244" max="2245" width="23.109375" bestFit="1" customWidth="1"/>
    <col min="2246" max="2246" width="28.109375" bestFit="1" customWidth="1"/>
    <col min="2247" max="2247" width="24.6640625" bestFit="1" customWidth="1"/>
    <col min="2248" max="2248" width="29.77734375" bestFit="1" customWidth="1"/>
    <col min="2249" max="2249" width="23.109375" bestFit="1" customWidth="1"/>
    <col min="2250" max="2250" width="28.109375" bestFit="1" customWidth="1"/>
  </cols>
  <sheetData>
    <row r="1" spans="1:46" s="60" customFormat="1" x14ac:dyDescent="0.3">
      <c r="A1" s="64" t="s">
        <v>190</v>
      </c>
      <c r="B1" s="65" t="s">
        <v>624</v>
      </c>
      <c r="C1" s="65" t="s">
        <v>625</v>
      </c>
      <c r="D1" s="65" t="s">
        <v>210</v>
      </c>
      <c r="E1" s="65" t="s">
        <v>357</v>
      </c>
      <c r="F1" s="65" t="s">
        <v>200</v>
      </c>
      <c r="G1" s="65" t="s">
        <v>626</v>
      </c>
      <c r="H1" s="65" t="s">
        <v>627</v>
      </c>
      <c r="I1" s="65" t="s">
        <v>628</v>
      </c>
      <c r="J1" s="65" t="s">
        <v>629</v>
      </c>
      <c r="K1" s="65" t="s">
        <v>630</v>
      </c>
      <c r="L1" s="65" t="s">
        <v>631</v>
      </c>
      <c r="M1" s="65" t="s">
        <v>1797</v>
      </c>
      <c r="N1" s="65" t="s">
        <v>1798</v>
      </c>
      <c r="O1" s="65" t="s">
        <v>1799</v>
      </c>
      <c r="P1" s="65" t="s">
        <v>1800</v>
      </c>
      <c r="Q1" s="65" t="s">
        <v>1801</v>
      </c>
      <c r="R1" s="65" t="s">
        <v>1815</v>
      </c>
      <c r="S1" s="65" t="s">
        <v>1816</v>
      </c>
      <c r="T1" s="65" t="s">
        <v>1804</v>
      </c>
      <c r="U1" s="65" t="s">
        <v>1817</v>
      </c>
      <c r="V1" s="65" t="s">
        <v>1818</v>
      </c>
      <c r="W1" s="65" t="s">
        <v>3085</v>
      </c>
      <c r="X1" s="65" t="s">
        <v>1806</v>
      </c>
      <c r="Y1" s="65" t="s">
        <v>1807</v>
      </c>
      <c r="Z1" s="65" t="s">
        <v>1808</v>
      </c>
      <c r="AA1" s="65" t="s">
        <v>3084</v>
      </c>
      <c r="AB1" s="65" t="s">
        <v>1819</v>
      </c>
      <c r="AC1" s="65" t="s">
        <v>1810</v>
      </c>
      <c r="AD1" s="65" t="s">
        <v>1811</v>
      </c>
      <c r="AE1" s="65" t="s">
        <v>68</v>
      </c>
      <c r="AF1" s="65" t="s">
        <v>1812</v>
      </c>
      <c r="AG1" s="65" t="s">
        <v>1813</v>
      </c>
      <c r="AH1" s="66" t="s">
        <v>362</v>
      </c>
      <c r="AI1" s="67" t="s">
        <v>1814</v>
      </c>
    </row>
    <row r="2" spans="1:46" x14ac:dyDescent="0.3">
      <c r="A2" s="68">
        <v>45863</v>
      </c>
      <c r="B2" s="69" t="s">
        <v>633</v>
      </c>
      <c r="C2" s="69" t="s">
        <v>373</v>
      </c>
      <c r="D2" s="69" t="s">
        <v>634</v>
      </c>
      <c r="E2" s="69" t="s">
        <v>377</v>
      </c>
      <c r="F2" s="69">
        <v>28</v>
      </c>
      <c r="G2" s="69">
        <v>2415</v>
      </c>
      <c r="H2" s="69">
        <v>0</v>
      </c>
      <c r="I2" s="69">
        <v>7.5</v>
      </c>
      <c r="J2" s="69" t="s">
        <v>635</v>
      </c>
      <c r="K2" s="69" t="s">
        <v>372</v>
      </c>
      <c r="L2" s="69" t="s">
        <v>636</v>
      </c>
      <c r="M2" s="69">
        <f t="shared" ref="M2:M65" si="0">SUM(F2*G2)</f>
        <v>67620</v>
      </c>
      <c r="N2" s="69">
        <f t="shared" ref="N2:N65" si="1">SUM(M2*H2/100)</f>
        <v>0</v>
      </c>
      <c r="O2" s="69">
        <f t="shared" ref="O2:O65" si="2">SUM(M2-N2)</f>
        <v>67620</v>
      </c>
      <c r="P2" s="69">
        <f t="shared" ref="P2:P65" si="3">SUM(O2*I2/100)</f>
        <v>5071.5</v>
      </c>
      <c r="Q2" s="69">
        <f t="shared" ref="Q2:Q65" si="4">SUM(P2+O2)</f>
        <v>72691.5</v>
      </c>
      <c r="R2" s="69"/>
      <c r="S2" s="69"/>
      <c r="T2" s="69">
        <f>$S$4*O2</f>
        <v>5071.5</v>
      </c>
      <c r="U2" s="69"/>
      <c r="V2" s="69"/>
      <c r="W2" s="69">
        <f t="shared" ref="W2:W65" si="5">Q2+$V$5</f>
        <v>73191.5</v>
      </c>
      <c r="X2" s="69" t="str">
        <f t="shared" ref="X2:X65" si="6">IF(Q2&gt;=100000,"High sale","Low Sale")</f>
        <v>Low Sale</v>
      </c>
      <c r="Y2" s="69">
        <f>IF(F2&gt;=30,O2*5%,0)</f>
        <v>0</v>
      </c>
      <c r="Z2" s="69" t="str" cm="1">
        <f t="array" ref="Z2">_xlfn.IFS(Q2&gt;=300000,"Large",Q2&gt;=150000,"Medium", Q2&gt;=0,"Small")</f>
        <v>Small</v>
      </c>
      <c r="AA2" s="69" t="str">
        <f t="shared" ref="AA2:AA33" si="7">TEXT(A2,"mmmmm")</f>
        <v>J</v>
      </c>
      <c r="AB2" s="69" t="str">
        <f t="shared" ref="AB2:AB65" si="8">RIGHT(B2,5)</f>
        <v>00001</v>
      </c>
      <c r="AC2" s="69" t="str">
        <f t="shared" ref="AC2:AC65" si="9">_xlfn.CONCAT((C2&amp;"-"&amp;L2))</f>
        <v>Fatima-South</v>
      </c>
      <c r="AD2" s="69">
        <f>+SUM(Q:Q)</f>
        <v>214902704.54499975</v>
      </c>
      <c r="AE2" s="69">
        <f>AVERAGE(O2:O1104)</f>
        <v>181735.90236363639</v>
      </c>
      <c r="AF2" s="69">
        <f>SUM(P:P)</f>
        <v>14993211.944999969</v>
      </c>
      <c r="AG2" s="69">
        <f>_xlfn.MAXIFS(F:F,D:D,D2)</f>
        <v>49</v>
      </c>
      <c r="AH2" s="70" t="e" cm="1" vm="1">
        <f t="array" aca="1" ref="AH2" ca="1">_xlfn.XLOOKUP(O:O,J:J,"Rep")</f>
        <v>#VALUE!</v>
      </c>
      <c r="AI2" s="71">
        <f>SUMIFS(Q:Q,K:K,"POS")</f>
        <v>75150532.883749977</v>
      </c>
    </row>
    <row r="3" spans="1:46" x14ac:dyDescent="0.3">
      <c r="A3" s="72" t="s">
        <v>637</v>
      </c>
      <c r="B3" s="73" t="s">
        <v>638</v>
      </c>
      <c r="C3" s="73" t="s">
        <v>639</v>
      </c>
      <c r="D3" s="73" t="s">
        <v>640</v>
      </c>
      <c r="E3" s="73" t="s">
        <v>641</v>
      </c>
      <c r="F3" s="73">
        <v>41</v>
      </c>
      <c r="G3" s="73">
        <v>10386</v>
      </c>
      <c r="H3" s="73">
        <v>15</v>
      </c>
      <c r="I3" s="73">
        <v>7.5</v>
      </c>
      <c r="J3" s="73" t="s">
        <v>642</v>
      </c>
      <c r="K3" s="73" t="s">
        <v>392</v>
      </c>
      <c r="L3" s="73" t="s">
        <v>643</v>
      </c>
      <c r="M3" s="73">
        <f t="shared" si="0"/>
        <v>425826</v>
      </c>
      <c r="N3" s="73">
        <f t="shared" si="1"/>
        <v>63873.9</v>
      </c>
      <c r="O3" s="73">
        <f t="shared" si="2"/>
        <v>361952.1</v>
      </c>
      <c r="P3" s="73">
        <f t="shared" si="3"/>
        <v>27146.407500000001</v>
      </c>
      <c r="Q3" s="73">
        <f t="shared" si="4"/>
        <v>389098.50749999995</v>
      </c>
      <c r="R3" s="73"/>
      <c r="S3" s="73"/>
      <c r="T3" s="73">
        <f t="shared" ref="T3:T65" si="10">$S$4*O3</f>
        <v>27146.407499999998</v>
      </c>
      <c r="U3" s="73"/>
      <c r="V3" s="73"/>
      <c r="W3" s="73">
        <f t="shared" si="5"/>
        <v>389598.50749999995</v>
      </c>
      <c r="X3" s="73" t="str">
        <f t="shared" si="6"/>
        <v>High sale</v>
      </c>
      <c r="Y3" s="73">
        <f>IF(F3&gt;=30,O3*5%,0)</f>
        <v>18097.605</v>
      </c>
      <c r="Z3" s="73" t="str" cm="1">
        <f t="array" ref="Z3">_xlfn.IFS(Q3&gt;=300000,"Large",Q3&gt;=150000,"Medium", Q3&gt;=0,"Small")</f>
        <v>Large</v>
      </c>
      <c r="AA3" s="73" t="str">
        <f t="shared" si="7"/>
        <v>J</v>
      </c>
      <c r="AB3" s="73" t="str">
        <f t="shared" si="8"/>
        <v>00002</v>
      </c>
      <c r="AC3" s="73" t="str">
        <f t="shared" si="9"/>
        <v>Grace-North</v>
      </c>
      <c r="AD3" s="73"/>
      <c r="AE3" s="73"/>
      <c r="AF3" s="73"/>
      <c r="AG3" s="73"/>
      <c r="AH3" s="74"/>
      <c r="AI3" s="75"/>
    </row>
    <row r="4" spans="1:46" x14ac:dyDescent="0.3">
      <c r="A4" s="76" t="s">
        <v>644</v>
      </c>
      <c r="B4" s="69" t="s">
        <v>645</v>
      </c>
      <c r="C4" s="69" t="s">
        <v>646</v>
      </c>
      <c r="D4" s="69" t="s">
        <v>216</v>
      </c>
      <c r="E4" s="69" t="s">
        <v>647</v>
      </c>
      <c r="F4" s="69">
        <v>18</v>
      </c>
      <c r="G4" s="69">
        <v>4839</v>
      </c>
      <c r="H4" s="69">
        <v>10</v>
      </c>
      <c r="I4" s="69">
        <v>7.5</v>
      </c>
      <c r="J4" s="69" t="s">
        <v>648</v>
      </c>
      <c r="K4" s="69" t="s">
        <v>384</v>
      </c>
      <c r="L4" s="69" t="s">
        <v>649</v>
      </c>
      <c r="M4" s="69">
        <f t="shared" si="0"/>
        <v>87102</v>
      </c>
      <c r="N4" s="69">
        <f t="shared" si="1"/>
        <v>8710.2000000000007</v>
      </c>
      <c r="O4" s="69">
        <f t="shared" si="2"/>
        <v>78391.8</v>
      </c>
      <c r="P4" s="69">
        <f t="shared" si="3"/>
        <v>5879.3850000000002</v>
      </c>
      <c r="Q4" s="69">
        <f t="shared" si="4"/>
        <v>84271.184999999998</v>
      </c>
      <c r="R4" s="69" t="s">
        <v>1802</v>
      </c>
      <c r="S4" s="77">
        <v>7.4999999999999997E-2</v>
      </c>
      <c r="T4" s="69">
        <f t="shared" si="10"/>
        <v>5879.3850000000002</v>
      </c>
      <c r="U4" s="69"/>
      <c r="V4" s="69"/>
      <c r="W4" s="69">
        <f t="shared" si="5"/>
        <v>84771.184999999998</v>
      </c>
      <c r="X4" s="69" t="str">
        <f t="shared" si="6"/>
        <v>Low Sale</v>
      </c>
      <c r="Y4" s="69">
        <f t="shared" ref="Y4:Y66" si="11">IF(F4&gt;=30,O4*5%,0)</f>
        <v>0</v>
      </c>
      <c r="Z4" s="69" t="str" cm="1">
        <f t="array" ref="Z4">_xlfn.IFS(Q4&gt;=300000,"Large",Q4&gt;=150000,"Medium", Q4&gt;=0,"Small")</f>
        <v>Small</v>
      </c>
      <c r="AA4" s="69" t="str">
        <f t="shared" si="7"/>
        <v>J</v>
      </c>
      <c r="AB4" s="69" t="str">
        <f t="shared" si="8"/>
        <v>00003</v>
      </c>
      <c r="AC4" s="69" t="str">
        <f t="shared" si="9"/>
        <v>Lucky-West</v>
      </c>
      <c r="AD4" s="69"/>
      <c r="AE4" s="69"/>
      <c r="AF4" s="69"/>
      <c r="AG4" s="69"/>
      <c r="AH4" s="70"/>
      <c r="AI4" s="71"/>
    </row>
    <row r="5" spans="1:46" x14ac:dyDescent="0.3">
      <c r="A5" s="72" t="s">
        <v>650</v>
      </c>
      <c r="B5" s="73" t="s">
        <v>651</v>
      </c>
      <c r="C5" s="73" t="s">
        <v>100</v>
      </c>
      <c r="D5" s="73" t="s">
        <v>652</v>
      </c>
      <c r="E5" s="73" t="s">
        <v>653</v>
      </c>
      <c r="F5" s="73">
        <v>6</v>
      </c>
      <c r="G5" s="73">
        <v>6527</v>
      </c>
      <c r="H5" s="73">
        <v>10</v>
      </c>
      <c r="I5" s="73">
        <v>7.5</v>
      </c>
      <c r="J5" s="73" t="s">
        <v>642</v>
      </c>
      <c r="K5" s="73" t="s">
        <v>384</v>
      </c>
      <c r="L5" s="73" t="s">
        <v>643</v>
      </c>
      <c r="M5" s="73">
        <f t="shared" si="0"/>
        <v>39162</v>
      </c>
      <c r="N5" s="73">
        <f t="shared" si="1"/>
        <v>3916.2</v>
      </c>
      <c r="O5" s="73">
        <f t="shared" si="2"/>
        <v>35245.800000000003</v>
      </c>
      <c r="P5" s="73">
        <f t="shared" si="3"/>
        <v>2643.4349999999999</v>
      </c>
      <c r="Q5" s="73">
        <f t="shared" si="4"/>
        <v>37889.235000000001</v>
      </c>
      <c r="R5" s="73"/>
      <c r="S5" s="73"/>
      <c r="T5" s="73">
        <f t="shared" si="10"/>
        <v>2643.4349999999999</v>
      </c>
      <c r="U5" s="73" t="s">
        <v>1805</v>
      </c>
      <c r="V5" s="73">
        <v>500</v>
      </c>
      <c r="W5" s="73">
        <f t="shared" si="5"/>
        <v>38389.235000000001</v>
      </c>
      <c r="X5" s="73" t="str">
        <f t="shared" si="6"/>
        <v>Low Sale</v>
      </c>
      <c r="Y5" s="73">
        <f t="shared" si="11"/>
        <v>0</v>
      </c>
      <c r="Z5" s="73" t="str" cm="1">
        <f t="array" ref="Z5">_xlfn.IFS(Q5&gt;=300000,"Large",Q5&gt;=150000,"Medium", Q5&gt;=0,"Small")</f>
        <v>Small</v>
      </c>
      <c r="AA5" s="73" t="str">
        <f t="shared" si="7"/>
        <v>J</v>
      </c>
      <c r="AB5" s="73" t="str">
        <f t="shared" si="8"/>
        <v>00004</v>
      </c>
      <c r="AC5" s="73" t="str">
        <f t="shared" si="9"/>
        <v>Kemi-North</v>
      </c>
      <c r="AD5" s="73"/>
      <c r="AE5" s="73"/>
      <c r="AF5" s="73"/>
      <c r="AG5" s="73"/>
      <c r="AH5" s="74"/>
      <c r="AI5" s="75"/>
      <c r="AS5" s="59" t="s">
        <v>357</v>
      </c>
      <c r="AT5" t="s">
        <v>1822</v>
      </c>
    </row>
    <row r="6" spans="1:46" x14ac:dyDescent="0.3">
      <c r="A6" s="76" t="s">
        <v>654</v>
      </c>
      <c r="B6" s="69" t="s">
        <v>655</v>
      </c>
      <c r="C6" s="69" t="s">
        <v>639</v>
      </c>
      <c r="D6" s="69" t="s">
        <v>245</v>
      </c>
      <c r="E6" s="69" t="s">
        <v>416</v>
      </c>
      <c r="F6" s="69">
        <v>27</v>
      </c>
      <c r="G6" s="69">
        <v>5649</v>
      </c>
      <c r="H6" s="69">
        <v>5</v>
      </c>
      <c r="I6" s="69">
        <v>7.5</v>
      </c>
      <c r="J6" s="69" t="s">
        <v>656</v>
      </c>
      <c r="K6" s="69" t="s">
        <v>384</v>
      </c>
      <c r="L6" s="69" t="s">
        <v>636</v>
      </c>
      <c r="M6" s="69">
        <f t="shared" si="0"/>
        <v>152523</v>
      </c>
      <c r="N6" s="69">
        <f t="shared" si="1"/>
        <v>7626.15</v>
      </c>
      <c r="O6" s="69">
        <f t="shared" si="2"/>
        <v>144896.85</v>
      </c>
      <c r="P6" s="69">
        <f t="shared" si="3"/>
        <v>10867.26375</v>
      </c>
      <c r="Q6" s="69">
        <f t="shared" si="4"/>
        <v>155764.11375000002</v>
      </c>
      <c r="R6" s="69"/>
      <c r="S6" s="69"/>
      <c r="T6" s="69">
        <f t="shared" si="10"/>
        <v>10867.26375</v>
      </c>
      <c r="U6" s="69"/>
      <c r="V6" s="69"/>
      <c r="W6" s="69">
        <f t="shared" si="5"/>
        <v>156264.11375000002</v>
      </c>
      <c r="X6" s="69" t="str">
        <f t="shared" si="6"/>
        <v>High sale</v>
      </c>
      <c r="Y6" s="69">
        <f t="shared" si="11"/>
        <v>0</v>
      </c>
      <c r="Z6" s="69" t="str" cm="1">
        <f t="array" ref="Z6">_xlfn.IFS(Q6&gt;=300000,"Large",Q6&gt;=150000,"Medium", Q6&gt;=0,"Small")</f>
        <v>Medium</v>
      </c>
      <c r="AA6" s="69" t="str">
        <f t="shared" si="7"/>
        <v>J</v>
      </c>
      <c r="AB6" s="69" t="str">
        <f t="shared" si="8"/>
        <v>00005</v>
      </c>
      <c r="AC6" s="69" t="str">
        <f t="shared" si="9"/>
        <v>Grace-South</v>
      </c>
      <c r="AD6" s="69"/>
      <c r="AE6" s="69"/>
      <c r="AF6" s="69"/>
      <c r="AG6" s="69"/>
      <c r="AH6" s="70"/>
      <c r="AI6" s="71"/>
      <c r="AS6" s="56" t="s">
        <v>647</v>
      </c>
      <c r="AT6">
        <v>11925828.496249998</v>
      </c>
    </row>
    <row r="7" spans="1:46" x14ac:dyDescent="0.3">
      <c r="A7" s="72" t="s">
        <v>654</v>
      </c>
      <c r="B7" s="73" t="s">
        <v>657</v>
      </c>
      <c r="C7" s="73" t="s">
        <v>379</v>
      </c>
      <c r="D7" s="73" t="s">
        <v>634</v>
      </c>
      <c r="E7" s="73" t="s">
        <v>377</v>
      </c>
      <c r="F7" s="73">
        <v>36</v>
      </c>
      <c r="G7" s="73">
        <v>7106</v>
      </c>
      <c r="H7" s="73">
        <v>15</v>
      </c>
      <c r="I7" s="73">
        <v>7.5</v>
      </c>
      <c r="J7" s="73" t="s">
        <v>635</v>
      </c>
      <c r="K7" s="73" t="s">
        <v>384</v>
      </c>
      <c r="L7" s="73" t="s">
        <v>636</v>
      </c>
      <c r="M7" s="73">
        <f t="shared" si="0"/>
        <v>255816</v>
      </c>
      <c r="N7" s="73">
        <f t="shared" si="1"/>
        <v>38372.400000000001</v>
      </c>
      <c r="O7" s="73">
        <f t="shared" si="2"/>
        <v>217443.6</v>
      </c>
      <c r="P7" s="73">
        <f t="shared" si="3"/>
        <v>16308.27</v>
      </c>
      <c r="Q7" s="73">
        <f t="shared" si="4"/>
        <v>233751.87</v>
      </c>
      <c r="R7" s="73"/>
      <c r="S7" s="73"/>
      <c r="T7" s="73">
        <f t="shared" si="10"/>
        <v>16308.27</v>
      </c>
      <c r="U7" s="73"/>
      <c r="V7" s="73"/>
      <c r="W7" s="73">
        <f t="shared" si="5"/>
        <v>234251.87</v>
      </c>
      <c r="X7" s="73" t="str">
        <f t="shared" si="6"/>
        <v>High sale</v>
      </c>
      <c r="Y7" s="73">
        <f t="shared" si="11"/>
        <v>10872.18</v>
      </c>
      <c r="Z7" s="73" t="str" cm="1">
        <f t="array" ref="Z7">_xlfn.IFS(Q7&gt;=300000,"Large",Q7&gt;=150000,"Medium", Q7&gt;=0,"Small")</f>
        <v>Medium</v>
      </c>
      <c r="AA7" s="73" t="str">
        <f t="shared" si="7"/>
        <v>J</v>
      </c>
      <c r="AB7" s="73" t="str">
        <f t="shared" si="8"/>
        <v>00006</v>
      </c>
      <c r="AC7" s="73" t="str">
        <f t="shared" si="9"/>
        <v>John-South</v>
      </c>
      <c r="AD7" s="73"/>
      <c r="AE7" s="73"/>
      <c r="AF7" s="73"/>
      <c r="AG7" s="73" t="s">
        <v>355</v>
      </c>
      <c r="AH7" s="74"/>
      <c r="AI7" s="75"/>
      <c r="AS7" s="56" t="s">
        <v>673</v>
      </c>
      <c r="AT7">
        <v>22816725.521249995</v>
      </c>
    </row>
    <row r="8" spans="1:46" x14ac:dyDescent="0.3">
      <c r="A8" s="76" t="s">
        <v>658</v>
      </c>
      <c r="B8" s="69" t="s">
        <v>659</v>
      </c>
      <c r="C8" s="69" t="s">
        <v>379</v>
      </c>
      <c r="D8" s="69" t="s">
        <v>660</v>
      </c>
      <c r="E8" s="69" t="s">
        <v>406</v>
      </c>
      <c r="F8" s="69">
        <v>19</v>
      </c>
      <c r="G8" s="69">
        <v>14171</v>
      </c>
      <c r="H8" s="69">
        <v>10</v>
      </c>
      <c r="I8" s="69">
        <v>7.5</v>
      </c>
      <c r="J8" s="69" t="s">
        <v>656</v>
      </c>
      <c r="K8" s="69" t="s">
        <v>372</v>
      </c>
      <c r="L8" s="69" t="s">
        <v>649</v>
      </c>
      <c r="M8" s="69">
        <f t="shared" si="0"/>
        <v>269249</v>
      </c>
      <c r="N8" s="69">
        <f t="shared" si="1"/>
        <v>26924.9</v>
      </c>
      <c r="O8" s="69">
        <f t="shared" si="2"/>
        <v>242324.1</v>
      </c>
      <c r="P8" s="69">
        <f t="shared" si="3"/>
        <v>18174.307499999999</v>
      </c>
      <c r="Q8" s="69">
        <f t="shared" si="4"/>
        <v>260498.4075</v>
      </c>
      <c r="R8" s="69"/>
      <c r="S8" s="69"/>
      <c r="T8" s="69">
        <f t="shared" si="10"/>
        <v>18174.307499999999</v>
      </c>
      <c r="U8" s="69"/>
      <c r="V8" s="69"/>
      <c r="W8" s="69">
        <f t="shared" si="5"/>
        <v>260998.4075</v>
      </c>
      <c r="X8" s="69" t="str">
        <f t="shared" si="6"/>
        <v>High sale</v>
      </c>
      <c r="Y8" s="69">
        <f t="shared" si="11"/>
        <v>0</v>
      </c>
      <c r="Z8" s="69" t="str" cm="1">
        <f t="array" ref="Z8">_xlfn.IFS(Q8&gt;=300000,"Large",Q8&gt;=150000,"Medium", Q8&gt;=0,"Small")</f>
        <v>Medium</v>
      </c>
      <c r="AA8" s="69" t="str">
        <f t="shared" si="7"/>
        <v>J</v>
      </c>
      <c r="AB8" s="69" t="str">
        <f t="shared" si="8"/>
        <v>00007</v>
      </c>
      <c r="AC8" s="69" t="str">
        <f t="shared" si="9"/>
        <v>John-West</v>
      </c>
      <c r="AD8" s="69"/>
      <c r="AE8" s="69"/>
      <c r="AF8" s="69"/>
      <c r="AG8" s="69"/>
      <c r="AH8" s="70"/>
      <c r="AI8" s="71"/>
      <c r="AS8" s="56" t="s">
        <v>408</v>
      </c>
      <c r="AT8">
        <v>19575121.877499986</v>
      </c>
    </row>
    <row r="9" spans="1:46" x14ac:dyDescent="0.3">
      <c r="A9" s="72" t="s">
        <v>644</v>
      </c>
      <c r="B9" s="73" t="s">
        <v>661</v>
      </c>
      <c r="C9" s="73" t="s">
        <v>662</v>
      </c>
      <c r="D9" s="73" t="s">
        <v>663</v>
      </c>
      <c r="E9" s="73" t="s">
        <v>664</v>
      </c>
      <c r="F9" s="73">
        <v>17</v>
      </c>
      <c r="G9" s="73">
        <v>8910</v>
      </c>
      <c r="H9" s="73">
        <v>15</v>
      </c>
      <c r="I9" s="73">
        <v>7.5</v>
      </c>
      <c r="J9" s="73" t="s">
        <v>642</v>
      </c>
      <c r="K9" s="73" t="s">
        <v>372</v>
      </c>
      <c r="L9" s="73" t="s">
        <v>665</v>
      </c>
      <c r="M9" s="73">
        <f t="shared" si="0"/>
        <v>151470</v>
      </c>
      <c r="N9" s="73">
        <f t="shared" si="1"/>
        <v>22720.5</v>
      </c>
      <c r="O9" s="73">
        <f t="shared" si="2"/>
        <v>128749.5</v>
      </c>
      <c r="P9" s="73">
        <f t="shared" si="3"/>
        <v>9656.2124999999996</v>
      </c>
      <c r="Q9" s="73">
        <f t="shared" si="4"/>
        <v>138405.71249999999</v>
      </c>
      <c r="R9" s="73"/>
      <c r="S9" s="73"/>
      <c r="T9" s="73">
        <f t="shared" si="10"/>
        <v>9656.2124999999996</v>
      </c>
      <c r="U9" s="73"/>
      <c r="V9" s="73"/>
      <c r="W9" s="73">
        <f t="shared" si="5"/>
        <v>138905.71249999999</v>
      </c>
      <c r="X9" s="73" t="str">
        <f t="shared" si="6"/>
        <v>High sale</v>
      </c>
      <c r="Y9" s="73">
        <f t="shared" si="11"/>
        <v>0</v>
      </c>
      <c r="Z9" s="73" t="str" cm="1">
        <f t="array" ref="Z9">_xlfn.IFS(Q9&gt;=300000,"Large",Q9&gt;=150000,"Medium", Q9&gt;=0,"Small")</f>
        <v>Small</v>
      </c>
      <c r="AA9" s="73" t="str">
        <f t="shared" si="7"/>
        <v>J</v>
      </c>
      <c r="AB9" s="73" t="str">
        <f t="shared" si="8"/>
        <v>00008</v>
      </c>
      <c r="AC9" s="73" t="str">
        <f t="shared" si="9"/>
        <v>Ade-East</v>
      </c>
      <c r="AD9" s="73"/>
      <c r="AE9" s="73"/>
      <c r="AF9" s="73"/>
      <c r="AG9" s="73"/>
      <c r="AH9" s="74"/>
      <c r="AI9" s="75"/>
      <c r="AS9" s="56" t="s">
        <v>406</v>
      </c>
      <c r="AT9">
        <v>25166862.302500002</v>
      </c>
    </row>
    <row r="10" spans="1:46" x14ac:dyDescent="0.3">
      <c r="A10" s="76" t="s">
        <v>666</v>
      </c>
      <c r="B10" s="69" t="s">
        <v>667</v>
      </c>
      <c r="C10" s="69" t="s">
        <v>662</v>
      </c>
      <c r="D10" s="69" t="s">
        <v>660</v>
      </c>
      <c r="E10" s="69" t="s">
        <v>406</v>
      </c>
      <c r="F10" s="69">
        <v>30</v>
      </c>
      <c r="G10" s="69">
        <v>6090</v>
      </c>
      <c r="H10" s="69">
        <v>0</v>
      </c>
      <c r="I10" s="69">
        <v>7.5</v>
      </c>
      <c r="J10" s="69" t="s">
        <v>635</v>
      </c>
      <c r="K10" s="69" t="s">
        <v>372</v>
      </c>
      <c r="L10" s="69" t="s">
        <v>665</v>
      </c>
      <c r="M10" s="69">
        <f t="shared" si="0"/>
        <v>182700</v>
      </c>
      <c r="N10" s="69">
        <f t="shared" si="1"/>
        <v>0</v>
      </c>
      <c r="O10" s="69">
        <f t="shared" si="2"/>
        <v>182700</v>
      </c>
      <c r="P10" s="69">
        <f t="shared" si="3"/>
        <v>13702.5</v>
      </c>
      <c r="Q10" s="69">
        <f t="shared" si="4"/>
        <v>196402.5</v>
      </c>
      <c r="R10" s="69"/>
      <c r="S10" s="69"/>
      <c r="T10" s="69">
        <f t="shared" si="10"/>
        <v>13702.5</v>
      </c>
      <c r="U10" s="69"/>
      <c r="V10" s="69"/>
      <c r="W10" s="69">
        <f t="shared" si="5"/>
        <v>196902.5</v>
      </c>
      <c r="X10" s="69" t="str">
        <f t="shared" si="6"/>
        <v>High sale</v>
      </c>
      <c r="Y10" s="69">
        <f t="shared" si="11"/>
        <v>9135</v>
      </c>
      <c r="Z10" s="69" t="str" cm="1">
        <f t="array" ref="Z10">_xlfn.IFS(Q10&gt;=300000,"Large",Q10&gt;=150000,"Medium", Q10&gt;=0,"Small")</f>
        <v>Medium</v>
      </c>
      <c r="AA10" s="69" t="str">
        <f t="shared" si="7"/>
        <v>J</v>
      </c>
      <c r="AB10" s="69" t="str">
        <f t="shared" si="8"/>
        <v>00009</v>
      </c>
      <c r="AC10" s="69" t="str">
        <f t="shared" si="9"/>
        <v>Ade-East</v>
      </c>
      <c r="AD10" s="69"/>
      <c r="AE10" s="69"/>
      <c r="AF10" s="69"/>
      <c r="AG10" s="69"/>
      <c r="AH10" s="70"/>
      <c r="AI10" s="71"/>
      <c r="AS10" s="56" t="s">
        <v>416</v>
      </c>
      <c r="AT10">
        <v>25311556.066250004</v>
      </c>
    </row>
    <row r="11" spans="1:46" x14ac:dyDescent="0.3">
      <c r="A11" s="72" t="s">
        <v>632</v>
      </c>
      <c r="B11" s="73" t="s">
        <v>668</v>
      </c>
      <c r="C11" s="73" t="s">
        <v>100</v>
      </c>
      <c r="D11" s="73" t="s">
        <v>640</v>
      </c>
      <c r="E11" s="73" t="s">
        <v>641</v>
      </c>
      <c r="F11" s="73">
        <v>15</v>
      </c>
      <c r="G11" s="73">
        <v>9275</v>
      </c>
      <c r="H11" s="73">
        <v>15</v>
      </c>
      <c r="I11" s="73">
        <v>7.5</v>
      </c>
      <c r="J11" s="73" t="s">
        <v>635</v>
      </c>
      <c r="K11" s="73" t="s">
        <v>372</v>
      </c>
      <c r="L11" s="73" t="s">
        <v>643</v>
      </c>
      <c r="M11" s="73">
        <f t="shared" si="0"/>
        <v>139125</v>
      </c>
      <c r="N11" s="73">
        <f t="shared" si="1"/>
        <v>20868.75</v>
      </c>
      <c r="O11" s="73">
        <f t="shared" si="2"/>
        <v>118256.25</v>
      </c>
      <c r="P11" s="73">
        <f t="shared" si="3"/>
        <v>8869.21875</v>
      </c>
      <c r="Q11" s="73">
        <f t="shared" si="4"/>
        <v>127125.46875</v>
      </c>
      <c r="R11" s="73"/>
      <c r="S11" s="73"/>
      <c r="T11" s="73">
        <f t="shared" si="10"/>
        <v>8869.21875</v>
      </c>
      <c r="U11" s="73"/>
      <c r="V11" s="73"/>
      <c r="W11" s="73">
        <f t="shared" si="5"/>
        <v>127625.46875</v>
      </c>
      <c r="X11" s="73" t="str">
        <f t="shared" si="6"/>
        <v>High sale</v>
      </c>
      <c r="Y11" s="73">
        <f t="shared" si="11"/>
        <v>0</v>
      </c>
      <c r="Z11" s="73" t="str" cm="1">
        <f t="array" ref="Z11">_xlfn.IFS(Q11&gt;=300000,"Large",Q11&gt;=150000,"Medium", Q11&gt;=0,"Small")</f>
        <v>Small</v>
      </c>
      <c r="AA11" s="73" t="str">
        <f t="shared" si="7"/>
        <v>J</v>
      </c>
      <c r="AB11" s="73" t="str">
        <f t="shared" si="8"/>
        <v>00010</v>
      </c>
      <c r="AC11" s="73" t="str">
        <f t="shared" si="9"/>
        <v>Kemi-North</v>
      </c>
      <c r="AD11" s="73"/>
      <c r="AE11" s="73"/>
      <c r="AF11" s="73"/>
      <c r="AG11" s="73"/>
      <c r="AH11" s="74"/>
      <c r="AI11" s="75"/>
      <c r="AS11" s="56" t="s">
        <v>377</v>
      </c>
      <c r="AT11">
        <v>24508506.341249987</v>
      </c>
    </row>
    <row r="12" spans="1:46" x14ac:dyDescent="0.3">
      <c r="A12" s="76" t="s">
        <v>669</v>
      </c>
      <c r="B12" s="69" t="s">
        <v>670</v>
      </c>
      <c r="C12" s="69" t="s">
        <v>671</v>
      </c>
      <c r="D12" s="69" t="s">
        <v>672</v>
      </c>
      <c r="E12" s="69" t="s">
        <v>673</v>
      </c>
      <c r="F12" s="69">
        <v>40</v>
      </c>
      <c r="G12" s="69">
        <v>14657</v>
      </c>
      <c r="H12" s="69">
        <v>15</v>
      </c>
      <c r="I12" s="69">
        <v>7.5</v>
      </c>
      <c r="J12" s="69" t="s">
        <v>635</v>
      </c>
      <c r="K12" s="69" t="s">
        <v>384</v>
      </c>
      <c r="L12" s="69" t="s">
        <v>665</v>
      </c>
      <c r="M12" s="69">
        <f t="shared" si="0"/>
        <v>586280</v>
      </c>
      <c r="N12" s="69">
        <f t="shared" si="1"/>
        <v>87942</v>
      </c>
      <c r="O12" s="69">
        <f t="shared" si="2"/>
        <v>498338</v>
      </c>
      <c r="P12" s="69">
        <f t="shared" si="3"/>
        <v>37375.35</v>
      </c>
      <c r="Q12" s="69">
        <f t="shared" si="4"/>
        <v>535713.35</v>
      </c>
      <c r="R12" s="69"/>
      <c r="S12" s="69"/>
      <c r="T12" s="69">
        <f t="shared" si="10"/>
        <v>37375.35</v>
      </c>
      <c r="U12" s="69"/>
      <c r="V12" s="69"/>
      <c r="W12" s="69">
        <f t="shared" si="5"/>
        <v>536213.35</v>
      </c>
      <c r="X12" s="69" t="str">
        <f t="shared" si="6"/>
        <v>High sale</v>
      </c>
      <c r="Y12" s="69">
        <f t="shared" si="11"/>
        <v>24916.9</v>
      </c>
      <c r="Z12" s="69" t="str" cm="1">
        <f t="array" ref="Z12">_xlfn.IFS(Q12&gt;=300000,"Large",Q12&gt;=150000,"Medium", Q12&gt;=0,"Small")</f>
        <v>Large</v>
      </c>
      <c r="AA12" s="69" t="str">
        <f t="shared" si="7"/>
        <v>J</v>
      </c>
      <c r="AB12" s="69" t="str">
        <f t="shared" si="8"/>
        <v>00011</v>
      </c>
      <c r="AC12" s="69" t="str">
        <f t="shared" si="9"/>
        <v>Bola-East</v>
      </c>
      <c r="AD12" s="69"/>
      <c r="AE12" s="69"/>
      <c r="AF12" s="69"/>
      <c r="AG12" s="69"/>
      <c r="AH12" s="70"/>
      <c r="AI12" s="71"/>
      <c r="AS12" s="56" t="s">
        <v>641</v>
      </c>
      <c r="AT12">
        <v>20863674.712500002</v>
      </c>
    </row>
    <row r="13" spans="1:46" x14ac:dyDescent="0.3">
      <c r="A13" s="72" t="s">
        <v>644</v>
      </c>
      <c r="B13" s="73" t="s">
        <v>674</v>
      </c>
      <c r="C13" s="73" t="s">
        <v>671</v>
      </c>
      <c r="D13" s="73" t="s">
        <v>675</v>
      </c>
      <c r="E13" s="73" t="s">
        <v>403</v>
      </c>
      <c r="F13" s="73">
        <v>12</v>
      </c>
      <c r="G13" s="73">
        <v>13843</v>
      </c>
      <c r="H13" s="73">
        <v>0</v>
      </c>
      <c r="I13" s="73">
        <v>7.5</v>
      </c>
      <c r="J13" s="73" t="s">
        <v>635</v>
      </c>
      <c r="K13" s="73" t="s">
        <v>392</v>
      </c>
      <c r="L13" s="73" t="s">
        <v>665</v>
      </c>
      <c r="M13" s="73">
        <f t="shared" si="0"/>
        <v>166116</v>
      </c>
      <c r="N13" s="73">
        <f t="shared" si="1"/>
        <v>0</v>
      </c>
      <c r="O13" s="73">
        <f t="shared" si="2"/>
        <v>166116</v>
      </c>
      <c r="P13" s="73">
        <f t="shared" si="3"/>
        <v>12458.7</v>
      </c>
      <c r="Q13" s="73">
        <f t="shared" si="4"/>
        <v>178574.7</v>
      </c>
      <c r="R13" s="73"/>
      <c r="S13" s="73"/>
      <c r="T13" s="73">
        <f t="shared" si="10"/>
        <v>12458.699999999999</v>
      </c>
      <c r="U13" s="73"/>
      <c r="V13" s="73"/>
      <c r="W13" s="73">
        <f t="shared" si="5"/>
        <v>179074.7</v>
      </c>
      <c r="X13" s="73" t="str">
        <f t="shared" si="6"/>
        <v>High sale</v>
      </c>
      <c r="Y13" s="73">
        <f t="shared" si="11"/>
        <v>0</v>
      </c>
      <c r="Z13" s="73" t="str" cm="1">
        <f t="array" ref="Z13">_xlfn.IFS(Q13&gt;=300000,"Large",Q13&gt;=150000,"Medium", Q13&gt;=0,"Small")</f>
        <v>Medium</v>
      </c>
      <c r="AA13" s="73" t="str">
        <f t="shared" si="7"/>
        <v>J</v>
      </c>
      <c r="AB13" s="73" t="str">
        <f t="shared" si="8"/>
        <v>00012</v>
      </c>
      <c r="AC13" s="73" t="str">
        <f t="shared" si="9"/>
        <v>Bola-East</v>
      </c>
      <c r="AD13" s="73"/>
      <c r="AE13" s="73"/>
      <c r="AF13" s="73"/>
      <c r="AG13" s="73"/>
      <c r="AH13" s="74"/>
      <c r="AI13" s="75"/>
      <c r="AS13" s="56" t="s">
        <v>664</v>
      </c>
      <c r="AT13">
        <v>15380430.489999998</v>
      </c>
    </row>
    <row r="14" spans="1:46" x14ac:dyDescent="0.3">
      <c r="A14" s="76" t="s">
        <v>676</v>
      </c>
      <c r="B14" s="69" t="s">
        <v>677</v>
      </c>
      <c r="C14" s="69" t="s">
        <v>89</v>
      </c>
      <c r="D14" s="69" t="s">
        <v>216</v>
      </c>
      <c r="E14" s="69" t="s">
        <v>647</v>
      </c>
      <c r="F14" s="69">
        <v>37</v>
      </c>
      <c r="G14" s="69">
        <v>5582</v>
      </c>
      <c r="H14" s="69">
        <v>15</v>
      </c>
      <c r="I14" s="69">
        <v>7.5</v>
      </c>
      <c r="J14" s="69" t="s">
        <v>656</v>
      </c>
      <c r="K14" s="69" t="s">
        <v>392</v>
      </c>
      <c r="L14" s="69" t="s">
        <v>665</v>
      </c>
      <c r="M14" s="69">
        <f t="shared" si="0"/>
        <v>206534</v>
      </c>
      <c r="N14" s="69">
        <f t="shared" si="1"/>
        <v>30980.1</v>
      </c>
      <c r="O14" s="69">
        <f t="shared" si="2"/>
        <v>175553.9</v>
      </c>
      <c r="P14" s="69">
        <f t="shared" si="3"/>
        <v>13166.5425</v>
      </c>
      <c r="Q14" s="69">
        <f t="shared" si="4"/>
        <v>188720.4425</v>
      </c>
      <c r="R14" s="69"/>
      <c r="S14" s="69"/>
      <c r="T14" s="69">
        <f t="shared" si="10"/>
        <v>13166.5425</v>
      </c>
      <c r="U14" s="69"/>
      <c r="V14" s="69"/>
      <c r="W14" s="69">
        <f t="shared" si="5"/>
        <v>189220.4425</v>
      </c>
      <c r="X14" s="69" t="str">
        <f t="shared" si="6"/>
        <v>High sale</v>
      </c>
      <c r="Y14" s="69">
        <f t="shared" si="11"/>
        <v>8777.6949999999997</v>
      </c>
      <c r="Z14" s="69" t="str" cm="1">
        <f t="array" ref="Z14">_xlfn.IFS(Q14&gt;=300000,"Large",Q14&gt;=150000,"Medium", Q14&gt;=0,"Small")</f>
        <v>Medium</v>
      </c>
      <c r="AA14" s="69" t="str">
        <f t="shared" si="7"/>
        <v>J</v>
      </c>
      <c r="AB14" s="69" t="str">
        <f t="shared" si="8"/>
        <v>00013</v>
      </c>
      <c r="AC14" s="69" t="str">
        <f t="shared" si="9"/>
        <v>Chinedu-East</v>
      </c>
      <c r="AD14" s="69"/>
      <c r="AE14" s="69"/>
      <c r="AF14" s="69"/>
      <c r="AG14" s="69"/>
      <c r="AH14" s="70"/>
      <c r="AI14" s="71"/>
      <c r="AS14" s="56" t="s">
        <v>653</v>
      </c>
      <c r="AT14">
        <v>14459459.8225</v>
      </c>
    </row>
    <row r="15" spans="1:46" x14ac:dyDescent="0.3">
      <c r="A15" s="72" t="s">
        <v>637</v>
      </c>
      <c r="B15" s="73" t="s">
        <v>678</v>
      </c>
      <c r="C15" s="73" t="s">
        <v>100</v>
      </c>
      <c r="D15" s="73" t="s">
        <v>634</v>
      </c>
      <c r="E15" s="73" t="s">
        <v>377</v>
      </c>
      <c r="F15" s="73">
        <v>39</v>
      </c>
      <c r="G15" s="73">
        <v>7994</v>
      </c>
      <c r="H15" s="73">
        <v>10</v>
      </c>
      <c r="I15" s="73">
        <v>7.5</v>
      </c>
      <c r="J15" s="73" t="s">
        <v>656</v>
      </c>
      <c r="K15" s="73" t="s">
        <v>392</v>
      </c>
      <c r="L15" s="73" t="s">
        <v>665</v>
      </c>
      <c r="M15" s="73">
        <f t="shared" si="0"/>
        <v>311766</v>
      </c>
      <c r="N15" s="73">
        <f t="shared" si="1"/>
        <v>31176.6</v>
      </c>
      <c r="O15" s="73">
        <f t="shared" si="2"/>
        <v>280589.40000000002</v>
      </c>
      <c r="P15" s="73">
        <f t="shared" si="3"/>
        <v>21044.205000000002</v>
      </c>
      <c r="Q15" s="73">
        <f t="shared" si="4"/>
        <v>301633.60500000004</v>
      </c>
      <c r="R15" s="73"/>
      <c r="S15" s="73"/>
      <c r="T15" s="73">
        <f t="shared" si="10"/>
        <v>21044.205000000002</v>
      </c>
      <c r="U15" s="73"/>
      <c r="V15" s="73"/>
      <c r="W15" s="73">
        <f t="shared" si="5"/>
        <v>302133.60500000004</v>
      </c>
      <c r="X15" s="73" t="str">
        <f t="shared" si="6"/>
        <v>High sale</v>
      </c>
      <c r="Y15" s="73">
        <f t="shared" si="11"/>
        <v>14029.470000000001</v>
      </c>
      <c r="Z15" s="73" t="str" cm="1">
        <f t="array" ref="Z15">_xlfn.IFS(Q15&gt;=300000,"Large",Q15&gt;=150000,"Medium", Q15&gt;=0,"Small")</f>
        <v>Large</v>
      </c>
      <c r="AA15" s="73" t="str">
        <f t="shared" si="7"/>
        <v>J</v>
      </c>
      <c r="AB15" s="73" t="str">
        <f t="shared" si="8"/>
        <v>00014</v>
      </c>
      <c r="AC15" s="73" t="str">
        <f t="shared" si="9"/>
        <v>Kemi-East</v>
      </c>
      <c r="AD15" s="73"/>
      <c r="AE15" s="73"/>
      <c r="AF15" s="73"/>
      <c r="AG15" s="73"/>
      <c r="AH15" s="74"/>
      <c r="AI15" s="75"/>
      <c r="AS15" s="56" t="s">
        <v>785</v>
      </c>
      <c r="AT15">
        <v>11888564.534999996</v>
      </c>
    </row>
    <row r="16" spans="1:46" x14ac:dyDescent="0.3">
      <c r="A16" s="76" t="s">
        <v>679</v>
      </c>
      <c r="B16" s="69" t="s">
        <v>680</v>
      </c>
      <c r="C16" s="69" t="s">
        <v>671</v>
      </c>
      <c r="D16" s="69" t="s">
        <v>681</v>
      </c>
      <c r="E16" s="69" t="s">
        <v>673</v>
      </c>
      <c r="F16" s="69">
        <v>49</v>
      </c>
      <c r="G16" s="69">
        <v>11803</v>
      </c>
      <c r="H16" s="69">
        <v>5</v>
      </c>
      <c r="I16" s="69">
        <v>7.5</v>
      </c>
      <c r="J16" s="69" t="s">
        <v>648</v>
      </c>
      <c r="K16" s="69" t="s">
        <v>392</v>
      </c>
      <c r="L16" s="69" t="s">
        <v>636</v>
      </c>
      <c r="M16" s="69">
        <f t="shared" si="0"/>
        <v>578347</v>
      </c>
      <c r="N16" s="69">
        <f t="shared" si="1"/>
        <v>28917.35</v>
      </c>
      <c r="O16" s="69">
        <f t="shared" si="2"/>
        <v>549429.65</v>
      </c>
      <c r="P16" s="69">
        <f t="shared" si="3"/>
        <v>41207.223749999997</v>
      </c>
      <c r="Q16" s="69">
        <f t="shared" si="4"/>
        <v>590636.87375000003</v>
      </c>
      <c r="R16" s="69"/>
      <c r="S16" s="69"/>
      <c r="T16" s="69">
        <f t="shared" si="10"/>
        <v>41207.223749999997</v>
      </c>
      <c r="U16" s="69"/>
      <c r="V16" s="69"/>
      <c r="W16" s="69">
        <f t="shared" si="5"/>
        <v>591136.87375000003</v>
      </c>
      <c r="X16" s="69" t="str">
        <f t="shared" si="6"/>
        <v>High sale</v>
      </c>
      <c r="Y16" s="69">
        <f t="shared" si="11"/>
        <v>27471.482500000002</v>
      </c>
      <c r="Z16" s="69" t="str" cm="1">
        <f t="array" ref="Z16">_xlfn.IFS(Q16&gt;=300000,"Large",Q16&gt;=150000,"Medium", Q16&gt;=0,"Small")</f>
        <v>Large</v>
      </c>
      <c r="AA16" s="69" t="str">
        <f t="shared" si="7"/>
        <v>J</v>
      </c>
      <c r="AB16" s="69" t="str">
        <f t="shared" si="8"/>
        <v>00015</v>
      </c>
      <c r="AC16" s="69" t="str">
        <f t="shared" si="9"/>
        <v>Bola-South</v>
      </c>
      <c r="AD16" s="69"/>
      <c r="AE16" s="69"/>
      <c r="AF16" s="69"/>
      <c r="AG16" s="69"/>
      <c r="AH16" s="70"/>
      <c r="AI16" s="71"/>
      <c r="AS16" s="56" t="s">
        <v>403</v>
      </c>
      <c r="AT16">
        <v>23005974.380000014</v>
      </c>
    </row>
    <row r="17" spans="1:52" x14ac:dyDescent="0.3">
      <c r="A17" s="72" t="s">
        <v>682</v>
      </c>
      <c r="B17" s="73" t="s">
        <v>683</v>
      </c>
      <c r="C17" s="73" t="s">
        <v>373</v>
      </c>
      <c r="D17" s="73" t="s">
        <v>652</v>
      </c>
      <c r="E17" s="73" t="s">
        <v>653</v>
      </c>
      <c r="F17" s="73">
        <v>44</v>
      </c>
      <c r="G17" s="73">
        <v>6986</v>
      </c>
      <c r="H17" s="73">
        <v>15</v>
      </c>
      <c r="I17" s="73">
        <v>7.5</v>
      </c>
      <c r="J17" s="73" t="s">
        <v>656</v>
      </c>
      <c r="K17" s="73" t="s">
        <v>372</v>
      </c>
      <c r="L17" s="73" t="s">
        <v>665</v>
      </c>
      <c r="M17" s="73">
        <f t="shared" si="0"/>
        <v>307384</v>
      </c>
      <c r="N17" s="73">
        <f t="shared" si="1"/>
        <v>46107.6</v>
      </c>
      <c r="O17" s="73">
        <f t="shared" si="2"/>
        <v>261276.4</v>
      </c>
      <c r="P17" s="73">
        <f t="shared" si="3"/>
        <v>19595.73</v>
      </c>
      <c r="Q17" s="73">
        <f t="shared" si="4"/>
        <v>280872.13</v>
      </c>
      <c r="R17" s="73"/>
      <c r="S17" s="73"/>
      <c r="T17" s="73">
        <f t="shared" si="10"/>
        <v>19595.73</v>
      </c>
      <c r="U17" s="73"/>
      <c r="V17" s="73"/>
      <c r="W17" s="73">
        <f t="shared" si="5"/>
        <v>281372.13</v>
      </c>
      <c r="X17" s="73" t="str">
        <f t="shared" si="6"/>
        <v>High sale</v>
      </c>
      <c r="Y17" s="73">
        <f t="shared" si="11"/>
        <v>13063.82</v>
      </c>
      <c r="Z17" s="73" t="str" cm="1">
        <f t="array" ref="Z17">_xlfn.IFS(Q17&gt;=300000,"Large",Q17&gt;=150000,"Medium", Q17&gt;=0,"Small")</f>
        <v>Medium</v>
      </c>
      <c r="AA17" s="73" t="str">
        <f t="shared" si="7"/>
        <v>J</v>
      </c>
      <c r="AB17" s="73" t="str">
        <f t="shared" si="8"/>
        <v>00016</v>
      </c>
      <c r="AC17" s="73" t="str">
        <f t="shared" si="9"/>
        <v>Fatima-East</v>
      </c>
      <c r="AD17" s="73"/>
      <c r="AE17" s="73"/>
      <c r="AF17" s="73"/>
      <c r="AG17" s="73"/>
      <c r="AH17" s="74"/>
      <c r="AI17" s="75"/>
      <c r="AS17" s="56" t="s">
        <v>1821</v>
      </c>
      <c r="AT17">
        <v>214902704.54499999</v>
      </c>
    </row>
    <row r="18" spans="1:52" x14ac:dyDescent="0.3">
      <c r="A18" s="76" t="s">
        <v>658</v>
      </c>
      <c r="B18" s="69" t="s">
        <v>684</v>
      </c>
      <c r="C18" s="69" t="s">
        <v>89</v>
      </c>
      <c r="D18" s="69" t="s">
        <v>685</v>
      </c>
      <c r="E18" s="69" t="s">
        <v>406</v>
      </c>
      <c r="F18" s="69">
        <v>36</v>
      </c>
      <c r="G18" s="69">
        <v>755</v>
      </c>
      <c r="H18" s="69">
        <v>5</v>
      </c>
      <c r="I18" s="69">
        <v>7.5</v>
      </c>
      <c r="J18" s="69" t="s">
        <v>635</v>
      </c>
      <c r="K18" s="69" t="s">
        <v>372</v>
      </c>
      <c r="L18" s="69" t="s">
        <v>636</v>
      </c>
      <c r="M18" s="69">
        <f t="shared" si="0"/>
        <v>27180</v>
      </c>
      <c r="N18" s="69">
        <f t="shared" si="1"/>
        <v>1359</v>
      </c>
      <c r="O18" s="69">
        <f t="shared" si="2"/>
        <v>25821</v>
      </c>
      <c r="P18" s="69">
        <f t="shared" si="3"/>
        <v>1936.575</v>
      </c>
      <c r="Q18" s="69">
        <f t="shared" si="4"/>
        <v>27757.575000000001</v>
      </c>
      <c r="R18" s="69"/>
      <c r="S18" s="69"/>
      <c r="T18" s="69">
        <f t="shared" si="10"/>
        <v>1936.5749999999998</v>
      </c>
      <c r="U18" s="69"/>
      <c r="V18" s="69"/>
      <c r="W18" s="69">
        <f t="shared" si="5"/>
        <v>28257.575000000001</v>
      </c>
      <c r="X18" s="69" t="str">
        <f t="shared" si="6"/>
        <v>Low Sale</v>
      </c>
      <c r="Y18" s="69">
        <f t="shared" si="11"/>
        <v>1291.0500000000002</v>
      </c>
      <c r="Z18" s="69" t="str" cm="1">
        <f t="array" ref="Z18">_xlfn.IFS(Q18&gt;=300000,"Large",Q18&gt;=150000,"Medium", Q18&gt;=0,"Small")</f>
        <v>Small</v>
      </c>
      <c r="AA18" s="69" t="str">
        <f t="shared" si="7"/>
        <v>J</v>
      </c>
      <c r="AB18" s="69" t="str">
        <f t="shared" si="8"/>
        <v>00017</v>
      </c>
      <c r="AC18" s="69" t="str">
        <f t="shared" si="9"/>
        <v>Chinedu-South</v>
      </c>
      <c r="AD18" s="69"/>
      <c r="AE18" s="69"/>
      <c r="AF18" s="69"/>
      <c r="AG18" s="69"/>
      <c r="AH18" s="70"/>
      <c r="AI18" s="71"/>
    </row>
    <row r="19" spans="1:52" x14ac:dyDescent="0.3">
      <c r="A19" s="72" t="s">
        <v>637</v>
      </c>
      <c r="B19" s="73" t="s">
        <v>686</v>
      </c>
      <c r="C19" s="73" t="s">
        <v>671</v>
      </c>
      <c r="D19" s="73" t="s">
        <v>640</v>
      </c>
      <c r="E19" s="73" t="s">
        <v>641</v>
      </c>
      <c r="F19" s="73">
        <v>33</v>
      </c>
      <c r="G19" s="73">
        <v>11040</v>
      </c>
      <c r="H19" s="73">
        <v>10</v>
      </c>
      <c r="I19" s="73">
        <v>7.5</v>
      </c>
      <c r="J19" s="73" t="s">
        <v>635</v>
      </c>
      <c r="K19" s="73" t="s">
        <v>372</v>
      </c>
      <c r="L19" s="73" t="s">
        <v>636</v>
      </c>
      <c r="M19" s="73">
        <f t="shared" si="0"/>
        <v>364320</v>
      </c>
      <c r="N19" s="73">
        <f t="shared" si="1"/>
        <v>36432</v>
      </c>
      <c r="O19" s="73">
        <f t="shared" si="2"/>
        <v>327888</v>
      </c>
      <c r="P19" s="73">
        <f t="shared" si="3"/>
        <v>24591.599999999999</v>
      </c>
      <c r="Q19" s="73">
        <f t="shared" si="4"/>
        <v>352479.6</v>
      </c>
      <c r="R19" s="73"/>
      <c r="S19" s="73"/>
      <c r="T19" s="73">
        <f t="shared" si="10"/>
        <v>24591.599999999999</v>
      </c>
      <c r="U19" s="73"/>
      <c r="V19" s="73"/>
      <c r="W19" s="73">
        <f t="shared" si="5"/>
        <v>352979.6</v>
      </c>
      <c r="X19" s="73" t="str">
        <f t="shared" si="6"/>
        <v>High sale</v>
      </c>
      <c r="Y19" s="73">
        <f t="shared" si="11"/>
        <v>16394.400000000001</v>
      </c>
      <c r="Z19" s="73" t="str" cm="1">
        <f t="array" ref="Z19">_xlfn.IFS(Q19&gt;=300000,"Large",Q19&gt;=150000,"Medium", Q19&gt;=0,"Small")</f>
        <v>Large</v>
      </c>
      <c r="AA19" s="73" t="str">
        <f t="shared" si="7"/>
        <v>J</v>
      </c>
      <c r="AB19" s="73" t="str">
        <f t="shared" si="8"/>
        <v>00018</v>
      </c>
      <c r="AC19" s="73" t="str">
        <f t="shared" si="9"/>
        <v>Bola-South</v>
      </c>
      <c r="AD19" s="73"/>
      <c r="AE19" s="73"/>
      <c r="AF19" s="73"/>
      <c r="AG19" s="73"/>
      <c r="AH19" s="74"/>
      <c r="AI19" s="75"/>
    </row>
    <row r="20" spans="1:52" x14ac:dyDescent="0.3">
      <c r="A20" s="76" t="s">
        <v>687</v>
      </c>
      <c r="B20" s="69" t="s">
        <v>688</v>
      </c>
      <c r="C20" s="69" t="s">
        <v>373</v>
      </c>
      <c r="D20" s="69" t="s">
        <v>660</v>
      </c>
      <c r="E20" s="69" t="s">
        <v>406</v>
      </c>
      <c r="F20" s="69">
        <v>39</v>
      </c>
      <c r="G20" s="69">
        <v>5852</v>
      </c>
      <c r="H20" s="69">
        <v>10</v>
      </c>
      <c r="I20" s="69">
        <v>7.5</v>
      </c>
      <c r="J20" s="69" t="s">
        <v>656</v>
      </c>
      <c r="K20" s="69" t="s">
        <v>384</v>
      </c>
      <c r="L20" s="69" t="s">
        <v>665</v>
      </c>
      <c r="M20" s="69">
        <f t="shared" si="0"/>
        <v>228228</v>
      </c>
      <c r="N20" s="69">
        <f t="shared" si="1"/>
        <v>22822.799999999999</v>
      </c>
      <c r="O20" s="69">
        <f t="shared" si="2"/>
        <v>205405.2</v>
      </c>
      <c r="P20" s="69">
        <f t="shared" si="3"/>
        <v>15405.39</v>
      </c>
      <c r="Q20" s="69">
        <f t="shared" si="4"/>
        <v>220810.59000000003</v>
      </c>
      <c r="R20" s="69"/>
      <c r="S20" s="69"/>
      <c r="T20" s="69">
        <f t="shared" si="10"/>
        <v>15405.39</v>
      </c>
      <c r="U20" s="69"/>
      <c r="V20" s="69"/>
      <c r="W20" s="69">
        <f t="shared" si="5"/>
        <v>221310.59000000003</v>
      </c>
      <c r="X20" s="69" t="str">
        <f t="shared" si="6"/>
        <v>High sale</v>
      </c>
      <c r="Y20" s="69">
        <f t="shared" si="11"/>
        <v>10270.260000000002</v>
      </c>
      <c r="Z20" s="69" t="str" cm="1">
        <f t="array" ref="Z20">_xlfn.IFS(Q20&gt;=300000,"Large",Q20&gt;=150000,"Medium", Q20&gt;=0,"Small")</f>
        <v>Medium</v>
      </c>
      <c r="AA20" s="69" t="str">
        <f t="shared" si="7"/>
        <v>J</v>
      </c>
      <c r="AB20" s="69" t="str">
        <f t="shared" si="8"/>
        <v>00019</v>
      </c>
      <c r="AC20" s="69" t="str">
        <f t="shared" si="9"/>
        <v>Fatima-East</v>
      </c>
      <c r="AD20" s="69"/>
      <c r="AE20" s="69"/>
      <c r="AF20" s="69"/>
      <c r="AG20" s="69"/>
      <c r="AH20" s="70"/>
      <c r="AI20" s="71"/>
    </row>
    <row r="21" spans="1:52" x14ac:dyDescent="0.3">
      <c r="A21" s="72" t="s">
        <v>632</v>
      </c>
      <c r="B21" s="73" t="s">
        <v>689</v>
      </c>
      <c r="C21" s="73" t="s">
        <v>89</v>
      </c>
      <c r="D21" s="73" t="s">
        <v>690</v>
      </c>
      <c r="E21" s="73" t="s">
        <v>408</v>
      </c>
      <c r="F21" s="73">
        <v>13</v>
      </c>
      <c r="G21" s="73">
        <v>4369</v>
      </c>
      <c r="H21" s="73">
        <v>15</v>
      </c>
      <c r="I21" s="73">
        <v>7.5</v>
      </c>
      <c r="J21" s="73" t="s">
        <v>656</v>
      </c>
      <c r="K21" s="73" t="s">
        <v>372</v>
      </c>
      <c r="L21" s="73" t="s">
        <v>665</v>
      </c>
      <c r="M21" s="73">
        <f t="shared" si="0"/>
        <v>56797</v>
      </c>
      <c r="N21" s="73">
        <f t="shared" si="1"/>
        <v>8519.5499999999993</v>
      </c>
      <c r="O21" s="73">
        <f t="shared" si="2"/>
        <v>48277.45</v>
      </c>
      <c r="P21" s="73">
        <f t="shared" si="3"/>
        <v>3620.8087500000001</v>
      </c>
      <c r="Q21" s="73">
        <f t="shared" si="4"/>
        <v>51898.258749999994</v>
      </c>
      <c r="R21" s="73"/>
      <c r="S21" s="73"/>
      <c r="T21" s="73">
        <f t="shared" si="10"/>
        <v>3620.8087499999997</v>
      </c>
      <c r="U21" s="73"/>
      <c r="V21" s="73"/>
      <c r="W21" s="73">
        <f t="shared" si="5"/>
        <v>52398.258749999994</v>
      </c>
      <c r="X21" s="73" t="str">
        <f t="shared" si="6"/>
        <v>Low Sale</v>
      </c>
      <c r="Y21" s="73">
        <f t="shared" si="11"/>
        <v>0</v>
      </c>
      <c r="Z21" s="73" t="str" cm="1">
        <f t="array" ref="Z21">_xlfn.IFS(Q21&gt;=300000,"Large",Q21&gt;=150000,"Medium", Q21&gt;=0,"Small")</f>
        <v>Small</v>
      </c>
      <c r="AA21" s="73" t="str">
        <f t="shared" si="7"/>
        <v>J</v>
      </c>
      <c r="AB21" s="73" t="str">
        <f t="shared" si="8"/>
        <v>00020</v>
      </c>
      <c r="AC21" s="73" t="str">
        <f t="shared" si="9"/>
        <v>Chinedu-East</v>
      </c>
      <c r="AD21" s="73"/>
      <c r="AE21" s="73"/>
      <c r="AF21" s="73"/>
      <c r="AG21" s="73"/>
      <c r="AH21" s="74"/>
      <c r="AI21" s="75"/>
    </row>
    <row r="22" spans="1:52" x14ac:dyDescent="0.3">
      <c r="A22" s="76" t="s">
        <v>691</v>
      </c>
      <c r="B22" s="69" t="s">
        <v>692</v>
      </c>
      <c r="C22" s="69" t="s">
        <v>671</v>
      </c>
      <c r="D22" s="69" t="s">
        <v>652</v>
      </c>
      <c r="E22" s="69" t="s">
        <v>653</v>
      </c>
      <c r="F22" s="69">
        <v>19</v>
      </c>
      <c r="G22" s="69">
        <v>856</v>
      </c>
      <c r="H22" s="69">
        <v>5</v>
      </c>
      <c r="I22" s="69">
        <v>7.5</v>
      </c>
      <c r="J22" s="69" t="s">
        <v>635</v>
      </c>
      <c r="K22" s="69" t="s">
        <v>372</v>
      </c>
      <c r="L22" s="69" t="s">
        <v>649</v>
      </c>
      <c r="M22" s="69">
        <f t="shared" si="0"/>
        <v>16264</v>
      </c>
      <c r="N22" s="69">
        <f t="shared" si="1"/>
        <v>813.2</v>
      </c>
      <c r="O22" s="69">
        <f t="shared" si="2"/>
        <v>15450.8</v>
      </c>
      <c r="P22" s="69">
        <f t="shared" si="3"/>
        <v>1158.81</v>
      </c>
      <c r="Q22" s="69">
        <f t="shared" si="4"/>
        <v>16609.61</v>
      </c>
      <c r="R22" s="69"/>
      <c r="S22" s="69"/>
      <c r="T22" s="69">
        <f t="shared" si="10"/>
        <v>1158.81</v>
      </c>
      <c r="U22" s="69"/>
      <c r="V22" s="69"/>
      <c r="W22" s="69">
        <f t="shared" si="5"/>
        <v>17109.61</v>
      </c>
      <c r="X22" s="69" t="str">
        <f t="shared" si="6"/>
        <v>Low Sale</v>
      </c>
      <c r="Y22" s="69">
        <f t="shared" si="11"/>
        <v>0</v>
      </c>
      <c r="Z22" s="69" t="str" cm="1">
        <f t="array" ref="Z22">_xlfn.IFS(Q22&gt;=300000,"Large",Q22&gt;=150000,"Medium", Q22&gt;=0,"Small")</f>
        <v>Small</v>
      </c>
      <c r="AA22" s="69" t="str">
        <f t="shared" si="7"/>
        <v>J</v>
      </c>
      <c r="AB22" s="69" t="str">
        <f t="shared" si="8"/>
        <v>00021</v>
      </c>
      <c r="AC22" s="69" t="str">
        <f t="shared" si="9"/>
        <v>Bola-West</v>
      </c>
      <c r="AD22" s="69"/>
      <c r="AE22" s="69"/>
      <c r="AF22" s="69"/>
      <c r="AG22" s="69"/>
      <c r="AH22" s="70"/>
      <c r="AI22" s="71"/>
    </row>
    <row r="23" spans="1:52" x14ac:dyDescent="0.3">
      <c r="A23" s="72" t="s">
        <v>693</v>
      </c>
      <c r="B23" s="73" t="s">
        <v>694</v>
      </c>
      <c r="C23" s="73" t="s">
        <v>646</v>
      </c>
      <c r="D23" s="73" t="s">
        <v>660</v>
      </c>
      <c r="E23" s="73" t="s">
        <v>406</v>
      </c>
      <c r="F23" s="73">
        <v>8</v>
      </c>
      <c r="G23" s="73">
        <v>7920</v>
      </c>
      <c r="H23" s="73">
        <v>10</v>
      </c>
      <c r="I23" s="73">
        <v>7.5</v>
      </c>
      <c r="J23" s="73" t="s">
        <v>642</v>
      </c>
      <c r="K23" s="73" t="s">
        <v>392</v>
      </c>
      <c r="L23" s="73" t="s">
        <v>649</v>
      </c>
      <c r="M23" s="73">
        <f t="shared" si="0"/>
        <v>63360</v>
      </c>
      <c r="N23" s="73">
        <f t="shared" si="1"/>
        <v>6336</v>
      </c>
      <c r="O23" s="73">
        <f t="shared" si="2"/>
        <v>57024</v>
      </c>
      <c r="P23" s="73">
        <f t="shared" si="3"/>
        <v>4276.8</v>
      </c>
      <c r="Q23" s="73">
        <f t="shared" si="4"/>
        <v>61300.800000000003</v>
      </c>
      <c r="R23" s="73"/>
      <c r="S23" s="73"/>
      <c r="T23" s="73">
        <f t="shared" si="10"/>
        <v>4276.8</v>
      </c>
      <c r="U23" s="73"/>
      <c r="V23" s="73"/>
      <c r="W23" s="73">
        <f t="shared" si="5"/>
        <v>61800.800000000003</v>
      </c>
      <c r="X23" s="73" t="str">
        <f t="shared" si="6"/>
        <v>Low Sale</v>
      </c>
      <c r="Y23" s="73">
        <f t="shared" si="11"/>
        <v>0</v>
      </c>
      <c r="Z23" s="73" t="str" cm="1">
        <f t="array" ref="Z23">_xlfn.IFS(Q23&gt;=300000,"Large",Q23&gt;=150000,"Medium", Q23&gt;=0,"Small")</f>
        <v>Small</v>
      </c>
      <c r="AA23" s="73" t="str">
        <f t="shared" si="7"/>
        <v>J</v>
      </c>
      <c r="AB23" s="73" t="str">
        <f t="shared" si="8"/>
        <v>00022</v>
      </c>
      <c r="AC23" s="73" t="str">
        <f t="shared" si="9"/>
        <v>Lucky-West</v>
      </c>
      <c r="AD23" s="73"/>
      <c r="AE23" s="73"/>
      <c r="AF23" s="73"/>
      <c r="AG23" s="73"/>
      <c r="AH23" s="74"/>
      <c r="AI23" s="75"/>
    </row>
    <row r="24" spans="1:52" x14ac:dyDescent="0.3">
      <c r="A24" s="76" t="s">
        <v>650</v>
      </c>
      <c r="B24" s="69" t="s">
        <v>695</v>
      </c>
      <c r="C24" s="69" t="s">
        <v>379</v>
      </c>
      <c r="D24" s="69" t="s">
        <v>640</v>
      </c>
      <c r="E24" s="69" t="s">
        <v>641</v>
      </c>
      <c r="F24" s="69">
        <v>50</v>
      </c>
      <c r="G24" s="69">
        <v>5460</v>
      </c>
      <c r="H24" s="69">
        <v>15</v>
      </c>
      <c r="I24" s="69">
        <v>7.5</v>
      </c>
      <c r="J24" s="69" t="s">
        <v>648</v>
      </c>
      <c r="K24" s="69" t="s">
        <v>372</v>
      </c>
      <c r="L24" s="69" t="s">
        <v>649</v>
      </c>
      <c r="M24" s="69">
        <f t="shared" si="0"/>
        <v>273000</v>
      </c>
      <c r="N24" s="69">
        <f t="shared" si="1"/>
        <v>40950</v>
      </c>
      <c r="O24" s="69">
        <f t="shared" si="2"/>
        <v>232050</v>
      </c>
      <c r="P24" s="69">
        <f t="shared" si="3"/>
        <v>17403.75</v>
      </c>
      <c r="Q24" s="69">
        <f t="shared" si="4"/>
        <v>249453.75</v>
      </c>
      <c r="R24" s="69"/>
      <c r="S24" s="69"/>
      <c r="T24" s="69">
        <f t="shared" si="10"/>
        <v>17403.75</v>
      </c>
      <c r="U24" s="69"/>
      <c r="V24" s="69"/>
      <c r="W24" s="69">
        <f t="shared" si="5"/>
        <v>249953.75</v>
      </c>
      <c r="X24" s="69" t="str">
        <f t="shared" si="6"/>
        <v>High sale</v>
      </c>
      <c r="Y24" s="69">
        <f t="shared" si="11"/>
        <v>11602.5</v>
      </c>
      <c r="Z24" s="69" t="str" cm="1">
        <f t="array" ref="Z24">_xlfn.IFS(Q24&gt;=300000,"Large",Q24&gt;=150000,"Medium", Q24&gt;=0,"Small")</f>
        <v>Medium</v>
      </c>
      <c r="AA24" s="69" t="str">
        <f t="shared" si="7"/>
        <v>J</v>
      </c>
      <c r="AB24" s="69" t="str">
        <f t="shared" si="8"/>
        <v>00023</v>
      </c>
      <c r="AC24" s="69" t="str">
        <f t="shared" si="9"/>
        <v>John-West</v>
      </c>
      <c r="AD24" s="69"/>
      <c r="AE24" s="69"/>
      <c r="AF24" s="69"/>
      <c r="AG24" s="69"/>
      <c r="AH24" s="70"/>
      <c r="AI24" s="71"/>
    </row>
    <row r="25" spans="1:52" x14ac:dyDescent="0.3">
      <c r="A25" s="72" t="s">
        <v>696</v>
      </c>
      <c r="B25" s="73" t="s">
        <v>697</v>
      </c>
      <c r="C25" s="73" t="s">
        <v>639</v>
      </c>
      <c r="D25" s="73" t="s">
        <v>698</v>
      </c>
      <c r="E25" s="73" t="s">
        <v>377</v>
      </c>
      <c r="F25" s="73">
        <v>27</v>
      </c>
      <c r="G25" s="73">
        <v>14388</v>
      </c>
      <c r="H25" s="73">
        <v>10</v>
      </c>
      <c r="I25" s="73">
        <v>7.5</v>
      </c>
      <c r="J25" s="73" t="s">
        <v>635</v>
      </c>
      <c r="K25" s="73" t="s">
        <v>372</v>
      </c>
      <c r="L25" s="73" t="s">
        <v>665</v>
      </c>
      <c r="M25" s="73">
        <f t="shared" si="0"/>
        <v>388476</v>
      </c>
      <c r="N25" s="73">
        <f t="shared" si="1"/>
        <v>38847.599999999999</v>
      </c>
      <c r="O25" s="73">
        <f t="shared" si="2"/>
        <v>349628.4</v>
      </c>
      <c r="P25" s="73">
        <f t="shared" si="3"/>
        <v>26222.13</v>
      </c>
      <c r="Q25" s="73">
        <f t="shared" si="4"/>
        <v>375850.53</v>
      </c>
      <c r="R25" s="73"/>
      <c r="S25" s="73"/>
      <c r="T25" s="73">
        <f t="shared" si="10"/>
        <v>26222.13</v>
      </c>
      <c r="U25" s="73"/>
      <c r="V25" s="73"/>
      <c r="W25" s="73">
        <f t="shared" si="5"/>
        <v>376350.53</v>
      </c>
      <c r="X25" s="73" t="str">
        <f t="shared" si="6"/>
        <v>High sale</v>
      </c>
      <c r="Y25" s="73">
        <f t="shared" si="11"/>
        <v>0</v>
      </c>
      <c r="Z25" s="73" t="str" cm="1">
        <f t="array" ref="Z25">_xlfn.IFS(Q25&gt;=300000,"Large",Q25&gt;=150000,"Medium", Q25&gt;=0,"Small")</f>
        <v>Large</v>
      </c>
      <c r="AA25" s="73" t="str">
        <f t="shared" si="7"/>
        <v>J</v>
      </c>
      <c r="AB25" s="73" t="str">
        <f t="shared" si="8"/>
        <v>00024</v>
      </c>
      <c r="AC25" s="73" t="str">
        <f t="shared" si="9"/>
        <v>Grace-East</v>
      </c>
      <c r="AD25" s="73"/>
      <c r="AE25" s="73"/>
      <c r="AF25" s="73"/>
      <c r="AG25" s="73"/>
      <c r="AH25" s="74"/>
      <c r="AI25" s="75"/>
    </row>
    <row r="26" spans="1:52" x14ac:dyDescent="0.3">
      <c r="A26" s="76" t="s">
        <v>699</v>
      </c>
      <c r="B26" s="69" t="s">
        <v>700</v>
      </c>
      <c r="C26" s="69" t="s">
        <v>373</v>
      </c>
      <c r="D26" s="69" t="s">
        <v>690</v>
      </c>
      <c r="E26" s="69" t="s">
        <v>408</v>
      </c>
      <c r="F26" s="69">
        <v>37</v>
      </c>
      <c r="G26" s="69">
        <v>11380</v>
      </c>
      <c r="H26" s="69">
        <v>10</v>
      </c>
      <c r="I26" s="69">
        <v>7.5</v>
      </c>
      <c r="J26" s="69" t="s">
        <v>635</v>
      </c>
      <c r="K26" s="69" t="s">
        <v>392</v>
      </c>
      <c r="L26" s="69" t="s">
        <v>649</v>
      </c>
      <c r="M26" s="69">
        <f t="shared" si="0"/>
        <v>421060</v>
      </c>
      <c r="N26" s="69">
        <f t="shared" si="1"/>
        <v>42106</v>
      </c>
      <c r="O26" s="69">
        <f t="shared" si="2"/>
        <v>378954</v>
      </c>
      <c r="P26" s="69">
        <f t="shared" si="3"/>
        <v>28421.55</v>
      </c>
      <c r="Q26" s="69">
        <f t="shared" si="4"/>
        <v>407375.55</v>
      </c>
      <c r="R26" s="69"/>
      <c r="S26" s="69"/>
      <c r="T26" s="69">
        <f t="shared" si="10"/>
        <v>28421.55</v>
      </c>
      <c r="U26" s="69"/>
      <c r="V26" s="69"/>
      <c r="W26" s="69">
        <f t="shared" si="5"/>
        <v>407875.55</v>
      </c>
      <c r="X26" s="69" t="str">
        <f t="shared" si="6"/>
        <v>High sale</v>
      </c>
      <c r="Y26" s="69">
        <f t="shared" si="11"/>
        <v>18947.7</v>
      </c>
      <c r="Z26" s="69" t="str" cm="1">
        <f t="array" ref="Z26">_xlfn.IFS(Q26&gt;=300000,"Large",Q26&gt;=150000,"Medium", Q26&gt;=0,"Small")</f>
        <v>Large</v>
      </c>
      <c r="AA26" s="69" t="str">
        <f t="shared" si="7"/>
        <v>J</v>
      </c>
      <c r="AB26" s="69" t="str">
        <f t="shared" si="8"/>
        <v>00025</v>
      </c>
      <c r="AC26" s="69" t="str">
        <f t="shared" si="9"/>
        <v>Fatima-West</v>
      </c>
      <c r="AD26" s="69"/>
      <c r="AE26" s="69"/>
      <c r="AF26" s="69"/>
      <c r="AG26" s="69"/>
      <c r="AH26" s="70"/>
      <c r="AI26" s="71"/>
    </row>
    <row r="27" spans="1:52" x14ac:dyDescent="0.3">
      <c r="A27" s="72" t="s">
        <v>701</v>
      </c>
      <c r="B27" s="73" t="s">
        <v>702</v>
      </c>
      <c r="C27" s="73" t="s">
        <v>379</v>
      </c>
      <c r="D27" s="73" t="s">
        <v>672</v>
      </c>
      <c r="E27" s="73" t="s">
        <v>673</v>
      </c>
      <c r="F27" s="73">
        <v>26</v>
      </c>
      <c r="G27" s="73">
        <v>1098</v>
      </c>
      <c r="H27" s="73">
        <v>15</v>
      </c>
      <c r="I27" s="73">
        <v>7.5</v>
      </c>
      <c r="J27" s="73" t="s">
        <v>656</v>
      </c>
      <c r="K27" s="73" t="s">
        <v>372</v>
      </c>
      <c r="L27" s="73" t="s">
        <v>665</v>
      </c>
      <c r="M27" s="73">
        <f t="shared" si="0"/>
        <v>28548</v>
      </c>
      <c r="N27" s="73">
        <f t="shared" si="1"/>
        <v>4282.2</v>
      </c>
      <c r="O27" s="73">
        <f t="shared" si="2"/>
        <v>24265.8</v>
      </c>
      <c r="P27" s="73">
        <f t="shared" si="3"/>
        <v>1819.9349999999999</v>
      </c>
      <c r="Q27" s="73">
        <f t="shared" si="4"/>
        <v>26085.735000000001</v>
      </c>
      <c r="R27" s="73"/>
      <c r="S27" s="73"/>
      <c r="T27" s="73">
        <f t="shared" si="10"/>
        <v>1819.9349999999999</v>
      </c>
      <c r="U27" s="73"/>
      <c r="V27" s="73"/>
      <c r="W27" s="73">
        <f t="shared" si="5"/>
        <v>26585.735000000001</v>
      </c>
      <c r="X27" s="73" t="str">
        <f t="shared" si="6"/>
        <v>Low Sale</v>
      </c>
      <c r="Y27" s="73">
        <f t="shared" si="11"/>
        <v>0</v>
      </c>
      <c r="Z27" s="73" t="str" cm="1">
        <f t="array" ref="Z27">_xlfn.IFS(Q27&gt;=300000,"Large",Q27&gt;=150000,"Medium", Q27&gt;=0,"Small")</f>
        <v>Small</v>
      </c>
      <c r="AA27" s="73" t="str">
        <f t="shared" si="7"/>
        <v>J</v>
      </c>
      <c r="AB27" s="73" t="str">
        <f t="shared" si="8"/>
        <v>00026</v>
      </c>
      <c r="AC27" s="73" t="str">
        <f t="shared" si="9"/>
        <v>John-East</v>
      </c>
      <c r="AD27" s="73"/>
      <c r="AE27" s="73"/>
      <c r="AF27" s="73"/>
      <c r="AG27" s="73"/>
      <c r="AH27" s="74"/>
      <c r="AI27" s="75"/>
    </row>
    <row r="28" spans="1:52" x14ac:dyDescent="0.3">
      <c r="A28" s="76" t="s">
        <v>676</v>
      </c>
      <c r="B28" s="69" t="s">
        <v>703</v>
      </c>
      <c r="C28" s="69" t="s">
        <v>662</v>
      </c>
      <c r="D28" s="69" t="s">
        <v>663</v>
      </c>
      <c r="E28" s="69" t="s">
        <v>664</v>
      </c>
      <c r="F28" s="69">
        <v>40</v>
      </c>
      <c r="G28" s="69">
        <v>10942</v>
      </c>
      <c r="H28" s="69">
        <v>15</v>
      </c>
      <c r="I28" s="69">
        <v>7.5</v>
      </c>
      <c r="J28" s="69" t="s">
        <v>635</v>
      </c>
      <c r="K28" s="69" t="s">
        <v>372</v>
      </c>
      <c r="L28" s="69" t="s">
        <v>649</v>
      </c>
      <c r="M28" s="69">
        <f t="shared" si="0"/>
        <v>437680</v>
      </c>
      <c r="N28" s="69">
        <f t="shared" si="1"/>
        <v>65652</v>
      </c>
      <c r="O28" s="69">
        <f t="shared" si="2"/>
        <v>372028</v>
      </c>
      <c r="P28" s="69">
        <f t="shared" si="3"/>
        <v>27902.1</v>
      </c>
      <c r="Q28" s="69">
        <f t="shared" si="4"/>
        <v>399930.1</v>
      </c>
      <c r="R28" s="69"/>
      <c r="S28" s="69"/>
      <c r="T28" s="69">
        <f t="shared" si="10"/>
        <v>27902.1</v>
      </c>
      <c r="U28" s="69"/>
      <c r="V28" s="69"/>
      <c r="W28" s="69">
        <f t="shared" si="5"/>
        <v>400430.1</v>
      </c>
      <c r="X28" s="69" t="str">
        <f t="shared" si="6"/>
        <v>High sale</v>
      </c>
      <c r="Y28" s="69">
        <f t="shared" si="11"/>
        <v>18601.400000000001</v>
      </c>
      <c r="Z28" s="69" t="str" cm="1">
        <f t="array" ref="Z28">_xlfn.IFS(Q28&gt;=300000,"Large",Q28&gt;=150000,"Medium", Q28&gt;=0,"Small")</f>
        <v>Large</v>
      </c>
      <c r="AA28" s="69" t="str">
        <f t="shared" si="7"/>
        <v>J</v>
      </c>
      <c r="AB28" s="69" t="str">
        <f t="shared" si="8"/>
        <v>00027</v>
      </c>
      <c r="AC28" s="69" t="str">
        <f t="shared" si="9"/>
        <v>Ade-West</v>
      </c>
      <c r="AD28" s="69"/>
      <c r="AE28" s="69"/>
      <c r="AF28" s="69"/>
      <c r="AG28" s="69"/>
      <c r="AH28" s="70"/>
      <c r="AI28" s="71"/>
      <c r="AY28" s="59" t="s">
        <v>1820</v>
      </c>
      <c r="AZ28" t="s">
        <v>3087</v>
      </c>
    </row>
    <row r="29" spans="1:52" x14ac:dyDescent="0.3">
      <c r="A29" s="72" t="s">
        <v>644</v>
      </c>
      <c r="B29" s="73" t="s">
        <v>704</v>
      </c>
      <c r="C29" s="73" t="s">
        <v>93</v>
      </c>
      <c r="D29" s="73" t="s">
        <v>634</v>
      </c>
      <c r="E29" s="73" t="s">
        <v>377</v>
      </c>
      <c r="F29" s="73">
        <v>24</v>
      </c>
      <c r="G29" s="73">
        <v>418</v>
      </c>
      <c r="H29" s="73">
        <v>15</v>
      </c>
      <c r="I29" s="73">
        <v>7.5</v>
      </c>
      <c r="J29" s="73" t="s">
        <v>635</v>
      </c>
      <c r="K29" s="73" t="s">
        <v>392</v>
      </c>
      <c r="L29" s="73" t="s">
        <v>636</v>
      </c>
      <c r="M29" s="73">
        <f t="shared" si="0"/>
        <v>10032</v>
      </c>
      <c r="N29" s="73">
        <f t="shared" si="1"/>
        <v>1504.8</v>
      </c>
      <c r="O29" s="73">
        <f t="shared" si="2"/>
        <v>8527.2000000000007</v>
      </c>
      <c r="P29" s="73">
        <f t="shared" si="3"/>
        <v>639.54000000000008</v>
      </c>
      <c r="Q29" s="73">
        <f t="shared" si="4"/>
        <v>9166.7400000000016</v>
      </c>
      <c r="R29" s="73"/>
      <c r="S29" s="73"/>
      <c r="T29" s="73">
        <f t="shared" si="10"/>
        <v>639.54000000000008</v>
      </c>
      <c r="U29" s="73"/>
      <c r="V29" s="73"/>
      <c r="W29" s="73">
        <f t="shared" si="5"/>
        <v>9666.7400000000016</v>
      </c>
      <c r="X29" s="73" t="str">
        <f t="shared" si="6"/>
        <v>Low Sale</v>
      </c>
      <c r="Y29" s="73">
        <f t="shared" si="11"/>
        <v>0</v>
      </c>
      <c r="Z29" s="73" t="str" cm="1">
        <f t="array" ref="Z29">_xlfn.IFS(Q29&gt;=300000,"Large",Q29&gt;=150000,"Medium", Q29&gt;=0,"Small")</f>
        <v>Small</v>
      </c>
      <c r="AA29" s="73" t="str">
        <f t="shared" si="7"/>
        <v>J</v>
      </c>
      <c r="AB29" s="73" t="str">
        <f t="shared" si="8"/>
        <v>00028</v>
      </c>
      <c r="AC29" s="73" t="str">
        <f t="shared" si="9"/>
        <v>Ibrahim-South</v>
      </c>
      <c r="AD29" s="73"/>
      <c r="AE29" s="73"/>
      <c r="AF29" s="73"/>
      <c r="AG29" s="73"/>
      <c r="AH29" s="74"/>
      <c r="AI29" s="75"/>
      <c r="AY29" s="56" t="s">
        <v>372</v>
      </c>
      <c r="AZ29">
        <v>363</v>
      </c>
    </row>
    <row r="30" spans="1:52" x14ac:dyDescent="0.3">
      <c r="A30" s="76" t="s">
        <v>705</v>
      </c>
      <c r="B30" s="69" t="s">
        <v>706</v>
      </c>
      <c r="C30" s="69" t="s">
        <v>89</v>
      </c>
      <c r="D30" s="69" t="s">
        <v>640</v>
      </c>
      <c r="E30" s="69" t="s">
        <v>641</v>
      </c>
      <c r="F30" s="69">
        <v>2</v>
      </c>
      <c r="G30" s="69">
        <v>4919</v>
      </c>
      <c r="H30" s="69">
        <v>0</v>
      </c>
      <c r="I30" s="69">
        <v>7.5</v>
      </c>
      <c r="J30" s="69" t="s">
        <v>656</v>
      </c>
      <c r="K30" s="69" t="s">
        <v>392</v>
      </c>
      <c r="L30" s="69" t="s">
        <v>665</v>
      </c>
      <c r="M30" s="69">
        <f t="shared" si="0"/>
        <v>9838</v>
      </c>
      <c r="N30" s="69">
        <f t="shared" si="1"/>
        <v>0</v>
      </c>
      <c r="O30" s="69">
        <f t="shared" si="2"/>
        <v>9838</v>
      </c>
      <c r="P30" s="69">
        <f t="shared" si="3"/>
        <v>737.85</v>
      </c>
      <c r="Q30" s="69">
        <f t="shared" si="4"/>
        <v>10575.85</v>
      </c>
      <c r="R30" s="69"/>
      <c r="S30" s="69"/>
      <c r="T30" s="69">
        <f t="shared" si="10"/>
        <v>737.85</v>
      </c>
      <c r="U30" s="69"/>
      <c r="V30" s="69"/>
      <c r="W30" s="69">
        <f t="shared" si="5"/>
        <v>11075.85</v>
      </c>
      <c r="X30" s="69" t="str">
        <f t="shared" si="6"/>
        <v>Low Sale</v>
      </c>
      <c r="Y30" s="69">
        <f t="shared" si="11"/>
        <v>0</v>
      </c>
      <c r="Z30" s="69" t="str" cm="1">
        <f t="array" ref="Z30">_xlfn.IFS(Q30&gt;=300000,"Large",Q30&gt;=150000,"Medium", Q30&gt;=0,"Small")</f>
        <v>Small</v>
      </c>
      <c r="AA30" s="69" t="str">
        <f t="shared" si="7"/>
        <v>J</v>
      </c>
      <c r="AB30" s="69" t="str">
        <f t="shared" si="8"/>
        <v>00029</v>
      </c>
      <c r="AC30" s="69" t="str">
        <f t="shared" si="9"/>
        <v>Chinedu-East</v>
      </c>
      <c r="AD30" s="69"/>
      <c r="AE30" s="69"/>
      <c r="AF30" s="69"/>
      <c r="AG30" s="69"/>
      <c r="AH30" s="70"/>
      <c r="AI30" s="71"/>
      <c r="AY30" s="56" t="s">
        <v>384</v>
      </c>
      <c r="AZ30">
        <v>382</v>
      </c>
    </row>
    <row r="31" spans="1:52" x14ac:dyDescent="0.3">
      <c r="A31" s="72" t="s">
        <v>654</v>
      </c>
      <c r="B31" s="73" t="s">
        <v>707</v>
      </c>
      <c r="C31" s="73" t="s">
        <v>89</v>
      </c>
      <c r="D31" s="73" t="s">
        <v>216</v>
      </c>
      <c r="E31" s="73" t="s">
        <v>647</v>
      </c>
      <c r="F31" s="73">
        <v>3</v>
      </c>
      <c r="G31" s="73">
        <v>14671</v>
      </c>
      <c r="H31" s="73">
        <v>15</v>
      </c>
      <c r="I31" s="73">
        <v>7.5</v>
      </c>
      <c r="J31" s="73" t="s">
        <v>656</v>
      </c>
      <c r="K31" s="73" t="s">
        <v>372</v>
      </c>
      <c r="L31" s="73" t="s">
        <v>649</v>
      </c>
      <c r="M31" s="73">
        <f t="shared" si="0"/>
        <v>44013</v>
      </c>
      <c r="N31" s="73">
        <f t="shared" si="1"/>
        <v>6601.95</v>
      </c>
      <c r="O31" s="73">
        <f t="shared" si="2"/>
        <v>37411.050000000003</v>
      </c>
      <c r="P31" s="73">
        <f t="shared" si="3"/>
        <v>2805.8287500000001</v>
      </c>
      <c r="Q31" s="73">
        <f t="shared" si="4"/>
        <v>40216.878750000003</v>
      </c>
      <c r="R31" s="73"/>
      <c r="S31" s="73"/>
      <c r="T31" s="73">
        <f t="shared" si="10"/>
        <v>2805.8287500000001</v>
      </c>
      <c r="U31" s="73"/>
      <c r="V31" s="73"/>
      <c r="W31" s="73">
        <f t="shared" si="5"/>
        <v>40716.878750000003</v>
      </c>
      <c r="X31" s="73" t="str">
        <f t="shared" si="6"/>
        <v>Low Sale</v>
      </c>
      <c r="Y31" s="73">
        <f t="shared" si="11"/>
        <v>0</v>
      </c>
      <c r="Z31" s="73" t="str" cm="1">
        <f t="array" ref="Z31">_xlfn.IFS(Q31&gt;=300000,"Large",Q31&gt;=150000,"Medium", Q31&gt;=0,"Small")</f>
        <v>Small</v>
      </c>
      <c r="AA31" s="73" t="str">
        <f t="shared" si="7"/>
        <v>J</v>
      </c>
      <c r="AB31" s="73" t="str">
        <f t="shared" si="8"/>
        <v>00030</v>
      </c>
      <c r="AC31" s="73" t="str">
        <f t="shared" si="9"/>
        <v>Chinedu-West</v>
      </c>
      <c r="AD31" s="73"/>
      <c r="AE31" s="73"/>
      <c r="AF31" s="73"/>
      <c r="AG31" s="73"/>
      <c r="AH31" s="74"/>
      <c r="AI31" s="75"/>
      <c r="AY31" s="56" t="s">
        <v>392</v>
      </c>
      <c r="AZ31">
        <v>355</v>
      </c>
    </row>
    <row r="32" spans="1:52" x14ac:dyDescent="0.3">
      <c r="A32" s="76" t="s">
        <v>708</v>
      </c>
      <c r="B32" s="69" t="s">
        <v>709</v>
      </c>
      <c r="C32" s="69" t="s">
        <v>662</v>
      </c>
      <c r="D32" s="69" t="s">
        <v>710</v>
      </c>
      <c r="E32" s="69" t="s">
        <v>641</v>
      </c>
      <c r="F32" s="69">
        <v>3</v>
      </c>
      <c r="G32" s="69">
        <v>968</v>
      </c>
      <c r="H32" s="69">
        <v>0</v>
      </c>
      <c r="I32" s="69">
        <v>7.5</v>
      </c>
      <c r="J32" s="69" t="s">
        <v>635</v>
      </c>
      <c r="K32" s="69" t="s">
        <v>384</v>
      </c>
      <c r="L32" s="69" t="s">
        <v>636</v>
      </c>
      <c r="M32" s="69">
        <f t="shared" si="0"/>
        <v>2904</v>
      </c>
      <c r="N32" s="69">
        <f t="shared" si="1"/>
        <v>0</v>
      </c>
      <c r="O32" s="69">
        <f t="shared" si="2"/>
        <v>2904</v>
      </c>
      <c r="P32" s="69">
        <f t="shared" si="3"/>
        <v>217.8</v>
      </c>
      <c r="Q32" s="69">
        <f t="shared" si="4"/>
        <v>3121.8</v>
      </c>
      <c r="R32" s="69"/>
      <c r="S32" s="69"/>
      <c r="T32" s="69">
        <f t="shared" si="10"/>
        <v>217.79999999999998</v>
      </c>
      <c r="U32" s="69"/>
      <c r="V32" s="69"/>
      <c r="W32" s="69">
        <f t="shared" si="5"/>
        <v>3621.8</v>
      </c>
      <c r="X32" s="69" t="str">
        <f t="shared" si="6"/>
        <v>Low Sale</v>
      </c>
      <c r="Y32" s="69">
        <f t="shared" si="11"/>
        <v>0</v>
      </c>
      <c r="Z32" s="69" t="str" cm="1">
        <f t="array" ref="Z32">_xlfn.IFS(Q32&gt;=300000,"Large",Q32&gt;=150000,"Medium", Q32&gt;=0,"Small")</f>
        <v>Small</v>
      </c>
      <c r="AA32" s="69" t="str">
        <f t="shared" si="7"/>
        <v>J</v>
      </c>
      <c r="AB32" s="69" t="str">
        <f t="shared" si="8"/>
        <v>00031</v>
      </c>
      <c r="AC32" s="69" t="str">
        <f t="shared" si="9"/>
        <v>Ade-South</v>
      </c>
      <c r="AD32" s="69"/>
      <c r="AE32" s="69"/>
      <c r="AF32" s="69"/>
      <c r="AG32" s="69"/>
      <c r="AH32" s="70"/>
      <c r="AI32" s="71"/>
      <c r="AY32" s="56" t="s">
        <v>1821</v>
      </c>
      <c r="AZ32">
        <v>1100</v>
      </c>
    </row>
    <row r="33" spans="1:35" x14ac:dyDescent="0.3">
      <c r="A33" s="72" t="s">
        <v>691</v>
      </c>
      <c r="B33" s="73" t="s">
        <v>711</v>
      </c>
      <c r="C33" s="73" t="s">
        <v>662</v>
      </c>
      <c r="D33" s="73" t="s">
        <v>710</v>
      </c>
      <c r="E33" s="73" t="s">
        <v>641</v>
      </c>
      <c r="F33" s="73">
        <v>44</v>
      </c>
      <c r="G33" s="73">
        <v>1754</v>
      </c>
      <c r="H33" s="73">
        <v>10</v>
      </c>
      <c r="I33" s="73">
        <v>7.5</v>
      </c>
      <c r="J33" s="73" t="s">
        <v>656</v>
      </c>
      <c r="K33" s="73" t="s">
        <v>372</v>
      </c>
      <c r="L33" s="73" t="s">
        <v>649</v>
      </c>
      <c r="M33" s="73">
        <f t="shared" si="0"/>
        <v>77176</v>
      </c>
      <c r="N33" s="73">
        <f t="shared" si="1"/>
        <v>7717.6</v>
      </c>
      <c r="O33" s="73">
        <f t="shared" si="2"/>
        <v>69458.399999999994</v>
      </c>
      <c r="P33" s="73">
        <f t="shared" si="3"/>
        <v>5209.3799999999992</v>
      </c>
      <c r="Q33" s="73">
        <f t="shared" si="4"/>
        <v>74667.78</v>
      </c>
      <c r="R33" s="73"/>
      <c r="S33" s="73"/>
      <c r="T33" s="73">
        <f t="shared" si="10"/>
        <v>5209.3799999999992</v>
      </c>
      <c r="U33" s="73"/>
      <c r="V33" s="73"/>
      <c r="W33" s="73">
        <f t="shared" si="5"/>
        <v>75167.78</v>
      </c>
      <c r="X33" s="73" t="str">
        <f t="shared" si="6"/>
        <v>Low Sale</v>
      </c>
      <c r="Y33" s="73">
        <f t="shared" si="11"/>
        <v>3472.92</v>
      </c>
      <c r="Z33" s="73" t="str" cm="1">
        <f t="array" ref="Z33">_xlfn.IFS(Q33&gt;=300000,"Large",Q33&gt;=150000,"Medium", Q33&gt;=0,"Small")</f>
        <v>Small</v>
      </c>
      <c r="AA33" s="73" t="str">
        <f t="shared" si="7"/>
        <v>J</v>
      </c>
      <c r="AB33" s="73" t="str">
        <f t="shared" si="8"/>
        <v>00032</v>
      </c>
      <c r="AC33" s="73" t="str">
        <f t="shared" si="9"/>
        <v>Ade-West</v>
      </c>
      <c r="AD33" s="73"/>
      <c r="AE33" s="73"/>
      <c r="AF33" s="73"/>
      <c r="AG33" s="73"/>
      <c r="AH33" s="74"/>
      <c r="AI33" s="75"/>
    </row>
    <row r="34" spans="1:35" x14ac:dyDescent="0.3">
      <c r="A34" s="76" t="s">
        <v>712</v>
      </c>
      <c r="B34" s="69" t="s">
        <v>713</v>
      </c>
      <c r="C34" s="69" t="s">
        <v>714</v>
      </c>
      <c r="D34" s="69" t="s">
        <v>681</v>
      </c>
      <c r="E34" s="69" t="s">
        <v>673</v>
      </c>
      <c r="F34" s="69">
        <v>24</v>
      </c>
      <c r="G34" s="69">
        <v>3068</v>
      </c>
      <c r="H34" s="69">
        <v>10</v>
      </c>
      <c r="I34" s="69">
        <v>7.5</v>
      </c>
      <c r="J34" s="69" t="s">
        <v>656</v>
      </c>
      <c r="K34" s="69" t="s">
        <v>384</v>
      </c>
      <c r="L34" s="69" t="s">
        <v>665</v>
      </c>
      <c r="M34" s="69">
        <f t="shared" si="0"/>
        <v>73632</v>
      </c>
      <c r="N34" s="69">
        <f t="shared" si="1"/>
        <v>7363.2</v>
      </c>
      <c r="O34" s="69">
        <f t="shared" si="2"/>
        <v>66268.800000000003</v>
      </c>
      <c r="P34" s="69">
        <f t="shared" si="3"/>
        <v>4970.16</v>
      </c>
      <c r="Q34" s="69">
        <f t="shared" si="4"/>
        <v>71238.960000000006</v>
      </c>
      <c r="R34" s="69"/>
      <c r="S34" s="69"/>
      <c r="T34" s="69">
        <f t="shared" si="10"/>
        <v>4970.16</v>
      </c>
      <c r="U34" s="69"/>
      <c r="V34" s="69"/>
      <c r="W34" s="69">
        <f t="shared" si="5"/>
        <v>71738.960000000006</v>
      </c>
      <c r="X34" s="69" t="str">
        <f t="shared" si="6"/>
        <v>Low Sale</v>
      </c>
      <c r="Y34" s="69">
        <f t="shared" si="11"/>
        <v>0</v>
      </c>
      <c r="Z34" s="69" t="str" cm="1">
        <f t="array" ref="Z34">_xlfn.IFS(Q34&gt;=300000,"Large",Q34&gt;=150000,"Medium", Q34&gt;=0,"Small")</f>
        <v>Small</v>
      </c>
      <c r="AA34" s="69" t="str">
        <f t="shared" ref="AA34:AA65" si="12">TEXT(A34,"mmmmm")</f>
        <v>J</v>
      </c>
      <c r="AB34" s="69" t="str">
        <f t="shared" si="8"/>
        <v>00033</v>
      </c>
      <c r="AC34" s="69" t="str">
        <f t="shared" si="9"/>
        <v>Hassan-East</v>
      </c>
      <c r="AD34" s="69"/>
      <c r="AE34" s="69"/>
      <c r="AF34" s="69"/>
      <c r="AG34" s="69"/>
      <c r="AH34" s="70"/>
      <c r="AI34" s="71"/>
    </row>
    <row r="35" spans="1:35" x14ac:dyDescent="0.3">
      <c r="A35" s="72" t="s">
        <v>654</v>
      </c>
      <c r="B35" s="73" t="s">
        <v>715</v>
      </c>
      <c r="C35" s="73" t="s">
        <v>89</v>
      </c>
      <c r="D35" s="73" t="s">
        <v>663</v>
      </c>
      <c r="E35" s="73" t="s">
        <v>664</v>
      </c>
      <c r="F35" s="73">
        <v>38</v>
      </c>
      <c r="G35" s="73">
        <v>3170</v>
      </c>
      <c r="H35" s="73">
        <v>15</v>
      </c>
      <c r="I35" s="73">
        <v>7.5</v>
      </c>
      <c r="J35" s="73" t="s">
        <v>656</v>
      </c>
      <c r="K35" s="73" t="s">
        <v>384</v>
      </c>
      <c r="L35" s="73" t="s">
        <v>643</v>
      </c>
      <c r="M35" s="73">
        <f t="shared" si="0"/>
        <v>120460</v>
      </c>
      <c r="N35" s="73">
        <f t="shared" si="1"/>
        <v>18069</v>
      </c>
      <c r="O35" s="73">
        <f t="shared" si="2"/>
        <v>102391</v>
      </c>
      <c r="P35" s="73">
        <f t="shared" si="3"/>
        <v>7679.3249999999998</v>
      </c>
      <c r="Q35" s="73">
        <f t="shared" si="4"/>
        <v>110070.325</v>
      </c>
      <c r="R35" s="73"/>
      <c r="S35" s="73"/>
      <c r="T35" s="73">
        <f t="shared" si="10"/>
        <v>7679.3249999999998</v>
      </c>
      <c r="U35" s="73"/>
      <c r="V35" s="73"/>
      <c r="W35" s="73">
        <f t="shared" si="5"/>
        <v>110570.325</v>
      </c>
      <c r="X35" s="73" t="str">
        <f t="shared" si="6"/>
        <v>High sale</v>
      </c>
      <c r="Y35" s="73">
        <f t="shared" si="11"/>
        <v>5119.55</v>
      </c>
      <c r="Z35" s="73" t="str" cm="1">
        <f t="array" ref="Z35">_xlfn.IFS(Q35&gt;=300000,"Large",Q35&gt;=150000,"Medium", Q35&gt;=0,"Small")</f>
        <v>Small</v>
      </c>
      <c r="AA35" s="73" t="str">
        <f t="shared" si="12"/>
        <v>J</v>
      </c>
      <c r="AB35" s="73" t="str">
        <f t="shared" si="8"/>
        <v>00034</v>
      </c>
      <c r="AC35" s="73" t="str">
        <f t="shared" si="9"/>
        <v>Chinedu-North</v>
      </c>
      <c r="AD35" s="73"/>
      <c r="AE35" s="73"/>
      <c r="AF35" s="73"/>
      <c r="AG35" s="73"/>
      <c r="AH35" s="74"/>
      <c r="AI35" s="75"/>
    </row>
    <row r="36" spans="1:35" x14ac:dyDescent="0.3">
      <c r="A36" s="76" t="s">
        <v>676</v>
      </c>
      <c r="B36" s="69" t="s">
        <v>716</v>
      </c>
      <c r="C36" s="69" t="s">
        <v>379</v>
      </c>
      <c r="D36" s="69" t="s">
        <v>675</v>
      </c>
      <c r="E36" s="69" t="s">
        <v>403</v>
      </c>
      <c r="F36" s="69">
        <v>29</v>
      </c>
      <c r="G36" s="69">
        <v>6788</v>
      </c>
      <c r="H36" s="69">
        <v>15</v>
      </c>
      <c r="I36" s="69">
        <v>7.5</v>
      </c>
      <c r="J36" s="69" t="s">
        <v>642</v>
      </c>
      <c r="K36" s="69" t="s">
        <v>372</v>
      </c>
      <c r="L36" s="69" t="s">
        <v>643</v>
      </c>
      <c r="M36" s="69">
        <f t="shared" si="0"/>
        <v>196852</v>
      </c>
      <c r="N36" s="69">
        <f t="shared" si="1"/>
        <v>29527.8</v>
      </c>
      <c r="O36" s="69">
        <f t="shared" si="2"/>
        <v>167324.20000000001</v>
      </c>
      <c r="P36" s="69">
        <f t="shared" si="3"/>
        <v>12549.315000000001</v>
      </c>
      <c r="Q36" s="69">
        <f t="shared" si="4"/>
        <v>179873.51500000001</v>
      </c>
      <c r="R36" s="69"/>
      <c r="S36" s="69"/>
      <c r="T36" s="69">
        <f t="shared" si="10"/>
        <v>12549.315000000001</v>
      </c>
      <c r="U36" s="69"/>
      <c r="V36" s="69"/>
      <c r="W36" s="69">
        <f t="shared" si="5"/>
        <v>180373.51500000001</v>
      </c>
      <c r="X36" s="69" t="str">
        <f t="shared" si="6"/>
        <v>High sale</v>
      </c>
      <c r="Y36" s="69">
        <f t="shared" si="11"/>
        <v>0</v>
      </c>
      <c r="Z36" s="69" t="str" cm="1">
        <f t="array" ref="Z36">_xlfn.IFS(Q36&gt;=300000,"Large",Q36&gt;=150000,"Medium", Q36&gt;=0,"Small")</f>
        <v>Medium</v>
      </c>
      <c r="AA36" s="69" t="str">
        <f t="shared" si="12"/>
        <v>J</v>
      </c>
      <c r="AB36" s="69" t="str">
        <f t="shared" si="8"/>
        <v>00035</v>
      </c>
      <c r="AC36" s="69" t="str">
        <f t="shared" si="9"/>
        <v>John-North</v>
      </c>
      <c r="AD36" s="69"/>
      <c r="AE36" s="69"/>
      <c r="AF36" s="69"/>
      <c r="AG36" s="69"/>
      <c r="AH36" s="70"/>
      <c r="AI36" s="71"/>
    </row>
    <row r="37" spans="1:35" x14ac:dyDescent="0.3">
      <c r="A37" s="72" t="s">
        <v>708</v>
      </c>
      <c r="B37" s="73" t="s">
        <v>717</v>
      </c>
      <c r="C37" s="73" t="s">
        <v>714</v>
      </c>
      <c r="D37" s="73" t="s">
        <v>718</v>
      </c>
      <c r="E37" s="73" t="s">
        <v>403</v>
      </c>
      <c r="F37" s="73">
        <v>31</v>
      </c>
      <c r="G37" s="73">
        <v>12726</v>
      </c>
      <c r="H37" s="73">
        <v>5</v>
      </c>
      <c r="I37" s="73">
        <v>7.5</v>
      </c>
      <c r="J37" s="73" t="s">
        <v>656</v>
      </c>
      <c r="K37" s="73" t="s">
        <v>384</v>
      </c>
      <c r="L37" s="73" t="s">
        <v>649</v>
      </c>
      <c r="M37" s="73">
        <f t="shared" si="0"/>
        <v>394506</v>
      </c>
      <c r="N37" s="73">
        <f t="shared" si="1"/>
        <v>19725.3</v>
      </c>
      <c r="O37" s="73">
        <f t="shared" si="2"/>
        <v>374780.7</v>
      </c>
      <c r="P37" s="73">
        <f t="shared" si="3"/>
        <v>28108.552500000002</v>
      </c>
      <c r="Q37" s="73">
        <f t="shared" si="4"/>
        <v>402889.2525</v>
      </c>
      <c r="R37" s="73"/>
      <c r="S37" s="73"/>
      <c r="T37" s="73">
        <f t="shared" si="10"/>
        <v>28108.552500000002</v>
      </c>
      <c r="U37" s="73"/>
      <c r="V37" s="73"/>
      <c r="W37" s="73">
        <f t="shared" si="5"/>
        <v>403389.2525</v>
      </c>
      <c r="X37" s="73" t="str">
        <f t="shared" si="6"/>
        <v>High sale</v>
      </c>
      <c r="Y37" s="73">
        <f t="shared" si="11"/>
        <v>18739.035</v>
      </c>
      <c r="Z37" s="73" t="str" cm="1">
        <f t="array" ref="Z37">_xlfn.IFS(Q37&gt;=300000,"Large",Q37&gt;=150000,"Medium", Q37&gt;=0,"Small")</f>
        <v>Large</v>
      </c>
      <c r="AA37" s="73" t="str">
        <f t="shared" si="12"/>
        <v>J</v>
      </c>
      <c r="AB37" s="73" t="str">
        <f t="shared" si="8"/>
        <v>00036</v>
      </c>
      <c r="AC37" s="73" t="str">
        <f t="shared" si="9"/>
        <v>Hassan-West</v>
      </c>
      <c r="AD37" s="73"/>
      <c r="AE37" s="73"/>
      <c r="AF37" s="73"/>
      <c r="AG37" s="73"/>
      <c r="AH37" s="74"/>
      <c r="AI37" s="75"/>
    </row>
    <row r="38" spans="1:35" x14ac:dyDescent="0.3">
      <c r="A38" s="76" t="s">
        <v>699</v>
      </c>
      <c r="B38" s="69" t="s">
        <v>719</v>
      </c>
      <c r="C38" s="69" t="s">
        <v>671</v>
      </c>
      <c r="D38" s="69" t="s">
        <v>660</v>
      </c>
      <c r="E38" s="69" t="s">
        <v>406</v>
      </c>
      <c r="F38" s="69">
        <v>30</v>
      </c>
      <c r="G38" s="69">
        <v>14980</v>
      </c>
      <c r="H38" s="69">
        <v>15</v>
      </c>
      <c r="I38" s="69">
        <v>7.5</v>
      </c>
      <c r="J38" s="69" t="s">
        <v>642</v>
      </c>
      <c r="K38" s="69" t="s">
        <v>372</v>
      </c>
      <c r="L38" s="69" t="s">
        <v>636</v>
      </c>
      <c r="M38" s="69">
        <f t="shared" si="0"/>
        <v>449400</v>
      </c>
      <c r="N38" s="69">
        <f t="shared" si="1"/>
        <v>67410</v>
      </c>
      <c r="O38" s="69">
        <f t="shared" si="2"/>
        <v>381990</v>
      </c>
      <c r="P38" s="69">
        <f t="shared" si="3"/>
        <v>28649.25</v>
      </c>
      <c r="Q38" s="69">
        <f t="shared" si="4"/>
        <v>410639.25</v>
      </c>
      <c r="R38" s="69"/>
      <c r="S38" s="69"/>
      <c r="T38" s="69">
        <f t="shared" si="10"/>
        <v>28649.25</v>
      </c>
      <c r="U38" s="69"/>
      <c r="V38" s="69"/>
      <c r="W38" s="69">
        <f t="shared" si="5"/>
        <v>411139.25</v>
      </c>
      <c r="X38" s="69" t="str">
        <f t="shared" si="6"/>
        <v>High sale</v>
      </c>
      <c r="Y38" s="69">
        <f t="shared" si="11"/>
        <v>19099.5</v>
      </c>
      <c r="Z38" s="69" t="str" cm="1">
        <f t="array" ref="Z38">_xlfn.IFS(Q38&gt;=300000,"Large",Q38&gt;=150000,"Medium", Q38&gt;=0,"Small")</f>
        <v>Large</v>
      </c>
      <c r="AA38" s="69" t="str">
        <f t="shared" si="12"/>
        <v>J</v>
      </c>
      <c r="AB38" s="69" t="str">
        <f t="shared" si="8"/>
        <v>00037</v>
      </c>
      <c r="AC38" s="69" t="str">
        <f t="shared" si="9"/>
        <v>Bola-South</v>
      </c>
      <c r="AD38" s="69"/>
      <c r="AE38" s="69"/>
      <c r="AF38" s="69"/>
      <c r="AG38" s="69"/>
      <c r="AH38" s="70"/>
      <c r="AI38" s="71"/>
    </row>
    <row r="39" spans="1:35" x14ac:dyDescent="0.3">
      <c r="A39" s="72" t="s">
        <v>669</v>
      </c>
      <c r="B39" s="73" t="s">
        <v>720</v>
      </c>
      <c r="C39" s="73" t="s">
        <v>100</v>
      </c>
      <c r="D39" s="73" t="s">
        <v>660</v>
      </c>
      <c r="E39" s="73" t="s">
        <v>406</v>
      </c>
      <c r="F39" s="73">
        <v>42</v>
      </c>
      <c r="G39" s="73">
        <v>6551</v>
      </c>
      <c r="H39" s="73">
        <v>5</v>
      </c>
      <c r="I39" s="73">
        <v>7.5</v>
      </c>
      <c r="J39" s="73" t="s">
        <v>635</v>
      </c>
      <c r="K39" s="73" t="s">
        <v>392</v>
      </c>
      <c r="L39" s="73" t="s">
        <v>649</v>
      </c>
      <c r="M39" s="73">
        <f t="shared" si="0"/>
        <v>275142</v>
      </c>
      <c r="N39" s="73">
        <f t="shared" si="1"/>
        <v>13757.1</v>
      </c>
      <c r="O39" s="73">
        <f t="shared" si="2"/>
        <v>261384.9</v>
      </c>
      <c r="P39" s="73">
        <f t="shared" si="3"/>
        <v>19603.8675</v>
      </c>
      <c r="Q39" s="73">
        <f t="shared" si="4"/>
        <v>280988.76750000002</v>
      </c>
      <c r="R39" s="73"/>
      <c r="S39" s="73"/>
      <c r="T39" s="73">
        <f t="shared" si="10"/>
        <v>19603.8675</v>
      </c>
      <c r="U39" s="73"/>
      <c r="V39" s="73"/>
      <c r="W39" s="73">
        <f t="shared" si="5"/>
        <v>281488.76750000002</v>
      </c>
      <c r="X39" s="73" t="str">
        <f t="shared" si="6"/>
        <v>High sale</v>
      </c>
      <c r="Y39" s="73">
        <f t="shared" si="11"/>
        <v>13069.245000000001</v>
      </c>
      <c r="Z39" s="73" t="str" cm="1">
        <f t="array" ref="Z39">_xlfn.IFS(Q39&gt;=300000,"Large",Q39&gt;=150000,"Medium", Q39&gt;=0,"Small")</f>
        <v>Medium</v>
      </c>
      <c r="AA39" s="73" t="str">
        <f t="shared" si="12"/>
        <v>J</v>
      </c>
      <c r="AB39" s="73" t="str">
        <f t="shared" si="8"/>
        <v>00038</v>
      </c>
      <c r="AC39" s="73" t="str">
        <f t="shared" si="9"/>
        <v>Kemi-West</v>
      </c>
      <c r="AD39" s="73"/>
      <c r="AE39" s="73"/>
      <c r="AF39" s="73"/>
      <c r="AG39" s="73"/>
      <c r="AH39" s="74"/>
      <c r="AI39" s="75"/>
    </row>
    <row r="40" spans="1:35" x14ac:dyDescent="0.3">
      <c r="A40" s="76" t="s">
        <v>721</v>
      </c>
      <c r="B40" s="69" t="s">
        <v>722</v>
      </c>
      <c r="C40" s="69" t="s">
        <v>662</v>
      </c>
      <c r="D40" s="69" t="s">
        <v>663</v>
      </c>
      <c r="E40" s="69" t="s">
        <v>664</v>
      </c>
      <c r="F40" s="69">
        <v>6</v>
      </c>
      <c r="G40" s="69">
        <v>1238</v>
      </c>
      <c r="H40" s="69">
        <v>15</v>
      </c>
      <c r="I40" s="69">
        <v>7.5</v>
      </c>
      <c r="J40" s="69" t="s">
        <v>648</v>
      </c>
      <c r="K40" s="69" t="s">
        <v>384</v>
      </c>
      <c r="L40" s="69" t="s">
        <v>665</v>
      </c>
      <c r="M40" s="69">
        <f t="shared" si="0"/>
        <v>7428</v>
      </c>
      <c r="N40" s="69">
        <f t="shared" si="1"/>
        <v>1114.2</v>
      </c>
      <c r="O40" s="69">
        <f t="shared" si="2"/>
        <v>6313.8</v>
      </c>
      <c r="P40" s="69">
        <f t="shared" si="3"/>
        <v>473.53500000000003</v>
      </c>
      <c r="Q40" s="69">
        <f t="shared" si="4"/>
        <v>6787.335</v>
      </c>
      <c r="R40" s="69"/>
      <c r="S40" s="69"/>
      <c r="T40" s="69">
        <f t="shared" si="10"/>
        <v>473.53499999999997</v>
      </c>
      <c r="U40" s="69"/>
      <c r="V40" s="69"/>
      <c r="W40" s="69">
        <f t="shared" si="5"/>
        <v>7287.335</v>
      </c>
      <c r="X40" s="69" t="str">
        <f t="shared" si="6"/>
        <v>Low Sale</v>
      </c>
      <c r="Y40" s="69">
        <f t="shared" si="11"/>
        <v>0</v>
      </c>
      <c r="Z40" s="69" t="str" cm="1">
        <f t="array" ref="Z40">_xlfn.IFS(Q40&gt;=300000,"Large",Q40&gt;=150000,"Medium", Q40&gt;=0,"Small")</f>
        <v>Small</v>
      </c>
      <c r="AA40" s="69" t="str">
        <f t="shared" si="12"/>
        <v>J</v>
      </c>
      <c r="AB40" s="69" t="str">
        <f t="shared" si="8"/>
        <v>00039</v>
      </c>
      <c r="AC40" s="69" t="str">
        <f t="shared" si="9"/>
        <v>Ade-East</v>
      </c>
      <c r="AD40" s="69"/>
      <c r="AE40" s="69"/>
      <c r="AF40" s="69"/>
      <c r="AG40" s="69"/>
      <c r="AH40" s="70"/>
      <c r="AI40" s="71"/>
    </row>
    <row r="41" spans="1:35" x14ac:dyDescent="0.3">
      <c r="A41" s="72" t="s">
        <v>699</v>
      </c>
      <c r="B41" s="73" t="s">
        <v>723</v>
      </c>
      <c r="C41" s="73" t="s">
        <v>671</v>
      </c>
      <c r="D41" s="73" t="s">
        <v>690</v>
      </c>
      <c r="E41" s="73" t="s">
        <v>408</v>
      </c>
      <c r="F41" s="73">
        <v>50</v>
      </c>
      <c r="G41" s="73">
        <v>4055</v>
      </c>
      <c r="H41" s="73">
        <v>0</v>
      </c>
      <c r="I41" s="73">
        <v>7.5</v>
      </c>
      <c r="J41" s="73" t="s">
        <v>635</v>
      </c>
      <c r="K41" s="73" t="s">
        <v>384</v>
      </c>
      <c r="L41" s="73" t="s">
        <v>643</v>
      </c>
      <c r="M41" s="73">
        <f t="shared" si="0"/>
        <v>202750</v>
      </c>
      <c r="N41" s="73">
        <f t="shared" si="1"/>
        <v>0</v>
      </c>
      <c r="O41" s="73">
        <f t="shared" si="2"/>
        <v>202750</v>
      </c>
      <c r="P41" s="73">
        <f t="shared" si="3"/>
        <v>15206.25</v>
      </c>
      <c r="Q41" s="73">
        <f t="shared" si="4"/>
        <v>217956.25</v>
      </c>
      <c r="R41" s="73"/>
      <c r="S41" s="73"/>
      <c r="T41" s="73">
        <f t="shared" si="10"/>
        <v>15206.25</v>
      </c>
      <c r="U41" s="73"/>
      <c r="V41" s="73"/>
      <c r="W41" s="73">
        <f t="shared" si="5"/>
        <v>218456.25</v>
      </c>
      <c r="X41" s="73" t="str">
        <f t="shared" si="6"/>
        <v>High sale</v>
      </c>
      <c r="Y41" s="73">
        <f t="shared" si="11"/>
        <v>10137.5</v>
      </c>
      <c r="Z41" s="73" t="str" cm="1">
        <f t="array" ref="Z41">_xlfn.IFS(Q41&gt;=300000,"Large",Q41&gt;=150000,"Medium", Q41&gt;=0,"Small")</f>
        <v>Medium</v>
      </c>
      <c r="AA41" s="73" t="str">
        <f t="shared" si="12"/>
        <v>J</v>
      </c>
      <c r="AB41" s="73" t="str">
        <f t="shared" si="8"/>
        <v>00040</v>
      </c>
      <c r="AC41" s="73" t="str">
        <f t="shared" si="9"/>
        <v>Bola-North</v>
      </c>
      <c r="AD41" s="73"/>
      <c r="AE41" s="73"/>
      <c r="AF41" s="73"/>
      <c r="AG41" s="73"/>
      <c r="AH41" s="74"/>
      <c r="AI41" s="75"/>
    </row>
    <row r="42" spans="1:35" x14ac:dyDescent="0.3">
      <c r="A42" s="76" t="s">
        <v>724</v>
      </c>
      <c r="B42" s="69" t="s">
        <v>725</v>
      </c>
      <c r="C42" s="69" t="s">
        <v>671</v>
      </c>
      <c r="D42" s="69" t="s">
        <v>216</v>
      </c>
      <c r="E42" s="69" t="s">
        <v>647</v>
      </c>
      <c r="F42" s="69">
        <v>13</v>
      </c>
      <c r="G42" s="69">
        <v>14891</v>
      </c>
      <c r="H42" s="69">
        <v>10</v>
      </c>
      <c r="I42" s="69">
        <v>7.5</v>
      </c>
      <c r="J42" s="69" t="s">
        <v>656</v>
      </c>
      <c r="K42" s="69" t="s">
        <v>372</v>
      </c>
      <c r="L42" s="69" t="s">
        <v>665</v>
      </c>
      <c r="M42" s="69">
        <f t="shared" si="0"/>
        <v>193583</v>
      </c>
      <c r="N42" s="69">
        <f t="shared" si="1"/>
        <v>19358.3</v>
      </c>
      <c r="O42" s="69">
        <f t="shared" si="2"/>
        <v>174224.7</v>
      </c>
      <c r="P42" s="69">
        <f t="shared" si="3"/>
        <v>13066.852500000001</v>
      </c>
      <c r="Q42" s="69">
        <f t="shared" si="4"/>
        <v>187291.55250000002</v>
      </c>
      <c r="R42" s="69"/>
      <c r="S42" s="69"/>
      <c r="T42" s="69">
        <f t="shared" si="10"/>
        <v>13066.852500000001</v>
      </c>
      <c r="U42" s="69"/>
      <c r="V42" s="69"/>
      <c r="W42" s="69">
        <f t="shared" si="5"/>
        <v>187791.55250000002</v>
      </c>
      <c r="X42" s="69" t="str">
        <f t="shared" si="6"/>
        <v>High sale</v>
      </c>
      <c r="Y42" s="69">
        <f t="shared" si="11"/>
        <v>0</v>
      </c>
      <c r="Z42" s="69" t="str" cm="1">
        <f t="array" ref="Z42">_xlfn.IFS(Q42&gt;=300000,"Large",Q42&gt;=150000,"Medium", Q42&gt;=0,"Small")</f>
        <v>Medium</v>
      </c>
      <c r="AA42" s="69" t="str">
        <f t="shared" si="12"/>
        <v>J</v>
      </c>
      <c r="AB42" s="69" t="str">
        <f t="shared" si="8"/>
        <v>00041</v>
      </c>
      <c r="AC42" s="69" t="str">
        <f t="shared" si="9"/>
        <v>Bola-East</v>
      </c>
      <c r="AD42" s="69"/>
      <c r="AE42" s="69"/>
      <c r="AF42" s="69"/>
      <c r="AG42" s="69"/>
      <c r="AH42" s="70"/>
      <c r="AI42" s="71"/>
    </row>
    <row r="43" spans="1:35" x14ac:dyDescent="0.3">
      <c r="A43" s="72" t="s">
        <v>682</v>
      </c>
      <c r="B43" s="73" t="s">
        <v>726</v>
      </c>
      <c r="C43" s="73" t="s">
        <v>662</v>
      </c>
      <c r="D43" s="73" t="s">
        <v>652</v>
      </c>
      <c r="E43" s="73" t="s">
        <v>653</v>
      </c>
      <c r="F43" s="73">
        <v>18</v>
      </c>
      <c r="G43" s="73">
        <v>3336</v>
      </c>
      <c r="H43" s="73">
        <v>5</v>
      </c>
      <c r="I43" s="73">
        <v>7.5</v>
      </c>
      <c r="J43" s="73" t="s">
        <v>648</v>
      </c>
      <c r="K43" s="73" t="s">
        <v>384</v>
      </c>
      <c r="L43" s="73" t="s">
        <v>643</v>
      </c>
      <c r="M43" s="73">
        <f t="shared" si="0"/>
        <v>60048</v>
      </c>
      <c r="N43" s="73">
        <f t="shared" si="1"/>
        <v>3002.4</v>
      </c>
      <c r="O43" s="73">
        <f t="shared" si="2"/>
        <v>57045.599999999999</v>
      </c>
      <c r="P43" s="73">
        <f t="shared" si="3"/>
        <v>4278.42</v>
      </c>
      <c r="Q43" s="73">
        <f t="shared" si="4"/>
        <v>61324.02</v>
      </c>
      <c r="R43" s="73"/>
      <c r="S43" s="73"/>
      <c r="T43" s="73">
        <f t="shared" si="10"/>
        <v>4278.42</v>
      </c>
      <c r="U43" s="73"/>
      <c r="V43" s="73"/>
      <c r="W43" s="73">
        <f t="shared" si="5"/>
        <v>61824.02</v>
      </c>
      <c r="X43" s="73" t="str">
        <f t="shared" si="6"/>
        <v>Low Sale</v>
      </c>
      <c r="Y43" s="73">
        <f t="shared" si="11"/>
        <v>0</v>
      </c>
      <c r="Z43" s="73" t="str" cm="1">
        <f t="array" ref="Z43">_xlfn.IFS(Q43&gt;=300000,"Large",Q43&gt;=150000,"Medium", Q43&gt;=0,"Small")</f>
        <v>Small</v>
      </c>
      <c r="AA43" s="73" t="str">
        <f t="shared" si="12"/>
        <v>J</v>
      </c>
      <c r="AB43" s="73" t="str">
        <f t="shared" si="8"/>
        <v>00042</v>
      </c>
      <c r="AC43" s="73" t="str">
        <f t="shared" si="9"/>
        <v>Ade-North</v>
      </c>
      <c r="AD43" s="73"/>
      <c r="AE43" s="73"/>
      <c r="AF43" s="73"/>
      <c r="AG43" s="73"/>
      <c r="AH43" s="74"/>
      <c r="AI43" s="75"/>
    </row>
    <row r="44" spans="1:35" x14ac:dyDescent="0.3">
      <c r="A44" s="76" t="s">
        <v>727</v>
      </c>
      <c r="B44" s="69" t="s">
        <v>728</v>
      </c>
      <c r="C44" s="69" t="s">
        <v>646</v>
      </c>
      <c r="D44" s="69" t="s">
        <v>663</v>
      </c>
      <c r="E44" s="69" t="s">
        <v>664</v>
      </c>
      <c r="F44" s="69">
        <v>28</v>
      </c>
      <c r="G44" s="69">
        <v>3517</v>
      </c>
      <c r="H44" s="69">
        <v>10</v>
      </c>
      <c r="I44" s="69">
        <v>7.5</v>
      </c>
      <c r="J44" s="69" t="s">
        <v>656</v>
      </c>
      <c r="K44" s="69" t="s">
        <v>384</v>
      </c>
      <c r="L44" s="69" t="s">
        <v>636</v>
      </c>
      <c r="M44" s="69">
        <f t="shared" si="0"/>
        <v>98476</v>
      </c>
      <c r="N44" s="69">
        <f t="shared" si="1"/>
        <v>9847.6</v>
      </c>
      <c r="O44" s="69">
        <f t="shared" si="2"/>
        <v>88628.4</v>
      </c>
      <c r="P44" s="69">
        <f t="shared" si="3"/>
        <v>6647.13</v>
      </c>
      <c r="Q44" s="69">
        <f t="shared" si="4"/>
        <v>95275.53</v>
      </c>
      <c r="R44" s="69"/>
      <c r="S44" s="69"/>
      <c r="T44" s="69">
        <f t="shared" si="10"/>
        <v>6647.1299999999992</v>
      </c>
      <c r="U44" s="69"/>
      <c r="V44" s="69"/>
      <c r="W44" s="69">
        <f t="shared" si="5"/>
        <v>95775.53</v>
      </c>
      <c r="X44" s="69" t="str">
        <f t="shared" si="6"/>
        <v>Low Sale</v>
      </c>
      <c r="Y44" s="69">
        <f t="shared" si="11"/>
        <v>0</v>
      </c>
      <c r="Z44" s="69" t="str" cm="1">
        <f t="array" ref="Z44">_xlfn.IFS(Q44&gt;=300000,"Large",Q44&gt;=150000,"Medium", Q44&gt;=0,"Small")</f>
        <v>Small</v>
      </c>
      <c r="AA44" s="69" t="str">
        <f t="shared" si="12"/>
        <v>J</v>
      </c>
      <c r="AB44" s="69" t="str">
        <f t="shared" si="8"/>
        <v>00043</v>
      </c>
      <c r="AC44" s="69" t="str">
        <f t="shared" si="9"/>
        <v>Lucky-South</v>
      </c>
      <c r="AD44" s="69"/>
      <c r="AE44" s="69"/>
      <c r="AF44" s="69"/>
      <c r="AG44" s="69"/>
      <c r="AH44" s="70"/>
      <c r="AI44" s="71"/>
    </row>
    <row r="45" spans="1:35" x14ac:dyDescent="0.3">
      <c r="A45" s="72" t="s">
        <v>658</v>
      </c>
      <c r="B45" s="73" t="s">
        <v>729</v>
      </c>
      <c r="C45" s="73" t="s">
        <v>714</v>
      </c>
      <c r="D45" s="73" t="s">
        <v>675</v>
      </c>
      <c r="E45" s="73" t="s">
        <v>403</v>
      </c>
      <c r="F45" s="73">
        <v>20</v>
      </c>
      <c r="G45" s="73">
        <v>12151</v>
      </c>
      <c r="H45" s="73">
        <v>15</v>
      </c>
      <c r="I45" s="73">
        <v>7.5</v>
      </c>
      <c r="J45" s="73" t="s">
        <v>656</v>
      </c>
      <c r="K45" s="73" t="s">
        <v>392</v>
      </c>
      <c r="L45" s="73" t="s">
        <v>665</v>
      </c>
      <c r="M45" s="73">
        <f t="shared" si="0"/>
        <v>243020</v>
      </c>
      <c r="N45" s="73">
        <f t="shared" si="1"/>
        <v>36453</v>
      </c>
      <c r="O45" s="73">
        <f t="shared" si="2"/>
        <v>206567</v>
      </c>
      <c r="P45" s="73">
        <f t="shared" si="3"/>
        <v>15492.525</v>
      </c>
      <c r="Q45" s="73">
        <f t="shared" si="4"/>
        <v>222059.52499999999</v>
      </c>
      <c r="R45" s="73"/>
      <c r="S45" s="73"/>
      <c r="T45" s="73">
        <f t="shared" si="10"/>
        <v>15492.525</v>
      </c>
      <c r="U45" s="73"/>
      <c r="V45" s="73"/>
      <c r="W45" s="73">
        <f t="shared" si="5"/>
        <v>222559.52499999999</v>
      </c>
      <c r="X45" s="73" t="str">
        <f t="shared" si="6"/>
        <v>High sale</v>
      </c>
      <c r="Y45" s="73">
        <f t="shared" si="11"/>
        <v>0</v>
      </c>
      <c r="Z45" s="73" t="str" cm="1">
        <f t="array" ref="Z45">_xlfn.IFS(Q45&gt;=300000,"Large",Q45&gt;=150000,"Medium", Q45&gt;=0,"Small")</f>
        <v>Medium</v>
      </c>
      <c r="AA45" s="73" t="str">
        <f t="shared" si="12"/>
        <v>J</v>
      </c>
      <c r="AB45" s="73" t="str">
        <f t="shared" si="8"/>
        <v>00044</v>
      </c>
      <c r="AC45" s="73" t="str">
        <f t="shared" si="9"/>
        <v>Hassan-East</v>
      </c>
      <c r="AD45" s="73"/>
      <c r="AE45" s="73"/>
      <c r="AF45" s="73"/>
      <c r="AG45" s="73"/>
      <c r="AH45" s="74"/>
      <c r="AI45" s="75"/>
    </row>
    <row r="46" spans="1:35" x14ac:dyDescent="0.3">
      <c r="A46" s="76" t="s">
        <v>658</v>
      </c>
      <c r="B46" s="69" t="s">
        <v>730</v>
      </c>
      <c r="C46" s="69" t="s">
        <v>93</v>
      </c>
      <c r="D46" s="69" t="s">
        <v>216</v>
      </c>
      <c r="E46" s="69" t="s">
        <v>647</v>
      </c>
      <c r="F46" s="69">
        <v>1</v>
      </c>
      <c r="G46" s="69">
        <v>4694</v>
      </c>
      <c r="H46" s="69">
        <v>0</v>
      </c>
      <c r="I46" s="69">
        <v>7.5</v>
      </c>
      <c r="J46" s="69" t="s">
        <v>648</v>
      </c>
      <c r="K46" s="69" t="s">
        <v>384</v>
      </c>
      <c r="L46" s="69" t="s">
        <v>636</v>
      </c>
      <c r="M46" s="69">
        <f t="shared" si="0"/>
        <v>4694</v>
      </c>
      <c r="N46" s="69">
        <f t="shared" si="1"/>
        <v>0</v>
      </c>
      <c r="O46" s="69">
        <f t="shared" si="2"/>
        <v>4694</v>
      </c>
      <c r="P46" s="69">
        <f t="shared" si="3"/>
        <v>352.05</v>
      </c>
      <c r="Q46" s="69">
        <f t="shared" si="4"/>
        <v>5046.05</v>
      </c>
      <c r="R46" s="69"/>
      <c r="S46" s="69"/>
      <c r="T46" s="69">
        <f t="shared" si="10"/>
        <v>352.05</v>
      </c>
      <c r="U46" s="69"/>
      <c r="V46" s="69"/>
      <c r="W46" s="69">
        <f t="shared" si="5"/>
        <v>5546.05</v>
      </c>
      <c r="X46" s="69" t="str">
        <f t="shared" si="6"/>
        <v>Low Sale</v>
      </c>
      <c r="Y46" s="69">
        <f t="shared" si="11"/>
        <v>0</v>
      </c>
      <c r="Z46" s="69" t="str" cm="1">
        <f t="array" ref="Z46">_xlfn.IFS(Q46&gt;=300000,"Large",Q46&gt;=150000,"Medium", Q46&gt;=0,"Small")</f>
        <v>Small</v>
      </c>
      <c r="AA46" s="69" t="str">
        <f t="shared" si="12"/>
        <v>J</v>
      </c>
      <c r="AB46" s="69" t="str">
        <f t="shared" si="8"/>
        <v>00045</v>
      </c>
      <c r="AC46" s="69" t="str">
        <f t="shared" si="9"/>
        <v>Ibrahim-South</v>
      </c>
      <c r="AD46" s="69"/>
      <c r="AE46" s="69"/>
      <c r="AF46" s="69"/>
      <c r="AG46" s="69"/>
      <c r="AH46" s="70"/>
      <c r="AI46" s="71"/>
    </row>
    <row r="47" spans="1:35" x14ac:dyDescent="0.3">
      <c r="A47" s="72" t="s">
        <v>705</v>
      </c>
      <c r="B47" s="73" t="s">
        <v>731</v>
      </c>
      <c r="C47" s="73" t="s">
        <v>646</v>
      </c>
      <c r="D47" s="73" t="s">
        <v>681</v>
      </c>
      <c r="E47" s="73" t="s">
        <v>673</v>
      </c>
      <c r="F47" s="73">
        <v>22</v>
      </c>
      <c r="G47" s="73">
        <v>2487</v>
      </c>
      <c r="H47" s="73">
        <v>15</v>
      </c>
      <c r="I47" s="73">
        <v>7.5</v>
      </c>
      <c r="J47" s="73" t="s">
        <v>656</v>
      </c>
      <c r="K47" s="73" t="s">
        <v>372</v>
      </c>
      <c r="L47" s="73" t="s">
        <v>649</v>
      </c>
      <c r="M47" s="73">
        <f t="shared" si="0"/>
        <v>54714</v>
      </c>
      <c r="N47" s="73">
        <f t="shared" si="1"/>
        <v>8207.1</v>
      </c>
      <c r="O47" s="73">
        <f t="shared" si="2"/>
        <v>46506.9</v>
      </c>
      <c r="P47" s="73">
        <f t="shared" si="3"/>
        <v>3488.0174999999999</v>
      </c>
      <c r="Q47" s="73">
        <f t="shared" si="4"/>
        <v>49994.917500000003</v>
      </c>
      <c r="R47" s="73"/>
      <c r="S47" s="73"/>
      <c r="T47" s="73">
        <f t="shared" si="10"/>
        <v>3488.0174999999999</v>
      </c>
      <c r="U47" s="73"/>
      <c r="V47" s="73"/>
      <c r="W47" s="73">
        <f t="shared" si="5"/>
        <v>50494.917500000003</v>
      </c>
      <c r="X47" s="73" t="str">
        <f t="shared" si="6"/>
        <v>Low Sale</v>
      </c>
      <c r="Y47" s="73">
        <f t="shared" si="11"/>
        <v>0</v>
      </c>
      <c r="Z47" s="73" t="str" cm="1">
        <f t="array" ref="Z47">_xlfn.IFS(Q47&gt;=300000,"Large",Q47&gt;=150000,"Medium", Q47&gt;=0,"Small")</f>
        <v>Small</v>
      </c>
      <c r="AA47" s="73" t="str">
        <f t="shared" si="12"/>
        <v>J</v>
      </c>
      <c r="AB47" s="73" t="str">
        <f t="shared" si="8"/>
        <v>00046</v>
      </c>
      <c r="AC47" s="73" t="str">
        <f t="shared" si="9"/>
        <v>Lucky-West</v>
      </c>
      <c r="AD47" s="73"/>
      <c r="AE47" s="73"/>
      <c r="AF47" s="73"/>
      <c r="AG47" s="73"/>
      <c r="AH47" s="74"/>
      <c r="AI47" s="75"/>
    </row>
    <row r="48" spans="1:35" x14ac:dyDescent="0.3">
      <c r="A48" s="76" t="s">
        <v>696</v>
      </c>
      <c r="B48" s="69" t="s">
        <v>732</v>
      </c>
      <c r="C48" s="69" t="s">
        <v>93</v>
      </c>
      <c r="D48" s="69" t="s">
        <v>663</v>
      </c>
      <c r="E48" s="69" t="s">
        <v>664</v>
      </c>
      <c r="F48" s="69">
        <v>31</v>
      </c>
      <c r="G48" s="69">
        <v>9094</v>
      </c>
      <c r="H48" s="69">
        <v>0</v>
      </c>
      <c r="I48" s="69">
        <v>7.5</v>
      </c>
      <c r="J48" s="69" t="s">
        <v>635</v>
      </c>
      <c r="K48" s="69" t="s">
        <v>384</v>
      </c>
      <c r="L48" s="69" t="s">
        <v>665</v>
      </c>
      <c r="M48" s="69">
        <f t="shared" si="0"/>
        <v>281914</v>
      </c>
      <c r="N48" s="69">
        <f t="shared" si="1"/>
        <v>0</v>
      </c>
      <c r="O48" s="69">
        <f t="shared" si="2"/>
        <v>281914</v>
      </c>
      <c r="P48" s="69">
        <f t="shared" si="3"/>
        <v>21143.55</v>
      </c>
      <c r="Q48" s="69">
        <f t="shared" si="4"/>
        <v>303057.55</v>
      </c>
      <c r="R48" s="69"/>
      <c r="S48" s="69"/>
      <c r="T48" s="69">
        <f t="shared" si="10"/>
        <v>21143.55</v>
      </c>
      <c r="U48" s="69"/>
      <c r="V48" s="69"/>
      <c r="W48" s="69">
        <f t="shared" si="5"/>
        <v>303557.55</v>
      </c>
      <c r="X48" s="69" t="str">
        <f t="shared" si="6"/>
        <v>High sale</v>
      </c>
      <c r="Y48" s="69">
        <f t="shared" si="11"/>
        <v>14095.7</v>
      </c>
      <c r="Z48" s="69" t="str" cm="1">
        <f t="array" ref="Z48">_xlfn.IFS(Q48&gt;=300000,"Large",Q48&gt;=150000,"Medium", Q48&gt;=0,"Small")</f>
        <v>Large</v>
      </c>
      <c r="AA48" s="69" t="str">
        <f t="shared" si="12"/>
        <v>J</v>
      </c>
      <c r="AB48" s="69" t="str">
        <f t="shared" si="8"/>
        <v>00047</v>
      </c>
      <c r="AC48" s="69" t="str">
        <f t="shared" si="9"/>
        <v>Ibrahim-East</v>
      </c>
      <c r="AD48" s="69"/>
      <c r="AE48" s="69"/>
      <c r="AF48" s="69"/>
      <c r="AG48" s="69"/>
      <c r="AH48" s="70"/>
      <c r="AI48" s="71"/>
    </row>
    <row r="49" spans="1:35" x14ac:dyDescent="0.3">
      <c r="A49" s="72" t="s">
        <v>733</v>
      </c>
      <c r="B49" s="73" t="s">
        <v>734</v>
      </c>
      <c r="C49" s="73" t="s">
        <v>93</v>
      </c>
      <c r="D49" s="73" t="s">
        <v>660</v>
      </c>
      <c r="E49" s="73" t="s">
        <v>406</v>
      </c>
      <c r="F49" s="73">
        <v>14</v>
      </c>
      <c r="G49" s="73">
        <v>4587</v>
      </c>
      <c r="H49" s="73">
        <v>10</v>
      </c>
      <c r="I49" s="73">
        <v>7.5</v>
      </c>
      <c r="J49" s="73" t="s">
        <v>648</v>
      </c>
      <c r="K49" s="73" t="s">
        <v>372</v>
      </c>
      <c r="L49" s="73" t="s">
        <v>636</v>
      </c>
      <c r="M49" s="73">
        <f t="shared" si="0"/>
        <v>64218</v>
      </c>
      <c r="N49" s="73">
        <f t="shared" si="1"/>
        <v>6421.8</v>
      </c>
      <c r="O49" s="73">
        <f t="shared" si="2"/>
        <v>57796.2</v>
      </c>
      <c r="P49" s="73">
        <f t="shared" si="3"/>
        <v>4334.7150000000001</v>
      </c>
      <c r="Q49" s="73">
        <f t="shared" si="4"/>
        <v>62130.914999999994</v>
      </c>
      <c r="R49" s="73"/>
      <c r="S49" s="73"/>
      <c r="T49" s="73">
        <f t="shared" si="10"/>
        <v>4334.7149999999992</v>
      </c>
      <c r="U49" s="73"/>
      <c r="V49" s="73"/>
      <c r="W49" s="73">
        <f t="shared" si="5"/>
        <v>62630.914999999994</v>
      </c>
      <c r="X49" s="73" t="str">
        <f t="shared" si="6"/>
        <v>Low Sale</v>
      </c>
      <c r="Y49" s="73">
        <f t="shared" si="11"/>
        <v>0</v>
      </c>
      <c r="Z49" s="73" t="str" cm="1">
        <f t="array" ref="Z49">_xlfn.IFS(Q49&gt;=300000,"Large",Q49&gt;=150000,"Medium", Q49&gt;=0,"Small")</f>
        <v>Small</v>
      </c>
      <c r="AA49" s="73" t="str">
        <f t="shared" si="12"/>
        <v>J</v>
      </c>
      <c r="AB49" s="73" t="str">
        <f t="shared" si="8"/>
        <v>00048</v>
      </c>
      <c r="AC49" s="73" t="str">
        <f t="shared" si="9"/>
        <v>Ibrahim-South</v>
      </c>
      <c r="AD49" s="73"/>
      <c r="AE49" s="73"/>
      <c r="AF49" s="73"/>
      <c r="AG49" s="73"/>
      <c r="AH49" s="74"/>
      <c r="AI49" s="75"/>
    </row>
    <row r="50" spans="1:35" x14ac:dyDescent="0.3">
      <c r="A50" s="76" t="s">
        <v>712</v>
      </c>
      <c r="B50" s="69" t="s">
        <v>735</v>
      </c>
      <c r="C50" s="69" t="s">
        <v>379</v>
      </c>
      <c r="D50" s="69" t="s">
        <v>663</v>
      </c>
      <c r="E50" s="69" t="s">
        <v>664</v>
      </c>
      <c r="F50" s="69">
        <v>48</v>
      </c>
      <c r="G50" s="69">
        <v>6189</v>
      </c>
      <c r="H50" s="69">
        <v>0</v>
      </c>
      <c r="I50" s="69">
        <v>7.5</v>
      </c>
      <c r="J50" s="69" t="s">
        <v>648</v>
      </c>
      <c r="K50" s="69" t="s">
        <v>372</v>
      </c>
      <c r="L50" s="69" t="s">
        <v>665</v>
      </c>
      <c r="M50" s="69">
        <f t="shared" si="0"/>
        <v>297072</v>
      </c>
      <c r="N50" s="69">
        <f t="shared" si="1"/>
        <v>0</v>
      </c>
      <c r="O50" s="69">
        <f t="shared" si="2"/>
        <v>297072</v>
      </c>
      <c r="P50" s="69">
        <f t="shared" si="3"/>
        <v>22280.400000000001</v>
      </c>
      <c r="Q50" s="69">
        <f t="shared" si="4"/>
        <v>319352.40000000002</v>
      </c>
      <c r="R50" s="69"/>
      <c r="S50" s="69"/>
      <c r="T50" s="69">
        <f t="shared" si="10"/>
        <v>22280.399999999998</v>
      </c>
      <c r="U50" s="69"/>
      <c r="V50" s="69"/>
      <c r="W50" s="69">
        <f t="shared" si="5"/>
        <v>319852.40000000002</v>
      </c>
      <c r="X50" s="69" t="str">
        <f t="shared" si="6"/>
        <v>High sale</v>
      </c>
      <c r="Y50" s="69">
        <f t="shared" si="11"/>
        <v>14853.6</v>
      </c>
      <c r="Z50" s="69" t="str" cm="1">
        <f t="array" ref="Z50">_xlfn.IFS(Q50&gt;=300000,"Large",Q50&gt;=150000,"Medium", Q50&gt;=0,"Small")</f>
        <v>Large</v>
      </c>
      <c r="AA50" s="69" t="str">
        <f t="shared" si="12"/>
        <v>J</v>
      </c>
      <c r="AB50" s="69" t="str">
        <f t="shared" si="8"/>
        <v>00049</v>
      </c>
      <c r="AC50" s="69" t="str">
        <f t="shared" si="9"/>
        <v>John-East</v>
      </c>
      <c r="AD50" s="69"/>
      <c r="AE50" s="69"/>
      <c r="AF50" s="69"/>
      <c r="AG50" s="69"/>
      <c r="AH50" s="70"/>
      <c r="AI50" s="71"/>
    </row>
    <row r="51" spans="1:35" x14ac:dyDescent="0.3">
      <c r="A51" s="72" t="s">
        <v>705</v>
      </c>
      <c r="B51" s="73" t="s">
        <v>736</v>
      </c>
      <c r="C51" s="73" t="s">
        <v>93</v>
      </c>
      <c r="D51" s="73" t="s">
        <v>698</v>
      </c>
      <c r="E51" s="73" t="s">
        <v>377</v>
      </c>
      <c r="F51" s="73">
        <v>4</v>
      </c>
      <c r="G51" s="73">
        <v>3077</v>
      </c>
      <c r="H51" s="73">
        <v>5</v>
      </c>
      <c r="I51" s="73">
        <v>7.5</v>
      </c>
      <c r="J51" s="73" t="s">
        <v>642</v>
      </c>
      <c r="K51" s="73" t="s">
        <v>384</v>
      </c>
      <c r="L51" s="73" t="s">
        <v>649</v>
      </c>
      <c r="M51" s="73">
        <f t="shared" si="0"/>
        <v>12308</v>
      </c>
      <c r="N51" s="73">
        <f t="shared" si="1"/>
        <v>615.4</v>
      </c>
      <c r="O51" s="73">
        <f t="shared" si="2"/>
        <v>11692.6</v>
      </c>
      <c r="P51" s="73">
        <f t="shared" si="3"/>
        <v>876.94500000000005</v>
      </c>
      <c r="Q51" s="73">
        <f t="shared" si="4"/>
        <v>12569.545</v>
      </c>
      <c r="R51" s="73"/>
      <c r="S51" s="73"/>
      <c r="T51" s="73">
        <f t="shared" si="10"/>
        <v>876.94500000000005</v>
      </c>
      <c r="U51" s="73"/>
      <c r="V51" s="73"/>
      <c r="W51" s="73">
        <f t="shared" si="5"/>
        <v>13069.545</v>
      </c>
      <c r="X51" s="73" t="str">
        <f t="shared" si="6"/>
        <v>Low Sale</v>
      </c>
      <c r="Y51" s="73">
        <f t="shared" si="11"/>
        <v>0</v>
      </c>
      <c r="Z51" s="73" t="str" cm="1">
        <f t="array" ref="Z51">_xlfn.IFS(Q51&gt;=300000,"Large",Q51&gt;=150000,"Medium", Q51&gt;=0,"Small")</f>
        <v>Small</v>
      </c>
      <c r="AA51" s="73" t="str">
        <f t="shared" si="12"/>
        <v>J</v>
      </c>
      <c r="AB51" s="73" t="str">
        <f t="shared" si="8"/>
        <v>00050</v>
      </c>
      <c r="AC51" s="73" t="str">
        <f t="shared" si="9"/>
        <v>Ibrahim-West</v>
      </c>
      <c r="AD51" s="73"/>
      <c r="AE51" s="73"/>
      <c r="AF51" s="73"/>
      <c r="AG51" s="73"/>
      <c r="AH51" s="74"/>
      <c r="AI51" s="75"/>
    </row>
    <row r="52" spans="1:35" x14ac:dyDescent="0.3">
      <c r="A52" s="76" t="s">
        <v>733</v>
      </c>
      <c r="B52" s="69" t="s">
        <v>737</v>
      </c>
      <c r="C52" s="69" t="s">
        <v>662</v>
      </c>
      <c r="D52" s="69" t="s">
        <v>718</v>
      </c>
      <c r="E52" s="69" t="s">
        <v>403</v>
      </c>
      <c r="F52" s="69">
        <v>26</v>
      </c>
      <c r="G52" s="69">
        <v>6415</v>
      </c>
      <c r="H52" s="69">
        <v>10</v>
      </c>
      <c r="I52" s="69">
        <v>7.5</v>
      </c>
      <c r="J52" s="69" t="s">
        <v>656</v>
      </c>
      <c r="K52" s="69" t="s">
        <v>392</v>
      </c>
      <c r="L52" s="69" t="s">
        <v>643</v>
      </c>
      <c r="M52" s="69">
        <f t="shared" si="0"/>
        <v>166790</v>
      </c>
      <c r="N52" s="69">
        <f t="shared" si="1"/>
        <v>16679</v>
      </c>
      <c r="O52" s="69">
        <f t="shared" si="2"/>
        <v>150111</v>
      </c>
      <c r="P52" s="69">
        <f t="shared" si="3"/>
        <v>11258.325000000001</v>
      </c>
      <c r="Q52" s="69">
        <f t="shared" si="4"/>
        <v>161369.32500000001</v>
      </c>
      <c r="R52" s="69"/>
      <c r="S52" s="69"/>
      <c r="T52" s="69">
        <f t="shared" si="10"/>
        <v>11258.324999999999</v>
      </c>
      <c r="U52" s="69"/>
      <c r="V52" s="69"/>
      <c r="W52" s="69">
        <f t="shared" si="5"/>
        <v>161869.32500000001</v>
      </c>
      <c r="X52" s="69" t="str">
        <f t="shared" si="6"/>
        <v>High sale</v>
      </c>
      <c r="Y52" s="69">
        <f t="shared" si="11"/>
        <v>0</v>
      </c>
      <c r="Z52" s="69" t="str" cm="1">
        <f t="array" ref="Z52">_xlfn.IFS(Q52&gt;=300000,"Large",Q52&gt;=150000,"Medium", Q52&gt;=0,"Small")</f>
        <v>Medium</v>
      </c>
      <c r="AA52" s="69" t="str">
        <f t="shared" si="12"/>
        <v>J</v>
      </c>
      <c r="AB52" s="69" t="str">
        <f t="shared" si="8"/>
        <v>00051</v>
      </c>
      <c r="AC52" s="69" t="str">
        <f t="shared" si="9"/>
        <v>Ade-North</v>
      </c>
      <c r="AD52" s="69"/>
      <c r="AE52" s="69"/>
      <c r="AF52" s="69"/>
      <c r="AG52" s="69"/>
      <c r="AH52" s="70"/>
      <c r="AI52" s="71"/>
    </row>
    <row r="53" spans="1:35" x14ac:dyDescent="0.3">
      <c r="A53" s="72" t="s">
        <v>644</v>
      </c>
      <c r="B53" s="73" t="s">
        <v>738</v>
      </c>
      <c r="C53" s="73" t="s">
        <v>93</v>
      </c>
      <c r="D53" s="73" t="s">
        <v>710</v>
      </c>
      <c r="E53" s="73" t="s">
        <v>641</v>
      </c>
      <c r="F53" s="73">
        <v>46</v>
      </c>
      <c r="G53" s="73">
        <v>9914</v>
      </c>
      <c r="H53" s="73">
        <v>0</v>
      </c>
      <c r="I53" s="73">
        <v>7.5</v>
      </c>
      <c r="J53" s="73" t="s">
        <v>648</v>
      </c>
      <c r="K53" s="73" t="s">
        <v>392</v>
      </c>
      <c r="L53" s="73" t="s">
        <v>643</v>
      </c>
      <c r="M53" s="73">
        <f t="shared" si="0"/>
        <v>456044</v>
      </c>
      <c r="N53" s="73">
        <f t="shared" si="1"/>
        <v>0</v>
      </c>
      <c r="O53" s="73">
        <f t="shared" si="2"/>
        <v>456044</v>
      </c>
      <c r="P53" s="73">
        <f t="shared" si="3"/>
        <v>34203.300000000003</v>
      </c>
      <c r="Q53" s="73">
        <f t="shared" si="4"/>
        <v>490247.3</v>
      </c>
      <c r="R53" s="73"/>
      <c r="S53" s="73"/>
      <c r="T53" s="73">
        <f t="shared" si="10"/>
        <v>34203.299999999996</v>
      </c>
      <c r="U53" s="73"/>
      <c r="V53" s="73"/>
      <c r="W53" s="73">
        <f t="shared" si="5"/>
        <v>490747.3</v>
      </c>
      <c r="X53" s="73" t="str">
        <f t="shared" si="6"/>
        <v>High sale</v>
      </c>
      <c r="Y53" s="73">
        <f t="shared" si="11"/>
        <v>22802.2</v>
      </c>
      <c r="Z53" s="73" t="str" cm="1">
        <f t="array" ref="Z53">_xlfn.IFS(Q53&gt;=300000,"Large",Q53&gt;=150000,"Medium", Q53&gt;=0,"Small")</f>
        <v>Large</v>
      </c>
      <c r="AA53" s="73" t="str">
        <f t="shared" si="12"/>
        <v>J</v>
      </c>
      <c r="AB53" s="73" t="str">
        <f t="shared" si="8"/>
        <v>00052</v>
      </c>
      <c r="AC53" s="73" t="str">
        <f t="shared" si="9"/>
        <v>Ibrahim-North</v>
      </c>
      <c r="AD53" s="73"/>
      <c r="AE53" s="73"/>
      <c r="AF53" s="73"/>
      <c r="AG53" s="73"/>
      <c r="AH53" s="74"/>
      <c r="AI53" s="75"/>
    </row>
    <row r="54" spans="1:35" x14ac:dyDescent="0.3">
      <c r="A54" s="76" t="s">
        <v>676</v>
      </c>
      <c r="B54" s="69" t="s">
        <v>739</v>
      </c>
      <c r="C54" s="69" t="s">
        <v>662</v>
      </c>
      <c r="D54" s="69" t="s">
        <v>740</v>
      </c>
      <c r="E54" s="69" t="s">
        <v>408</v>
      </c>
      <c r="F54" s="69">
        <v>12</v>
      </c>
      <c r="G54" s="69">
        <v>3148</v>
      </c>
      <c r="H54" s="69">
        <v>15</v>
      </c>
      <c r="I54" s="69">
        <v>7.5</v>
      </c>
      <c r="J54" s="69" t="s">
        <v>642</v>
      </c>
      <c r="K54" s="69" t="s">
        <v>384</v>
      </c>
      <c r="L54" s="69" t="s">
        <v>636</v>
      </c>
      <c r="M54" s="69">
        <f t="shared" si="0"/>
        <v>37776</v>
      </c>
      <c r="N54" s="69">
        <f t="shared" si="1"/>
        <v>5666.4</v>
      </c>
      <c r="O54" s="69">
        <f t="shared" si="2"/>
        <v>32109.599999999999</v>
      </c>
      <c r="P54" s="69">
        <f t="shared" si="3"/>
        <v>2408.2199999999998</v>
      </c>
      <c r="Q54" s="69">
        <f t="shared" si="4"/>
        <v>34517.82</v>
      </c>
      <c r="R54" s="69"/>
      <c r="S54" s="69"/>
      <c r="T54" s="69">
        <f t="shared" si="10"/>
        <v>2408.2199999999998</v>
      </c>
      <c r="U54" s="69"/>
      <c r="V54" s="69"/>
      <c r="W54" s="69">
        <f t="shared" si="5"/>
        <v>35017.82</v>
      </c>
      <c r="X54" s="69" t="str">
        <f t="shared" si="6"/>
        <v>Low Sale</v>
      </c>
      <c r="Y54" s="69">
        <f t="shared" si="11"/>
        <v>0</v>
      </c>
      <c r="Z54" s="69" t="str" cm="1">
        <f t="array" ref="Z54">_xlfn.IFS(Q54&gt;=300000,"Large",Q54&gt;=150000,"Medium", Q54&gt;=0,"Small")</f>
        <v>Small</v>
      </c>
      <c r="AA54" s="69" t="str">
        <f t="shared" si="12"/>
        <v>J</v>
      </c>
      <c r="AB54" s="69" t="str">
        <f t="shared" si="8"/>
        <v>00053</v>
      </c>
      <c r="AC54" s="69" t="str">
        <f t="shared" si="9"/>
        <v>Ade-South</v>
      </c>
      <c r="AD54" s="69"/>
      <c r="AE54" s="69"/>
      <c r="AF54" s="69"/>
      <c r="AG54" s="69"/>
      <c r="AH54" s="70"/>
      <c r="AI54" s="71"/>
    </row>
    <row r="55" spans="1:35" x14ac:dyDescent="0.3">
      <c r="A55" s="72" t="s">
        <v>654</v>
      </c>
      <c r="B55" s="73" t="s">
        <v>741</v>
      </c>
      <c r="C55" s="73" t="s">
        <v>671</v>
      </c>
      <c r="D55" s="73" t="s">
        <v>660</v>
      </c>
      <c r="E55" s="73" t="s">
        <v>406</v>
      </c>
      <c r="F55" s="73">
        <v>40</v>
      </c>
      <c r="G55" s="73">
        <v>1223</v>
      </c>
      <c r="H55" s="73">
        <v>10</v>
      </c>
      <c r="I55" s="73">
        <v>7.5</v>
      </c>
      <c r="J55" s="73" t="s">
        <v>648</v>
      </c>
      <c r="K55" s="73" t="s">
        <v>392</v>
      </c>
      <c r="L55" s="73" t="s">
        <v>649</v>
      </c>
      <c r="M55" s="73">
        <f t="shared" si="0"/>
        <v>48920</v>
      </c>
      <c r="N55" s="73">
        <f t="shared" si="1"/>
        <v>4892</v>
      </c>
      <c r="O55" s="73">
        <f t="shared" si="2"/>
        <v>44028</v>
      </c>
      <c r="P55" s="73">
        <f t="shared" si="3"/>
        <v>3302.1</v>
      </c>
      <c r="Q55" s="73">
        <f t="shared" si="4"/>
        <v>47330.1</v>
      </c>
      <c r="R55" s="73"/>
      <c r="S55" s="73"/>
      <c r="T55" s="73">
        <f t="shared" si="10"/>
        <v>3302.1</v>
      </c>
      <c r="U55" s="73"/>
      <c r="V55" s="73"/>
      <c r="W55" s="73">
        <f t="shared" si="5"/>
        <v>47830.1</v>
      </c>
      <c r="X55" s="73" t="str">
        <f t="shared" si="6"/>
        <v>Low Sale</v>
      </c>
      <c r="Y55" s="73">
        <f t="shared" si="11"/>
        <v>2201.4</v>
      </c>
      <c r="Z55" s="73" t="str" cm="1">
        <f t="array" ref="Z55">_xlfn.IFS(Q55&gt;=300000,"Large",Q55&gt;=150000,"Medium", Q55&gt;=0,"Small")</f>
        <v>Small</v>
      </c>
      <c r="AA55" s="73" t="str">
        <f t="shared" si="12"/>
        <v>J</v>
      </c>
      <c r="AB55" s="73" t="str">
        <f t="shared" si="8"/>
        <v>00054</v>
      </c>
      <c r="AC55" s="73" t="str">
        <f t="shared" si="9"/>
        <v>Bola-West</v>
      </c>
      <c r="AD55" s="73"/>
      <c r="AE55" s="73"/>
      <c r="AF55" s="73"/>
      <c r="AG55" s="73"/>
      <c r="AH55" s="74"/>
      <c r="AI55" s="75"/>
    </row>
    <row r="56" spans="1:35" x14ac:dyDescent="0.3">
      <c r="A56" s="76" t="s">
        <v>658</v>
      </c>
      <c r="B56" s="69" t="s">
        <v>742</v>
      </c>
      <c r="C56" s="69" t="s">
        <v>671</v>
      </c>
      <c r="D56" s="69" t="s">
        <v>216</v>
      </c>
      <c r="E56" s="69" t="s">
        <v>647</v>
      </c>
      <c r="F56" s="69">
        <v>45</v>
      </c>
      <c r="G56" s="69">
        <v>4722</v>
      </c>
      <c r="H56" s="69">
        <v>5</v>
      </c>
      <c r="I56" s="69">
        <v>7.5</v>
      </c>
      <c r="J56" s="69" t="s">
        <v>656</v>
      </c>
      <c r="K56" s="69" t="s">
        <v>372</v>
      </c>
      <c r="L56" s="69" t="s">
        <v>665</v>
      </c>
      <c r="M56" s="69">
        <f t="shared" si="0"/>
        <v>212490</v>
      </c>
      <c r="N56" s="69">
        <f t="shared" si="1"/>
        <v>10624.5</v>
      </c>
      <c r="O56" s="69">
        <f t="shared" si="2"/>
        <v>201865.5</v>
      </c>
      <c r="P56" s="69">
        <f t="shared" si="3"/>
        <v>15139.9125</v>
      </c>
      <c r="Q56" s="69">
        <f t="shared" si="4"/>
        <v>217005.41250000001</v>
      </c>
      <c r="R56" s="69"/>
      <c r="S56" s="69"/>
      <c r="T56" s="69">
        <f t="shared" si="10"/>
        <v>15139.912499999999</v>
      </c>
      <c r="U56" s="69"/>
      <c r="V56" s="69"/>
      <c r="W56" s="69">
        <f t="shared" si="5"/>
        <v>217505.41250000001</v>
      </c>
      <c r="X56" s="69" t="str">
        <f t="shared" si="6"/>
        <v>High sale</v>
      </c>
      <c r="Y56" s="69">
        <f t="shared" si="11"/>
        <v>10093.275000000001</v>
      </c>
      <c r="Z56" s="69" t="str" cm="1">
        <f t="array" ref="Z56">_xlfn.IFS(Q56&gt;=300000,"Large",Q56&gt;=150000,"Medium", Q56&gt;=0,"Small")</f>
        <v>Medium</v>
      </c>
      <c r="AA56" s="69" t="str">
        <f t="shared" si="12"/>
        <v>J</v>
      </c>
      <c r="AB56" s="69" t="str">
        <f t="shared" si="8"/>
        <v>00055</v>
      </c>
      <c r="AC56" s="69" t="str">
        <f t="shared" si="9"/>
        <v>Bola-East</v>
      </c>
      <c r="AD56" s="69"/>
      <c r="AE56" s="69"/>
      <c r="AF56" s="69"/>
      <c r="AG56" s="69"/>
      <c r="AH56" s="70"/>
      <c r="AI56" s="71"/>
    </row>
    <row r="57" spans="1:35" x14ac:dyDescent="0.3">
      <c r="A57" s="72" t="s">
        <v>743</v>
      </c>
      <c r="B57" s="73" t="s">
        <v>744</v>
      </c>
      <c r="C57" s="73" t="s">
        <v>646</v>
      </c>
      <c r="D57" s="73" t="s">
        <v>652</v>
      </c>
      <c r="E57" s="73" t="s">
        <v>653</v>
      </c>
      <c r="F57" s="73">
        <v>42</v>
      </c>
      <c r="G57" s="73">
        <v>2340</v>
      </c>
      <c r="H57" s="73">
        <v>5</v>
      </c>
      <c r="I57" s="73">
        <v>7.5</v>
      </c>
      <c r="J57" s="73" t="s">
        <v>642</v>
      </c>
      <c r="K57" s="73" t="s">
        <v>372</v>
      </c>
      <c r="L57" s="73" t="s">
        <v>636</v>
      </c>
      <c r="M57" s="73">
        <f t="shared" si="0"/>
        <v>98280</v>
      </c>
      <c r="N57" s="73">
        <f t="shared" si="1"/>
        <v>4914</v>
      </c>
      <c r="O57" s="73">
        <f t="shared" si="2"/>
        <v>93366</v>
      </c>
      <c r="P57" s="73">
        <f t="shared" si="3"/>
        <v>7002.45</v>
      </c>
      <c r="Q57" s="73">
        <f t="shared" si="4"/>
        <v>100368.45</v>
      </c>
      <c r="R57" s="73"/>
      <c r="S57" s="73"/>
      <c r="T57" s="73">
        <f t="shared" si="10"/>
        <v>7002.45</v>
      </c>
      <c r="U57" s="73"/>
      <c r="V57" s="73"/>
      <c r="W57" s="73">
        <f t="shared" si="5"/>
        <v>100868.45</v>
      </c>
      <c r="X57" s="73" t="str">
        <f t="shared" si="6"/>
        <v>High sale</v>
      </c>
      <c r="Y57" s="73">
        <f t="shared" si="11"/>
        <v>4668.3</v>
      </c>
      <c r="Z57" s="73" t="str" cm="1">
        <f t="array" ref="Z57">_xlfn.IFS(Q57&gt;=300000,"Large",Q57&gt;=150000,"Medium", Q57&gt;=0,"Small")</f>
        <v>Small</v>
      </c>
      <c r="AA57" s="73" t="str">
        <f t="shared" si="12"/>
        <v>J</v>
      </c>
      <c r="AB57" s="73" t="str">
        <f t="shared" si="8"/>
        <v>00056</v>
      </c>
      <c r="AC57" s="73" t="str">
        <f t="shared" si="9"/>
        <v>Lucky-South</v>
      </c>
      <c r="AD57" s="73"/>
      <c r="AE57" s="73"/>
      <c r="AF57" s="73"/>
      <c r="AG57" s="73"/>
      <c r="AH57" s="74"/>
      <c r="AI57" s="75"/>
    </row>
    <row r="58" spans="1:35" x14ac:dyDescent="0.3">
      <c r="A58" s="76" t="s">
        <v>644</v>
      </c>
      <c r="B58" s="69" t="s">
        <v>745</v>
      </c>
      <c r="C58" s="69" t="s">
        <v>93</v>
      </c>
      <c r="D58" s="69" t="s">
        <v>740</v>
      </c>
      <c r="E58" s="69" t="s">
        <v>408</v>
      </c>
      <c r="F58" s="69">
        <v>11</v>
      </c>
      <c r="G58" s="69">
        <v>5259</v>
      </c>
      <c r="H58" s="69">
        <v>5</v>
      </c>
      <c r="I58" s="69">
        <v>7.5</v>
      </c>
      <c r="J58" s="69" t="s">
        <v>656</v>
      </c>
      <c r="K58" s="69" t="s">
        <v>392</v>
      </c>
      <c r="L58" s="69" t="s">
        <v>665</v>
      </c>
      <c r="M58" s="69">
        <f t="shared" si="0"/>
        <v>57849</v>
      </c>
      <c r="N58" s="69">
        <f t="shared" si="1"/>
        <v>2892.45</v>
      </c>
      <c r="O58" s="69">
        <f t="shared" si="2"/>
        <v>54956.55</v>
      </c>
      <c r="P58" s="69">
        <f t="shared" si="3"/>
        <v>4121.74125</v>
      </c>
      <c r="Q58" s="69">
        <f t="shared" si="4"/>
        <v>59078.291250000002</v>
      </c>
      <c r="R58" s="69"/>
      <c r="S58" s="69"/>
      <c r="T58" s="69">
        <f t="shared" si="10"/>
        <v>4121.74125</v>
      </c>
      <c r="U58" s="69"/>
      <c r="V58" s="69"/>
      <c r="W58" s="69">
        <f t="shared" si="5"/>
        <v>59578.291250000002</v>
      </c>
      <c r="X58" s="69" t="str">
        <f t="shared" si="6"/>
        <v>Low Sale</v>
      </c>
      <c r="Y58" s="69">
        <f t="shared" si="11"/>
        <v>0</v>
      </c>
      <c r="Z58" s="69" t="str" cm="1">
        <f t="array" ref="Z58">_xlfn.IFS(Q58&gt;=300000,"Large",Q58&gt;=150000,"Medium", Q58&gt;=0,"Small")</f>
        <v>Small</v>
      </c>
      <c r="AA58" s="69" t="str">
        <f t="shared" si="12"/>
        <v>J</v>
      </c>
      <c r="AB58" s="69" t="str">
        <f t="shared" si="8"/>
        <v>00057</v>
      </c>
      <c r="AC58" s="69" t="str">
        <f t="shared" si="9"/>
        <v>Ibrahim-East</v>
      </c>
      <c r="AD58" s="69"/>
      <c r="AE58" s="69"/>
      <c r="AF58" s="69"/>
      <c r="AG58" s="69"/>
      <c r="AH58" s="70"/>
      <c r="AI58" s="71"/>
    </row>
    <row r="59" spans="1:35" x14ac:dyDescent="0.3">
      <c r="A59" s="72" t="s">
        <v>708</v>
      </c>
      <c r="B59" s="73" t="s">
        <v>746</v>
      </c>
      <c r="C59" s="73" t="s">
        <v>379</v>
      </c>
      <c r="D59" s="73" t="s">
        <v>675</v>
      </c>
      <c r="E59" s="73" t="s">
        <v>403</v>
      </c>
      <c r="F59" s="73">
        <v>49</v>
      </c>
      <c r="G59" s="73">
        <v>5196</v>
      </c>
      <c r="H59" s="73">
        <v>15</v>
      </c>
      <c r="I59" s="73">
        <v>7.5</v>
      </c>
      <c r="J59" s="73" t="s">
        <v>648</v>
      </c>
      <c r="K59" s="73" t="s">
        <v>392</v>
      </c>
      <c r="L59" s="73" t="s">
        <v>643</v>
      </c>
      <c r="M59" s="73">
        <f t="shared" si="0"/>
        <v>254604</v>
      </c>
      <c r="N59" s="73">
        <f t="shared" si="1"/>
        <v>38190.6</v>
      </c>
      <c r="O59" s="73">
        <f t="shared" si="2"/>
        <v>216413.4</v>
      </c>
      <c r="P59" s="73">
        <f t="shared" si="3"/>
        <v>16231.004999999999</v>
      </c>
      <c r="Q59" s="73">
        <f t="shared" si="4"/>
        <v>232644.405</v>
      </c>
      <c r="R59" s="73"/>
      <c r="S59" s="73"/>
      <c r="T59" s="73">
        <f t="shared" si="10"/>
        <v>16231.004999999999</v>
      </c>
      <c r="U59" s="73"/>
      <c r="V59" s="73"/>
      <c r="W59" s="73">
        <f t="shared" si="5"/>
        <v>233144.405</v>
      </c>
      <c r="X59" s="73" t="str">
        <f t="shared" si="6"/>
        <v>High sale</v>
      </c>
      <c r="Y59" s="73">
        <f t="shared" si="11"/>
        <v>10820.67</v>
      </c>
      <c r="Z59" s="73" t="str" cm="1">
        <f t="array" ref="Z59">_xlfn.IFS(Q59&gt;=300000,"Large",Q59&gt;=150000,"Medium", Q59&gt;=0,"Small")</f>
        <v>Medium</v>
      </c>
      <c r="AA59" s="73" t="str">
        <f t="shared" si="12"/>
        <v>J</v>
      </c>
      <c r="AB59" s="73" t="str">
        <f t="shared" si="8"/>
        <v>00058</v>
      </c>
      <c r="AC59" s="73" t="str">
        <f t="shared" si="9"/>
        <v>John-North</v>
      </c>
      <c r="AD59" s="73"/>
      <c r="AE59" s="73"/>
      <c r="AF59" s="73"/>
      <c r="AG59" s="73"/>
      <c r="AH59" s="74"/>
      <c r="AI59" s="75"/>
    </row>
    <row r="60" spans="1:35" x14ac:dyDescent="0.3">
      <c r="A60" s="76" t="s">
        <v>747</v>
      </c>
      <c r="B60" s="69" t="s">
        <v>748</v>
      </c>
      <c r="C60" s="69" t="s">
        <v>714</v>
      </c>
      <c r="D60" s="69" t="s">
        <v>660</v>
      </c>
      <c r="E60" s="69" t="s">
        <v>406</v>
      </c>
      <c r="F60" s="69">
        <v>14</v>
      </c>
      <c r="G60" s="69">
        <v>9761</v>
      </c>
      <c r="H60" s="69">
        <v>10</v>
      </c>
      <c r="I60" s="69">
        <v>7.5</v>
      </c>
      <c r="J60" s="69" t="s">
        <v>656</v>
      </c>
      <c r="K60" s="69" t="s">
        <v>392</v>
      </c>
      <c r="L60" s="69" t="s">
        <v>665</v>
      </c>
      <c r="M60" s="69">
        <f t="shared" si="0"/>
        <v>136654</v>
      </c>
      <c r="N60" s="69">
        <f t="shared" si="1"/>
        <v>13665.4</v>
      </c>
      <c r="O60" s="69">
        <f t="shared" si="2"/>
        <v>122988.6</v>
      </c>
      <c r="P60" s="69">
        <f t="shared" si="3"/>
        <v>9224.1450000000004</v>
      </c>
      <c r="Q60" s="69">
        <f t="shared" si="4"/>
        <v>132212.745</v>
      </c>
      <c r="R60" s="69"/>
      <c r="S60" s="69"/>
      <c r="T60" s="69">
        <f t="shared" si="10"/>
        <v>9224.1450000000004</v>
      </c>
      <c r="U60" s="69"/>
      <c r="V60" s="69"/>
      <c r="W60" s="69">
        <f t="shared" si="5"/>
        <v>132712.745</v>
      </c>
      <c r="X60" s="69" t="str">
        <f t="shared" si="6"/>
        <v>High sale</v>
      </c>
      <c r="Y60" s="69">
        <f t="shared" si="11"/>
        <v>0</v>
      </c>
      <c r="Z60" s="69" t="str" cm="1">
        <f t="array" ref="Z60">_xlfn.IFS(Q60&gt;=300000,"Large",Q60&gt;=150000,"Medium", Q60&gt;=0,"Small")</f>
        <v>Small</v>
      </c>
      <c r="AA60" s="69" t="str">
        <f t="shared" si="12"/>
        <v>J</v>
      </c>
      <c r="AB60" s="69" t="str">
        <f t="shared" si="8"/>
        <v>00059</v>
      </c>
      <c r="AC60" s="69" t="str">
        <f t="shared" si="9"/>
        <v>Hassan-East</v>
      </c>
      <c r="AD60" s="69"/>
      <c r="AE60" s="69"/>
      <c r="AF60" s="69"/>
      <c r="AG60" s="69"/>
      <c r="AH60" s="70"/>
      <c r="AI60" s="71"/>
    </row>
    <row r="61" spans="1:35" x14ac:dyDescent="0.3">
      <c r="A61" s="72" t="s">
        <v>682</v>
      </c>
      <c r="B61" s="73" t="s">
        <v>749</v>
      </c>
      <c r="C61" s="73" t="s">
        <v>89</v>
      </c>
      <c r="D61" s="73" t="s">
        <v>640</v>
      </c>
      <c r="E61" s="73" t="s">
        <v>641</v>
      </c>
      <c r="F61" s="73">
        <v>25</v>
      </c>
      <c r="G61" s="73">
        <v>9911</v>
      </c>
      <c r="H61" s="73">
        <v>10</v>
      </c>
      <c r="I61" s="73">
        <v>7.5</v>
      </c>
      <c r="J61" s="73" t="s">
        <v>656</v>
      </c>
      <c r="K61" s="73" t="s">
        <v>384</v>
      </c>
      <c r="L61" s="73" t="s">
        <v>665</v>
      </c>
      <c r="M61" s="73">
        <f t="shared" si="0"/>
        <v>247775</v>
      </c>
      <c r="N61" s="73">
        <f t="shared" si="1"/>
        <v>24777.5</v>
      </c>
      <c r="O61" s="73">
        <f t="shared" si="2"/>
        <v>222997.5</v>
      </c>
      <c r="P61" s="73">
        <f t="shared" si="3"/>
        <v>16724.8125</v>
      </c>
      <c r="Q61" s="73">
        <f t="shared" si="4"/>
        <v>239722.3125</v>
      </c>
      <c r="R61" s="73"/>
      <c r="S61" s="73"/>
      <c r="T61" s="73">
        <f t="shared" si="10"/>
        <v>16724.8125</v>
      </c>
      <c r="U61" s="73"/>
      <c r="V61" s="73"/>
      <c r="W61" s="73">
        <f t="shared" si="5"/>
        <v>240222.3125</v>
      </c>
      <c r="X61" s="73" t="str">
        <f t="shared" si="6"/>
        <v>High sale</v>
      </c>
      <c r="Y61" s="73">
        <f t="shared" si="11"/>
        <v>0</v>
      </c>
      <c r="Z61" s="73" t="str" cm="1">
        <f t="array" ref="Z61">_xlfn.IFS(Q61&gt;=300000,"Large",Q61&gt;=150000,"Medium", Q61&gt;=0,"Small")</f>
        <v>Medium</v>
      </c>
      <c r="AA61" s="73" t="str">
        <f t="shared" si="12"/>
        <v>J</v>
      </c>
      <c r="AB61" s="73" t="str">
        <f t="shared" si="8"/>
        <v>00060</v>
      </c>
      <c r="AC61" s="73" t="str">
        <f t="shared" si="9"/>
        <v>Chinedu-East</v>
      </c>
      <c r="AD61" s="73"/>
      <c r="AE61" s="73"/>
      <c r="AF61" s="73"/>
      <c r="AG61" s="73"/>
      <c r="AH61" s="74"/>
      <c r="AI61" s="75"/>
    </row>
    <row r="62" spans="1:35" x14ac:dyDescent="0.3">
      <c r="A62" s="76" t="s">
        <v>750</v>
      </c>
      <c r="B62" s="69" t="s">
        <v>751</v>
      </c>
      <c r="C62" s="69" t="s">
        <v>646</v>
      </c>
      <c r="D62" s="69" t="s">
        <v>216</v>
      </c>
      <c r="E62" s="69" t="s">
        <v>647</v>
      </c>
      <c r="F62" s="69">
        <v>16</v>
      </c>
      <c r="G62" s="69">
        <v>864</v>
      </c>
      <c r="H62" s="69">
        <v>10</v>
      </c>
      <c r="I62" s="69">
        <v>7.5</v>
      </c>
      <c r="J62" s="69" t="s">
        <v>642</v>
      </c>
      <c r="K62" s="69" t="s">
        <v>384</v>
      </c>
      <c r="L62" s="69" t="s">
        <v>649</v>
      </c>
      <c r="M62" s="69">
        <f t="shared" si="0"/>
        <v>13824</v>
      </c>
      <c r="N62" s="69">
        <f t="shared" si="1"/>
        <v>1382.4</v>
      </c>
      <c r="O62" s="69">
        <f t="shared" si="2"/>
        <v>12441.6</v>
      </c>
      <c r="P62" s="69">
        <f t="shared" si="3"/>
        <v>933.12</v>
      </c>
      <c r="Q62" s="69">
        <f t="shared" si="4"/>
        <v>13374.720000000001</v>
      </c>
      <c r="R62" s="69"/>
      <c r="S62" s="69"/>
      <c r="T62" s="69">
        <f t="shared" si="10"/>
        <v>933.12</v>
      </c>
      <c r="U62" s="69"/>
      <c r="V62" s="69"/>
      <c r="W62" s="69">
        <f t="shared" si="5"/>
        <v>13874.720000000001</v>
      </c>
      <c r="X62" s="69" t="str">
        <f t="shared" si="6"/>
        <v>Low Sale</v>
      </c>
      <c r="Y62" s="69">
        <f t="shared" si="11"/>
        <v>0</v>
      </c>
      <c r="Z62" s="69" t="str" cm="1">
        <f t="array" ref="Z62">_xlfn.IFS(Q62&gt;=300000,"Large",Q62&gt;=150000,"Medium", Q62&gt;=0,"Small")</f>
        <v>Small</v>
      </c>
      <c r="AA62" s="69" t="str">
        <f t="shared" si="12"/>
        <v>J</v>
      </c>
      <c r="AB62" s="69" t="str">
        <f t="shared" si="8"/>
        <v>00061</v>
      </c>
      <c r="AC62" s="69" t="str">
        <f t="shared" si="9"/>
        <v>Lucky-West</v>
      </c>
      <c r="AD62" s="69"/>
      <c r="AE62" s="69"/>
      <c r="AF62" s="69"/>
      <c r="AG62" s="69"/>
      <c r="AH62" s="70"/>
      <c r="AI62" s="71"/>
    </row>
    <row r="63" spans="1:35" x14ac:dyDescent="0.3">
      <c r="A63" s="72" t="s">
        <v>752</v>
      </c>
      <c r="B63" s="73" t="s">
        <v>753</v>
      </c>
      <c r="C63" s="73" t="s">
        <v>373</v>
      </c>
      <c r="D63" s="73" t="s">
        <v>660</v>
      </c>
      <c r="E63" s="73" t="s">
        <v>406</v>
      </c>
      <c r="F63" s="73">
        <v>3</v>
      </c>
      <c r="G63" s="73">
        <v>10903</v>
      </c>
      <c r="H63" s="73">
        <v>5</v>
      </c>
      <c r="I63" s="73">
        <v>7.5</v>
      </c>
      <c r="J63" s="73" t="s">
        <v>642</v>
      </c>
      <c r="K63" s="73" t="s">
        <v>392</v>
      </c>
      <c r="L63" s="73" t="s">
        <v>665</v>
      </c>
      <c r="M63" s="73">
        <f t="shared" si="0"/>
        <v>32709</v>
      </c>
      <c r="N63" s="73">
        <f t="shared" si="1"/>
        <v>1635.45</v>
      </c>
      <c r="O63" s="73">
        <f t="shared" si="2"/>
        <v>31073.55</v>
      </c>
      <c r="P63" s="73">
        <f t="shared" si="3"/>
        <v>2330.5162500000001</v>
      </c>
      <c r="Q63" s="73">
        <f t="shared" si="4"/>
        <v>33404.066249999996</v>
      </c>
      <c r="R63" s="73"/>
      <c r="S63" s="73"/>
      <c r="T63" s="73">
        <f t="shared" si="10"/>
        <v>2330.5162499999997</v>
      </c>
      <c r="U63" s="73"/>
      <c r="V63" s="73"/>
      <c r="W63" s="73">
        <f t="shared" si="5"/>
        <v>33904.066249999996</v>
      </c>
      <c r="X63" s="73" t="str">
        <f t="shared" si="6"/>
        <v>Low Sale</v>
      </c>
      <c r="Y63" s="73">
        <f t="shared" si="11"/>
        <v>0</v>
      </c>
      <c r="Z63" s="73" t="str" cm="1">
        <f t="array" ref="Z63">_xlfn.IFS(Q63&gt;=300000,"Large",Q63&gt;=150000,"Medium", Q63&gt;=0,"Small")</f>
        <v>Small</v>
      </c>
      <c r="AA63" s="73" t="str">
        <f t="shared" si="12"/>
        <v>J</v>
      </c>
      <c r="AB63" s="73" t="str">
        <f t="shared" si="8"/>
        <v>00062</v>
      </c>
      <c r="AC63" s="73" t="str">
        <f t="shared" si="9"/>
        <v>Fatima-East</v>
      </c>
      <c r="AD63" s="73"/>
      <c r="AE63" s="73"/>
      <c r="AF63" s="73"/>
      <c r="AG63" s="73"/>
      <c r="AH63" s="74"/>
      <c r="AI63" s="75"/>
    </row>
    <row r="64" spans="1:35" x14ac:dyDescent="0.3">
      <c r="A64" s="76" t="s">
        <v>691</v>
      </c>
      <c r="B64" s="69" t="s">
        <v>754</v>
      </c>
      <c r="C64" s="69" t="s">
        <v>662</v>
      </c>
      <c r="D64" s="69" t="s">
        <v>663</v>
      </c>
      <c r="E64" s="69" t="s">
        <v>664</v>
      </c>
      <c r="F64" s="69">
        <v>42</v>
      </c>
      <c r="G64" s="69">
        <v>10625</v>
      </c>
      <c r="H64" s="69">
        <v>10</v>
      </c>
      <c r="I64" s="69">
        <v>7.5</v>
      </c>
      <c r="J64" s="69" t="s">
        <v>656</v>
      </c>
      <c r="K64" s="69" t="s">
        <v>372</v>
      </c>
      <c r="L64" s="69" t="s">
        <v>636</v>
      </c>
      <c r="M64" s="69">
        <f t="shared" si="0"/>
        <v>446250</v>
      </c>
      <c r="N64" s="69">
        <f t="shared" si="1"/>
        <v>44625</v>
      </c>
      <c r="O64" s="69">
        <f t="shared" si="2"/>
        <v>401625</v>
      </c>
      <c r="P64" s="69">
        <f t="shared" si="3"/>
        <v>30121.875</v>
      </c>
      <c r="Q64" s="69">
        <f t="shared" si="4"/>
        <v>431746.875</v>
      </c>
      <c r="R64" s="69"/>
      <c r="S64" s="69"/>
      <c r="T64" s="69">
        <f t="shared" si="10"/>
        <v>30121.875</v>
      </c>
      <c r="U64" s="69"/>
      <c r="V64" s="69"/>
      <c r="W64" s="69">
        <f t="shared" si="5"/>
        <v>432246.875</v>
      </c>
      <c r="X64" s="69" t="str">
        <f t="shared" si="6"/>
        <v>High sale</v>
      </c>
      <c r="Y64" s="69">
        <f t="shared" si="11"/>
        <v>20081.25</v>
      </c>
      <c r="Z64" s="69" t="str" cm="1">
        <f t="array" ref="Z64">_xlfn.IFS(Q64&gt;=300000,"Large",Q64&gt;=150000,"Medium", Q64&gt;=0,"Small")</f>
        <v>Large</v>
      </c>
      <c r="AA64" s="69" t="str">
        <f t="shared" si="12"/>
        <v>J</v>
      </c>
      <c r="AB64" s="69" t="str">
        <f t="shared" si="8"/>
        <v>00063</v>
      </c>
      <c r="AC64" s="69" t="str">
        <f t="shared" si="9"/>
        <v>Ade-South</v>
      </c>
      <c r="AD64" s="69"/>
      <c r="AE64" s="69"/>
      <c r="AF64" s="69"/>
      <c r="AG64" s="69"/>
      <c r="AH64" s="70"/>
      <c r="AI64" s="71"/>
    </row>
    <row r="65" spans="1:56" x14ac:dyDescent="0.3">
      <c r="A65" s="72" t="s">
        <v>676</v>
      </c>
      <c r="B65" s="73" t="s">
        <v>755</v>
      </c>
      <c r="C65" s="73" t="s">
        <v>373</v>
      </c>
      <c r="D65" s="73" t="s">
        <v>681</v>
      </c>
      <c r="E65" s="73" t="s">
        <v>673</v>
      </c>
      <c r="F65" s="73">
        <v>18</v>
      </c>
      <c r="G65" s="73">
        <v>13956</v>
      </c>
      <c r="H65" s="73">
        <v>10</v>
      </c>
      <c r="I65" s="73">
        <v>7.5</v>
      </c>
      <c r="J65" s="73" t="s">
        <v>656</v>
      </c>
      <c r="K65" s="73" t="s">
        <v>384</v>
      </c>
      <c r="L65" s="73" t="s">
        <v>649</v>
      </c>
      <c r="M65" s="73">
        <f t="shared" si="0"/>
        <v>251208</v>
      </c>
      <c r="N65" s="73">
        <f t="shared" si="1"/>
        <v>25120.799999999999</v>
      </c>
      <c r="O65" s="73">
        <f t="shared" si="2"/>
        <v>226087.2</v>
      </c>
      <c r="P65" s="73">
        <f t="shared" si="3"/>
        <v>16956.54</v>
      </c>
      <c r="Q65" s="73">
        <f t="shared" si="4"/>
        <v>243043.74000000002</v>
      </c>
      <c r="R65" s="73"/>
      <c r="S65" s="73"/>
      <c r="T65" s="73">
        <f t="shared" si="10"/>
        <v>16956.54</v>
      </c>
      <c r="U65" s="73"/>
      <c r="V65" s="73"/>
      <c r="W65" s="73">
        <f t="shared" si="5"/>
        <v>243543.74000000002</v>
      </c>
      <c r="X65" s="73" t="str">
        <f t="shared" si="6"/>
        <v>High sale</v>
      </c>
      <c r="Y65" s="73">
        <f t="shared" si="11"/>
        <v>0</v>
      </c>
      <c r="Z65" s="73" t="str" cm="1">
        <f t="array" ref="Z65">_xlfn.IFS(Q65&gt;=300000,"Large",Q65&gt;=150000,"Medium", Q65&gt;=0,"Small")</f>
        <v>Medium</v>
      </c>
      <c r="AA65" s="73" t="str">
        <f t="shared" si="12"/>
        <v>J</v>
      </c>
      <c r="AB65" s="73" t="str">
        <f t="shared" si="8"/>
        <v>00064</v>
      </c>
      <c r="AC65" s="73" t="str">
        <f t="shared" si="9"/>
        <v>Fatima-West</v>
      </c>
      <c r="AD65" s="73"/>
      <c r="AE65" s="73"/>
      <c r="AF65" s="73"/>
      <c r="AG65" s="73"/>
      <c r="AH65" s="74"/>
      <c r="AI65" s="75"/>
    </row>
    <row r="66" spans="1:56" x14ac:dyDescent="0.3">
      <c r="A66" s="76" t="s">
        <v>632</v>
      </c>
      <c r="B66" s="69" t="s">
        <v>756</v>
      </c>
      <c r="C66" s="69" t="s">
        <v>373</v>
      </c>
      <c r="D66" s="69" t="s">
        <v>690</v>
      </c>
      <c r="E66" s="69" t="s">
        <v>408</v>
      </c>
      <c r="F66" s="69">
        <v>29</v>
      </c>
      <c r="G66" s="69">
        <v>8789</v>
      </c>
      <c r="H66" s="69">
        <v>5</v>
      </c>
      <c r="I66" s="69">
        <v>7.5</v>
      </c>
      <c r="J66" s="69" t="s">
        <v>642</v>
      </c>
      <c r="K66" s="69" t="s">
        <v>372</v>
      </c>
      <c r="L66" s="69" t="s">
        <v>665</v>
      </c>
      <c r="M66" s="69">
        <f t="shared" ref="M66:M129" si="13">SUM(F66*G66)</f>
        <v>254881</v>
      </c>
      <c r="N66" s="69">
        <f t="shared" ref="N66:N129" si="14">SUM(M66*H66/100)</f>
        <v>12744.05</v>
      </c>
      <c r="O66" s="69">
        <f t="shared" ref="O66:O129" si="15">SUM(M66-N66)</f>
        <v>242136.95</v>
      </c>
      <c r="P66" s="69">
        <f t="shared" ref="P66:P129" si="16">SUM(O66*I66/100)</f>
        <v>18160.271250000002</v>
      </c>
      <c r="Q66" s="69">
        <f t="shared" ref="Q66:Q129" si="17">SUM(P66+O66)</f>
        <v>260297.22125</v>
      </c>
      <c r="R66" s="69"/>
      <c r="S66" s="69"/>
      <c r="T66" s="69">
        <f t="shared" ref="T66:T129" si="18">$S$4*O66</f>
        <v>18160.271250000002</v>
      </c>
      <c r="U66" s="69"/>
      <c r="V66" s="69"/>
      <c r="W66" s="69">
        <f t="shared" ref="W66:W129" si="19">Q66+$V$5</f>
        <v>260797.22125</v>
      </c>
      <c r="X66" s="69" t="str">
        <f t="shared" ref="X66:X129" si="20">IF(Q66&gt;=100000,"High sale","Low Sale")</f>
        <v>High sale</v>
      </c>
      <c r="Y66" s="69">
        <f t="shared" si="11"/>
        <v>0</v>
      </c>
      <c r="Z66" s="69" t="str" cm="1">
        <f t="array" ref="Z66">_xlfn.IFS(Q66&gt;=300000,"Large",Q66&gt;=150000,"Medium", Q66&gt;=0,"Small")</f>
        <v>Medium</v>
      </c>
      <c r="AA66" s="69" t="str">
        <f t="shared" ref="AA66:AA129" si="21">TEXT(A66,"mmmmm")</f>
        <v>J</v>
      </c>
      <c r="AB66" s="69" t="str">
        <f t="shared" ref="AB66:AB129" si="22">RIGHT(B66,5)</f>
        <v>00065</v>
      </c>
      <c r="AC66" s="69" t="str">
        <f t="shared" ref="AC66:AC129" si="23">_xlfn.CONCAT((C66&amp;"-"&amp;L66))</f>
        <v>Fatima-East</v>
      </c>
      <c r="AD66" s="69"/>
      <c r="AE66" s="69"/>
      <c r="AF66" s="69"/>
      <c r="AG66" s="69"/>
      <c r="AH66" s="70"/>
      <c r="AI66" s="71"/>
    </row>
    <row r="67" spans="1:56" x14ac:dyDescent="0.3">
      <c r="A67" s="72" t="s">
        <v>666</v>
      </c>
      <c r="B67" s="73" t="s">
        <v>757</v>
      </c>
      <c r="C67" s="73" t="s">
        <v>662</v>
      </c>
      <c r="D67" s="73" t="s">
        <v>740</v>
      </c>
      <c r="E67" s="73" t="s">
        <v>408</v>
      </c>
      <c r="F67" s="73">
        <v>7</v>
      </c>
      <c r="G67" s="73">
        <v>8344</v>
      </c>
      <c r="H67" s="73">
        <v>15</v>
      </c>
      <c r="I67" s="73">
        <v>7.5</v>
      </c>
      <c r="J67" s="73" t="s">
        <v>642</v>
      </c>
      <c r="K67" s="73" t="s">
        <v>384</v>
      </c>
      <c r="L67" s="73" t="s">
        <v>649</v>
      </c>
      <c r="M67" s="73">
        <f t="shared" si="13"/>
        <v>58408</v>
      </c>
      <c r="N67" s="73">
        <f t="shared" si="14"/>
        <v>8761.2000000000007</v>
      </c>
      <c r="O67" s="73">
        <f t="shared" si="15"/>
        <v>49646.8</v>
      </c>
      <c r="P67" s="73">
        <f t="shared" si="16"/>
        <v>3723.51</v>
      </c>
      <c r="Q67" s="73">
        <f t="shared" si="17"/>
        <v>53370.310000000005</v>
      </c>
      <c r="R67" s="73"/>
      <c r="S67" s="73"/>
      <c r="T67" s="73">
        <f t="shared" si="18"/>
        <v>3723.51</v>
      </c>
      <c r="U67" s="73"/>
      <c r="V67" s="73"/>
      <c r="W67" s="73">
        <f t="shared" si="19"/>
        <v>53870.310000000005</v>
      </c>
      <c r="X67" s="73" t="str">
        <f t="shared" si="20"/>
        <v>Low Sale</v>
      </c>
      <c r="Y67" s="73">
        <f t="shared" ref="Y67:Y130" si="24">IF(F67&gt;=30,O67*5%,0)</f>
        <v>0</v>
      </c>
      <c r="Z67" s="73" t="str" cm="1">
        <f t="array" ref="Z67">_xlfn.IFS(Q67&gt;=300000,"Large",Q67&gt;=150000,"Medium", Q67&gt;=0,"Small")</f>
        <v>Small</v>
      </c>
      <c r="AA67" s="73" t="str">
        <f t="shared" si="21"/>
        <v>J</v>
      </c>
      <c r="AB67" s="73" t="str">
        <f t="shared" si="22"/>
        <v>00066</v>
      </c>
      <c r="AC67" s="73" t="str">
        <f t="shared" si="23"/>
        <v>Ade-West</v>
      </c>
      <c r="AD67" s="73"/>
      <c r="AE67" s="73"/>
      <c r="AF67" s="73"/>
      <c r="AG67" s="73"/>
      <c r="AH67" s="74"/>
      <c r="AI67" s="75"/>
    </row>
    <row r="68" spans="1:56" x14ac:dyDescent="0.3">
      <c r="A68" s="76" t="s">
        <v>654</v>
      </c>
      <c r="B68" s="69" t="s">
        <v>758</v>
      </c>
      <c r="C68" s="69" t="s">
        <v>373</v>
      </c>
      <c r="D68" s="69" t="s">
        <v>663</v>
      </c>
      <c r="E68" s="69" t="s">
        <v>664</v>
      </c>
      <c r="F68" s="69">
        <v>41</v>
      </c>
      <c r="G68" s="69">
        <v>8684</v>
      </c>
      <c r="H68" s="69">
        <v>5</v>
      </c>
      <c r="I68" s="69">
        <v>7.5</v>
      </c>
      <c r="J68" s="69" t="s">
        <v>656</v>
      </c>
      <c r="K68" s="69" t="s">
        <v>384</v>
      </c>
      <c r="L68" s="69" t="s">
        <v>649</v>
      </c>
      <c r="M68" s="69">
        <f t="shared" si="13"/>
        <v>356044</v>
      </c>
      <c r="N68" s="69">
        <f t="shared" si="14"/>
        <v>17802.2</v>
      </c>
      <c r="O68" s="69">
        <f t="shared" si="15"/>
        <v>338241.8</v>
      </c>
      <c r="P68" s="69">
        <f t="shared" si="16"/>
        <v>25368.134999999998</v>
      </c>
      <c r="Q68" s="69">
        <f t="shared" si="17"/>
        <v>363609.935</v>
      </c>
      <c r="R68" s="69"/>
      <c r="S68" s="69"/>
      <c r="T68" s="69">
        <f t="shared" si="18"/>
        <v>25368.134999999998</v>
      </c>
      <c r="U68" s="69"/>
      <c r="V68" s="69"/>
      <c r="W68" s="69">
        <f t="shared" si="19"/>
        <v>364109.935</v>
      </c>
      <c r="X68" s="69" t="str">
        <f t="shared" si="20"/>
        <v>High sale</v>
      </c>
      <c r="Y68" s="69">
        <f t="shared" si="24"/>
        <v>16912.09</v>
      </c>
      <c r="Z68" s="69" t="str" cm="1">
        <f t="array" ref="Z68">_xlfn.IFS(Q68&gt;=300000,"Large",Q68&gt;=150000,"Medium", Q68&gt;=0,"Small")</f>
        <v>Large</v>
      </c>
      <c r="AA68" s="69" t="str">
        <f t="shared" si="21"/>
        <v>J</v>
      </c>
      <c r="AB68" s="69" t="str">
        <f t="shared" si="22"/>
        <v>00067</v>
      </c>
      <c r="AC68" s="69" t="str">
        <f t="shared" si="23"/>
        <v>Fatima-West</v>
      </c>
      <c r="AD68" s="69"/>
      <c r="AE68" s="69"/>
      <c r="AF68" s="69"/>
      <c r="AG68" s="69"/>
      <c r="AH68" s="70"/>
      <c r="AI68" s="71"/>
    </row>
    <row r="69" spans="1:56" x14ac:dyDescent="0.3">
      <c r="A69" s="72" t="s">
        <v>721</v>
      </c>
      <c r="B69" s="73" t="s">
        <v>759</v>
      </c>
      <c r="C69" s="73" t="s">
        <v>93</v>
      </c>
      <c r="D69" s="73" t="s">
        <v>652</v>
      </c>
      <c r="E69" s="73" t="s">
        <v>653</v>
      </c>
      <c r="F69" s="73">
        <v>34</v>
      </c>
      <c r="G69" s="73">
        <v>14695</v>
      </c>
      <c r="H69" s="73">
        <v>0</v>
      </c>
      <c r="I69" s="73">
        <v>7.5</v>
      </c>
      <c r="J69" s="73" t="s">
        <v>656</v>
      </c>
      <c r="K69" s="73" t="s">
        <v>372</v>
      </c>
      <c r="L69" s="73" t="s">
        <v>636</v>
      </c>
      <c r="M69" s="73">
        <f t="shared" si="13"/>
        <v>499630</v>
      </c>
      <c r="N69" s="73">
        <f t="shared" si="14"/>
        <v>0</v>
      </c>
      <c r="O69" s="73">
        <f t="shared" si="15"/>
        <v>499630</v>
      </c>
      <c r="P69" s="73">
        <f t="shared" si="16"/>
        <v>37472.25</v>
      </c>
      <c r="Q69" s="73">
        <f t="shared" si="17"/>
        <v>537102.25</v>
      </c>
      <c r="R69" s="73"/>
      <c r="S69" s="73"/>
      <c r="T69" s="73">
        <f t="shared" si="18"/>
        <v>37472.25</v>
      </c>
      <c r="U69" s="73"/>
      <c r="V69" s="73"/>
      <c r="W69" s="73">
        <f t="shared" si="19"/>
        <v>537602.25</v>
      </c>
      <c r="X69" s="73" t="str">
        <f t="shared" si="20"/>
        <v>High sale</v>
      </c>
      <c r="Y69" s="73">
        <f t="shared" si="24"/>
        <v>24981.5</v>
      </c>
      <c r="Z69" s="73" t="str" cm="1">
        <f t="array" ref="Z69">_xlfn.IFS(Q69&gt;=300000,"Large",Q69&gt;=150000,"Medium", Q69&gt;=0,"Small")</f>
        <v>Large</v>
      </c>
      <c r="AA69" s="73" t="str">
        <f t="shared" si="21"/>
        <v>J</v>
      </c>
      <c r="AB69" s="73" t="str">
        <f t="shared" si="22"/>
        <v>00068</v>
      </c>
      <c r="AC69" s="73" t="str">
        <f t="shared" si="23"/>
        <v>Ibrahim-South</v>
      </c>
      <c r="AD69" s="73"/>
      <c r="AE69" s="73"/>
      <c r="AF69" s="73"/>
      <c r="AG69" s="73"/>
      <c r="AH69" s="74"/>
      <c r="AI69" s="75"/>
    </row>
    <row r="70" spans="1:56" x14ac:dyDescent="0.3">
      <c r="A70" s="76" t="s">
        <v>760</v>
      </c>
      <c r="B70" s="69" t="s">
        <v>761</v>
      </c>
      <c r="C70" s="69" t="s">
        <v>93</v>
      </c>
      <c r="D70" s="69" t="s">
        <v>675</v>
      </c>
      <c r="E70" s="69" t="s">
        <v>403</v>
      </c>
      <c r="F70" s="69">
        <v>31</v>
      </c>
      <c r="G70" s="69">
        <v>10153</v>
      </c>
      <c r="H70" s="69">
        <v>10</v>
      </c>
      <c r="I70" s="69">
        <v>7.5</v>
      </c>
      <c r="J70" s="69" t="s">
        <v>656</v>
      </c>
      <c r="K70" s="69" t="s">
        <v>384</v>
      </c>
      <c r="L70" s="69" t="s">
        <v>649</v>
      </c>
      <c r="M70" s="69">
        <f t="shared" si="13"/>
        <v>314743</v>
      </c>
      <c r="N70" s="69">
        <f t="shared" si="14"/>
        <v>31474.3</v>
      </c>
      <c r="O70" s="69">
        <f t="shared" si="15"/>
        <v>283268.7</v>
      </c>
      <c r="P70" s="69">
        <f t="shared" si="16"/>
        <v>21245.1525</v>
      </c>
      <c r="Q70" s="69">
        <f t="shared" si="17"/>
        <v>304513.85250000004</v>
      </c>
      <c r="R70" s="69"/>
      <c r="S70" s="69"/>
      <c r="T70" s="69">
        <f t="shared" si="18"/>
        <v>21245.1525</v>
      </c>
      <c r="U70" s="69"/>
      <c r="V70" s="69"/>
      <c r="W70" s="69">
        <f t="shared" si="19"/>
        <v>305013.85250000004</v>
      </c>
      <c r="X70" s="69" t="str">
        <f t="shared" si="20"/>
        <v>High sale</v>
      </c>
      <c r="Y70" s="69">
        <f t="shared" si="24"/>
        <v>14163.435000000001</v>
      </c>
      <c r="Z70" s="69" t="str" cm="1">
        <f t="array" ref="Z70">_xlfn.IFS(Q70&gt;=300000,"Large",Q70&gt;=150000,"Medium", Q70&gt;=0,"Small")</f>
        <v>Large</v>
      </c>
      <c r="AA70" s="69" t="str">
        <f t="shared" si="21"/>
        <v>J</v>
      </c>
      <c r="AB70" s="69" t="str">
        <f t="shared" si="22"/>
        <v>00069</v>
      </c>
      <c r="AC70" s="69" t="str">
        <f t="shared" si="23"/>
        <v>Ibrahim-West</v>
      </c>
      <c r="AD70" s="69"/>
      <c r="AE70" s="69"/>
      <c r="AF70" s="69"/>
      <c r="AG70" s="69"/>
      <c r="AH70" s="70"/>
      <c r="AI70" s="71"/>
    </row>
    <row r="71" spans="1:56" x14ac:dyDescent="0.3">
      <c r="A71" s="72" t="s">
        <v>696</v>
      </c>
      <c r="B71" s="73" t="s">
        <v>762</v>
      </c>
      <c r="C71" s="73" t="s">
        <v>100</v>
      </c>
      <c r="D71" s="73" t="s">
        <v>710</v>
      </c>
      <c r="E71" s="73" t="s">
        <v>641</v>
      </c>
      <c r="F71" s="73">
        <v>23</v>
      </c>
      <c r="G71" s="73">
        <v>11834</v>
      </c>
      <c r="H71" s="73">
        <v>15</v>
      </c>
      <c r="I71" s="73">
        <v>7.5</v>
      </c>
      <c r="J71" s="73" t="s">
        <v>642</v>
      </c>
      <c r="K71" s="73" t="s">
        <v>392</v>
      </c>
      <c r="L71" s="73" t="s">
        <v>636</v>
      </c>
      <c r="M71" s="73">
        <f t="shared" si="13"/>
        <v>272182</v>
      </c>
      <c r="N71" s="73">
        <f t="shared" si="14"/>
        <v>40827.300000000003</v>
      </c>
      <c r="O71" s="73">
        <f t="shared" si="15"/>
        <v>231354.7</v>
      </c>
      <c r="P71" s="73">
        <f t="shared" si="16"/>
        <v>17351.602500000001</v>
      </c>
      <c r="Q71" s="73">
        <f t="shared" si="17"/>
        <v>248706.30250000002</v>
      </c>
      <c r="R71" s="73"/>
      <c r="S71" s="73"/>
      <c r="T71" s="73">
        <f t="shared" si="18"/>
        <v>17351.602500000001</v>
      </c>
      <c r="U71" s="73"/>
      <c r="V71" s="73"/>
      <c r="W71" s="73">
        <f t="shared" si="19"/>
        <v>249206.30250000002</v>
      </c>
      <c r="X71" s="73" t="str">
        <f t="shared" si="20"/>
        <v>High sale</v>
      </c>
      <c r="Y71" s="73">
        <f t="shared" si="24"/>
        <v>0</v>
      </c>
      <c r="Z71" s="73" t="str" cm="1">
        <f t="array" ref="Z71">_xlfn.IFS(Q71&gt;=300000,"Large",Q71&gt;=150000,"Medium", Q71&gt;=0,"Small")</f>
        <v>Medium</v>
      </c>
      <c r="AA71" s="73" t="str">
        <f t="shared" si="21"/>
        <v>J</v>
      </c>
      <c r="AB71" s="73" t="str">
        <f t="shared" si="22"/>
        <v>00070</v>
      </c>
      <c r="AC71" s="73" t="str">
        <f t="shared" si="23"/>
        <v>Kemi-South</v>
      </c>
      <c r="AD71" s="73"/>
      <c r="AE71" s="73"/>
      <c r="AF71" s="73"/>
      <c r="AG71" s="73"/>
      <c r="AH71" s="74"/>
      <c r="AI71" s="75"/>
    </row>
    <row r="72" spans="1:56" x14ac:dyDescent="0.3">
      <c r="A72" s="76" t="s">
        <v>701</v>
      </c>
      <c r="B72" s="69" t="s">
        <v>763</v>
      </c>
      <c r="C72" s="69" t="s">
        <v>671</v>
      </c>
      <c r="D72" s="69" t="s">
        <v>216</v>
      </c>
      <c r="E72" s="69" t="s">
        <v>647</v>
      </c>
      <c r="F72" s="69">
        <v>17</v>
      </c>
      <c r="G72" s="69">
        <v>2868</v>
      </c>
      <c r="H72" s="69">
        <v>10</v>
      </c>
      <c r="I72" s="69">
        <v>7.5</v>
      </c>
      <c r="J72" s="69" t="s">
        <v>648</v>
      </c>
      <c r="K72" s="69" t="s">
        <v>384</v>
      </c>
      <c r="L72" s="69" t="s">
        <v>665</v>
      </c>
      <c r="M72" s="69">
        <f t="shared" si="13"/>
        <v>48756</v>
      </c>
      <c r="N72" s="69">
        <f t="shared" si="14"/>
        <v>4875.6000000000004</v>
      </c>
      <c r="O72" s="69">
        <f t="shared" si="15"/>
        <v>43880.4</v>
      </c>
      <c r="P72" s="69">
        <f t="shared" si="16"/>
        <v>3291.03</v>
      </c>
      <c r="Q72" s="69">
        <f t="shared" si="17"/>
        <v>47171.43</v>
      </c>
      <c r="R72" s="69"/>
      <c r="S72" s="69"/>
      <c r="T72" s="69">
        <f t="shared" si="18"/>
        <v>3291.03</v>
      </c>
      <c r="U72" s="69"/>
      <c r="V72" s="69"/>
      <c r="W72" s="69">
        <f t="shared" si="19"/>
        <v>47671.43</v>
      </c>
      <c r="X72" s="69" t="str">
        <f t="shared" si="20"/>
        <v>Low Sale</v>
      </c>
      <c r="Y72" s="69">
        <f t="shared" si="24"/>
        <v>0</v>
      </c>
      <c r="Z72" s="69" t="str" cm="1">
        <f t="array" ref="Z72">_xlfn.IFS(Q72&gt;=300000,"Large",Q72&gt;=150000,"Medium", Q72&gt;=0,"Small")</f>
        <v>Small</v>
      </c>
      <c r="AA72" s="69" t="str">
        <f t="shared" si="21"/>
        <v>J</v>
      </c>
      <c r="AB72" s="69" t="str">
        <f t="shared" si="22"/>
        <v>00071</v>
      </c>
      <c r="AC72" s="69" t="str">
        <f t="shared" si="23"/>
        <v>Bola-East</v>
      </c>
      <c r="AD72" s="69"/>
      <c r="AE72" s="69"/>
      <c r="AF72" s="69"/>
      <c r="AG72" s="69"/>
      <c r="AH72" s="70"/>
      <c r="AI72" s="71"/>
    </row>
    <row r="73" spans="1:56" x14ac:dyDescent="0.3">
      <c r="A73" s="72" t="s">
        <v>637</v>
      </c>
      <c r="B73" s="73" t="s">
        <v>764</v>
      </c>
      <c r="C73" s="73" t="s">
        <v>714</v>
      </c>
      <c r="D73" s="73" t="s">
        <v>710</v>
      </c>
      <c r="E73" s="73" t="s">
        <v>641</v>
      </c>
      <c r="F73" s="73">
        <v>5</v>
      </c>
      <c r="G73" s="73">
        <v>6722</v>
      </c>
      <c r="H73" s="73">
        <v>15</v>
      </c>
      <c r="I73" s="73">
        <v>7.5</v>
      </c>
      <c r="J73" s="73" t="s">
        <v>648</v>
      </c>
      <c r="K73" s="73" t="s">
        <v>384</v>
      </c>
      <c r="L73" s="73" t="s">
        <v>649</v>
      </c>
      <c r="M73" s="73">
        <f t="shared" si="13"/>
        <v>33610</v>
      </c>
      <c r="N73" s="73">
        <f t="shared" si="14"/>
        <v>5041.5</v>
      </c>
      <c r="O73" s="73">
        <f t="shared" si="15"/>
        <v>28568.5</v>
      </c>
      <c r="P73" s="73">
        <f t="shared" si="16"/>
        <v>2142.6374999999998</v>
      </c>
      <c r="Q73" s="73">
        <f t="shared" si="17"/>
        <v>30711.137500000001</v>
      </c>
      <c r="R73" s="73"/>
      <c r="S73" s="73"/>
      <c r="T73" s="73">
        <f t="shared" si="18"/>
        <v>2142.6374999999998</v>
      </c>
      <c r="U73" s="73"/>
      <c r="V73" s="73"/>
      <c r="W73" s="73">
        <f t="shared" si="19"/>
        <v>31211.137500000001</v>
      </c>
      <c r="X73" s="73" t="str">
        <f t="shared" si="20"/>
        <v>Low Sale</v>
      </c>
      <c r="Y73" s="73">
        <f t="shared" si="24"/>
        <v>0</v>
      </c>
      <c r="Z73" s="73" t="str" cm="1">
        <f t="array" ref="Z73">_xlfn.IFS(Q73&gt;=300000,"Large",Q73&gt;=150000,"Medium", Q73&gt;=0,"Small")</f>
        <v>Small</v>
      </c>
      <c r="AA73" s="73" t="str">
        <f t="shared" si="21"/>
        <v>J</v>
      </c>
      <c r="AB73" s="73" t="str">
        <f t="shared" si="22"/>
        <v>00072</v>
      </c>
      <c r="AC73" s="73" t="str">
        <f t="shared" si="23"/>
        <v>Hassan-West</v>
      </c>
      <c r="AD73" s="73"/>
      <c r="AE73" s="73"/>
      <c r="AF73" s="73"/>
      <c r="AG73" s="73"/>
      <c r="AH73" s="74"/>
      <c r="AI73" s="75"/>
    </row>
    <row r="74" spans="1:56" x14ac:dyDescent="0.3">
      <c r="A74" s="76" t="s">
        <v>760</v>
      </c>
      <c r="B74" s="69" t="s">
        <v>765</v>
      </c>
      <c r="C74" s="69" t="s">
        <v>100</v>
      </c>
      <c r="D74" s="69" t="s">
        <v>660</v>
      </c>
      <c r="E74" s="69" t="s">
        <v>406</v>
      </c>
      <c r="F74" s="69">
        <v>22</v>
      </c>
      <c r="G74" s="69">
        <v>3414</v>
      </c>
      <c r="H74" s="69">
        <v>5</v>
      </c>
      <c r="I74" s="69">
        <v>7.5</v>
      </c>
      <c r="J74" s="69" t="s">
        <v>648</v>
      </c>
      <c r="K74" s="69" t="s">
        <v>392</v>
      </c>
      <c r="L74" s="69" t="s">
        <v>643</v>
      </c>
      <c r="M74" s="69">
        <f t="shared" si="13"/>
        <v>75108</v>
      </c>
      <c r="N74" s="69">
        <f t="shared" si="14"/>
        <v>3755.4</v>
      </c>
      <c r="O74" s="69">
        <f t="shared" si="15"/>
        <v>71352.600000000006</v>
      </c>
      <c r="P74" s="69">
        <f t="shared" si="16"/>
        <v>5351.4449999999997</v>
      </c>
      <c r="Q74" s="69">
        <f t="shared" si="17"/>
        <v>76704.045000000013</v>
      </c>
      <c r="R74" s="69"/>
      <c r="S74" s="69"/>
      <c r="T74" s="69">
        <f t="shared" si="18"/>
        <v>5351.4450000000006</v>
      </c>
      <c r="U74" s="69"/>
      <c r="V74" s="69"/>
      <c r="W74" s="69">
        <f t="shared" si="19"/>
        <v>77204.045000000013</v>
      </c>
      <c r="X74" s="69" t="str">
        <f t="shared" si="20"/>
        <v>Low Sale</v>
      </c>
      <c r="Y74" s="69">
        <f t="shared" si="24"/>
        <v>0</v>
      </c>
      <c r="Z74" s="69" t="str" cm="1">
        <f t="array" ref="Z74">_xlfn.IFS(Q74&gt;=300000,"Large",Q74&gt;=150000,"Medium", Q74&gt;=0,"Small")</f>
        <v>Small</v>
      </c>
      <c r="AA74" s="69" t="str">
        <f t="shared" si="21"/>
        <v>J</v>
      </c>
      <c r="AB74" s="69" t="str">
        <f t="shared" si="22"/>
        <v>00073</v>
      </c>
      <c r="AC74" s="69" t="str">
        <f t="shared" si="23"/>
        <v>Kemi-North</v>
      </c>
      <c r="AD74" s="69"/>
      <c r="AE74" s="69"/>
      <c r="AF74" s="69"/>
      <c r="AG74" s="69"/>
      <c r="AH74" s="70"/>
      <c r="AI74" s="71"/>
    </row>
    <row r="75" spans="1:56" x14ac:dyDescent="0.3">
      <c r="A75" s="72" t="s">
        <v>721</v>
      </c>
      <c r="B75" s="73" t="s">
        <v>766</v>
      </c>
      <c r="C75" s="73" t="s">
        <v>662</v>
      </c>
      <c r="D75" s="73" t="s">
        <v>245</v>
      </c>
      <c r="E75" s="73" t="s">
        <v>416</v>
      </c>
      <c r="F75" s="73">
        <v>7</v>
      </c>
      <c r="G75" s="73">
        <v>7927</v>
      </c>
      <c r="H75" s="73">
        <v>10</v>
      </c>
      <c r="I75" s="73">
        <v>7.5</v>
      </c>
      <c r="J75" s="73" t="s">
        <v>635</v>
      </c>
      <c r="K75" s="73" t="s">
        <v>372</v>
      </c>
      <c r="L75" s="73" t="s">
        <v>643</v>
      </c>
      <c r="M75" s="73">
        <f t="shared" si="13"/>
        <v>55489</v>
      </c>
      <c r="N75" s="73">
        <f t="shared" si="14"/>
        <v>5548.9</v>
      </c>
      <c r="O75" s="73">
        <f t="shared" si="15"/>
        <v>49940.1</v>
      </c>
      <c r="P75" s="73">
        <f t="shared" si="16"/>
        <v>3745.5075000000002</v>
      </c>
      <c r="Q75" s="73">
        <f t="shared" si="17"/>
        <v>53685.607499999998</v>
      </c>
      <c r="R75" s="73"/>
      <c r="S75" s="73"/>
      <c r="T75" s="73">
        <f t="shared" si="18"/>
        <v>3745.5074999999997</v>
      </c>
      <c r="U75" s="73"/>
      <c r="V75" s="73"/>
      <c r="W75" s="73">
        <f t="shared" si="19"/>
        <v>54185.607499999998</v>
      </c>
      <c r="X75" s="73" t="str">
        <f t="shared" si="20"/>
        <v>Low Sale</v>
      </c>
      <c r="Y75" s="73">
        <f t="shared" si="24"/>
        <v>0</v>
      </c>
      <c r="Z75" s="73" t="str" cm="1">
        <f t="array" ref="Z75">_xlfn.IFS(Q75&gt;=300000,"Large",Q75&gt;=150000,"Medium", Q75&gt;=0,"Small")</f>
        <v>Small</v>
      </c>
      <c r="AA75" s="73" t="str">
        <f t="shared" si="21"/>
        <v>J</v>
      </c>
      <c r="AB75" s="73" t="str">
        <f t="shared" si="22"/>
        <v>00074</v>
      </c>
      <c r="AC75" s="73" t="str">
        <f t="shared" si="23"/>
        <v>Ade-North</v>
      </c>
      <c r="AD75" s="73"/>
      <c r="AE75" s="73"/>
      <c r="AF75" s="73"/>
      <c r="AG75" s="73"/>
      <c r="AH75" s="74"/>
      <c r="AI75" s="75"/>
    </row>
    <row r="76" spans="1:56" x14ac:dyDescent="0.3">
      <c r="A76" s="76" t="s">
        <v>743</v>
      </c>
      <c r="B76" s="69" t="s">
        <v>767</v>
      </c>
      <c r="C76" s="69" t="s">
        <v>373</v>
      </c>
      <c r="D76" s="69" t="s">
        <v>246</v>
      </c>
      <c r="E76" s="69" t="s">
        <v>416</v>
      </c>
      <c r="F76" s="69">
        <v>17</v>
      </c>
      <c r="G76" s="69">
        <v>1688</v>
      </c>
      <c r="H76" s="69">
        <v>0</v>
      </c>
      <c r="I76" s="69">
        <v>7.5</v>
      </c>
      <c r="J76" s="69" t="s">
        <v>635</v>
      </c>
      <c r="K76" s="69" t="s">
        <v>384</v>
      </c>
      <c r="L76" s="69" t="s">
        <v>643</v>
      </c>
      <c r="M76" s="69">
        <f t="shared" si="13"/>
        <v>28696</v>
      </c>
      <c r="N76" s="69">
        <f t="shared" si="14"/>
        <v>0</v>
      </c>
      <c r="O76" s="69">
        <f t="shared" si="15"/>
        <v>28696</v>
      </c>
      <c r="P76" s="69">
        <f t="shared" si="16"/>
        <v>2152.1999999999998</v>
      </c>
      <c r="Q76" s="69">
        <f t="shared" si="17"/>
        <v>30848.2</v>
      </c>
      <c r="R76" s="69"/>
      <c r="S76" s="69"/>
      <c r="T76" s="69">
        <f t="shared" si="18"/>
        <v>2152.1999999999998</v>
      </c>
      <c r="U76" s="69"/>
      <c r="V76" s="69"/>
      <c r="W76" s="69">
        <f t="shared" si="19"/>
        <v>31348.2</v>
      </c>
      <c r="X76" s="69" t="str">
        <f t="shared" si="20"/>
        <v>Low Sale</v>
      </c>
      <c r="Y76" s="69">
        <f t="shared" si="24"/>
        <v>0</v>
      </c>
      <c r="Z76" s="69" t="str" cm="1">
        <f t="array" ref="Z76">_xlfn.IFS(Q76&gt;=300000,"Large",Q76&gt;=150000,"Medium", Q76&gt;=0,"Small")</f>
        <v>Small</v>
      </c>
      <c r="AA76" s="69" t="str">
        <f t="shared" si="21"/>
        <v>J</v>
      </c>
      <c r="AB76" s="69" t="str">
        <f t="shared" si="22"/>
        <v>00075</v>
      </c>
      <c r="AC76" s="69" t="str">
        <f t="shared" si="23"/>
        <v>Fatima-North</v>
      </c>
      <c r="AD76" s="69"/>
      <c r="AE76" s="69"/>
      <c r="AF76" s="69"/>
      <c r="AG76" s="69"/>
      <c r="AH76" s="70"/>
      <c r="AI76" s="71"/>
    </row>
    <row r="77" spans="1:56" x14ac:dyDescent="0.3">
      <c r="A77" s="72" t="s">
        <v>693</v>
      </c>
      <c r="B77" s="73" t="s">
        <v>768</v>
      </c>
      <c r="C77" s="73" t="s">
        <v>93</v>
      </c>
      <c r="D77" s="73" t="s">
        <v>685</v>
      </c>
      <c r="E77" s="73" t="s">
        <v>406</v>
      </c>
      <c r="F77" s="73">
        <v>24</v>
      </c>
      <c r="G77" s="73">
        <v>7955</v>
      </c>
      <c r="H77" s="73">
        <v>10</v>
      </c>
      <c r="I77" s="73">
        <v>7.5</v>
      </c>
      <c r="J77" s="73" t="s">
        <v>635</v>
      </c>
      <c r="K77" s="73" t="s">
        <v>384</v>
      </c>
      <c r="L77" s="73" t="s">
        <v>643</v>
      </c>
      <c r="M77" s="73">
        <f t="shared" si="13"/>
        <v>190920</v>
      </c>
      <c r="N77" s="73">
        <f t="shared" si="14"/>
        <v>19092</v>
      </c>
      <c r="O77" s="73">
        <f t="shared" si="15"/>
        <v>171828</v>
      </c>
      <c r="P77" s="73">
        <f t="shared" si="16"/>
        <v>12887.1</v>
      </c>
      <c r="Q77" s="73">
        <f t="shared" si="17"/>
        <v>184715.1</v>
      </c>
      <c r="R77" s="73"/>
      <c r="S77" s="73"/>
      <c r="T77" s="73">
        <f t="shared" si="18"/>
        <v>12887.1</v>
      </c>
      <c r="U77" s="73"/>
      <c r="V77" s="73"/>
      <c r="W77" s="73">
        <f t="shared" si="19"/>
        <v>185215.1</v>
      </c>
      <c r="X77" s="73" t="str">
        <f t="shared" si="20"/>
        <v>High sale</v>
      </c>
      <c r="Y77" s="73">
        <f t="shared" si="24"/>
        <v>0</v>
      </c>
      <c r="Z77" s="73" t="str" cm="1">
        <f t="array" ref="Z77">_xlfn.IFS(Q77&gt;=300000,"Large",Q77&gt;=150000,"Medium", Q77&gt;=0,"Small")</f>
        <v>Medium</v>
      </c>
      <c r="AA77" s="73" t="str">
        <f t="shared" si="21"/>
        <v>J</v>
      </c>
      <c r="AB77" s="73" t="str">
        <f t="shared" si="22"/>
        <v>00076</v>
      </c>
      <c r="AC77" s="73" t="str">
        <f t="shared" si="23"/>
        <v>Ibrahim-North</v>
      </c>
      <c r="AD77" s="73"/>
      <c r="AE77" s="73"/>
      <c r="AF77" s="73"/>
      <c r="AG77" s="73"/>
      <c r="AH77" s="74"/>
      <c r="AI77" s="75"/>
    </row>
    <row r="78" spans="1:56" x14ac:dyDescent="0.3">
      <c r="A78" s="76" t="s">
        <v>743</v>
      </c>
      <c r="B78" s="69" t="s">
        <v>769</v>
      </c>
      <c r="C78" s="69" t="s">
        <v>373</v>
      </c>
      <c r="D78" s="69" t="s">
        <v>710</v>
      </c>
      <c r="E78" s="69" t="s">
        <v>641</v>
      </c>
      <c r="F78" s="69">
        <v>42</v>
      </c>
      <c r="G78" s="69">
        <v>2255</v>
      </c>
      <c r="H78" s="69">
        <v>5</v>
      </c>
      <c r="I78" s="69">
        <v>7.5</v>
      </c>
      <c r="J78" s="69" t="s">
        <v>635</v>
      </c>
      <c r="K78" s="69" t="s">
        <v>372</v>
      </c>
      <c r="L78" s="69" t="s">
        <v>665</v>
      </c>
      <c r="M78" s="69">
        <f t="shared" si="13"/>
        <v>94710</v>
      </c>
      <c r="N78" s="69">
        <f t="shared" si="14"/>
        <v>4735.5</v>
      </c>
      <c r="O78" s="69">
        <f t="shared" si="15"/>
        <v>89974.5</v>
      </c>
      <c r="P78" s="69">
        <f t="shared" si="16"/>
        <v>6748.0874999999996</v>
      </c>
      <c r="Q78" s="69">
        <f t="shared" si="17"/>
        <v>96722.587499999994</v>
      </c>
      <c r="R78" s="69"/>
      <c r="S78" s="69"/>
      <c r="T78" s="69">
        <f t="shared" si="18"/>
        <v>6748.0874999999996</v>
      </c>
      <c r="U78" s="69"/>
      <c r="V78" s="69"/>
      <c r="W78" s="69">
        <f t="shared" si="19"/>
        <v>97222.587499999994</v>
      </c>
      <c r="X78" s="69" t="str">
        <f t="shared" si="20"/>
        <v>Low Sale</v>
      </c>
      <c r="Y78" s="69">
        <f t="shared" si="24"/>
        <v>4498.7250000000004</v>
      </c>
      <c r="Z78" s="69" t="str" cm="1">
        <f t="array" ref="Z78">_xlfn.IFS(Q78&gt;=300000,"Large",Q78&gt;=150000,"Medium", Q78&gt;=0,"Small")</f>
        <v>Small</v>
      </c>
      <c r="AA78" s="69" t="str">
        <f t="shared" si="21"/>
        <v>J</v>
      </c>
      <c r="AB78" s="69" t="str">
        <f t="shared" si="22"/>
        <v>00077</v>
      </c>
      <c r="AC78" s="69" t="str">
        <f t="shared" si="23"/>
        <v>Fatima-East</v>
      </c>
      <c r="AD78" s="69"/>
      <c r="AE78" s="69"/>
      <c r="AF78" s="69"/>
      <c r="AG78" s="69"/>
      <c r="AH78" s="70"/>
      <c r="AI78" s="71"/>
      <c r="BC78" s="59" t="s">
        <v>1820</v>
      </c>
      <c r="BD78" t="s">
        <v>3089</v>
      </c>
    </row>
    <row r="79" spans="1:56" x14ac:dyDescent="0.3">
      <c r="A79" s="72" t="s">
        <v>708</v>
      </c>
      <c r="B79" s="73" t="s">
        <v>770</v>
      </c>
      <c r="C79" s="73" t="s">
        <v>100</v>
      </c>
      <c r="D79" s="73" t="s">
        <v>652</v>
      </c>
      <c r="E79" s="73" t="s">
        <v>653</v>
      </c>
      <c r="F79" s="73">
        <v>23</v>
      </c>
      <c r="G79" s="73">
        <v>4629</v>
      </c>
      <c r="H79" s="73">
        <v>0</v>
      </c>
      <c r="I79" s="73">
        <v>7.5</v>
      </c>
      <c r="J79" s="73" t="s">
        <v>648</v>
      </c>
      <c r="K79" s="73" t="s">
        <v>384</v>
      </c>
      <c r="L79" s="73" t="s">
        <v>665</v>
      </c>
      <c r="M79" s="73">
        <f t="shared" si="13"/>
        <v>106467</v>
      </c>
      <c r="N79" s="73">
        <f t="shared" si="14"/>
        <v>0</v>
      </c>
      <c r="O79" s="73">
        <f t="shared" si="15"/>
        <v>106467</v>
      </c>
      <c r="P79" s="73">
        <f t="shared" si="16"/>
        <v>7985.0249999999996</v>
      </c>
      <c r="Q79" s="73">
        <f t="shared" si="17"/>
        <v>114452.02499999999</v>
      </c>
      <c r="R79" s="73"/>
      <c r="S79" s="73"/>
      <c r="T79" s="73">
        <f t="shared" si="18"/>
        <v>7985.0249999999996</v>
      </c>
      <c r="U79" s="73"/>
      <c r="V79" s="73"/>
      <c r="W79" s="73">
        <f t="shared" si="19"/>
        <v>114952.02499999999</v>
      </c>
      <c r="X79" s="73" t="str">
        <f t="shared" si="20"/>
        <v>High sale</v>
      </c>
      <c r="Y79" s="73">
        <f t="shared" si="24"/>
        <v>0</v>
      </c>
      <c r="Z79" s="73" t="str" cm="1">
        <f t="array" ref="Z79">_xlfn.IFS(Q79&gt;=300000,"Large",Q79&gt;=150000,"Medium", Q79&gt;=0,"Small")</f>
        <v>Small</v>
      </c>
      <c r="AA79" s="73" t="str">
        <f t="shared" si="21"/>
        <v>J</v>
      </c>
      <c r="AB79" s="73" t="str">
        <f t="shared" si="22"/>
        <v>00078</v>
      </c>
      <c r="AC79" s="73" t="str">
        <f t="shared" si="23"/>
        <v>Kemi-East</v>
      </c>
      <c r="AD79" s="73"/>
      <c r="AE79" s="73"/>
      <c r="AF79" s="73"/>
      <c r="AG79" s="73"/>
      <c r="AH79" s="74"/>
      <c r="AI79" s="75"/>
      <c r="BC79" s="56" t="s">
        <v>647</v>
      </c>
      <c r="BD79">
        <v>832034.54625000001</v>
      </c>
    </row>
    <row r="80" spans="1:56" x14ac:dyDescent="0.3">
      <c r="A80" s="76" t="s">
        <v>676</v>
      </c>
      <c r="B80" s="69" t="s">
        <v>771</v>
      </c>
      <c r="C80" s="69" t="s">
        <v>639</v>
      </c>
      <c r="D80" s="69" t="s">
        <v>740</v>
      </c>
      <c r="E80" s="69" t="s">
        <v>408</v>
      </c>
      <c r="F80" s="69">
        <v>38</v>
      </c>
      <c r="G80" s="69">
        <v>12496</v>
      </c>
      <c r="H80" s="69">
        <v>15</v>
      </c>
      <c r="I80" s="69">
        <v>7.5</v>
      </c>
      <c r="J80" s="69" t="s">
        <v>642</v>
      </c>
      <c r="K80" s="69" t="s">
        <v>372</v>
      </c>
      <c r="L80" s="69" t="s">
        <v>636</v>
      </c>
      <c r="M80" s="69">
        <f t="shared" si="13"/>
        <v>474848</v>
      </c>
      <c r="N80" s="69">
        <f t="shared" si="14"/>
        <v>71227.199999999997</v>
      </c>
      <c r="O80" s="69">
        <f t="shared" si="15"/>
        <v>403620.8</v>
      </c>
      <c r="P80" s="69">
        <f t="shared" si="16"/>
        <v>30271.56</v>
      </c>
      <c r="Q80" s="69">
        <f t="shared" si="17"/>
        <v>433892.36</v>
      </c>
      <c r="R80" s="69"/>
      <c r="S80" s="69"/>
      <c r="T80" s="69">
        <f t="shared" si="18"/>
        <v>30271.559999999998</v>
      </c>
      <c r="U80" s="69"/>
      <c r="V80" s="69"/>
      <c r="W80" s="69">
        <f t="shared" si="19"/>
        <v>434392.36</v>
      </c>
      <c r="X80" s="69" t="str">
        <f t="shared" si="20"/>
        <v>High sale</v>
      </c>
      <c r="Y80" s="69">
        <f t="shared" si="24"/>
        <v>20181.04</v>
      </c>
      <c r="Z80" s="69" t="str" cm="1">
        <f t="array" ref="Z80">_xlfn.IFS(Q80&gt;=300000,"Large",Q80&gt;=150000,"Medium", Q80&gt;=0,"Small")</f>
        <v>Large</v>
      </c>
      <c r="AA80" s="69" t="str">
        <f t="shared" si="21"/>
        <v>J</v>
      </c>
      <c r="AB80" s="69" t="str">
        <f t="shared" si="22"/>
        <v>00079</v>
      </c>
      <c r="AC80" s="69" t="str">
        <f t="shared" si="23"/>
        <v>Grace-South</v>
      </c>
      <c r="AD80" s="69"/>
      <c r="AE80" s="69"/>
      <c r="AF80" s="69"/>
      <c r="AG80" s="69"/>
      <c r="AH80" s="70"/>
      <c r="AI80" s="71"/>
      <c r="BC80" s="56" t="s">
        <v>673</v>
      </c>
      <c r="BD80">
        <v>1591864.5712499998</v>
      </c>
    </row>
    <row r="81" spans="1:56" x14ac:dyDescent="0.3">
      <c r="A81" s="72" t="s">
        <v>691</v>
      </c>
      <c r="B81" s="73" t="s">
        <v>772</v>
      </c>
      <c r="C81" s="73" t="s">
        <v>373</v>
      </c>
      <c r="D81" s="73" t="s">
        <v>681</v>
      </c>
      <c r="E81" s="73" t="s">
        <v>673</v>
      </c>
      <c r="F81" s="73">
        <v>47</v>
      </c>
      <c r="G81" s="73">
        <v>8584</v>
      </c>
      <c r="H81" s="73">
        <v>15</v>
      </c>
      <c r="I81" s="73">
        <v>7.5</v>
      </c>
      <c r="J81" s="73" t="s">
        <v>648</v>
      </c>
      <c r="K81" s="73" t="s">
        <v>372</v>
      </c>
      <c r="L81" s="73" t="s">
        <v>649</v>
      </c>
      <c r="M81" s="73">
        <f t="shared" si="13"/>
        <v>403448</v>
      </c>
      <c r="N81" s="73">
        <f t="shared" si="14"/>
        <v>60517.2</v>
      </c>
      <c r="O81" s="73">
        <f t="shared" si="15"/>
        <v>342930.8</v>
      </c>
      <c r="P81" s="73">
        <f t="shared" si="16"/>
        <v>25719.81</v>
      </c>
      <c r="Q81" s="73">
        <f t="shared" si="17"/>
        <v>368650.61</v>
      </c>
      <c r="R81" s="73"/>
      <c r="S81" s="73"/>
      <c r="T81" s="73">
        <f t="shared" si="18"/>
        <v>25719.809999999998</v>
      </c>
      <c r="U81" s="73"/>
      <c r="V81" s="73"/>
      <c r="W81" s="73">
        <f t="shared" si="19"/>
        <v>369150.61</v>
      </c>
      <c r="X81" s="73" t="str">
        <f t="shared" si="20"/>
        <v>High sale</v>
      </c>
      <c r="Y81" s="73">
        <f t="shared" si="24"/>
        <v>17146.54</v>
      </c>
      <c r="Z81" s="73" t="str" cm="1">
        <f t="array" ref="Z81">_xlfn.IFS(Q81&gt;=300000,"Large",Q81&gt;=150000,"Medium", Q81&gt;=0,"Small")</f>
        <v>Large</v>
      </c>
      <c r="AA81" s="73" t="str">
        <f t="shared" si="21"/>
        <v>J</v>
      </c>
      <c r="AB81" s="73" t="str">
        <f t="shared" si="22"/>
        <v>00080</v>
      </c>
      <c r="AC81" s="73" t="str">
        <f t="shared" si="23"/>
        <v>Fatima-West</v>
      </c>
      <c r="AD81" s="73"/>
      <c r="AE81" s="73"/>
      <c r="AF81" s="73"/>
      <c r="AG81" s="73"/>
      <c r="AH81" s="74"/>
      <c r="AI81" s="75"/>
      <c r="BC81" s="56" t="s">
        <v>408</v>
      </c>
      <c r="BD81">
        <v>1365706.1775</v>
      </c>
    </row>
    <row r="82" spans="1:56" x14ac:dyDescent="0.3">
      <c r="A82" s="76" t="s">
        <v>676</v>
      </c>
      <c r="B82" s="69" t="s">
        <v>773</v>
      </c>
      <c r="C82" s="69" t="s">
        <v>646</v>
      </c>
      <c r="D82" s="69" t="s">
        <v>640</v>
      </c>
      <c r="E82" s="69" t="s">
        <v>641</v>
      </c>
      <c r="F82" s="69">
        <v>31</v>
      </c>
      <c r="G82" s="69">
        <v>9375</v>
      </c>
      <c r="H82" s="69">
        <v>5</v>
      </c>
      <c r="I82" s="69">
        <v>7.5</v>
      </c>
      <c r="J82" s="69" t="s">
        <v>648</v>
      </c>
      <c r="K82" s="69" t="s">
        <v>372</v>
      </c>
      <c r="L82" s="69" t="s">
        <v>636</v>
      </c>
      <c r="M82" s="69">
        <f t="shared" si="13"/>
        <v>290625</v>
      </c>
      <c r="N82" s="69">
        <f t="shared" si="14"/>
        <v>14531.25</v>
      </c>
      <c r="O82" s="69">
        <f t="shared" si="15"/>
        <v>276093.75</v>
      </c>
      <c r="P82" s="69">
        <f t="shared" si="16"/>
        <v>20707.03125</v>
      </c>
      <c r="Q82" s="69">
        <f t="shared" si="17"/>
        <v>296800.78125</v>
      </c>
      <c r="R82" s="69"/>
      <c r="S82" s="69"/>
      <c r="T82" s="69">
        <f t="shared" si="18"/>
        <v>20707.03125</v>
      </c>
      <c r="U82" s="69"/>
      <c r="V82" s="69"/>
      <c r="W82" s="69">
        <f t="shared" si="19"/>
        <v>297300.78125</v>
      </c>
      <c r="X82" s="69" t="str">
        <f t="shared" si="20"/>
        <v>High sale</v>
      </c>
      <c r="Y82" s="69">
        <f t="shared" si="24"/>
        <v>13804.6875</v>
      </c>
      <c r="Z82" s="69" t="str" cm="1">
        <f t="array" ref="Z82">_xlfn.IFS(Q82&gt;=300000,"Large",Q82&gt;=150000,"Medium", Q82&gt;=0,"Small")</f>
        <v>Medium</v>
      </c>
      <c r="AA82" s="69" t="str">
        <f t="shared" si="21"/>
        <v>J</v>
      </c>
      <c r="AB82" s="69" t="str">
        <f t="shared" si="22"/>
        <v>00081</v>
      </c>
      <c r="AC82" s="69" t="str">
        <f t="shared" si="23"/>
        <v>Lucky-South</v>
      </c>
      <c r="AD82" s="69"/>
      <c r="AE82" s="69"/>
      <c r="AF82" s="69"/>
      <c r="AG82" s="69"/>
      <c r="AH82" s="70"/>
      <c r="AI82" s="71"/>
      <c r="BC82" s="56" t="s">
        <v>406</v>
      </c>
      <c r="BD82">
        <v>1755827.6025000007</v>
      </c>
    </row>
    <row r="83" spans="1:56" x14ac:dyDescent="0.3">
      <c r="A83" s="72" t="s">
        <v>644</v>
      </c>
      <c r="B83" s="73" t="s">
        <v>774</v>
      </c>
      <c r="C83" s="73" t="s">
        <v>379</v>
      </c>
      <c r="D83" s="73" t="s">
        <v>634</v>
      </c>
      <c r="E83" s="73" t="s">
        <v>377</v>
      </c>
      <c r="F83" s="73">
        <v>6</v>
      </c>
      <c r="G83" s="73">
        <v>8348</v>
      </c>
      <c r="H83" s="73">
        <v>15</v>
      </c>
      <c r="I83" s="73">
        <v>7.5</v>
      </c>
      <c r="J83" s="73" t="s">
        <v>635</v>
      </c>
      <c r="K83" s="73" t="s">
        <v>372</v>
      </c>
      <c r="L83" s="73" t="s">
        <v>665</v>
      </c>
      <c r="M83" s="73">
        <f t="shared" si="13"/>
        <v>50088</v>
      </c>
      <c r="N83" s="73">
        <f t="shared" si="14"/>
        <v>7513.2</v>
      </c>
      <c r="O83" s="73">
        <f t="shared" si="15"/>
        <v>42574.8</v>
      </c>
      <c r="P83" s="73">
        <f t="shared" si="16"/>
        <v>3193.11</v>
      </c>
      <c r="Q83" s="73">
        <f t="shared" si="17"/>
        <v>45767.91</v>
      </c>
      <c r="R83" s="73"/>
      <c r="S83" s="73"/>
      <c r="T83" s="73">
        <f t="shared" si="18"/>
        <v>3193.11</v>
      </c>
      <c r="U83" s="73"/>
      <c r="V83" s="73"/>
      <c r="W83" s="73">
        <f t="shared" si="19"/>
        <v>46267.91</v>
      </c>
      <c r="X83" s="73" t="str">
        <f t="shared" si="20"/>
        <v>Low Sale</v>
      </c>
      <c r="Y83" s="73">
        <f t="shared" si="24"/>
        <v>0</v>
      </c>
      <c r="Z83" s="73" t="str" cm="1">
        <f t="array" ref="Z83">_xlfn.IFS(Q83&gt;=300000,"Large",Q83&gt;=150000,"Medium", Q83&gt;=0,"Small")</f>
        <v>Small</v>
      </c>
      <c r="AA83" s="73" t="str">
        <f t="shared" si="21"/>
        <v>J</v>
      </c>
      <c r="AB83" s="73" t="str">
        <f t="shared" si="22"/>
        <v>00082</v>
      </c>
      <c r="AC83" s="73" t="str">
        <f t="shared" si="23"/>
        <v>John-East</v>
      </c>
      <c r="AD83" s="73"/>
      <c r="AE83" s="73"/>
      <c r="AF83" s="73"/>
      <c r="AG83" s="73"/>
      <c r="AH83" s="74"/>
      <c r="AI83" s="75"/>
      <c r="BC83" s="56" t="s">
        <v>416</v>
      </c>
      <c r="BD83">
        <v>1765922.5162500003</v>
      </c>
    </row>
    <row r="84" spans="1:56" x14ac:dyDescent="0.3">
      <c r="A84" s="76" t="s">
        <v>637</v>
      </c>
      <c r="B84" s="69" t="s">
        <v>775</v>
      </c>
      <c r="C84" s="69" t="s">
        <v>93</v>
      </c>
      <c r="D84" s="69" t="s">
        <v>245</v>
      </c>
      <c r="E84" s="69" t="s">
        <v>416</v>
      </c>
      <c r="F84" s="69">
        <v>8</v>
      </c>
      <c r="G84" s="69">
        <v>9582</v>
      </c>
      <c r="H84" s="69">
        <v>5</v>
      </c>
      <c r="I84" s="69">
        <v>7.5</v>
      </c>
      <c r="J84" s="69" t="s">
        <v>648</v>
      </c>
      <c r="K84" s="69" t="s">
        <v>384</v>
      </c>
      <c r="L84" s="69" t="s">
        <v>636</v>
      </c>
      <c r="M84" s="69">
        <f t="shared" si="13"/>
        <v>76656</v>
      </c>
      <c r="N84" s="69">
        <f t="shared" si="14"/>
        <v>3832.8</v>
      </c>
      <c r="O84" s="69">
        <f t="shared" si="15"/>
        <v>72823.199999999997</v>
      </c>
      <c r="P84" s="69">
        <f t="shared" si="16"/>
        <v>5461.74</v>
      </c>
      <c r="Q84" s="69">
        <f t="shared" si="17"/>
        <v>78284.94</v>
      </c>
      <c r="R84" s="69"/>
      <c r="S84" s="69"/>
      <c r="T84" s="69">
        <f t="shared" si="18"/>
        <v>5461.74</v>
      </c>
      <c r="U84" s="69"/>
      <c r="V84" s="69"/>
      <c r="W84" s="69">
        <f t="shared" si="19"/>
        <v>78784.94</v>
      </c>
      <c r="X84" s="69" t="str">
        <f t="shared" si="20"/>
        <v>Low Sale</v>
      </c>
      <c r="Y84" s="69">
        <f t="shared" si="24"/>
        <v>0</v>
      </c>
      <c r="Z84" s="69" t="str" cm="1">
        <f t="array" ref="Z84">_xlfn.IFS(Q84&gt;=300000,"Large",Q84&gt;=150000,"Medium", Q84&gt;=0,"Small")</f>
        <v>Small</v>
      </c>
      <c r="AA84" s="69" t="str">
        <f t="shared" si="21"/>
        <v>J</v>
      </c>
      <c r="AB84" s="69" t="str">
        <f t="shared" si="22"/>
        <v>00083</v>
      </c>
      <c r="AC84" s="69" t="str">
        <f t="shared" si="23"/>
        <v>Ibrahim-South</v>
      </c>
      <c r="AD84" s="69"/>
      <c r="AE84" s="69"/>
      <c r="AF84" s="69"/>
      <c r="AG84" s="69"/>
      <c r="AH84" s="70"/>
      <c r="AI84" s="71"/>
      <c r="BC84" s="56" t="s">
        <v>377</v>
      </c>
      <c r="BD84">
        <v>1709895.7912499993</v>
      </c>
    </row>
    <row r="85" spans="1:56" x14ac:dyDescent="0.3">
      <c r="A85" s="72" t="s">
        <v>705</v>
      </c>
      <c r="B85" s="73" t="s">
        <v>776</v>
      </c>
      <c r="C85" s="73" t="s">
        <v>639</v>
      </c>
      <c r="D85" s="73" t="s">
        <v>690</v>
      </c>
      <c r="E85" s="73" t="s">
        <v>408</v>
      </c>
      <c r="F85" s="73">
        <v>15</v>
      </c>
      <c r="G85" s="73">
        <v>14578</v>
      </c>
      <c r="H85" s="73">
        <v>10</v>
      </c>
      <c r="I85" s="73">
        <v>7.5</v>
      </c>
      <c r="J85" s="73" t="s">
        <v>656</v>
      </c>
      <c r="K85" s="73" t="s">
        <v>392</v>
      </c>
      <c r="L85" s="73" t="s">
        <v>665</v>
      </c>
      <c r="M85" s="73">
        <f t="shared" si="13"/>
        <v>218670</v>
      </c>
      <c r="N85" s="73">
        <f t="shared" si="14"/>
        <v>21867</v>
      </c>
      <c r="O85" s="73">
        <f t="shared" si="15"/>
        <v>196803</v>
      </c>
      <c r="P85" s="73">
        <f t="shared" si="16"/>
        <v>14760.225</v>
      </c>
      <c r="Q85" s="73">
        <f t="shared" si="17"/>
        <v>211563.22500000001</v>
      </c>
      <c r="R85" s="73"/>
      <c r="S85" s="73"/>
      <c r="T85" s="73">
        <f t="shared" si="18"/>
        <v>14760.224999999999</v>
      </c>
      <c r="U85" s="73"/>
      <c r="V85" s="73"/>
      <c r="W85" s="73">
        <f t="shared" si="19"/>
        <v>212063.22500000001</v>
      </c>
      <c r="X85" s="73" t="str">
        <f t="shared" si="20"/>
        <v>High sale</v>
      </c>
      <c r="Y85" s="73">
        <f t="shared" si="24"/>
        <v>0</v>
      </c>
      <c r="Z85" s="73" t="str" cm="1">
        <f t="array" ref="Z85">_xlfn.IFS(Q85&gt;=300000,"Large",Q85&gt;=150000,"Medium", Q85&gt;=0,"Small")</f>
        <v>Medium</v>
      </c>
      <c r="AA85" s="73" t="str">
        <f t="shared" si="21"/>
        <v>J</v>
      </c>
      <c r="AB85" s="73" t="str">
        <f t="shared" si="22"/>
        <v>00084</v>
      </c>
      <c r="AC85" s="73" t="str">
        <f t="shared" si="23"/>
        <v>Grace-East</v>
      </c>
      <c r="AD85" s="73"/>
      <c r="AE85" s="73"/>
      <c r="AF85" s="73"/>
      <c r="AG85" s="73"/>
      <c r="AH85" s="74"/>
      <c r="AI85" s="75"/>
      <c r="BC85" s="56" t="s">
        <v>641</v>
      </c>
      <c r="BD85">
        <v>1455605.2125000011</v>
      </c>
    </row>
    <row r="86" spans="1:56" x14ac:dyDescent="0.3">
      <c r="A86" s="76" t="s">
        <v>712</v>
      </c>
      <c r="B86" s="69" t="s">
        <v>777</v>
      </c>
      <c r="C86" s="69" t="s">
        <v>379</v>
      </c>
      <c r="D86" s="69" t="s">
        <v>245</v>
      </c>
      <c r="E86" s="69" t="s">
        <v>416</v>
      </c>
      <c r="F86" s="69">
        <v>38</v>
      </c>
      <c r="G86" s="69">
        <v>11840</v>
      </c>
      <c r="H86" s="69">
        <v>15</v>
      </c>
      <c r="I86" s="69">
        <v>7.5</v>
      </c>
      <c r="J86" s="69" t="s">
        <v>642</v>
      </c>
      <c r="K86" s="69" t="s">
        <v>392</v>
      </c>
      <c r="L86" s="69" t="s">
        <v>665</v>
      </c>
      <c r="M86" s="69">
        <f t="shared" si="13"/>
        <v>449920</v>
      </c>
      <c r="N86" s="69">
        <f t="shared" si="14"/>
        <v>67488</v>
      </c>
      <c r="O86" s="69">
        <f t="shared" si="15"/>
        <v>382432</v>
      </c>
      <c r="P86" s="69">
        <f t="shared" si="16"/>
        <v>28682.400000000001</v>
      </c>
      <c r="Q86" s="69">
        <f t="shared" si="17"/>
        <v>411114.4</v>
      </c>
      <c r="R86" s="69"/>
      <c r="S86" s="69"/>
      <c r="T86" s="69">
        <f t="shared" si="18"/>
        <v>28682.399999999998</v>
      </c>
      <c r="U86" s="69"/>
      <c r="V86" s="69"/>
      <c r="W86" s="69">
        <f t="shared" si="19"/>
        <v>411614.4</v>
      </c>
      <c r="X86" s="69" t="str">
        <f t="shared" si="20"/>
        <v>High sale</v>
      </c>
      <c r="Y86" s="69">
        <f t="shared" si="24"/>
        <v>19121.600000000002</v>
      </c>
      <c r="Z86" s="69" t="str" cm="1">
        <f t="array" ref="Z86">_xlfn.IFS(Q86&gt;=300000,"Large",Q86&gt;=150000,"Medium", Q86&gt;=0,"Small")</f>
        <v>Large</v>
      </c>
      <c r="AA86" s="69" t="str">
        <f t="shared" si="21"/>
        <v>J</v>
      </c>
      <c r="AB86" s="69" t="str">
        <f t="shared" si="22"/>
        <v>00085</v>
      </c>
      <c r="AC86" s="69" t="str">
        <f t="shared" si="23"/>
        <v>John-East</v>
      </c>
      <c r="AD86" s="69"/>
      <c r="AE86" s="69"/>
      <c r="AF86" s="69"/>
      <c r="AG86" s="69"/>
      <c r="AH86" s="70"/>
      <c r="AI86" s="71"/>
      <c r="BC86" s="56" t="s">
        <v>664</v>
      </c>
      <c r="BD86">
        <v>1073053.2899999998</v>
      </c>
    </row>
    <row r="87" spans="1:56" x14ac:dyDescent="0.3">
      <c r="A87" s="72" t="s">
        <v>708</v>
      </c>
      <c r="B87" s="73" t="s">
        <v>778</v>
      </c>
      <c r="C87" s="73" t="s">
        <v>93</v>
      </c>
      <c r="D87" s="73" t="s">
        <v>718</v>
      </c>
      <c r="E87" s="73" t="s">
        <v>403</v>
      </c>
      <c r="F87" s="73">
        <v>40</v>
      </c>
      <c r="G87" s="73">
        <v>9355</v>
      </c>
      <c r="H87" s="73">
        <v>0</v>
      </c>
      <c r="I87" s="73">
        <v>7.5</v>
      </c>
      <c r="J87" s="73" t="s">
        <v>656</v>
      </c>
      <c r="K87" s="73" t="s">
        <v>384</v>
      </c>
      <c r="L87" s="73" t="s">
        <v>665</v>
      </c>
      <c r="M87" s="73">
        <f t="shared" si="13"/>
        <v>374200</v>
      </c>
      <c r="N87" s="73">
        <f t="shared" si="14"/>
        <v>0</v>
      </c>
      <c r="O87" s="73">
        <f t="shared" si="15"/>
        <v>374200</v>
      </c>
      <c r="P87" s="73">
        <f t="shared" si="16"/>
        <v>28065</v>
      </c>
      <c r="Q87" s="73">
        <f t="shared" si="17"/>
        <v>402265</v>
      </c>
      <c r="R87" s="73"/>
      <c r="S87" s="73"/>
      <c r="T87" s="73">
        <f t="shared" si="18"/>
        <v>28065</v>
      </c>
      <c r="U87" s="73"/>
      <c r="V87" s="73"/>
      <c r="W87" s="73">
        <f t="shared" si="19"/>
        <v>402765</v>
      </c>
      <c r="X87" s="73" t="str">
        <f t="shared" si="20"/>
        <v>High sale</v>
      </c>
      <c r="Y87" s="73">
        <f t="shared" si="24"/>
        <v>18710</v>
      </c>
      <c r="Z87" s="73" t="str" cm="1">
        <f t="array" ref="Z87">_xlfn.IFS(Q87&gt;=300000,"Large",Q87&gt;=150000,"Medium", Q87&gt;=0,"Small")</f>
        <v>Large</v>
      </c>
      <c r="AA87" s="73" t="str">
        <f t="shared" si="21"/>
        <v>J</v>
      </c>
      <c r="AB87" s="73" t="str">
        <f t="shared" si="22"/>
        <v>00086</v>
      </c>
      <c r="AC87" s="73" t="str">
        <f t="shared" si="23"/>
        <v>Ibrahim-East</v>
      </c>
      <c r="AD87" s="73"/>
      <c r="AE87" s="73"/>
      <c r="AF87" s="73"/>
      <c r="AG87" s="73"/>
      <c r="AH87" s="74"/>
      <c r="AI87" s="75"/>
      <c r="BC87" s="56" t="s">
        <v>653</v>
      </c>
      <c r="BD87">
        <v>1008799.5224999997</v>
      </c>
    </row>
    <row r="88" spans="1:56" x14ac:dyDescent="0.3">
      <c r="A88" s="76" t="s">
        <v>666</v>
      </c>
      <c r="B88" s="69" t="s">
        <v>779</v>
      </c>
      <c r="C88" s="69" t="s">
        <v>639</v>
      </c>
      <c r="D88" s="69" t="s">
        <v>640</v>
      </c>
      <c r="E88" s="69" t="s">
        <v>641</v>
      </c>
      <c r="F88" s="69">
        <v>32</v>
      </c>
      <c r="G88" s="69">
        <v>9941</v>
      </c>
      <c r="H88" s="69">
        <v>0</v>
      </c>
      <c r="I88" s="69">
        <v>7.5</v>
      </c>
      <c r="J88" s="69" t="s">
        <v>656</v>
      </c>
      <c r="K88" s="69" t="s">
        <v>372</v>
      </c>
      <c r="L88" s="69" t="s">
        <v>636</v>
      </c>
      <c r="M88" s="69">
        <f t="shared" si="13"/>
        <v>318112</v>
      </c>
      <c r="N88" s="69">
        <f t="shared" si="14"/>
        <v>0</v>
      </c>
      <c r="O88" s="69">
        <f t="shared" si="15"/>
        <v>318112</v>
      </c>
      <c r="P88" s="69">
        <f t="shared" si="16"/>
        <v>23858.400000000001</v>
      </c>
      <c r="Q88" s="69">
        <f t="shared" si="17"/>
        <v>341970.4</v>
      </c>
      <c r="R88" s="69"/>
      <c r="S88" s="69"/>
      <c r="T88" s="69">
        <f t="shared" si="18"/>
        <v>23858.399999999998</v>
      </c>
      <c r="U88" s="69"/>
      <c r="V88" s="69"/>
      <c r="W88" s="69">
        <f t="shared" si="19"/>
        <v>342470.40000000002</v>
      </c>
      <c r="X88" s="69" t="str">
        <f t="shared" si="20"/>
        <v>High sale</v>
      </c>
      <c r="Y88" s="69">
        <f t="shared" si="24"/>
        <v>15905.6</v>
      </c>
      <c r="Z88" s="69" t="str" cm="1">
        <f t="array" ref="Z88">_xlfn.IFS(Q88&gt;=300000,"Large",Q88&gt;=150000,"Medium", Q88&gt;=0,"Small")</f>
        <v>Large</v>
      </c>
      <c r="AA88" s="69" t="str">
        <f t="shared" si="21"/>
        <v>J</v>
      </c>
      <c r="AB88" s="69" t="str">
        <f t="shared" si="22"/>
        <v>00087</v>
      </c>
      <c r="AC88" s="69" t="str">
        <f t="shared" si="23"/>
        <v>Grace-South</v>
      </c>
      <c r="AD88" s="69"/>
      <c r="AE88" s="69"/>
      <c r="AF88" s="69"/>
      <c r="AG88" s="69"/>
      <c r="AH88" s="70"/>
      <c r="AI88" s="71"/>
      <c r="BC88" s="56" t="s">
        <v>785</v>
      </c>
      <c r="BD88">
        <v>829434.73499999999</v>
      </c>
    </row>
    <row r="89" spans="1:56" x14ac:dyDescent="0.3">
      <c r="A89" s="72" t="s">
        <v>637</v>
      </c>
      <c r="B89" s="73" t="s">
        <v>780</v>
      </c>
      <c r="C89" s="73" t="s">
        <v>379</v>
      </c>
      <c r="D89" s="73" t="s">
        <v>663</v>
      </c>
      <c r="E89" s="73" t="s">
        <v>664</v>
      </c>
      <c r="F89" s="73">
        <v>1</v>
      </c>
      <c r="G89" s="73">
        <v>3522</v>
      </c>
      <c r="H89" s="73">
        <v>5</v>
      </c>
      <c r="I89" s="73">
        <v>7.5</v>
      </c>
      <c r="J89" s="73" t="s">
        <v>635</v>
      </c>
      <c r="K89" s="73" t="s">
        <v>392</v>
      </c>
      <c r="L89" s="73" t="s">
        <v>665</v>
      </c>
      <c r="M89" s="73">
        <f t="shared" si="13"/>
        <v>3522</v>
      </c>
      <c r="N89" s="73">
        <f t="shared" si="14"/>
        <v>176.1</v>
      </c>
      <c r="O89" s="73">
        <f t="shared" si="15"/>
        <v>3345.9</v>
      </c>
      <c r="P89" s="73">
        <f t="shared" si="16"/>
        <v>250.9425</v>
      </c>
      <c r="Q89" s="73">
        <f t="shared" si="17"/>
        <v>3596.8425000000002</v>
      </c>
      <c r="R89" s="73"/>
      <c r="S89" s="73"/>
      <c r="T89" s="73">
        <f t="shared" si="18"/>
        <v>250.9425</v>
      </c>
      <c r="U89" s="73"/>
      <c r="V89" s="73"/>
      <c r="W89" s="73">
        <f t="shared" si="19"/>
        <v>4096.8425000000007</v>
      </c>
      <c r="X89" s="73" t="str">
        <f t="shared" si="20"/>
        <v>Low Sale</v>
      </c>
      <c r="Y89" s="73">
        <f t="shared" si="24"/>
        <v>0</v>
      </c>
      <c r="Z89" s="73" t="str" cm="1">
        <f t="array" ref="Z89">_xlfn.IFS(Q89&gt;=300000,"Large",Q89&gt;=150000,"Medium", Q89&gt;=0,"Small")</f>
        <v>Small</v>
      </c>
      <c r="AA89" s="73" t="str">
        <f t="shared" si="21"/>
        <v>J</v>
      </c>
      <c r="AB89" s="73" t="str">
        <f t="shared" si="22"/>
        <v>00088</v>
      </c>
      <c r="AC89" s="73" t="str">
        <f t="shared" si="23"/>
        <v>John-East</v>
      </c>
      <c r="AD89" s="73"/>
      <c r="AE89" s="73"/>
      <c r="AF89" s="73"/>
      <c r="AG89" s="73"/>
      <c r="AH89" s="74"/>
      <c r="AI89" s="75"/>
      <c r="BC89" s="56" t="s">
        <v>403</v>
      </c>
      <c r="BD89">
        <v>1605067.9800000002</v>
      </c>
    </row>
    <row r="90" spans="1:56" x14ac:dyDescent="0.3">
      <c r="A90" s="76" t="s">
        <v>658</v>
      </c>
      <c r="B90" s="69" t="s">
        <v>781</v>
      </c>
      <c r="C90" s="69" t="s">
        <v>379</v>
      </c>
      <c r="D90" s="69" t="s">
        <v>685</v>
      </c>
      <c r="E90" s="69" t="s">
        <v>406</v>
      </c>
      <c r="F90" s="69">
        <v>2</v>
      </c>
      <c r="G90" s="69">
        <v>8883</v>
      </c>
      <c r="H90" s="69">
        <v>0</v>
      </c>
      <c r="I90" s="69">
        <v>7.5</v>
      </c>
      <c r="J90" s="69" t="s">
        <v>648</v>
      </c>
      <c r="K90" s="69" t="s">
        <v>392</v>
      </c>
      <c r="L90" s="69" t="s">
        <v>665</v>
      </c>
      <c r="M90" s="69">
        <f t="shared" si="13"/>
        <v>17766</v>
      </c>
      <c r="N90" s="69">
        <f t="shared" si="14"/>
        <v>0</v>
      </c>
      <c r="O90" s="69">
        <f t="shared" si="15"/>
        <v>17766</v>
      </c>
      <c r="P90" s="69">
        <f t="shared" si="16"/>
        <v>1332.45</v>
      </c>
      <c r="Q90" s="69">
        <f t="shared" si="17"/>
        <v>19098.45</v>
      </c>
      <c r="R90" s="69"/>
      <c r="S90" s="69"/>
      <c r="T90" s="69">
        <f t="shared" si="18"/>
        <v>1332.45</v>
      </c>
      <c r="U90" s="69"/>
      <c r="V90" s="69"/>
      <c r="W90" s="69">
        <f t="shared" si="19"/>
        <v>19598.45</v>
      </c>
      <c r="X90" s="69" t="str">
        <f t="shared" si="20"/>
        <v>Low Sale</v>
      </c>
      <c r="Y90" s="69">
        <f t="shared" si="24"/>
        <v>0</v>
      </c>
      <c r="Z90" s="69" t="str" cm="1">
        <f t="array" ref="Z90">_xlfn.IFS(Q90&gt;=300000,"Large",Q90&gt;=150000,"Medium", Q90&gt;=0,"Small")</f>
        <v>Small</v>
      </c>
      <c r="AA90" s="69" t="str">
        <f t="shared" si="21"/>
        <v>J</v>
      </c>
      <c r="AB90" s="69" t="str">
        <f t="shared" si="22"/>
        <v>00089</v>
      </c>
      <c r="AC90" s="69" t="str">
        <f t="shared" si="23"/>
        <v>John-East</v>
      </c>
      <c r="AD90" s="69"/>
      <c r="AE90" s="69"/>
      <c r="AF90" s="69"/>
      <c r="AG90" s="69"/>
      <c r="AH90" s="70"/>
      <c r="AI90" s="71"/>
      <c r="BC90" s="56" t="s">
        <v>1821</v>
      </c>
      <c r="BD90">
        <v>14993211.944999998</v>
      </c>
    </row>
    <row r="91" spans="1:56" x14ac:dyDescent="0.3">
      <c r="A91" s="72" t="s">
        <v>721</v>
      </c>
      <c r="B91" s="73" t="s">
        <v>782</v>
      </c>
      <c r="C91" s="73" t="s">
        <v>646</v>
      </c>
      <c r="D91" s="73" t="s">
        <v>672</v>
      </c>
      <c r="E91" s="73" t="s">
        <v>673</v>
      </c>
      <c r="F91" s="73">
        <v>32</v>
      </c>
      <c r="G91" s="73">
        <v>7906</v>
      </c>
      <c r="H91" s="73">
        <v>10</v>
      </c>
      <c r="I91" s="73">
        <v>7.5</v>
      </c>
      <c r="J91" s="73" t="s">
        <v>642</v>
      </c>
      <c r="K91" s="73" t="s">
        <v>392</v>
      </c>
      <c r="L91" s="73" t="s">
        <v>665</v>
      </c>
      <c r="M91" s="73">
        <f t="shared" si="13"/>
        <v>252992</v>
      </c>
      <c r="N91" s="73">
        <f t="shared" si="14"/>
        <v>25299.200000000001</v>
      </c>
      <c r="O91" s="73">
        <f t="shared" si="15"/>
        <v>227692.79999999999</v>
      </c>
      <c r="P91" s="73">
        <f t="shared" si="16"/>
        <v>17076.96</v>
      </c>
      <c r="Q91" s="73">
        <f t="shared" si="17"/>
        <v>244769.75999999998</v>
      </c>
      <c r="R91" s="73"/>
      <c r="S91" s="73"/>
      <c r="T91" s="73">
        <f t="shared" si="18"/>
        <v>17076.96</v>
      </c>
      <c r="U91" s="73"/>
      <c r="V91" s="73"/>
      <c r="W91" s="73">
        <f t="shared" si="19"/>
        <v>245269.75999999998</v>
      </c>
      <c r="X91" s="73" t="str">
        <f t="shared" si="20"/>
        <v>High sale</v>
      </c>
      <c r="Y91" s="73">
        <f t="shared" si="24"/>
        <v>11384.64</v>
      </c>
      <c r="Z91" s="73" t="str" cm="1">
        <f t="array" ref="Z91">_xlfn.IFS(Q91&gt;=300000,"Large",Q91&gt;=150000,"Medium", Q91&gt;=0,"Small")</f>
        <v>Medium</v>
      </c>
      <c r="AA91" s="73" t="str">
        <f t="shared" si="21"/>
        <v>J</v>
      </c>
      <c r="AB91" s="73" t="str">
        <f t="shared" si="22"/>
        <v>00090</v>
      </c>
      <c r="AC91" s="73" t="str">
        <f t="shared" si="23"/>
        <v>Lucky-East</v>
      </c>
      <c r="AD91" s="73"/>
      <c r="AE91" s="73"/>
      <c r="AF91" s="73"/>
      <c r="AG91" s="73"/>
      <c r="AH91" s="74"/>
      <c r="AI91" s="75"/>
    </row>
    <row r="92" spans="1:56" x14ac:dyDescent="0.3">
      <c r="A92" s="76" t="s">
        <v>705</v>
      </c>
      <c r="B92" s="69" t="s">
        <v>783</v>
      </c>
      <c r="C92" s="69" t="s">
        <v>93</v>
      </c>
      <c r="D92" s="69" t="s">
        <v>784</v>
      </c>
      <c r="E92" s="69" t="s">
        <v>785</v>
      </c>
      <c r="F92" s="69">
        <v>5</v>
      </c>
      <c r="G92" s="69">
        <v>9544</v>
      </c>
      <c r="H92" s="69">
        <v>5</v>
      </c>
      <c r="I92" s="69">
        <v>7.5</v>
      </c>
      <c r="J92" s="69" t="s">
        <v>642</v>
      </c>
      <c r="K92" s="69" t="s">
        <v>384</v>
      </c>
      <c r="L92" s="69" t="s">
        <v>636</v>
      </c>
      <c r="M92" s="69">
        <f t="shared" si="13"/>
        <v>47720</v>
      </c>
      <c r="N92" s="69">
        <f t="shared" si="14"/>
        <v>2386</v>
      </c>
      <c r="O92" s="69">
        <f t="shared" si="15"/>
        <v>45334</v>
      </c>
      <c r="P92" s="69">
        <f t="shared" si="16"/>
        <v>3400.05</v>
      </c>
      <c r="Q92" s="69">
        <f t="shared" si="17"/>
        <v>48734.05</v>
      </c>
      <c r="R92" s="69"/>
      <c r="S92" s="69"/>
      <c r="T92" s="69">
        <f t="shared" si="18"/>
        <v>3400.0499999999997</v>
      </c>
      <c r="U92" s="69"/>
      <c r="V92" s="69"/>
      <c r="W92" s="69">
        <f t="shared" si="19"/>
        <v>49234.05</v>
      </c>
      <c r="X92" s="69" t="str">
        <f t="shared" si="20"/>
        <v>Low Sale</v>
      </c>
      <c r="Y92" s="69">
        <f t="shared" si="24"/>
        <v>0</v>
      </c>
      <c r="Z92" s="69" t="str" cm="1">
        <f t="array" ref="Z92">_xlfn.IFS(Q92&gt;=300000,"Large",Q92&gt;=150000,"Medium", Q92&gt;=0,"Small")</f>
        <v>Small</v>
      </c>
      <c r="AA92" s="69" t="str">
        <f t="shared" si="21"/>
        <v>J</v>
      </c>
      <c r="AB92" s="69" t="str">
        <f t="shared" si="22"/>
        <v>00091</v>
      </c>
      <c r="AC92" s="69" t="str">
        <f t="shared" si="23"/>
        <v>Ibrahim-South</v>
      </c>
      <c r="AD92" s="69"/>
      <c r="AE92" s="69"/>
      <c r="AF92" s="69"/>
      <c r="AG92" s="69"/>
      <c r="AH92" s="70"/>
      <c r="AI92" s="71"/>
    </row>
    <row r="93" spans="1:56" x14ac:dyDescent="0.3">
      <c r="A93" s="72" t="s">
        <v>750</v>
      </c>
      <c r="B93" s="73" t="s">
        <v>786</v>
      </c>
      <c r="C93" s="73" t="s">
        <v>93</v>
      </c>
      <c r="D93" s="73" t="s">
        <v>634</v>
      </c>
      <c r="E93" s="73" t="s">
        <v>377</v>
      </c>
      <c r="F93" s="73">
        <v>15</v>
      </c>
      <c r="G93" s="73">
        <v>8994</v>
      </c>
      <c r="H93" s="73">
        <v>0</v>
      </c>
      <c r="I93" s="73">
        <v>7.5</v>
      </c>
      <c r="J93" s="73" t="s">
        <v>635</v>
      </c>
      <c r="K93" s="73" t="s">
        <v>392</v>
      </c>
      <c r="L93" s="73" t="s">
        <v>649</v>
      </c>
      <c r="M93" s="73">
        <f t="shared" si="13"/>
        <v>134910</v>
      </c>
      <c r="N93" s="73">
        <f t="shared" si="14"/>
        <v>0</v>
      </c>
      <c r="O93" s="73">
        <f t="shared" si="15"/>
        <v>134910</v>
      </c>
      <c r="P93" s="73">
        <f t="shared" si="16"/>
        <v>10118.25</v>
      </c>
      <c r="Q93" s="73">
        <f t="shared" si="17"/>
        <v>145028.25</v>
      </c>
      <c r="R93" s="73"/>
      <c r="S93" s="73"/>
      <c r="T93" s="73">
        <f t="shared" si="18"/>
        <v>10118.25</v>
      </c>
      <c r="U93" s="73"/>
      <c r="V93" s="73"/>
      <c r="W93" s="73">
        <f t="shared" si="19"/>
        <v>145528.25</v>
      </c>
      <c r="X93" s="73" t="str">
        <f t="shared" si="20"/>
        <v>High sale</v>
      </c>
      <c r="Y93" s="73">
        <f t="shared" si="24"/>
        <v>0</v>
      </c>
      <c r="Z93" s="73" t="str" cm="1">
        <f t="array" ref="Z93">_xlfn.IFS(Q93&gt;=300000,"Large",Q93&gt;=150000,"Medium", Q93&gt;=0,"Small")</f>
        <v>Small</v>
      </c>
      <c r="AA93" s="73" t="str">
        <f t="shared" si="21"/>
        <v>J</v>
      </c>
      <c r="AB93" s="73" t="str">
        <f t="shared" si="22"/>
        <v>00092</v>
      </c>
      <c r="AC93" s="73" t="str">
        <f t="shared" si="23"/>
        <v>Ibrahim-West</v>
      </c>
      <c r="AD93" s="73"/>
      <c r="AE93" s="73"/>
      <c r="AF93" s="73"/>
      <c r="AG93" s="73"/>
      <c r="AH93" s="74"/>
      <c r="AI93" s="75"/>
    </row>
    <row r="94" spans="1:56" x14ac:dyDescent="0.3">
      <c r="A94" s="76" t="s">
        <v>676</v>
      </c>
      <c r="B94" s="69" t="s">
        <v>787</v>
      </c>
      <c r="C94" s="69" t="s">
        <v>93</v>
      </c>
      <c r="D94" s="69" t="s">
        <v>710</v>
      </c>
      <c r="E94" s="69" t="s">
        <v>641</v>
      </c>
      <c r="F94" s="69">
        <v>39</v>
      </c>
      <c r="G94" s="69">
        <v>9100</v>
      </c>
      <c r="H94" s="69">
        <v>10</v>
      </c>
      <c r="I94" s="69">
        <v>7.5</v>
      </c>
      <c r="J94" s="69" t="s">
        <v>635</v>
      </c>
      <c r="K94" s="69" t="s">
        <v>384</v>
      </c>
      <c r="L94" s="69" t="s">
        <v>636</v>
      </c>
      <c r="M94" s="69">
        <f t="shared" si="13"/>
        <v>354900</v>
      </c>
      <c r="N94" s="69">
        <f t="shared" si="14"/>
        <v>35490</v>
      </c>
      <c r="O94" s="69">
        <f t="shared" si="15"/>
        <v>319410</v>
      </c>
      <c r="P94" s="69">
        <f t="shared" si="16"/>
        <v>23955.75</v>
      </c>
      <c r="Q94" s="69">
        <f t="shared" si="17"/>
        <v>343365.75</v>
      </c>
      <c r="R94" s="69"/>
      <c r="S94" s="69"/>
      <c r="T94" s="69">
        <f t="shared" si="18"/>
        <v>23955.75</v>
      </c>
      <c r="U94" s="69"/>
      <c r="V94" s="69"/>
      <c r="W94" s="69">
        <f t="shared" si="19"/>
        <v>343865.75</v>
      </c>
      <c r="X94" s="69" t="str">
        <f t="shared" si="20"/>
        <v>High sale</v>
      </c>
      <c r="Y94" s="69">
        <f t="shared" si="24"/>
        <v>15970.5</v>
      </c>
      <c r="Z94" s="69" t="str" cm="1">
        <f t="array" ref="Z94">_xlfn.IFS(Q94&gt;=300000,"Large",Q94&gt;=150000,"Medium", Q94&gt;=0,"Small")</f>
        <v>Large</v>
      </c>
      <c r="AA94" s="69" t="str">
        <f t="shared" si="21"/>
        <v>J</v>
      </c>
      <c r="AB94" s="69" t="str">
        <f t="shared" si="22"/>
        <v>00093</v>
      </c>
      <c r="AC94" s="69" t="str">
        <f t="shared" si="23"/>
        <v>Ibrahim-South</v>
      </c>
      <c r="AD94" s="69"/>
      <c r="AE94" s="69"/>
      <c r="AF94" s="69"/>
      <c r="AG94" s="69"/>
      <c r="AH94" s="70"/>
      <c r="AI94" s="71"/>
    </row>
    <row r="95" spans="1:56" x14ac:dyDescent="0.3">
      <c r="A95" s="72" t="s">
        <v>676</v>
      </c>
      <c r="B95" s="73" t="s">
        <v>788</v>
      </c>
      <c r="C95" s="73" t="s">
        <v>373</v>
      </c>
      <c r="D95" s="73" t="s">
        <v>672</v>
      </c>
      <c r="E95" s="73" t="s">
        <v>673</v>
      </c>
      <c r="F95" s="73">
        <v>37</v>
      </c>
      <c r="G95" s="73">
        <v>4168</v>
      </c>
      <c r="H95" s="73">
        <v>15</v>
      </c>
      <c r="I95" s="73">
        <v>7.5</v>
      </c>
      <c r="J95" s="73" t="s">
        <v>642</v>
      </c>
      <c r="K95" s="73" t="s">
        <v>392</v>
      </c>
      <c r="L95" s="73" t="s">
        <v>665</v>
      </c>
      <c r="M95" s="73">
        <f t="shared" si="13"/>
        <v>154216</v>
      </c>
      <c r="N95" s="73">
        <f t="shared" si="14"/>
        <v>23132.400000000001</v>
      </c>
      <c r="O95" s="73">
        <f t="shared" si="15"/>
        <v>131083.6</v>
      </c>
      <c r="P95" s="73">
        <f t="shared" si="16"/>
        <v>9831.27</v>
      </c>
      <c r="Q95" s="73">
        <f t="shared" si="17"/>
        <v>140914.87</v>
      </c>
      <c r="R95" s="73"/>
      <c r="S95" s="73"/>
      <c r="T95" s="73">
        <f t="shared" si="18"/>
        <v>9831.27</v>
      </c>
      <c r="U95" s="73"/>
      <c r="V95" s="73"/>
      <c r="W95" s="73">
        <f t="shared" si="19"/>
        <v>141414.87</v>
      </c>
      <c r="X95" s="73" t="str">
        <f t="shared" si="20"/>
        <v>High sale</v>
      </c>
      <c r="Y95" s="73">
        <f t="shared" si="24"/>
        <v>6554.18</v>
      </c>
      <c r="Z95" s="73" t="str" cm="1">
        <f t="array" ref="Z95">_xlfn.IFS(Q95&gt;=300000,"Large",Q95&gt;=150000,"Medium", Q95&gt;=0,"Small")</f>
        <v>Small</v>
      </c>
      <c r="AA95" s="73" t="str">
        <f t="shared" si="21"/>
        <v>J</v>
      </c>
      <c r="AB95" s="73" t="str">
        <f t="shared" si="22"/>
        <v>00094</v>
      </c>
      <c r="AC95" s="73" t="str">
        <f t="shared" si="23"/>
        <v>Fatima-East</v>
      </c>
      <c r="AD95" s="73"/>
      <c r="AE95" s="73"/>
      <c r="AF95" s="73"/>
      <c r="AG95" s="73"/>
      <c r="AH95" s="74"/>
      <c r="AI95" s="75"/>
    </row>
    <row r="96" spans="1:56" x14ac:dyDescent="0.3">
      <c r="A96" s="76" t="s">
        <v>712</v>
      </c>
      <c r="B96" s="69" t="s">
        <v>789</v>
      </c>
      <c r="C96" s="69" t="s">
        <v>373</v>
      </c>
      <c r="D96" s="69" t="s">
        <v>675</v>
      </c>
      <c r="E96" s="69" t="s">
        <v>403</v>
      </c>
      <c r="F96" s="69">
        <v>13</v>
      </c>
      <c r="G96" s="69">
        <v>9608</v>
      </c>
      <c r="H96" s="69">
        <v>0</v>
      </c>
      <c r="I96" s="69">
        <v>7.5</v>
      </c>
      <c r="J96" s="69" t="s">
        <v>648</v>
      </c>
      <c r="K96" s="69" t="s">
        <v>372</v>
      </c>
      <c r="L96" s="69" t="s">
        <v>649</v>
      </c>
      <c r="M96" s="69">
        <f t="shared" si="13"/>
        <v>124904</v>
      </c>
      <c r="N96" s="69">
        <f t="shared" si="14"/>
        <v>0</v>
      </c>
      <c r="O96" s="69">
        <f t="shared" si="15"/>
        <v>124904</v>
      </c>
      <c r="P96" s="69">
        <f t="shared" si="16"/>
        <v>9367.7999999999993</v>
      </c>
      <c r="Q96" s="69">
        <f t="shared" si="17"/>
        <v>134271.79999999999</v>
      </c>
      <c r="R96" s="69"/>
      <c r="S96" s="69"/>
      <c r="T96" s="69">
        <f t="shared" si="18"/>
        <v>9367.7999999999993</v>
      </c>
      <c r="U96" s="69"/>
      <c r="V96" s="69"/>
      <c r="W96" s="69">
        <f t="shared" si="19"/>
        <v>134771.79999999999</v>
      </c>
      <c r="X96" s="69" t="str">
        <f t="shared" si="20"/>
        <v>High sale</v>
      </c>
      <c r="Y96" s="69">
        <f t="shared" si="24"/>
        <v>0</v>
      </c>
      <c r="Z96" s="69" t="str" cm="1">
        <f t="array" ref="Z96">_xlfn.IFS(Q96&gt;=300000,"Large",Q96&gt;=150000,"Medium", Q96&gt;=0,"Small")</f>
        <v>Small</v>
      </c>
      <c r="AA96" s="69" t="str">
        <f t="shared" si="21"/>
        <v>J</v>
      </c>
      <c r="AB96" s="69" t="str">
        <f t="shared" si="22"/>
        <v>00095</v>
      </c>
      <c r="AC96" s="69" t="str">
        <f t="shared" si="23"/>
        <v>Fatima-West</v>
      </c>
      <c r="AD96" s="69"/>
      <c r="AE96" s="69"/>
      <c r="AF96" s="69"/>
      <c r="AG96" s="69"/>
      <c r="AH96" s="70"/>
      <c r="AI96" s="71"/>
    </row>
    <row r="97" spans="1:47" x14ac:dyDescent="0.3">
      <c r="A97" s="72" t="s">
        <v>705</v>
      </c>
      <c r="B97" s="73" t="s">
        <v>790</v>
      </c>
      <c r="C97" s="73" t="s">
        <v>93</v>
      </c>
      <c r="D97" s="73" t="s">
        <v>652</v>
      </c>
      <c r="E97" s="73" t="s">
        <v>653</v>
      </c>
      <c r="F97" s="73">
        <v>5</v>
      </c>
      <c r="G97" s="73">
        <v>13240</v>
      </c>
      <c r="H97" s="73">
        <v>10</v>
      </c>
      <c r="I97" s="73">
        <v>7.5</v>
      </c>
      <c r="J97" s="73" t="s">
        <v>648</v>
      </c>
      <c r="K97" s="73" t="s">
        <v>384</v>
      </c>
      <c r="L97" s="73" t="s">
        <v>643</v>
      </c>
      <c r="M97" s="73">
        <f t="shared" si="13"/>
        <v>66200</v>
      </c>
      <c r="N97" s="73">
        <f t="shared" si="14"/>
        <v>6620</v>
      </c>
      <c r="O97" s="73">
        <f t="shared" si="15"/>
        <v>59580</v>
      </c>
      <c r="P97" s="73">
        <f t="shared" si="16"/>
        <v>4468.5</v>
      </c>
      <c r="Q97" s="73">
        <f t="shared" si="17"/>
        <v>64048.5</v>
      </c>
      <c r="R97" s="73"/>
      <c r="S97" s="73"/>
      <c r="T97" s="73">
        <f t="shared" si="18"/>
        <v>4468.5</v>
      </c>
      <c r="U97" s="73"/>
      <c r="V97" s="73"/>
      <c r="W97" s="73">
        <f t="shared" si="19"/>
        <v>64548.5</v>
      </c>
      <c r="X97" s="73" t="str">
        <f t="shared" si="20"/>
        <v>Low Sale</v>
      </c>
      <c r="Y97" s="73">
        <f t="shared" si="24"/>
        <v>0</v>
      </c>
      <c r="Z97" s="73" t="str" cm="1">
        <f t="array" ref="Z97">_xlfn.IFS(Q97&gt;=300000,"Large",Q97&gt;=150000,"Medium", Q97&gt;=0,"Small")</f>
        <v>Small</v>
      </c>
      <c r="AA97" s="73" t="str">
        <f t="shared" si="21"/>
        <v>J</v>
      </c>
      <c r="AB97" s="73" t="str">
        <f t="shared" si="22"/>
        <v>00096</v>
      </c>
      <c r="AC97" s="73" t="str">
        <f t="shared" si="23"/>
        <v>Ibrahim-North</v>
      </c>
      <c r="AD97" s="73"/>
      <c r="AE97" s="73"/>
      <c r="AF97" s="73"/>
      <c r="AG97" s="73"/>
      <c r="AH97" s="74"/>
      <c r="AI97" s="75"/>
    </row>
    <row r="98" spans="1:47" x14ac:dyDescent="0.3">
      <c r="A98" s="76" t="s">
        <v>724</v>
      </c>
      <c r="B98" s="69" t="s">
        <v>791</v>
      </c>
      <c r="C98" s="69" t="s">
        <v>714</v>
      </c>
      <c r="D98" s="69" t="s">
        <v>216</v>
      </c>
      <c r="E98" s="69" t="s">
        <v>647</v>
      </c>
      <c r="F98" s="69">
        <v>47</v>
      </c>
      <c r="G98" s="69">
        <v>6453</v>
      </c>
      <c r="H98" s="69">
        <v>15</v>
      </c>
      <c r="I98" s="69">
        <v>7.5</v>
      </c>
      <c r="J98" s="69" t="s">
        <v>648</v>
      </c>
      <c r="K98" s="69" t="s">
        <v>384</v>
      </c>
      <c r="L98" s="69" t="s">
        <v>643</v>
      </c>
      <c r="M98" s="69">
        <f t="shared" si="13"/>
        <v>303291</v>
      </c>
      <c r="N98" s="69">
        <f t="shared" si="14"/>
        <v>45493.65</v>
      </c>
      <c r="O98" s="69">
        <f t="shared" si="15"/>
        <v>257797.35</v>
      </c>
      <c r="P98" s="69">
        <f t="shared" si="16"/>
        <v>19334.80125</v>
      </c>
      <c r="Q98" s="69">
        <f t="shared" si="17"/>
        <v>277132.15125</v>
      </c>
      <c r="R98" s="69"/>
      <c r="S98" s="69"/>
      <c r="T98" s="69">
        <f t="shared" si="18"/>
        <v>19334.80125</v>
      </c>
      <c r="U98" s="69"/>
      <c r="V98" s="69"/>
      <c r="W98" s="69">
        <f t="shared" si="19"/>
        <v>277632.15125</v>
      </c>
      <c r="X98" s="69" t="str">
        <f t="shared" si="20"/>
        <v>High sale</v>
      </c>
      <c r="Y98" s="69">
        <f t="shared" si="24"/>
        <v>12889.8675</v>
      </c>
      <c r="Z98" s="69" t="str" cm="1">
        <f t="array" ref="Z98">_xlfn.IFS(Q98&gt;=300000,"Large",Q98&gt;=150000,"Medium", Q98&gt;=0,"Small")</f>
        <v>Medium</v>
      </c>
      <c r="AA98" s="69" t="str">
        <f t="shared" si="21"/>
        <v>J</v>
      </c>
      <c r="AB98" s="69" t="str">
        <f t="shared" si="22"/>
        <v>00097</v>
      </c>
      <c r="AC98" s="69" t="str">
        <f t="shared" si="23"/>
        <v>Hassan-North</v>
      </c>
      <c r="AD98" s="69"/>
      <c r="AE98" s="69"/>
      <c r="AF98" s="69"/>
      <c r="AG98" s="69"/>
      <c r="AH98" s="70"/>
      <c r="AI98" s="71"/>
    </row>
    <row r="99" spans="1:47" x14ac:dyDescent="0.3">
      <c r="A99" s="72" t="s">
        <v>682</v>
      </c>
      <c r="B99" s="73" t="s">
        <v>792</v>
      </c>
      <c r="C99" s="73" t="s">
        <v>379</v>
      </c>
      <c r="D99" s="73" t="s">
        <v>675</v>
      </c>
      <c r="E99" s="73" t="s">
        <v>403</v>
      </c>
      <c r="F99" s="73">
        <v>49</v>
      </c>
      <c r="G99" s="73">
        <v>7383</v>
      </c>
      <c r="H99" s="73">
        <v>10</v>
      </c>
      <c r="I99" s="73">
        <v>7.5</v>
      </c>
      <c r="J99" s="73" t="s">
        <v>642</v>
      </c>
      <c r="K99" s="73" t="s">
        <v>372</v>
      </c>
      <c r="L99" s="73" t="s">
        <v>665</v>
      </c>
      <c r="M99" s="73">
        <f t="shared" si="13"/>
        <v>361767</v>
      </c>
      <c r="N99" s="73">
        <f t="shared" si="14"/>
        <v>36176.699999999997</v>
      </c>
      <c r="O99" s="73">
        <f t="shared" si="15"/>
        <v>325590.3</v>
      </c>
      <c r="P99" s="73">
        <f t="shared" si="16"/>
        <v>24419.272499999999</v>
      </c>
      <c r="Q99" s="73">
        <f t="shared" si="17"/>
        <v>350009.57250000001</v>
      </c>
      <c r="R99" s="73"/>
      <c r="S99" s="73"/>
      <c r="T99" s="73">
        <f t="shared" si="18"/>
        <v>24419.272499999999</v>
      </c>
      <c r="U99" s="73"/>
      <c r="V99" s="73"/>
      <c r="W99" s="73">
        <f t="shared" si="19"/>
        <v>350509.57250000001</v>
      </c>
      <c r="X99" s="73" t="str">
        <f t="shared" si="20"/>
        <v>High sale</v>
      </c>
      <c r="Y99" s="73">
        <f t="shared" si="24"/>
        <v>16279.514999999999</v>
      </c>
      <c r="Z99" s="73" t="str" cm="1">
        <f t="array" ref="Z99">_xlfn.IFS(Q99&gt;=300000,"Large",Q99&gt;=150000,"Medium", Q99&gt;=0,"Small")</f>
        <v>Large</v>
      </c>
      <c r="AA99" s="73" t="str">
        <f t="shared" si="21"/>
        <v>J</v>
      </c>
      <c r="AB99" s="73" t="str">
        <f t="shared" si="22"/>
        <v>00098</v>
      </c>
      <c r="AC99" s="73" t="str">
        <f t="shared" si="23"/>
        <v>John-East</v>
      </c>
      <c r="AD99" s="73"/>
      <c r="AE99" s="73"/>
      <c r="AF99" s="73"/>
      <c r="AG99" s="73"/>
      <c r="AH99" s="74"/>
      <c r="AI99" s="75"/>
    </row>
    <row r="100" spans="1:47" x14ac:dyDescent="0.3">
      <c r="A100" s="76" t="s">
        <v>669</v>
      </c>
      <c r="B100" s="69" t="s">
        <v>793</v>
      </c>
      <c r="C100" s="69" t="s">
        <v>662</v>
      </c>
      <c r="D100" s="69" t="s">
        <v>660</v>
      </c>
      <c r="E100" s="69" t="s">
        <v>406</v>
      </c>
      <c r="F100" s="69">
        <v>5</v>
      </c>
      <c r="G100" s="69">
        <v>226</v>
      </c>
      <c r="H100" s="69">
        <v>10</v>
      </c>
      <c r="I100" s="69">
        <v>7.5</v>
      </c>
      <c r="J100" s="69" t="s">
        <v>635</v>
      </c>
      <c r="K100" s="69" t="s">
        <v>392</v>
      </c>
      <c r="L100" s="69" t="s">
        <v>649</v>
      </c>
      <c r="M100" s="69">
        <f t="shared" si="13"/>
        <v>1130</v>
      </c>
      <c r="N100" s="69">
        <f t="shared" si="14"/>
        <v>113</v>
      </c>
      <c r="O100" s="69">
        <f t="shared" si="15"/>
        <v>1017</v>
      </c>
      <c r="P100" s="69">
        <f t="shared" si="16"/>
        <v>76.275000000000006</v>
      </c>
      <c r="Q100" s="69">
        <f t="shared" si="17"/>
        <v>1093.2750000000001</v>
      </c>
      <c r="R100" s="69"/>
      <c r="S100" s="69"/>
      <c r="T100" s="69">
        <f t="shared" si="18"/>
        <v>76.274999999999991</v>
      </c>
      <c r="U100" s="69"/>
      <c r="V100" s="69"/>
      <c r="W100" s="69">
        <f t="shared" si="19"/>
        <v>1593.2750000000001</v>
      </c>
      <c r="X100" s="69" t="str">
        <f t="shared" si="20"/>
        <v>Low Sale</v>
      </c>
      <c r="Y100" s="69">
        <f t="shared" si="24"/>
        <v>0</v>
      </c>
      <c r="Z100" s="69" t="str" cm="1">
        <f t="array" ref="Z100">_xlfn.IFS(Q100&gt;=300000,"Large",Q100&gt;=150000,"Medium", Q100&gt;=0,"Small")</f>
        <v>Small</v>
      </c>
      <c r="AA100" s="69" t="str">
        <f t="shared" si="21"/>
        <v>J</v>
      </c>
      <c r="AB100" s="69" t="str">
        <f t="shared" si="22"/>
        <v>00099</v>
      </c>
      <c r="AC100" s="69" t="str">
        <f t="shared" si="23"/>
        <v>Ade-West</v>
      </c>
      <c r="AD100" s="69"/>
      <c r="AE100" s="69"/>
      <c r="AF100" s="69"/>
      <c r="AG100" s="69"/>
      <c r="AH100" s="70"/>
      <c r="AI100" s="71"/>
    </row>
    <row r="101" spans="1:47" x14ac:dyDescent="0.3">
      <c r="A101" s="72" t="s">
        <v>693</v>
      </c>
      <c r="B101" s="73" t="s">
        <v>794</v>
      </c>
      <c r="C101" s="73" t="s">
        <v>93</v>
      </c>
      <c r="D101" s="73" t="s">
        <v>685</v>
      </c>
      <c r="E101" s="73" t="s">
        <v>406</v>
      </c>
      <c r="F101" s="73">
        <v>48</v>
      </c>
      <c r="G101" s="73">
        <v>3429</v>
      </c>
      <c r="H101" s="73">
        <v>15</v>
      </c>
      <c r="I101" s="73">
        <v>7.5</v>
      </c>
      <c r="J101" s="73" t="s">
        <v>635</v>
      </c>
      <c r="K101" s="73" t="s">
        <v>392</v>
      </c>
      <c r="L101" s="73" t="s">
        <v>649</v>
      </c>
      <c r="M101" s="73">
        <f t="shared" si="13"/>
        <v>164592</v>
      </c>
      <c r="N101" s="73">
        <f t="shared" si="14"/>
        <v>24688.799999999999</v>
      </c>
      <c r="O101" s="73">
        <f t="shared" si="15"/>
        <v>139903.20000000001</v>
      </c>
      <c r="P101" s="73">
        <f t="shared" si="16"/>
        <v>10492.74</v>
      </c>
      <c r="Q101" s="73">
        <f t="shared" si="17"/>
        <v>150395.94</v>
      </c>
      <c r="R101" s="73"/>
      <c r="S101" s="73"/>
      <c r="T101" s="73">
        <f t="shared" si="18"/>
        <v>10492.74</v>
      </c>
      <c r="U101" s="73"/>
      <c r="V101" s="73"/>
      <c r="W101" s="73">
        <f t="shared" si="19"/>
        <v>150895.94</v>
      </c>
      <c r="X101" s="73" t="str">
        <f t="shared" si="20"/>
        <v>High sale</v>
      </c>
      <c r="Y101" s="73">
        <f t="shared" si="24"/>
        <v>6995.1600000000008</v>
      </c>
      <c r="Z101" s="73" t="str" cm="1">
        <f t="array" ref="Z101">_xlfn.IFS(Q101&gt;=300000,"Large",Q101&gt;=150000,"Medium", Q101&gt;=0,"Small")</f>
        <v>Medium</v>
      </c>
      <c r="AA101" s="73" t="str">
        <f t="shared" si="21"/>
        <v>J</v>
      </c>
      <c r="AB101" s="73" t="str">
        <f t="shared" si="22"/>
        <v>00100</v>
      </c>
      <c r="AC101" s="73" t="str">
        <f t="shared" si="23"/>
        <v>Ibrahim-West</v>
      </c>
      <c r="AD101" s="73"/>
      <c r="AE101" s="73"/>
      <c r="AF101" s="73"/>
      <c r="AG101" s="73"/>
      <c r="AH101" s="74"/>
      <c r="AI101" s="75"/>
    </row>
    <row r="102" spans="1:47" x14ac:dyDescent="0.3">
      <c r="A102" s="76" t="s">
        <v>687</v>
      </c>
      <c r="B102" s="69" t="s">
        <v>795</v>
      </c>
      <c r="C102" s="69" t="s">
        <v>671</v>
      </c>
      <c r="D102" s="69" t="s">
        <v>685</v>
      </c>
      <c r="E102" s="69" t="s">
        <v>406</v>
      </c>
      <c r="F102" s="69">
        <v>40</v>
      </c>
      <c r="G102" s="69">
        <v>3051</v>
      </c>
      <c r="H102" s="69">
        <v>10</v>
      </c>
      <c r="I102" s="69">
        <v>7.5</v>
      </c>
      <c r="J102" s="69" t="s">
        <v>648</v>
      </c>
      <c r="K102" s="69" t="s">
        <v>392</v>
      </c>
      <c r="L102" s="69" t="s">
        <v>636</v>
      </c>
      <c r="M102" s="69">
        <f t="shared" si="13"/>
        <v>122040</v>
      </c>
      <c r="N102" s="69">
        <f t="shared" si="14"/>
        <v>12204</v>
      </c>
      <c r="O102" s="69">
        <f t="shared" si="15"/>
        <v>109836</v>
      </c>
      <c r="P102" s="69">
        <f t="shared" si="16"/>
        <v>8237.7000000000007</v>
      </c>
      <c r="Q102" s="69">
        <f t="shared" si="17"/>
        <v>118073.7</v>
      </c>
      <c r="R102" s="69"/>
      <c r="S102" s="69"/>
      <c r="T102" s="69">
        <f t="shared" si="18"/>
        <v>8237.6999999999989</v>
      </c>
      <c r="U102" s="69"/>
      <c r="V102" s="69"/>
      <c r="W102" s="69">
        <f t="shared" si="19"/>
        <v>118573.7</v>
      </c>
      <c r="X102" s="69" t="str">
        <f t="shared" si="20"/>
        <v>High sale</v>
      </c>
      <c r="Y102" s="69">
        <f t="shared" si="24"/>
        <v>5491.8</v>
      </c>
      <c r="Z102" s="69" t="str" cm="1">
        <f t="array" ref="Z102">_xlfn.IFS(Q102&gt;=300000,"Large",Q102&gt;=150000,"Medium", Q102&gt;=0,"Small")</f>
        <v>Small</v>
      </c>
      <c r="AA102" s="69" t="str">
        <f t="shared" si="21"/>
        <v>J</v>
      </c>
      <c r="AB102" s="69" t="str">
        <f t="shared" si="22"/>
        <v>00101</v>
      </c>
      <c r="AC102" s="69" t="str">
        <f t="shared" si="23"/>
        <v>Bola-South</v>
      </c>
      <c r="AD102" s="69"/>
      <c r="AE102" s="69"/>
      <c r="AF102" s="69"/>
      <c r="AG102" s="69"/>
      <c r="AH102" s="70"/>
      <c r="AI102" s="71"/>
    </row>
    <row r="103" spans="1:47" x14ac:dyDescent="0.3">
      <c r="A103" s="72" t="s">
        <v>679</v>
      </c>
      <c r="B103" s="73" t="s">
        <v>796</v>
      </c>
      <c r="C103" s="73" t="s">
        <v>671</v>
      </c>
      <c r="D103" s="73" t="s">
        <v>663</v>
      </c>
      <c r="E103" s="73" t="s">
        <v>664</v>
      </c>
      <c r="F103" s="73">
        <v>32</v>
      </c>
      <c r="G103" s="73">
        <v>3380</v>
      </c>
      <c r="H103" s="73">
        <v>5</v>
      </c>
      <c r="I103" s="73">
        <v>7.5</v>
      </c>
      <c r="J103" s="73" t="s">
        <v>648</v>
      </c>
      <c r="K103" s="73" t="s">
        <v>392</v>
      </c>
      <c r="L103" s="73" t="s">
        <v>649</v>
      </c>
      <c r="M103" s="73">
        <f t="shared" si="13"/>
        <v>108160</v>
      </c>
      <c r="N103" s="73">
        <f t="shared" si="14"/>
        <v>5408</v>
      </c>
      <c r="O103" s="73">
        <f t="shared" si="15"/>
        <v>102752</v>
      </c>
      <c r="P103" s="73">
        <f t="shared" si="16"/>
        <v>7706.4</v>
      </c>
      <c r="Q103" s="73">
        <f t="shared" si="17"/>
        <v>110458.4</v>
      </c>
      <c r="R103" s="73"/>
      <c r="S103" s="73"/>
      <c r="T103" s="73">
        <f t="shared" si="18"/>
        <v>7706.4</v>
      </c>
      <c r="U103" s="73"/>
      <c r="V103" s="73"/>
      <c r="W103" s="73">
        <f t="shared" si="19"/>
        <v>110958.39999999999</v>
      </c>
      <c r="X103" s="73" t="str">
        <f t="shared" si="20"/>
        <v>High sale</v>
      </c>
      <c r="Y103" s="73">
        <f t="shared" si="24"/>
        <v>5137.6000000000004</v>
      </c>
      <c r="Z103" s="73" t="str" cm="1">
        <f t="array" ref="Z103">_xlfn.IFS(Q103&gt;=300000,"Large",Q103&gt;=150000,"Medium", Q103&gt;=0,"Small")</f>
        <v>Small</v>
      </c>
      <c r="AA103" s="73" t="str">
        <f t="shared" si="21"/>
        <v>J</v>
      </c>
      <c r="AB103" s="73" t="str">
        <f t="shared" si="22"/>
        <v>00102</v>
      </c>
      <c r="AC103" s="73" t="str">
        <f t="shared" si="23"/>
        <v>Bola-West</v>
      </c>
      <c r="AD103" s="73"/>
      <c r="AE103" s="73"/>
      <c r="AF103" s="73"/>
      <c r="AG103" s="73"/>
      <c r="AH103" s="74"/>
      <c r="AI103" s="75"/>
      <c r="AT103" s="59" t="s">
        <v>3091</v>
      </c>
      <c r="AU103" t="s">
        <v>3090</v>
      </c>
    </row>
    <row r="104" spans="1:47" x14ac:dyDescent="0.3">
      <c r="A104" s="76" t="s">
        <v>727</v>
      </c>
      <c r="B104" s="69" t="s">
        <v>797</v>
      </c>
      <c r="C104" s="69" t="s">
        <v>646</v>
      </c>
      <c r="D104" s="69" t="s">
        <v>681</v>
      </c>
      <c r="E104" s="69" t="s">
        <v>673</v>
      </c>
      <c r="F104" s="69">
        <v>38</v>
      </c>
      <c r="G104" s="69">
        <v>576</v>
      </c>
      <c r="H104" s="69">
        <v>10</v>
      </c>
      <c r="I104" s="69">
        <v>7.5</v>
      </c>
      <c r="J104" s="69" t="s">
        <v>656</v>
      </c>
      <c r="K104" s="69" t="s">
        <v>384</v>
      </c>
      <c r="L104" s="69" t="s">
        <v>643</v>
      </c>
      <c r="M104" s="69">
        <f t="shared" si="13"/>
        <v>21888</v>
      </c>
      <c r="N104" s="69">
        <f t="shared" si="14"/>
        <v>2188.8000000000002</v>
      </c>
      <c r="O104" s="69">
        <f t="shared" si="15"/>
        <v>19699.2</v>
      </c>
      <c r="P104" s="69">
        <f t="shared" si="16"/>
        <v>1477.44</v>
      </c>
      <c r="Q104" s="69">
        <f t="shared" si="17"/>
        <v>21176.639999999999</v>
      </c>
      <c r="R104" s="69"/>
      <c r="S104" s="69"/>
      <c r="T104" s="69">
        <f t="shared" si="18"/>
        <v>1477.44</v>
      </c>
      <c r="U104" s="69"/>
      <c r="V104" s="69"/>
      <c r="W104" s="69">
        <f t="shared" si="19"/>
        <v>21676.639999999999</v>
      </c>
      <c r="X104" s="69" t="str">
        <f t="shared" si="20"/>
        <v>Low Sale</v>
      </c>
      <c r="Y104" s="69">
        <f t="shared" si="24"/>
        <v>984.96</v>
      </c>
      <c r="Z104" s="69" t="str" cm="1">
        <f t="array" ref="Z104">_xlfn.IFS(Q104&gt;=300000,"Large",Q104&gt;=150000,"Medium", Q104&gt;=0,"Small")</f>
        <v>Small</v>
      </c>
      <c r="AA104" s="69" t="str">
        <f t="shared" si="21"/>
        <v>J</v>
      </c>
      <c r="AB104" s="69" t="str">
        <f t="shared" si="22"/>
        <v>00103</v>
      </c>
      <c r="AC104" s="69" t="str">
        <f t="shared" si="23"/>
        <v>Lucky-North</v>
      </c>
      <c r="AD104" s="69"/>
      <c r="AE104" s="69"/>
      <c r="AF104" s="69"/>
      <c r="AG104" s="69"/>
      <c r="AH104" s="70"/>
      <c r="AI104" s="71"/>
      <c r="AT104" s="56" t="s">
        <v>246</v>
      </c>
      <c r="AU104">
        <v>7764.3773584905657</v>
      </c>
    </row>
    <row r="105" spans="1:47" x14ac:dyDescent="0.3">
      <c r="A105" s="72" t="s">
        <v>669</v>
      </c>
      <c r="B105" s="73" t="s">
        <v>798</v>
      </c>
      <c r="C105" s="73" t="s">
        <v>89</v>
      </c>
      <c r="D105" s="73" t="s">
        <v>245</v>
      </c>
      <c r="E105" s="73" t="s">
        <v>416</v>
      </c>
      <c r="F105" s="73">
        <v>50</v>
      </c>
      <c r="G105" s="73">
        <v>13144</v>
      </c>
      <c r="H105" s="73">
        <v>10</v>
      </c>
      <c r="I105" s="73">
        <v>7.5</v>
      </c>
      <c r="J105" s="73" t="s">
        <v>648</v>
      </c>
      <c r="K105" s="73" t="s">
        <v>384</v>
      </c>
      <c r="L105" s="73" t="s">
        <v>665</v>
      </c>
      <c r="M105" s="73">
        <f t="shared" si="13"/>
        <v>657200</v>
      </c>
      <c r="N105" s="73">
        <f t="shared" si="14"/>
        <v>65720</v>
      </c>
      <c r="O105" s="73">
        <f t="shared" si="15"/>
        <v>591480</v>
      </c>
      <c r="P105" s="73">
        <f t="shared" si="16"/>
        <v>44361</v>
      </c>
      <c r="Q105" s="73">
        <f t="shared" si="17"/>
        <v>635841</v>
      </c>
      <c r="R105" s="73"/>
      <c r="S105" s="73"/>
      <c r="T105" s="73">
        <f t="shared" si="18"/>
        <v>44361</v>
      </c>
      <c r="U105" s="73"/>
      <c r="V105" s="73"/>
      <c r="W105" s="73">
        <f t="shared" si="19"/>
        <v>636341</v>
      </c>
      <c r="X105" s="73" t="str">
        <f t="shared" si="20"/>
        <v>High sale</v>
      </c>
      <c r="Y105" s="73">
        <f t="shared" si="24"/>
        <v>29574</v>
      </c>
      <c r="Z105" s="73" t="str" cm="1">
        <f t="array" ref="Z105">_xlfn.IFS(Q105&gt;=300000,"Large",Q105&gt;=150000,"Medium", Q105&gt;=0,"Small")</f>
        <v>Large</v>
      </c>
      <c r="AA105" s="73" t="str">
        <f t="shared" si="21"/>
        <v>J</v>
      </c>
      <c r="AB105" s="73" t="str">
        <f t="shared" si="22"/>
        <v>00104</v>
      </c>
      <c r="AC105" s="73" t="str">
        <f t="shared" si="23"/>
        <v>Chinedu-East</v>
      </c>
      <c r="AD105" s="73"/>
      <c r="AE105" s="73"/>
      <c r="AF105" s="73"/>
      <c r="AG105" s="73"/>
      <c r="AH105" s="74"/>
      <c r="AI105" s="75"/>
      <c r="AT105" s="56" t="s">
        <v>245</v>
      </c>
      <c r="AU105">
        <v>8523.65</v>
      </c>
    </row>
    <row r="106" spans="1:47" x14ac:dyDescent="0.3">
      <c r="A106" s="76" t="s">
        <v>733</v>
      </c>
      <c r="B106" s="69" t="s">
        <v>799</v>
      </c>
      <c r="C106" s="69" t="s">
        <v>100</v>
      </c>
      <c r="D106" s="69" t="s">
        <v>246</v>
      </c>
      <c r="E106" s="69" t="s">
        <v>416</v>
      </c>
      <c r="F106" s="69">
        <v>42</v>
      </c>
      <c r="G106" s="69">
        <v>2900</v>
      </c>
      <c r="H106" s="69">
        <v>10</v>
      </c>
      <c r="I106" s="69">
        <v>7.5</v>
      </c>
      <c r="J106" s="69" t="s">
        <v>648</v>
      </c>
      <c r="K106" s="69" t="s">
        <v>372</v>
      </c>
      <c r="L106" s="69" t="s">
        <v>649</v>
      </c>
      <c r="M106" s="69">
        <f t="shared" si="13"/>
        <v>121800</v>
      </c>
      <c r="N106" s="69">
        <f t="shared" si="14"/>
        <v>12180</v>
      </c>
      <c r="O106" s="69">
        <f t="shared" si="15"/>
        <v>109620</v>
      </c>
      <c r="P106" s="69">
        <f t="shared" si="16"/>
        <v>8221.5</v>
      </c>
      <c r="Q106" s="69">
        <f t="shared" si="17"/>
        <v>117841.5</v>
      </c>
      <c r="R106" s="69"/>
      <c r="S106" s="69"/>
      <c r="T106" s="69">
        <f t="shared" si="18"/>
        <v>8221.5</v>
      </c>
      <c r="U106" s="69"/>
      <c r="V106" s="69"/>
      <c r="W106" s="69">
        <f t="shared" si="19"/>
        <v>118341.5</v>
      </c>
      <c r="X106" s="69" t="str">
        <f t="shared" si="20"/>
        <v>High sale</v>
      </c>
      <c r="Y106" s="69">
        <f t="shared" si="24"/>
        <v>5481</v>
      </c>
      <c r="Z106" s="69" t="str" cm="1">
        <f t="array" ref="Z106">_xlfn.IFS(Q106&gt;=300000,"Large",Q106&gt;=150000,"Medium", Q106&gt;=0,"Small")</f>
        <v>Small</v>
      </c>
      <c r="AA106" s="69" t="str">
        <f t="shared" si="21"/>
        <v>J</v>
      </c>
      <c r="AB106" s="69" t="str">
        <f t="shared" si="22"/>
        <v>00105</v>
      </c>
      <c r="AC106" s="69" t="str">
        <f t="shared" si="23"/>
        <v>Kemi-West</v>
      </c>
      <c r="AD106" s="69"/>
      <c r="AE106" s="69"/>
      <c r="AF106" s="69"/>
      <c r="AG106" s="69"/>
      <c r="AH106" s="70"/>
      <c r="AI106" s="71"/>
      <c r="AT106" s="56" t="s">
        <v>634</v>
      </c>
      <c r="AU106">
        <v>7767.7846153846158</v>
      </c>
    </row>
    <row r="107" spans="1:47" x14ac:dyDescent="0.3">
      <c r="A107" s="72" t="s">
        <v>750</v>
      </c>
      <c r="B107" s="73" t="s">
        <v>800</v>
      </c>
      <c r="C107" s="73" t="s">
        <v>639</v>
      </c>
      <c r="D107" s="73" t="s">
        <v>640</v>
      </c>
      <c r="E107" s="73" t="s">
        <v>641</v>
      </c>
      <c r="F107" s="73">
        <v>38</v>
      </c>
      <c r="G107" s="73">
        <v>1475</v>
      </c>
      <c r="H107" s="73">
        <v>15</v>
      </c>
      <c r="I107" s="73">
        <v>7.5</v>
      </c>
      <c r="J107" s="73" t="s">
        <v>635</v>
      </c>
      <c r="K107" s="73" t="s">
        <v>392</v>
      </c>
      <c r="L107" s="73" t="s">
        <v>643</v>
      </c>
      <c r="M107" s="73">
        <f t="shared" si="13"/>
        <v>56050</v>
      </c>
      <c r="N107" s="73">
        <f t="shared" si="14"/>
        <v>8407.5</v>
      </c>
      <c r="O107" s="73">
        <f t="shared" si="15"/>
        <v>47642.5</v>
      </c>
      <c r="P107" s="73">
        <f t="shared" si="16"/>
        <v>3573.1875</v>
      </c>
      <c r="Q107" s="73">
        <f t="shared" si="17"/>
        <v>51215.6875</v>
      </c>
      <c r="R107" s="73"/>
      <c r="S107" s="73"/>
      <c r="T107" s="73">
        <f t="shared" si="18"/>
        <v>3573.1875</v>
      </c>
      <c r="U107" s="73"/>
      <c r="V107" s="73"/>
      <c r="W107" s="73">
        <f t="shared" si="19"/>
        <v>51715.6875</v>
      </c>
      <c r="X107" s="73" t="str">
        <f t="shared" si="20"/>
        <v>Low Sale</v>
      </c>
      <c r="Y107" s="73">
        <f t="shared" si="24"/>
        <v>2382.125</v>
      </c>
      <c r="Z107" s="73" t="str" cm="1">
        <f t="array" ref="Z107">_xlfn.IFS(Q107&gt;=300000,"Large",Q107&gt;=150000,"Medium", Q107&gt;=0,"Small")</f>
        <v>Small</v>
      </c>
      <c r="AA107" s="73" t="str">
        <f t="shared" si="21"/>
        <v>J</v>
      </c>
      <c r="AB107" s="73" t="str">
        <f t="shared" si="22"/>
        <v>00106</v>
      </c>
      <c r="AC107" s="73" t="str">
        <f t="shared" si="23"/>
        <v>Grace-North</v>
      </c>
      <c r="AD107" s="73"/>
      <c r="AE107" s="73"/>
      <c r="AF107" s="73"/>
      <c r="AG107" s="73"/>
      <c r="AH107" s="74"/>
      <c r="AI107" s="75"/>
      <c r="AT107" s="56" t="s">
        <v>640</v>
      </c>
      <c r="AU107">
        <v>7796.7096774193551</v>
      </c>
    </row>
    <row r="108" spans="1:47" x14ac:dyDescent="0.3">
      <c r="A108" s="76" t="s">
        <v>682</v>
      </c>
      <c r="B108" s="69" t="s">
        <v>801</v>
      </c>
      <c r="C108" s="69" t="s">
        <v>379</v>
      </c>
      <c r="D108" s="69" t="s">
        <v>681</v>
      </c>
      <c r="E108" s="69" t="s">
        <v>673</v>
      </c>
      <c r="F108" s="69">
        <v>49</v>
      </c>
      <c r="G108" s="69">
        <v>7090</v>
      </c>
      <c r="H108" s="69">
        <v>5</v>
      </c>
      <c r="I108" s="69">
        <v>7.5</v>
      </c>
      <c r="J108" s="69" t="s">
        <v>642</v>
      </c>
      <c r="K108" s="69" t="s">
        <v>384</v>
      </c>
      <c r="L108" s="69" t="s">
        <v>649</v>
      </c>
      <c r="M108" s="69">
        <f t="shared" si="13"/>
        <v>347410</v>
      </c>
      <c r="N108" s="69">
        <f t="shared" si="14"/>
        <v>17370.5</v>
      </c>
      <c r="O108" s="69">
        <f t="shared" si="15"/>
        <v>330039.5</v>
      </c>
      <c r="P108" s="69">
        <f t="shared" si="16"/>
        <v>24752.962500000001</v>
      </c>
      <c r="Q108" s="69">
        <f t="shared" si="17"/>
        <v>354792.46250000002</v>
      </c>
      <c r="R108" s="69"/>
      <c r="S108" s="69"/>
      <c r="T108" s="69">
        <f t="shared" si="18"/>
        <v>24752.962499999998</v>
      </c>
      <c r="U108" s="69"/>
      <c r="V108" s="69"/>
      <c r="W108" s="69">
        <f t="shared" si="19"/>
        <v>355292.46250000002</v>
      </c>
      <c r="X108" s="69" t="str">
        <f t="shared" si="20"/>
        <v>High sale</v>
      </c>
      <c r="Y108" s="69">
        <f t="shared" si="24"/>
        <v>16501.975000000002</v>
      </c>
      <c r="Z108" s="69" t="str" cm="1">
        <f t="array" ref="Z108">_xlfn.IFS(Q108&gt;=300000,"Large",Q108&gt;=150000,"Medium", Q108&gt;=0,"Small")</f>
        <v>Large</v>
      </c>
      <c r="AA108" s="69" t="str">
        <f t="shared" si="21"/>
        <v>J</v>
      </c>
      <c r="AB108" s="69" t="str">
        <f t="shared" si="22"/>
        <v>00107</v>
      </c>
      <c r="AC108" s="69" t="str">
        <f t="shared" si="23"/>
        <v>John-West</v>
      </c>
      <c r="AD108" s="69"/>
      <c r="AE108" s="69"/>
      <c r="AF108" s="69"/>
      <c r="AG108" s="69"/>
      <c r="AH108" s="70"/>
      <c r="AI108" s="71"/>
      <c r="AT108" s="56" t="s">
        <v>216</v>
      </c>
      <c r="AU108">
        <v>7088.7464788732395</v>
      </c>
    </row>
    <row r="109" spans="1:47" x14ac:dyDescent="0.3">
      <c r="A109" s="72" t="s">
        <v>747</v>
      </c>
      <c r="B109" s="73" t="s">
        <v>802</v>
      </c>
      <c r="C109" s="73" t="s">
        <v>639</v>
      </c>
      <c r="D109" s="73" t="s">
        <v>246</v>
      </c>
      <c r="E109" s="73" t="s">
        <v>416</v>
      </c>
      <c r="F109" s="73">
        <v>1</v>
      </c>
      <c r="G109" s="73">
        <v>13229</v>
      </c>
      <c r="H109" s="73">
        <v>15</v>
      </c>
      <c r="I109" s="73">
        <v>7.5</v>
      </c>
      <c r="J109" s="73" t="s">
        <v>642</v>
      </c>
      <c r="K109" s="73" t="s">
        <v>384</v>
      </c>
      <c r="L109" s="73" t="s">
        <v>636</v>
      </c>
      <c r="M109" s="73">
        <f t="shared" si="13"/>
        <v>13229</v>
      </c>
      <c r="N109" s="73">
        <f t="shared" si="14"/>
        <v>1984.35</v>
      </c>
      <c r="O109" s="73">
        <f t="shared" si="15"/>
        <v>11244.65</v>
      </c>
      <c r="P109" s="73">
        <f t="shared" si="16"/>
        <v>843.34875</v>
      </c>
      <c r="Q109" s="73">
        <f t="shared" si="17"/>
        <v>12087.998749999999</v>
      </c>
      <c r="R109" s="73"/>
      <c r="S109" s="73"/>
      <c r="T109" s="73">
        <f t="shared" si="18"/>
        <v>843.34875</v>
      </c>
      <c r="U109" s="73"/>
      <c r="V109" s="73"/>
      <c r="W109" s="73">
        <f t="shared" si="19"/>
        <v>12587.998749999999</v>
      </c>
      <c r="X109" s="73" t="str">
        <f t="shared" si="20"/>
        <v>Low Sale</v>
      </c>
      <c r="Y109" s="73">
        <f t="shared" si="24"/>
        <v>0</v>
      </c>
      <c r="Z109" s="73" t="str" cm="1">
        <f t="array" ref="Z109">_xlfn.IFS(Q109&gt;=300000,"Large",Q109&gt;=150000,"Medium", Q109&gt;=0,"Small")</f>
        <v>Small</v>
      </c>
      <c r="AA109" s="73" t="str">
        <f t="shared" si="21"/>
        <v>J</v>
      </c>
      <c r="AB109" s="73" t="str">
        <f t="shared" si="22"/>
        <v>00108</v>
      </c>
      <c r="AC109" s="73" t="str">
        <f t="shared" si="23"/>
        <v>Grace-South</v>
      </c>
      <c r="AD109" s="73"/>
      <c r="AE109" s="73"/>
      <c r="AF109" s="73"/>
      <c r="AG109" s="73"/>
      <c r="AH109" s="74"/>
      <c r="AI109" s="75"/>
      <c r="AT109" s="56" t="s">
        <v>710</v>
      </c>
      <c r="AU109">
        <v>6667.5</v>
      </c>
    </row>
    <row r="110" spans="1:47" x14ac:dyDescent="0.3">
      <c r="A110" s="76" t="s">
        <v>637</v>
      </c>
      <c r="B110" s="69" t="s">
        <v>803</v>
      </c>
      <c r="C110" s="69" t="s">
        <v>379</v>
      </c>
      <c r="D110" s="69" t="s">
        <v>246</v>
      </c>
      <c r="E110" s="69" t="s">
        <v>416</v>
      </c>
      <c r="F110" s="69">
        <v>22</v>
      </c>
      <c r="G110" s="69">
        <v>10079</v>
      </c>
      <c r="H110" s="69">
        <v>10</v>
      </c>
      <c r="I110" s="69">
        <v>7.5</v>
      </c>
      <c r="J110" s="69" t="s">
        <v>642</v>
      </c>
      <c r="K110" s="69" t="s">
        <v>384</v>
      </c>
      <c r="L110" s="69" t="s">
        <v>649</v>
      </c>
      <c r="M110" s="69">
        <f t="shared" si="13"/>
        <v>221738</v>
      </c>
      <c r="N110" s="69">
        <f t="shared" si="14"/>
        <v>22173.8</v>
      </c>
      <c r="O110" s="69">
        <f t="shared" si="15"/>
        <v>199564.2</v>
      </c>
      <c r="P110" s="69">
        <f t="shared" si="16"/>
        <v>14967.315000000001</v>
      </c>
      <c r="Q110" s="69">
        <f t="shared" si="17"/>
        <v>214531.51500000001</v>
      </c>
      <c r="R110" s="69"/>
      <c r="S110" s="69"/>
      <c r="T110" s="69">
        <f t="shared" si="18"/>
        <v>14967.315000000001</v>
      </c>
      <c r="U110" s="69"/>
      <c r="V110" s="69"/>
      <c r="W110" s="69">
        <f t="shared" si="19"/>
        <v>215031.51500000001</v>
      </c>
      <c r="X110" s="69" t="str">
        <f t="shared" si="20"/>
        <v>High sale</v>
      </c>
      <c r="Y110" s="69">
        <f t="shared" si="24"/>
        <v>0</v>
      </c>
      <c r="Z110" s="69" t="str" cm="1">
        <f t="array" ref="Z110">_xlfn.IFS(Q110&gt;=300000,"Large",Q110&gt;=150000,"Medium", Q110&gt;=0,"Small")</f>
        <v>Medium</v>
      </c>
      <c r="AA110" s="69" t="str">
        <f t="shared" si="21"/>
        <v>J</v>
      </c>
      <c r="AB110" s="69" t="str">
        <f t="shared" si="22"/>
        <v>00109</v>
      </c>
      <c r="AC110" s="69" t="str">
        <f t="shared" si="23"/>
        <v>John-West</v>
      </c>
      <c r="AD110" s="69"/>
      <c r="AE110" s="69"/>
      <c r="AF110" s="69"/>
      <c r="AG110" s="69"/>
      <c r="AH110" s="70"/>
      <c r="AI110" s="71"/>
      <c r="AO110" s="59" t="s">
        <v>3095</v>
      </c>
      <c r="AP110" t="s">
        <v>3098</v>
      </c>
      <c r="AT110" s="56" t="s">
        <v>652</v>
      </c>
      <c r="AU110">
        <v>7843.1641791044776</v>
      </c>
    </row>
    <row r="111" spans="1:47" x14ac:dyDescent="0.3">
      <c r="A111" s="72" t="s">
        <v>682</v>
      </c>
      <c r="B111" s="73" t="s">
        <v>804</v>
      </c>
      <c r="C111" s="73" t="s">
        <v>662</v>
      </c>
      <c r="D111" s="73" t="s">
        <v>710</v>
      </c>
      <c r="E111" s="73" t="s">
        <v>641</v>
      </c>
      <c r="F111" s="73">
        <v>32</v>
      </c>
      <c r="G111" s="73">
        <v>3579</v>
      </c>
      <c r="H111" s="73">
        <v>5</v>
      </c>
      <c r="I111" s="73">
        <v>7.5</v>
      </c>
      <c r="J111" s="73" t="s">
        <v>656</v>
      </c>
      <c r="K111" s="73" t="s">
        <v>384</v>
      </c>
      <c r="L111" s="73" t="s">
        <v>643</v>
      </c>
      <c r="M111" s="73">
        <f t="shared" si="13"/>
        <v>114528</v>
      </c>
      <c r="N111" s="73">
        <f t="shared" si="14"/>
        <v>5726.4</v>
      </c>
      <c r="O111" s="73">
        <f t="shared" si="15"/>
        <v>108801.60000000001</v>
      </c>
      <c r="P111" s="73">
        <f t="shared" si="16"/>
        <v>8160.12</v>
      </c>
      <c r="Q111" s="73">
        <f t="shared" si="17"/>
        <v>116961.72</v>
      </c>
      <c r="R111" s="73"/>
      <c r="S111" s="73"/>
      <c r="T111" s="73">
        <f t="shared" si="18"/>
        <v>8160.12</v>
      </c>
      <c r="U111" s="73"/>
      <c r="V111" s="73"/>
      <c r="W111" s="73">
        <f t="shared" si="19"/>
        <v>117461.72</v>
      </c>
      <c r="X111" s="73" t="str">
        <f t="shared" si="20"/>
        <v>High sale</v>
      </c>
      <c r="Y111" s="73">
        <f t="shared" si="24"/>
        <v>5440.0800000000008</v>
      </c>
      <c r="Z111" s="73" t="str" cm="1">
        <f t="array" ref="Z111">_xlfn.IFS(Q111&gt;=300000,"Large",Q111&gt;=150000,"Medium", Q111&gt;=0,"Small")</f>
        <v>Small</v>
      </c>
      <c r="AA111" s="73" t="str">
        <f t="shared" si="21"/>
        <v>J</v>
      </c>
      <c r="AB111" s="73" t="str">
        <f t="shared" si="22"/>
        <v>00110</v>
      </c>
      <c r="AC111" s="73" t="str">
        <f t="shared" si="23"/>
        <v>Ade-North</v>
      </c>
      <c r="AD111" s="73"/>
      <c r="AE111" s="73"/>
      <c r="AF111" s="73"/>
      <c r="AG111" s="73"/>
      <c r="AH111" s="74"/>
      <c r="AI111" s="75"/>
      <c r="AO111" s="56" t="s">
        <v>647</v>
      </c>
      <c r="AP111" s="57">
        <v>5.549408287578235E-2</v>
      </c>
      <c r="AT111" s="56" t="s">
        <v>685</v>
      </c>
      <c r="AU111">
        <v>6786.48</v>
      </c>
    </row>
    <row r="112" spans="1:47" x14ac:dyDescent="0.3">
      <c r="A112" s="76" t="s">
        <v>658</v>
      </c>
      <c r="B112" s="69" t="s">
        <v>805</v>
      </c>
      <c r="C112" s="69" t="s">
        <v>89</v>
      </c>
      <c r="D112" s="69" t="s">
        <v>663</v>
      </c>
      <c r="E112" s="69" t="s">
        <v>664</v>
      </c>
      <c r="F112" s="69">
        <v>25</v>
      </c>
      <c r="G112" s="69">
        <v>14385</v>
      </c>
      <c r="H112" s="69">
        <v>15</v>
      </c>
      <c r="I112" s="69">
        <v>7.5</v>
      </c>
      <c r="J112" s="69" t="s">
        <v>648</v>
      </c>
      <c r="K112" s="69" t="s">
        <v>372</v>
      </c>
      <c r="L112" s="69" t="s">
        <v>665</v>
      </c>
      <c r="M112" s="69">
        <f t="shared" si="13"/>
        <v>359625</v>
      </c>
      <c r="N112" s="69">
        <f t="shared" si="14"/>
        <v>53943.75</v>
      </c>
      <c r="O112" s="69">
        <f t="shared" si="15"/>
        <v>305681.25</v>
      </c>
      <c r="P112" s="69">
        <f t="shared" si="16"/>
        <v>22926.09375</v>
      </c>
      <c r="Q112" s="69">
        <f t="shared" si="17"/>
        <v>328607.34375</v>
      </c>
      <c r="R112" s="69"/>
      <c r="S112" s="69"/>
      <c r="T112" s="69">
        <f t="shared" si="18"/>
        <v>22926.09375</v>
      </c>
      <c r="U112" s="69"/>
      <c r="V112" s="69"/>
      <c r="W112" s="69">
        <f t="shared" si="19"/>
        <v>329107.34375</v>
      </c>
      <c r="X112" s="69" t="str">
        <f t="shared" si="20"/>
        <v>High sale</v>
      </c>
      <c r="Y112" s="69">
        <f t="shared" si="24"/>
        <v>0</v>
      </c>
      <c r="Z112" s="69" t="str" cm="1">
        <f t="array" ref="Z112">_xlfn.IFS(Q112&gt;=300000,"Large",Q112&gt;=150000,"Medium", Q112&gt;=0,"Small")</f>
        <v>Large</v>
      </c>
      <c r="AA112" s="69" t="str">
        <f t="shared" si="21"/>
        <v>J</v>
      </c>
      <c r="AB112" s="69" t="str">
        <f t="shared" si="22"/>
        <v>00111</v>
      </c>
      <c r="AC112" s="69" t="str">
        <f t="shared" si="23"/>
        <v>Chinedu-East</v>
      </c>
      <c r="AD112" s="69"/>
      <c r="AE112" s="69"/>
      <c r="AF112" s="69"/>
      <c r="AG112" s="69"/>
      <c r="AH112" s="70"/>
      <c r="AI112" s="71"/>
      <c r="AO112" s="56" t="s">
        <v>673</v>
      </c>
      <c r="AP112" s="57">
        <v>0.10617235166750653</v>
      </c>
      <c r="AT112" s="56" t="s">
        <v>784</v>
      </c>
      <c r="AU112">
        <v>7998.3508771929828</v>
      </c>
    </row>
    <row r="113" spans="1:47" x14ac:dyDescent="0.3">
      <c r="A113" s="72" t="s">
        <v>733</v>
      </c>
      <c r="B113" s="73" t="s">
        <v>806</v>
      </c>
      <c r="C113" s="73" t="s">
        <v>379</v>
      </c>
      <c r="D113" s="73" t="s">
        <v>652</v>
      </c>
      <c r="E113" s="73" t="s">
        <v>653</v>
      </c>
      <c r="F113" s="73">
        <v>24</v>
      </c>
      <c r="G113" s="73">
        <v>8624</v>
      </c>
      <c r="H113" s="73">
        <v>10</v>
      </c>
      <c r="I113" s="73">
        <v>7.5</v>
      </c>
      <c r="J113" s="73" t="s">
        <v>642</v>
      </c>
      <c r="K113" s="73" t="s">
        <v>372</v>
      </c>
      <c r="L113" s="73" t="s">
        <v>649</v>
      </c>
      <c r="M113" s="73">
        <f t="shared" si="13"/>
        <v>206976</v>
      </c>
      <c r="N113" s="73">
        <f t="shared" si="14"/>
        <v>20697.599999999999</v>
      </c>
      <c r="O113" s="73">
        <f t="shared" si="15"/>
        <v>186278.39999999999</v>
      </c>
      <c r="P113" s="73">
        <f t="shared" si="16"/>
        <v>13970.88</v>
      </c>
      <c r="Q113" s="73">
        <f t="shared" si="17"/>
        <v>200249.28</v>
      </c>
      <c r="R113" s="73"/>
      <c r="S113" s="73"/>
      <c r="T113" s="73">
        <f t="shared" si="18"/>
        <v>13970.88</v>
      </c>
      <c r="U113" s="73"/>
      <c r="V113" s="73"/>
      <c r="W113" s="73">
        <f t="shared" si="19"/>
        <v>200749.28</v>
      </c>
      <c r="X113" s="73" t="str">
        <f t="shared" si="20"/>
        <v>High sale</v>
      </c>
      <c r="Y113" s="73">
        <f t="shared" si="24"/>
        <v>0</v>
      </c>
      <c r="Z113" s="73" t="str" cm="1">
        <f t="array" ref="Z113">_xlfn.IFS(Q113&gt;=300000,"Large",Q113&gt;=150000,"Medium", Q113&gt;=0,"Small")</f>
        <v>Medium</v>
      </c>
      <c r="AA113" s="73" t="str">
        <f t="shared" si="21"/>
        <v>J</v>
      </c>
      <c r="AB113" s="73" t="str">
        <f t="shared" si="22"/>
        <v>00112</v>
      </c>
      <c r="AC113" s="73" t="str">
        <f t="shared" si="23"/>
        <v>John-West</v>
      </c>
      <c r="AD113" s="73"/>
      <c r="AE113" s="73"/>
      <c r="AF113" s="73"/>
      <c r="AG113" s="73"/>
      <c r="AH113" s="74"/>
      <c r="AI113" s="75"/>
      <c r="AO113" s="56" t="s">
        <v>408</v>
      </c>
      <c r="AP113" s="57">
        <v>9.1088299325711899E-2</v>
      </c>
      <c r="AT113" s="56" t="s">
        <v>672</v>
      </c>
      <c r="AU113">
        <v>7484.1379310344828</v>
      </c>
    </row>
    <row r="114" spans="1:47" x14ac:dyDescent="0.3">
      <c r="A114" s="76" t="s">
        <v>733</v>
      </c>
      <c r="B114" s="69" t="s">
        <v>807</v>
      </c>
      <c r="C114" s="69" t="s">
        <v>662</v>
      </c>
      <c r="D114" s="69" t="s">
        <v>710</v>
      </c>
      <c r="E114" s="69" t="s">
        <v>641</v>
      </c>
      <c r="F114" s="69">
        <v>25</v>
      </c>
      <c r="G114" s="69">
        <v>9077</v>
      </c>
      <c r="H114" s="69">
        <v>0</v>
      </c>
      <c r="I114" s="69">
        <v>7.5</v>
      </c>
      <c r="J114" s="69" t="s">
        <v>656</v>
      </c>
      <c r="K114" s="69" t="s">
        <v>392</v>
      </c>
      <c r="L114" s="69" t="s">
        <v>636</v>
      </c>
      <c r="M114" s="69">
        <f t="shared" si="13"/>
        <v>226925</v>
      </c>
      <c r="N114" s="69">
        <f t="shared" si="14"/>
        <v>0</v>
      </c>
      <c r="O114" s="69">
        <f t="shared" si="15"/>
        <v>226925</v>
      </c>
      <c r="P114" s="69">
        <f t="shared" si="16"/>
        <v>17019.375</v>
      </c>
      <c r="Q114" s="69">
        <f t="shared" si="17"/>
        <v>243944.375</v>
      </c>
      <c r="R114" s="69"/>
      <c r="S114" s="69"/>
      <c r="T114" s="69">
        <f t="shared" si="18"/>
        <v>17019.375</v>
      </c>
      <c r="U114" s="69"/>
      <c r="V114" s="69"/>
      <c r="W114" s="69">
        <f t="shared" si="19"/>
        <v>244444.375</v>
      </c>
      <c r="X114" s="69" t="str">
        <f t="shared" si="20"/>
        <v>High sale</v>
      </c>
      <c r="Y114" s="69">
        <f t="shared" si="24"/>
        <v>0</v>
      </c>
      <c r="Z114" s="69" t="str" cm="1">
        <f t="array" ref="Z114">_xlfn.IFS(Q114&gt;=300000,"Large",Q114&gt;=150000,"Medium", Q114&gt;=0,"Small")</f>
        <v>Medium</v>
      </c>
      <c r="AA114" s="69" t="str">
        <f t="shared" si="21"/>
        <v>J</v>
      </c>
      <c r="AB114" s="69" t="str">
        <f t="shared" si="22"/>
        <v>00113</v>
      </c>
      <c r="AC114" s="69" t="str">
        <f t="shared" si="23"/>
        <v>Ade-South</v>
      </c>
      <c r="AD114" s="69"/>
      <c r="AE114" s="69"/>
      <c r="AF114" s="69"/>
      <c r="AG114" s="69"/>
      <c r="AH114" s="70"/>
      <c r="AI114" s="71"/>
      <c r="AO114" s="56" t="s">
        <v>406</v>
      </c>
      <c r="AP114" s="57">
        <v>0.1171081692796013</v>
      </c>
      <c r="AT114" s="56" t="s">
        <v>663</v>
      </c>
      <c r="AU114">
        <v>7943.6417910447763</v>
      </c>
    </row>
    <row r="115" spans="1:47" x14ac:dyDescent="0.3">
      <c r="A115" s="72" t="s">
        <v>654</v>
      </c>
      <c r="B115" s="73" t="s">
        <v>808</v>
      </c>
      <c r="C115" s="73" t="s">
        <v>714</v>
      </c>
      <c r="D115" s="73" t="s">
        <v>640</v>
      </c>
      <c r="E115" s="73" t="s">
        <v>641</v>
      </c>
      <c r="F115" s="73">
        <v>44</v>
      </c>
      <c r="G115" s="73">
        <v>9653</v>
      </c>
      <c r="H115" s="73">
        <v>5</v>
      </c>
      <c r="I115" s="73">
        <v>7.5</v>
      </c>
      <c r="J115" s="73" t="s">
        <v>656</v>
      </c>
      <c r="K115" s="73" t="s">
        <v>392</v>
      </c>
      <c r="L115" s="73" t="s">
        <v>643</v>
      </c>
      <c r="M115" s="73">
        <f t="shared" si="13"/>
        <v>424732</v>
      </c>
      <c r="N115" s="73">
        <f t="shared" si="14"/>
        <v>21236.6</v>
      </c>
      <c r="O115" s="73">
        <f t="shared" si="15"/>
        <v>403495.4</v>
      </c>
      <c r="P115" s="73">
        <f t="shared" si="16"/>
        <v>30262.154999999999</v>
      </c>
      <c r="Q115" s="73">
        <f t="shared" si="17"/>
        <v>433757.55500000005</v>
      </c>
      <c r="R115" s="73"/>
      <c r="S115" s="73"/>
      <c r="T115" s="73">
        <f t="shared" si="18"/>
        <v>30262.154999999999</v>
      </c>
      <c r="U115" s="73"/>
      <c r="V115" s="73"/>
      <c r="W115" s="73">
        <f t="shared" si="19"/>
        <v>434257.55500000005</v>
      </c>
      <c r="X115" s="73" t="str">
        <f t="shared" si="20"/>
        <v>High sale</v>
      </c>
      <c r="Y115" s="73">
        <f t="shared" si="24"/>
        <v>20174.770000000004</v>
      </c>
      <c r="Z115" s="73" t="str" cm="1">
        <f t="array" ref="Z115">_xlfn.IFS(Q115&gt;=300000,"Large",Q115&gt;=150000,"Medium", Q115&gt;=0,"Small")</f>
        <v>Large</v>
      </c>
      <c r="AA115" s="73" t="str">
        <f t="shared" si="21"/>
        <v>J</v>
      </c>
      <c r="AB115" s="73" t="str">
        <f t="shared" si="22"/>
        <v>00114</v>
      </c>
      <c r="AC115" s="73" t="str">
        <f t="shared" si="23"/>
        <v>Hassan-North</v>
      </c>
      <c r="AD115" s="73"/>
      <c r="AE115" s="73"/>
      <c r="AF115" s="73"/>
      <c r="AG115" s="73"/>
      <c r="AH115" s="74"/>
      <c r="AI115" s="75"/>
      <c r="AO115" s="56" t="s">
        <v>416</v>
      </c>
      <c r="AP115" s="57">
        <v>0.11778146822228493</v>
      </c>
      <c r="AT115" s="56" t="s">
        <v>660</v>
      </c>
      <c r="AU115">
        <v>7552.4428571428571</v>
      </c>
    </row>
    <row r="116" spans="1:47" x14ac:dyDescent="0.3">
      <c r="A116" s="76" t="s">
        <v>699</v>
      </c>
      <c r="B116" s="69" t="s">
        <v>809</v>
      </c>
      <c r="C116" s="69" t="s">
        <v>639</v>
      </c>
      <c r="D116" s="69" t="s">
        <v>698</v>
      </c>
      <c r="E116" s="69" t="s">
        <v>377</v>
      </c>
      <c r="F116" s="69">
        <v>42</v>
      </c>
      <c r="G116" s="69">
        <v>1382</v>
      </c>
      <c r="H116" s="69">
        <v>0</v>
      </c>
      <c r="I116" s="69">
        <v>7.5</v>
      </c>
      <c r="J116" s="69" t="s">
        <v>642</v>
      </c>
      <c r="K116" s="69" t="s">
        <v>372</v>
      </c>
      <c r="L116" s="69" t="s">
        <v>636</v>
      </c>
      <c r="M116" s="69">
        <f t="shared" si="13"/>
        <v>58044</v>
      </c>
      <c r="N116" s="69">
        <f t="shared" si="14"/>
        <v>0</v>
      </c>
      <c r="O116" s="69">
        <f t="shared" si="15"/>
        <v>58044</v>
      </c>
      <c r="P116" s="69">
        <f t="shared" si="16"/>
        <v>4353.3</v>
      </c>
      <c r="Q116" s="69">
        <f t="shared" si="17"/>
        <v>62397.3</v>
      </c>
      <c r="R116" s="69"/>
      <c r="S116" s="69"/>
      <c r="T116" s="69">
        <f t="shared" si="18"/>
        <v>4353.3</v>
      </c>
      <c r="U116" s="69"/>
      <c r="V116" s="69"/>
      <c r="W116" s="69">
        <f t="shared" si="19"/>
        <v>62897.3</v>
      </c>
      <c r="X116" s="69" t="str">
        <f t="shared" si="20"/>
        <v>Low Sale</v>
      </c>
      <c r="Y116" s="69">
        <f t="shared" si="24"/>
        <v>2902.2000000000003</v>
      </c>
      <c r="Z116" s="69" t="str" cm="1">
        <f t="array" ref="Z116">_xlfn.IFS(Q116&gt;=300000,"Large",Q116&gt;=150000,"Medium", Q116&gt;=0,"Small")</f>
        <v>Small</v>
      </c>
      <c r="AA116" s="69" t="str">
        <f t="shared" si="21"/>
        <v>J</v>
      </c>
      <c r="AB116" s="69" t="str">
        <f t="shared" si="22"/>
        <v>00115</v>
      </c>
      <c r="AC116" s="69" t="str">
        <f t="shared" si="23"/>
        <v>Grace-South</v>
      </c>
      <c r="AD116" s="69"/>
      <c r="AE116" s="69"/>
      <c r="AF116" s="69"/>
      <c r="AG116" s="69"/>
      <c r="AH116" s="70"/>
      <c r="AI116" s="71"/>
      <c r="AO116" s="56" t="s">
        <v>377</v>
      </c>
      <c r="AP116" s="57">
        <v>0.11404466217928858</v>
      </c>
      <c r="AT116" s="56" t="s">
        <v>675</v>
      </c>
      <c r="AU116">
        <v>7651.06</v>
      </c>
    </row>
    <row r="117" spans="1:47" x14ac:dyDescent="0.3">
      <c r="A117" s="72" t="s">
        <v>747</v>
      </c>
      <c r="B117" s="73" t="s">
        <v>810</v>
      </c>
      <c r="C117" s="73" t="s">
        <v>379</v>
      </c>
      <c r="D117" s="73" t="s">
        <v>245</v>
      </c>
      <c r="E117" s="73" t="s">
        <v>416</v>
      </c>
      <c r="F117" s="73">
        <v>48</v>
      </c>
      <c r="G117" s="73">
        <v>14077</v>
      </c>
      <c r="H117" s="73">
        <v>10</v>
      </c>
      <c r="I117" s="73">
        <v>7.5</v>
      </c>
      <c r="J117" s="73" t="s">
        <v>648</v>
      </c>
      <c r="K117" s="73" t="s">
        <v>384</v>
      </c>
      <c r="L117" s="73" t="s">
        <v>636</v>
      </c>
      <c r="M117" s="73">
        <f t="shared" si="13"/>
        <v>675696</v>
      </c>
      <c r="N117" s="73">
        <f t="shared" si="14"/>
        <v>67569.600000000006</v>
      </c>
      <c r="O117" s="73">
        <f t="shared" si="15"/>
        <v>608126.4</v>
      </c>
      <c r="P117" s="73">
        <f t="shared" si="16"/>
        <v>45609.48</v>
      </c>
      <c r="Q117" s="73">
        <f t="shared" si="17"/>
        <v>653735.88</v>
      </c>
      <c r="R117" s="73"/>
      <c r="S117" s="73"/>
      <c r="T117" s="73">
        <f t="shared" si="18"/>
        <v>45609.48</v>
      </c>
      <c r="U117" s="73"/>
      <c r="V117" s="73"/>
      <c r="W117" s="73">
        <f t="shared" si="19"/>
        <v>654235.88</v>
      </c>
      <c r="X117" s="73" t="str">
        <f t="shared" si="20"/>
        <v>High sale</v>
      </c>
      <c r="Y117" s="73">
        <f t="shared" si="24"/>
        <v>30406.320000000003</v>
      </c>
      <c r="Z117" s="73" t="str" cm="1">
        <f t="array" ref="Z117">_xlfn.IFS(Q117&gt;=300000,"Large",Q117&gt;=150000,"Medium", Q117&gt;=0,"Small")</f>
        <v>Large</v>
      </c>
      <c r="AA117" s="73" t="str">
        <f t="shared" si="21"/>
        <v>J</v>
      </c>
      <c r="AB117" s="73" t="str">
        <f t="shared" si="22"/>
        <v>00116</v>
      </c>
      <c r="AC117" s="73" t="str">
        <f t="shared" si="23"/>
        <v>John-South</v>
      </c>
      <c r="AD117" s="73"/>
      <c r="AE117" s="73"/>
      <c r="AF117" s="73"/>
      <c r="AG117" s="73"/>
      <c r="AH117" s="74"/>
      <c r="AI117" s="75"/>
      <c r="AO117" s="56" t="s">
        <v>641</v>
      </c>
      <c r="AP117" s="57">
        <v>9.7084281729601082E-2</v>
      </c>
      <c r="AT117" s="56" t="s">
        <v>698</v>
      </c>
      <c r="AU117">
        <v>8738.6326530612241</v>
      </c>
    </row>
    <row r="118" spans="1:47" x14ac:dyDescent="0.3">
      <c r="A118" s="76" t="s">
        <v>682</v>
      </c>
      <c r="B118" s="69" t="s">
        <v>811</v>
      </c>
      <c r="C118" s="69" t="s">
        <v>662</v>
      </c>
      <c r="D118" s="69" t="s">
        <v>216</v>
      </c>
      <c r="E118" s="69" t="s">
        <v>647</v>
      </c>
      <c r="F118" s="69">
        <v>49</v>
      </c>
      <c r="G118" s="69">
        <v>13842</v>
      </c>
      <c r="H118" s="69">
        <v>10</v>
      </c>
      <c r="I118" s="69">
        <v>7.5</v>
      </c>
      <c r="J118" s="69" t="s">
        <v>648</v>
      </c>
      <c r="K118" s="69" t="s">
        <v>392</v>
      </c>
      <c r="L118" s="69" t="s">
        <v>643</v>
      </c>
      <c r="M118" s="69">
        <f t="shared" si="13"/>
        <v>678258</v>
      </c>
      <c r="N118" s="69">
        <f t="shared" si="14"/>
        <v>67825.8</v>
      </c>
      <c r="O118" s="69">
        <f t="shared" si="15"/>
        <v>610432.19999999995</v>
      </c>
      <c r="P118" s="69">
        <f t="shared" si="16"/>
        <v>45782.415000000001</v>
      </c>
      <c r="Q118" s="69">
        <f t="shared" si="17"/>
        <v>656214.61499999999</v>
      </c>
      <c r="R118" s="69"/>
      <c r="S118" s="69"/>
      <c r="T118" s="69">
        <f t="shared" si="18"/>
        <v>45782.414999999994</v>
      </c>
      <c r="U118" s="69"/>
      <c r="V118" s="69"/>
      <c r="W118" s="69">
        <f t="shared" si="19"/>
        <v>656714.61499999999</v>
      </c>
      <c r="X118" s="69" t="str">
        <f t="shared" si="20"/>
        <v>High sale</v>
      </c>
      <c r="Y118" s="69">
        <f t="shared" si="24"/>
        <v>30521.61</v>
      </c>
      <c r="Z118" s="69" t="str" cm="1">
        <f t="array" ref="Z118">_xlfn.IFS(Q118&gt;=300000,"Large",Q118&gt;=150000,"Medium", Q118&gt;=0,"Small")</f>
        <v>Large</v>
      </c>
      <c r="AA118" s="69" t="str">
        <f t="shared" si="21"/>
        <v>J</v>
      </c>
      <c r="AB118" s="69" t="str">
        <f t="shared" si="22"/>
        <v>00117</v>
      </c>
      <c r="AC118" s="69" t="str">
        <f t="shared" si="23"/>
        <v>Ade-North</v>
      </c>
      <c r="AD118" s="69"/>
      <c r="AE118" s="69"/>
      <c r="AF118" s="69"/>
      <c r="AG118" s="69"/>
      <c r="AH118" s="70"/>
      <c r="AI118" s="71"/>
      <c r="AO118" s="56" t="s">
        <v>664</v>
      </c>
      <c r="AP118" s="57">
        <v>7.1569273744432477E-2</v>
      </c>
      <c r="AT118" s="56" t="s">
        <v>690</v>
      </c>
      <c r="AU118">
        <v>6437.8771929824561</v>
      </c>
    </row>
    <row r="119" spans="1:47" x14ac:dyDescent="0.3">
      <c r="A119" s="72" t="s">
        <v>812</v>
      </c>
      <c r="B119" s="73" t="s">
        <v>813</v>
      </c>
      <c r="C119" s="73" t="s">
        <v>93</v>
      </c>
      <c r="D119" s="73" t="s">
        <v>245</v>
      </c>
      <c r="E119" s="73" t="s">
        <v>416</v>
      </c>
      <c r="F119" s="73">
        <v>3</v>
      </c>
      <c r="G119" s="73">
        <v>13936</v>
      </c>
      <c r="H119" s="73">
        <v>10</v>
      </c>
      <c r="I119" s="73">
        <v>7.5</v>
      </c>
      <c r="J119" s="73" t="s">
        <v>648</v>
      </c>
      <c r="K119" s="73" t="s">
        <v>384</v>
      </c>
      <c r="L119" s="73" t="s">
        <v>643</v>
      </c>
      <c r="M119" s="73">
        <f t="shared" si="13"/>
        <v>41808</v>
      </c>
      <c r="N119" s="73">
        <f t="shared" si="14"/>
        <v>4180.8</v>
      </c>
      <c r="O119" s="73">
        <f t="shared" si="15"/>
        <v>37627.199999999997</v>
      </c>
      <c r="P119" s="73">
        <f t="shared" si="16"/>
        <v>2822.04</v>
      </c>
      <c r="Q119" s="73">
        <f t="shared" si="17"/>
        <v>40449.24</v>
      </c>
      <c r="R119" s="73"/>
      <c r="S119" s="73"/>
      <c r="T119" s="73">
        <f t="shared" si="18"/>
        <v>2822.0399999999995</v>
      </c>
      <c r="U119" s="73"/>
      <c r="V119" s="73"/>
      <c r="W119" s="73">
        <f t="shared" si="19"/>
        <v>40949.24</v>
      </c>
      <c r="X119" s="73" t="str">
        <f t="shared" si="20"/>
        <v>Low Sale</v>
      </c>
      <c r="Y119" s="73">
        <f t="shared" si="24"/>
        <v>0</v>
      </c>
      <c r="Z119" s="73" t="str" cm="1">
        <f t="array" ref="Z119">_xlfn.IFS(Q119&gt;=300000,"Large",Q119&gt;=150000,"Medium", Q119&gt;=0,"Small")</f>
        <v>Small</v>
      </c>
      <c r="AA119" s="73" t="str">
        <f t="shared" si="21"/>
        <v>J</v>
      </c>
      <c r="AB119" s="73" t="str">
        <f t="shared" si="22"/>
        <v>00118</v>
      </c>
      <c r="AC119" s="73" t="str">
        <f t="shared" si="23"/>
        <v>Ibrahim-North</v>
      </c>
      <c r="AD119" s="73"/>
      <c r="AE119" s="73"/>
      <c r="AF119" s="73"/>
      <c r="AG119" s="73"/>
      <c r="AH119" s="74"/>
      <c r="AI119" s="75"/>
      <c r="AO119" s="56" t="s">
        <v>653</v>
      </c>
      <c r="AP119" s="57">
        <v>6.7283749886322311E-2</v>
      </c>
      <c r="AT119" s="56" t="s">
        <v>681</v>
      </c>
      <c r="AU119">
        <v>7766.898550724638</v>
      </c>
    </row>
    <row r="120" spans="1:47" x14ac:dyDescent="0.3">
      <c r="A120" s="76" t="s">
        <v>750</v>
      </c>
      <c r="B120" s="69" t="s">
        <v>814</v>
      </c>
      <c r="C120" s="69" t="s">
        <v>100</v>
      </c>
      <c r="D120" s="69" t="s">
        <v>690</v>
      </c>
      <c r="E120" s="69" t="s">
        <v>408</v>
      </c>
      <c r="F120" s="69">
        <v>31</v>
      </c>
      <c r="G120" s="69">
        <v>14395</v>
      </c>
      <c r="H120" s="69">
        <v>15</v>
      </c>
      <c r="I120" s="69">
        <v>7.5</v>
      </c>
      <c r="J120" s="69" t="s">
        <v>648</v>
      </c>
      <c r="K120" s="69" t="s">
        <v>392</v>
      </c>
      <c r="L120" s="69" t="s">
        <v>665</v>
      </c>
      <c r="M120" s="69">
        <f t="shared" si="13"/>
        <v>446245</v>
      </c>
      <c r="N120" s="69">
        <f t="shared" si="14"/>
        <v>66936.75</v>
      </c>
      <c r="O120" s="69">
        <f t="shared" si="15"/>
        <v>379308.25</v>
      </c>
      <c r="P120" s="69">
        <f t="shared" si="16"/>
        <v>28448.118750000001</v>
      </c>
      <c r="Q120" s="69">
        <f t="shared" si="17"/>
        <v>407756.36875000002</v>
      </c>
      <c r="R120" s="69"/>
      <c r="S120" s="69"/>
      <c r="T120" s="69">
        <f t="shared" si="18"/>
        <v>28448.118749999998</v>
      </c>
      <c r="U120" s="69"/>
      <c r="V120" s="69"/>
      <c r="W120" s="69">
        <f t="shared" si="19"/>
        <v>408256.36875000002</v>
      </c>
      <c r="X120" s="69" t="str">
        <f t="shared" si="20"/>
        <v>High sale</v>
      </c>
      <c r="Y120" s="69">
        <f t="shared" si="24"/>
        <v>18965.412500000002</v>
      </c>
      <c r="Z120" s="69" t="str" cm="1">
        <f t="array" ref="Z120">_xlfn.IFS(Q120&gt;=300000,"Large",Q120&gt;=150000,"Medium", Q120&gt;=0,"Small")</f>
        <v>Large</v>
      </c>
      <c r="AA120" s="69" t="str">
        <f t="shared" si="21"/>
        <v>J</v>
      </c>
      <c r="AB120" s="69" t="str">
        <f t="shared" si="22"/>
        <v>00119</v>
      </c>
      <c r="AC120" s="69" t="str">
        <f t="shared" si="23"/>
        <v>Kemi-East</v>
      </c>
      <c r="AD120" s="69"/>
      <c r="AE120" s="69"/>
      <c r="AF120" s="69"/>
      <c r="AG120" s="69"/>
      <c r="AH120" s="70"/>
      <c r="AI120" s="71"/>
      <c r="AO120" s="56" t="s">
        <v>785</v>
      </c>
      <c r="AP120" s="57">
        <v>5.532068365621972E-2</v>
      </c>
      <c r="AT120" s="56" t="s">
        <v>718</v>
      </c>
      <c r="AU120">
        <v>7833.15625</v>
      </c>
    </row>
    <row r="121" spans="1:47" x14ac:dyDescent="0.3">
      <c r="A121" s="72" t="s">
        <v>669</v>
      </c>
      <c r="B121" s="73" t="s">
        <v>815</v>
      </c>
      <c r="C121" s="73" t="s">
        <v>100</v>
      </c>
      <c r="D121" s="73" t="s">
        <v>698</v>
      </c>
      <c r="E121" s="73" t="s">
        <v>377</v>
      </c>
      <c r="F121" s="73">
        <v>41</v>
      </c>
      <c r="G121" s="73">
        <v>1687</v>
      </c>
      <c r="H121" s="73">
        <v>5</v>
      </c>
      <c r="I121" s="73">
        <v>7.5</v>
      </c>
      <c r="J121" s="73" t="s">
        <v>648</v>
      </c>
      <c r="K121" s="73" t="s">
        <v>372</v>
      </c>
      <c r="L121" s="73" t="s">
        <v>636</v>
      </c>
      <c r="M121" s="73">
        <f t="shared" si="13"/>
        <v>69167</v>
      </c>
      <c r="N121" s="73">
        <f t="shared" si="14"/>
        <v>3458.35</v>
      </c>
      <c r="O121" s="73">
        <f t="shared" si="15"/>
        <v>65708.649999999994</v>
      </c>
      <c r="P121" s="73">
        <f t="shared" si="16"/>
        <v>4928.1487499999994</v>
      </c>
      <c r="Q121" s="73">
        <f t="shared" si="17"/>
        <v>70636.798749999987</v>
      </c>
      <c r="R121" s="73"/>
      <c r="S121" s="73"/>
      <c r="T121" s="73">
        <f t="shared" si="18"/>
        <v>4928.1487499999994</v>
      </c>
      <c r="U121" s="73"/>
      <c r="V121" s="73"/>
      <c r="W121" s="73">
        <f t="shared" si="19"/>
        <v>71136.798749999987</v>
      </c>
      <c r="X121" s="73" t="str">
        <f t="shared" si="20"/>
        <v>Low Sale</v>
      </c>
      <c r="Y121" s="73">
        <f t="shared" si="24"/>
        <v>3285.4324999999999</v>
      </c>
      <c r="Z121" s="73" t="str" cm="1">
        <f t="array" ref="Z121">_xlfn.IFS(Q121&gt;=300000,"Large",Q121&gt;=150000,"Medium", Q121&gt;=0,"Small")</f>
        <v>Small</v>
      </c>
      <c r="AA121" s="73" t="str">
        <f t="shared" si="21"/>
        <v>J</v>
      </c>
      <c r="AB121" s="73" t="str">
        <f t="shared" si="22"/>
        <v>00120</v>
      </c>
      <c r="AC121" s="73" t="str">
        <f t="shared" si="23"/>
        <v>Kemi-South</v>
      </c>
      <c r="AD121" s="73"/>
      <c r="AE121" s="73"/>
      <c r="AF121" s="73"/>
      <c r="AG121" s="73"/>
      <c r="AH121" s="74"/>
      <c r="AI121" s="75"/>
      <c r="AO121" s="56" t="s">
        <v>403</v>
      </c>
      <c r="AP121" s="57">
        <v>0.10705297743324878</v>
      </c>
      <c r="AT121" s="56" t="s">
        <v>740</v>
      </c>
      <c r="AU121">
        <v>7550.6923076923076</v>
      </c>
    </row>
    <row r="122" spans="1:47" x14ac:dyDescent="0.3">
      <c r="A122" s="76" t="s">
        <v>676</v>
      </c>
      <c r="B122" s="69" t="s">
        <v>816</v>
      </c>
      <c r="C122" s="69" t="s">
        <v>646</v>
      </c>
      <c r="D122" s="69" t="s">
        <v>245</v>
      </c>
      <c r="E122" s="69" t="s">
        <v>416</v>
      </c>
      <c r="F122" s="69">
        <v>1</v>
      </c>
      <c r="G122" s="69">
        <v>7124</v>
      </c>
      <c r="H122" s="69">
        <v>10</v>
      </c>
      <c r="I122" s="69">
        <v>7.5</v>
      </c>
      <c r="J122" s="69" t="s">
        <v>648</v>
      </c>
      <c r="K122" s="69" t="s">
        <v>384</v>
      </c>
      <c r="L122" s="69" t="s">
        <v>636</v>
      </c>
      <c r="M122" s="69">
        <f t="shared" si="13"/>
        <v>7124</v>
      </c>
      <c r="N122" s="69">
        <f t="shared" si="14"/>
        <v>712.4</v>
      </c>
      <c r="O122" s="69">
        <f t="shared" si="15"/>
        <v>6411.6</v>
      </c>
      <c r="P122" s="69">
        <f t="shared" si="16"/>
        <v>480.87</v>
      </c>
      <c r="Q122" s="69">
        <f t="shared" si="17"/>
        <v>6892.47</v>
      </c>
      <c r="R122" s="69"/>
      <c r="S122" s="69"/>
      <c r="T122" s="69">
        <f t="shared" si="18"/>
        <v>480.87</v>
      </c>
      <c r="U122" s="69"/>
      <c r="V122" s="69"/>
      <c r="W122" s="69">
        <f t="shared" si="19"/>
        <v>7392.47</v>
      </c>
      <c r="X122" s="69" t="str">
        <f t="shared" si="20"/>
        <v>Low Sale</v>
      </c>
      <c r="Y122" s="69">
        <f t="shared" si="24"/>
        <v>0</v>
      </c>
      <c r="Z122" s="69" t="str" cm="1">
        <f t="array" ref="Z122">_xlfn.IFS(Q122&gt;=300000,"Large",Q122&gt;=150000,"Medium", Q122&gt;=0,"Small")</f>
        <v>Small</v>
      </c>
      <c r="AA122" s="69" t="str">
        <f t="shared" si="21"/>
        <v>J</v>
      </c>
      <c r="AB122" s="69" t="str">
        <f t="shared" si="22"/>
        <v>00121</v>
      </c>
      <c r="AC122" s="69" t="str">
        <f t="shared" si="23"/>
        <v>Lucky-South</v>
      </c>
      <c r="AD122" s="69"/>
      <c r="AE122" s="69"/>
      <c r="AF122" s="69"/>
      <c r="AG122" s="69"/>
      <c r="AH122" s="70"/>
      <c r="AI122" s="71"/>
      <c r="AO122" s="56" t="s">
        <v>1821</v>
      </c>
      <c r="AP122" s="57">
        <v>1</v>
      </c>
      <c r="AT122" s="56" t="s">
        <v>1821</v>
      </c>
      <c r="AU122">
        <v>7606.8336363636363</v>
      </c>
    </row>
    <row r="123" spans="1:47" x14ac:dyDescent="0.3">
      <c r="A123" s="72" t="s">
        <v>733</v>
      </c>
      <c r="B123" s="73" t="s">
        <v>817</v>
      </c>
      <c r="C123" s="73" t="s">
        <v>646</v>
      </c>
      <c r="D123" s="73" t="s">
        <v>672</v>
      </c>
      <c r="E123" s="73" t="s">
        <v>673</v>
      </c>
      <c r="F123" s="73">
        <v>15</v>
      </c>
      <c r="G123" s="73">
        <v>14491</v>
      </c>
      <c r="H123" s="73">
        <v>0</v>
      </c>
      <c r="I123" s="73">
        <v>7.5</v>
      </c>
      <c r="J123" s="73" t="s">
        <v>656</v>
      </c>
      <c r="K123" s="73" t="s">
        <v>372</v>
      </c>
      <c r="L123" s="73" t="s">
        <v>636</v>
      </c>
      <c r="M123" s="73">
        <f t="shared" si="13"/>
        <v>217365</v>
      </c>
      <c r="N123" s="73">
        <f t="shared" si="14"/>
        <v>0</v>
      </c>
      <c r="O123" s="73">
        <f t="shared" si="15"/>
        <v>217365</v>
      </c>
      <c r="P123" s="73">
        <f t="shared" si="16"/>
        <v>16302.375</v>
      </c>
      <c r="Q123" s="73">
        <f t="shared" si="17"/>
        <v>233667.375</v>
      </c>
      <c r="R123" s="73"/>
      <c r="S123" s="73"/>
      <c r="T123" s="73">
        <f t="shared" si="18"/>
        <v>16302.375</v>
      </c>
      <c r="U123" s="73"/>
      <c r="V123" s="73"/>
      <c r="W123" s="73">
        <f t="shared" si="19"/>
        <v>234167.375</v>
      </c>
      <c r="X123" s="73" t="str">
        <f t="shared" si="20"/>
        <v>High sale</v>
      </c>
      <c r="Y123" s="73">
        <f t="shared" si="24"/>
        <v>0</v>
      </c>
      <c r="Z123" s="73" t="str" cm="1">
        <f t="array" ref="Z123">_xlfn.IFS(Q123&gt;=300000,"Large",Q123&gt;=150000,"Medium", Q123&gt;=0,"Small")</f>
        <v>Medium</v>
      </c>
      <c r="AA123" s="73" t="str">
        <f t="shared" si="21"/>
        <v>J</v>
      </c>
      <c r="AB123" s="73" t="str">
        <f t="shared" si="22"/>
        <v>00122</v>
      </c>
      <c r="AC123" s="73" t="str">
        <f t="shared" si="23"/>
        <v>Lucky-South</v>
      </c>
      <c r="AD123" s="73"/>
      <c r="AE123" s="73"/>
      <c r="AF123" s="73"/>
      <c r="AG123" s="73"/>
      <c r="AH123" s="74"/>
      <c r="AI123" s="75"/>
    </row>
    <row r="124" spans="1:47" x14ac:dyDescent="0.3">
      <c r="A124" s="76" t="s">
        <v>669</v>
      </c>
      <c r="B124" s="69" t="s">
        <v>818</v>
      </c>
      <c r="C124" s="69" t="s">
        <v>714</v>
      </c>
      <c r="D124" s="69" t="s">
        <v>681</v>
      </c>
      <c r="E124" s="69" t="s">
        <v>673</v>
      </c>
      <c r="F124" s="69">
        <v>10</v>
      </c>
      <c r="G124" s="69">
        <v>4839</v>
      </c>
      <c r="H124" s="69">
        <v>5</v>
      </c>
      <c r="I124" s="69">
        <v>7.5</v>
      </c>
      <c r="J124" s="69" t="s">
        <v>656</v>
      </c>
      <c r="K124" s="69" t="s">
        <v>384</v>
      </c>
      <c r="L124" s="69" t="s">
        <v>649</v>
      </c>
      <c r="M124" s="69">
        <f t="shared" si="13"/>
        <v>48390</v>
      </c>
      <c r="N124" s="69">
        <f t="shared" si="14"/>
        <v>2419.5</v>
      </c>
      <c r="O124" s="69">
        <f t="shared" si="15"/>
        <v>45970.5</v>
      </c>
      <c r="P124" s="69">
        <f t="shared" si="16"/>
        <v>3447.7874999999999</v>
      </c>
      <c r="Q124" s="69">
        <f t="shared" si="17"/>
        <v>49418.287499999999</v>
      </c>
      <c r="R124" s="69"/>
      <c r="S124" s="69"/>
      <c r="T124" s="69">
        <f t="shared" si="18"/>
        <v>3447.7874999999999</v>
      </c>
      <c r="U124" s="69"/>
      <c r="V124" s="69"/>
      <c r="W124" s="69">
        <f t="shared" si="19"/>
        <v>49918.287499999999</v>
      </c>
      <c r="X124" s="69" t="str">
        <f t="shared" si="20"/>
        <v>Low Sale</v>
      </c>
      <c r="Y124" s="69">
        <f t="shared" si="24"/>
        <v>0</v>
      </c>
      <c r="Z124" s="69" t="str" cm="1">
        <f t="array" ref="Z124">_xlfn.IFS(Q124&gt;=300000,"Large",Q124&gt;=150000,"Medium", Q124&gt;=0,"Small")</f>
        <v>Small</v>
      </c>
      <c r="AA124" s="69" t="str">
        <f t="shared" si="21"/>
        <v>J</v>
      </c>
      <c r="AB124" s="69" t="str">
        <f t="shared" si="22"/>
        <v>00123</v>
      </c>
      <c r="AC124" s="69" t="str">
        <f t="shared" si="23"/>
        <v>Hassan-West</v>
      </c>
      <c r="AD124" s="69"/>
      <c r="AE124" s="69"/>
      <c r="AF124" s="69"/>
      <c r="AG124" s="69"/>
      <c r="AH124" s="70"/>
      <c r="AI124" s="71"/>
    </row>
    <row r="125" spans="1:47" x14ac:dyDescent="0.3">
      <c r="A125" s="72" t="s">
        <v>637</v>
      </c>
      <c r="B125" s="73" t="s">
        <v>819</v>
      </c>
      <c r="C125" s="73" t="s">
        <v>373</v>
      </c>
      <c r="D125" s="73" t="s">
        <v>640</v>
      </c>
      <c r="E125" s="73" t="s">
        <v>641</v>
      </c>
      <c r="F125" s="73">
        <v>20</v>
      </c>
      <c r="G125" s="73">
        <v>14269</v>
      </c>
      <c r="H125" s="73">
        <v>0</v>
      </c>
      <c r="I125" s="73">
        <v>7.5</v>
      </c>
      <c r="J125" s="73" t="s">
        <v>635</v>
      </c>
      <c r="K125" s="73" t="s">
        <v>392</v>
      </c>
      <c r="L125" s="73" t="s">
        <v>665</v>
      </c>
      <c r="M125" s="73">
        <f t="shared" si="13"/>
        <v>285380</v>
      </c>
      <c r="N125" s="73">
        <f t="shared" si="14"/>
        <v>0</v>
      </c>
      <c r="O125" s="73">
        <f t="shared" si="15"/>
        <v>285380</v>
      </c>
      <c r="P125" s="73">
        <f t="shared" si="16"/>
        <v>21403.5</v>
      </c>
      <c r="Q125" s="73">
        <f t="shared" si="17"/>
        <v>306783.5</v>
      </c>
      <c r="R125" s="73"/>
      <c r="S125" s="73"/>
      <c r="T125" s="73">
        <f t="shared" si="18"/>
        <v>21403.5</v>
      </c>
      <c r="U125" s="73"/>
      <c r="V125" s="73"/>
      <c r="W125" s="73">
        <f t="shared" si="19"/>
        <v>307283.5</v>
      </c>
      <c r="X125" s="73" t="str">
        <f t="shared" si="20"/>
        <v>High sale</v>
      </c>
      <c r="Y125" s="73">
        <f t="shared" si="24"/>
        <v>0</v>
      </c>
      <c r="Z125" s="73" t="str" cm="1">
        <f t="array" ref="Z125">_xlfn.IFS(Q125&gt;=300000,"Large",Q125&gt;=150000,"Medium", Q125&gt;=0,"Small")</f>
        <v>Large</v>
      </c>
      <c r="AA125" s="73" t="str">
        <f t="shared" si="21"/>
        <v>J</v>
      </c>
      <c r="AB125" s="73" t="str">
        <f t="shared" si="22"/>
        <v>00124</v>
      </c>
      <c r="AC125" s="73" t="str">
        <f t="shared" si="23"/>
        <v>Fatima-East</v>
      </c>
      <c r="AD125" s="73"/>
      <c r="AE125" s="73"/>
      <c r="AF125" s="73"/>
      <c r="AG125" s="73"/>
      <c r="AH125" s="74"/>
      <c r="AI125" s="75"/>
    </row>
    <row r="126" spans="1:47" x14ac:dyDescent="0.3">
      <c r="A126" s="76" t="s">
        <v>693</v>
      </c>
      <c r="B126" s="69" t="s">
        <v>820</v>
      </c>
      <c r="C126" s="69" t="s">
        <v>639</v>
      </c>
      <c r="D126" s="69" t="s">
        <v>685</v>
      </c>
      <c r="E126" s="69" t="s">
        <v>406</v>
      </c>
      <c r="F126" s="69">
        <v>34</v>
      </c>
      <c r="G126" s="69">
        <v>2944</v>
      </c>
      <c r="H126" s="69">
        <v>10</v>
      </c>
      <c r="I126" s="69">
        <v>7.5</v>
      </c>
      <c r="J126" s="69" t="s">
        <v>648</v>
      </c>
      <c r="K126" s="69" t="s">
        <v>372</v>
      </c>
      <c r="L126" s="69" t="s">
        <v>643</v>
      </c>
      <c r="M126" s="69">
        <f t="shared" si="13"/>
        <v>100096</v>
      </c>
      <c r="N126" s="69">
        <f t="shared" si="14"/>
        <v>10009.6</v>
      </c>
      <c r="O126" s="69">
        <f t="shared" si="15"/>
        <v>90086.399999999994</v>
      </c>
      <c r="P126" s="69">
        <f t="shared" si="16"/>
        <v>6756.48</v>
      </c>
      <c r="Q126" s="69">
        <f t="shared" si="17"/>
        <v>96842.87999999999</v>
      </c>
      <c r="R126" s="69"/>
      <c r="S126" s="69"/>
      <c r="T126" s="69">
        <f t="shared" si="18"/>
        <v>6756.48</v>
      </c>
      <c r="U126" s="69"/>
      <c r="V126" s="69"/>
      <c r="W126" s="69">
        <f t="shared" si="19"/>
        <v>97342.87999999999</v>
      </c>
      <c r="X126" s="69" t="str">
        <f t="shared" si="20"/>
        <v>Low Sale</v>
      </c>
      <c r="Y126" s="69">
        <f t="shared" si="24"/>
        <v>4504.32</v>
      </c>
      <c r="Z126" s="69" t="str" cm="1">
        <f t="array" ref="Z126">_xlfn.IFS(Q126&gt;=300000,"Large",Q126&gt;=150000,"Medium", Q126&gt;=0,"Small")</f>
        <v>Small</v>
      </c>
      <c r="AA126" s="69" t="str">
        <f t="shared" si="21"/>
        <v>J</v>
      </c>
      <c r="AB126" s="69" t="str">
        <f t="shared" si="22"/>
        <v>00125</v>
      </c>
      <c r="AC126" s="69" t="str">
        <f t="shared" si="23"/>
        <v>Grace-North</v>
      </c>
      <c r="AD126" s="69"/>
      <c r="AE126" s="69"/>
      <c r="AF126" s="69"/>
      <c r="AG126" s="69"/>
      <c r="AH126" s="70"/>
      <c r="AI126" s="71"/>
    </row>
    <row r="127" spans="1:47" x14ac:dyDescent="0.3">
      <c r="A127" s="72" t="s">
        <v>747</v>
      </c>
      <c r="B127" s="73" t="s">
        <v>821</v>
      </c>
      <c r="C127" s="73" t="s">
        <v>646</v>
      </c>
      <c r="D127" s="73" t="s">
        <v>698</v>
      </c>
      <c r="E127" s="73" t="s">
        <v>377</v>
      </c>
      <c r="F127" s="73">
        <v>49</v>
      </c>
      <c r="G127" s="73">
        <v>14434</v>
      </c>
      <c r="H127" s="73">
        <v>5</v>
      </c>
      <c r="I127" s="73">
        <v>7.5</v>
      </c>
      <c r="J127" s="73" t="s">
        <v>642</v>
      </c>
      <c r="K127" s="73" t="s">
        <v>384</v>
      </c>
      <c r="L127" s="73" t="s">
        <v>649</v>
      </c>
      <c r="M127" s="73">
        <f t="shared" si="13"/>
        <v>707266</v>
      </c>
      <c r="N127" s="73">
        <f t="shared" si="14"/>
        <v>35363.300000000003</v>
      </c>
      <c r="O127" s="73">
        <f t="shared" si="15"/>
        <v>671902.7</v>
      </c>
      <c r="P127" s="73">
        <f t="shared" si="16"/>
        <v>50392.702499999999</v>
      </c>
      <c r="Q127" s="73">
        <f t="shared" si="17"/>
        <v>722295.40249999997</v>
      </c>
      <c r="R127" s="73"/>
      <c r="S127" s="73"/>
      <c r="T127" s="73">
        <f t="shared" si="18"/>
        <v>50392.702499999992</v>
      </c>
      <c r="U127" s="73"/>
      <c r="V127" s="73"/>
      <c r="W127" s="73">
        <f t="shared" si="19"/>
        <v>722795.40249999997</v>
      </c>
      <c r="X127" s="73" t="str">
        <f t="shared" si="20"/>
        <v>High sale</v>
      </c>
      <c r="Y127" s="73">
        <f t="shared" si="24"/>
        <v>33595.135000000002</v>
      </c>
      <c r="Z127" s="73" t="str" cm="1">
        <f t="array" ref="Z127">_xlfn.IFS(Q127&gt;=300000,"Large",Q127&gt;=150000,"Medium", Q127&gt;=0,"Small")</f>
        <v>Large</v>
      </c>
      <c r="AA127" s="73" t="str">
        <f t="shared" si="21"/>
        <v>J</v>
      </c>
      <c r="AB127" s="73" t="str">
        <f t="shared" si="22"/>
        <v>00126</v>
      </c>
      <c r="AC127" s="73" t="str">
        <f t="shared" si="23"/>
        <v>Lucky-West</v>
      </c>
      <c r="AD127" s="73"/>
      <c r="AE127" s="73"/>
      <c r="AF127" s="73"/>
      <c r="AG127" s="73"/>
      <c r="AH127" s="74"/>
      <c r="AI127" s="75"/>
    </row>
    <row r="128" spans="1:47" x14ac:dyDescent="0.3">
      <c r="A128" s="76" t="s">
        <v>747</v>
      </c>
      <c r="B128" s="69" t="s">
        <v>822</v>
      </c>
      <c r="C128" s="69" t="s">
        <v>373</v>
      </c>
      <c r="D128" s="69" t="s">
        <v>784</v>
      </c>
      <c r="E128" s="69" t="s">
        <v>785</v>
      </c>
      <c r="F128" s="69">
        <v>34</v>
      </c>
      <c r="G128" s="69">
        <v>14969</v>
      </c>
      <c r="H128" s="69">
        <v>0</v>
      </c>
      <c r="I128" s="69">
        <v>7.5</v>
      </c>
      <c r="J128" s="69" t="s">
        <v>656</v>
      </c>
      <c r="K128" s="69" t="s">
        <v>392</v>
      </c>
      <c r="L128" s="69" t="s">
        <v>665</v>
      </c>
      <c r="M128" s="69">
        <f t="shared" si="13"/>
        <v>508946</v>
      </c>
      <c r="N128" s="69">
        <f t="shared" si="14"/>
        <v>0</v>
      </c>
      <c r="O128" s="69">
        <f t="shared" si="15"/>
        <v>508946</v>
      </c>
      <c r="P128" s="69">
        <f t="shared" si="16"/>
        <v>38170.949999999997</v>
      </c>
      <c r="Q128" s="69">
        <f t="shared" si="17"/>
        <v>547116.94999999995</v>
      </c>
      <c r="R128" s="69"/>
      <c r="S128" s="69"/>
      <c r="T128" s="69">
        <f t="shared" si="18"/>
        <v>38170.949999999997</v>
      </c>
      <c r="U128" s="69"/>
      <c r="V128" s="69"/>
      <c r="W128" s="69">
        <f t="shared" si="19"/>
        <v>547616.94999999995</v>
      </c>
      <c r="X128" s="69" t="str">
        <f t="shared" si="20"/>
        <v>High sale</v>
      </c>
      <c r="Y128" s="69">
        <f t="shared" si="24"/>
        <v>25447.300000000003</v>
      </c>
      <c r="Z128" s="69" t="str" cm="1">
        <f t="array" ref="Z128">_xlfn.IFS(Q128&gt;=300000,"Large",Q128&gt;=150000,"Medium", Q128&gt;=0,"Small")</f>
        <v>Large</v>
      </c>
      <c r="AA128" s="69" t="str">
        <f t="shared" si="21"/>
        <v>J</v>
      </c>
      <c r="AB128" s="69" t="str">
        <f t="shared" si="22"/>
        <v>00127</v>
      </c>
      <c r="AC128" s="69" t="str">
        <f t="shared" si="23"/>
        <v>Fatima-East</v>
      </c>
      <c r="AD128" s="69"/>
      <c r="AE128" s="69"/>
      <c r="AF128" s="69"/>
      <c r="AG128" s="69"/>
      <c r="AH128" s="70"/>
      <c r="AI128" s="71"/>
    </row>
    <row r="129" spans="1:44" x14ac:dyDescent="0.3">
      <c r="A129" s="72" t="s">
        <v>733</v>
      </c>
      <c r="B129" s="73" t="s">
        <v>823</v>
      </c>
      <c r="C129" s="73" t="s">
        <v>89</v>
      </c>
      <c r="D129" s="73" t="s">
        <v>652</v>
      </c>
      <c r="E129" s="73" t="s">
        <v>653</v>
      </c>
      <c r="F129" s="73">
        <v>39</v>
      </c>
      <c r="G129" s="73">
        <v>12926</v>
      </c>
      <c r="H129" s="73">
        <v>5</v>
      </c>
      <c r="I129" s="73">
        <v>7.5</v>
      </c>
      <c r="J129" s="73" t="s">
        <v>635</v>
      </c>
      <c r="K129" s="73" t="s">
        <v>392</v>
      </c>
      <c r="L129" s="73" t="s">
        <v>665</v>
      </c>
      <c r="M129" s="73">
        <f t="shared" si="13"/>
        <v>504114</v>
      </c>
      <c r="N129" s="73">
        <f t="shared" si="14"/>
        <v>25205.7</v>
      </c>
      <c r="O129" s="73">
        <f t="shared" si="15"/>
        <v>478908.3</v>
      </c>
      <c r="P129" s="73">
        <f t="shared" si="16"/>
        <v>35918.122499999998</v>
      </c>
      <c r="Q129" s="73">
        <f t="shared" si="17"/>
        <v>514826.42249999999</v>
      </c>
      <c r="R129" s="73"/>
      <c r="S129" s="73"/>
      <c r="T129" s="73">
        <f t="shared" si="18"/>
        <v>35918.122499999998</v>
      </c>
      <c r="U129" s="73"/>
      <c r="V129" s="73"/>
      <c r="W129" s="73">
        <f t="shared" si="19"/>
        <v>515326.42249999999</v>
      </c>
      <c r="X129" s="73" t="str">
        <f t="shared" si="20"/>
        <v>High sale</v>
      </c>
      <c r="Y129" s="73">
        <f t="shared" si="24"/>
        <v>23945.415000000001</v>
      </c>
      <c r="Z129" s="73" t="str" cm="1">
        <f t="array" ref="Z129">_xlfn.IFS(Q129&gt;=300000,"Large",Q129&gt;=150000,"Medium", Q129&gt;=0,"Small")</f>
        <v>Large</v>
      </c>
      <c r="AA129" s="73" t="str">
        <f t="shared" si="21"/>
        <v>J</v>
      </c>
      <c r="AB129" s="73" t="str">
        <f t="shared" si="22"/>
        <v>00128</v>
      </c>
      <c r="AC129" s="73" t="str">
        <f t="shared" si="23"/>
        <v>Chinedu-East</v>
      </c>
      <c r="AD129" s="73"/>
      <c r="AE129" s="73"/>
      <c r="AF129" s="73"/>
      <c r="AG129" s="73"/>
      <c r="AH129" s="74"/>
      <c r="AI129" s="75"/>
    </row>
    <row r="130" spans="1:44" x14ac:dyDescent="0.3">
      <c r="A130" s="76" t="s">
        <v>824</v>
      </c>
      <c r="B130" s="69" t="s">
        <v>825</v>
      </c>
      <c r="C130" s="69" t="s">
        <v>662</v>
      </c>
      <c r="D130" s="69" t="s">
        <v>698</v>
      </c>
      <c r="E130" s="69" t="s">
        <v>377</v>
      </c>
      <c r="F130" s="69">
        <v>7</v>
      </c>
      <c r="G130" s="69">
        <v>10997</v>
      </c>
      <c r="H130" s="69">
        <v>15</v>
      </c>
      <c r="I130" s="69">
        <v>7.5</v>
      </c>
      <c r="J130" s="69" t="s">
        <v>635</v>
      </c>
      <c r="K130" s="69" t="s">
        <v>372</v>
      </c>
      <c r="L130" s="69" t="s">
        <v>643</v>
      </c>
      <c r="M130" s="69">
        <f t="shared" ref="M130:M193" si="25">SUM(F130*G130)</f>
        <v>76979</v>
      </c>
      <c r="N130" s="69">
        <f t="shared" ref="N130:N193" si="26">SUM(M130*H130/100)</f>
        <v>11546.85</v>
      </c>
      <c r="O130" s="69">
        <f t="shared" ref="O130:O193" si="27">SUM(M130-N130)</f>
        <v>65432.15</v>
      </c>
      <c r="P130" s="69">
        <f t="shared" ref="P130:P193" si="28">SUM(O130*I130/100)</f>
        <v>4907.4112500000001</v>
      </c>
      <c r="Q130" s="69">
        <f t="shared" ref="Q130:Q193" si="29">SUM(P130+O130)</f>
        <v>70339.561249999999</v>
      </c>
      <c r="R130" s="69"/>
      <c r="S130" s="69"/>
      <c r="T130" s="69">
        <f t="shared" ref="T130:T193" si="30">$S$4*O130</f>
        <v>4907.4112500000001</v>
      </c>
      <c r="U130" s="69"/>
      <c r="V130" s="69"/>
      <c r="W130" s="69">
        <f t="shared" ref="W130:W193" si="31">Q130+$V$5</f>
        <v>70839.561249999999</v>
      </c>
      <c r="X130" s="69" t="str">
        <f t="shared" ref="X130:X193" si="32">IF(Q130&gt;=100000,"High sale","Low Sale")</f>
        <v>Low Sale</v>
      </c>
      <c r="Y130" s="69">
        <f t="shared" si="24"/>
        <v>0</v>
      </c>
      <c r="Z130" s="69" t="str" cm="1">
        <f t="array" ref="Z130">_xlfn.IFS(Q130&gt;=300000,"Large",Q130&gt;=150000,"Medium", Q130&gt;=0,"Small")</f>
        <v>Small</v>
      </c>
      <c r="AA130" s="69" t="str">
        <f t="shared" ref="AA130:AA193" si="33">TEXT(A130,"mmmmm")</f>
        <v>J</v>
      </c>
      <c r="AB130" s="69" t="str">
        <f t="shared" ref="AB130:AB193" si="34">RIGHT(B130,5)</f>
        <v>00129</v>
      </c>
      <c r="AC130" s="69" t="str">
        <f t="shared" ref="AC130:AC193" si="35">_xlfn.CONCAT((C130&amp;"-"&amp;L130))</f>
        <v>Ade-North</v>
      </c>
      <c r="AD130" s="69"/>
      <c r="AE130" s="69"/>
      <c r="AF130" s="69"/>
      <c r="AG130" s="69"/>
      <c r="AH130" s="70"/>
      <c r="AI130" s="71"/>
    </row>
    <row r="131" spans="1:44" x14ac:dyDescent="0.3">
      <c r="A131" s="72" t="s">
        <v>650</v>
      </c>
      <c r="B131" s="73" t="s">
        <v>826</v>
      </c>
      <c r="C131" s="73" t="s">
        <v>639</v>
      </c>
      <c r="D131" s="73" t="s">
        <v>640</v>
      </c>
      <c r="E131" s="73" t="s">
        <v>641</v>
      </c>
      <c r="F131" s="73">
        <v>21</v>
      </c>
      <c r="G131" s="73">
        <v>2778</v>
      </c>
      <c r="H131" s="73">
        <v>15</v>
      </c>
      <c r="I131" s="73">
        <v>7.5</v>
      </c>
      <c r="J131" s="73" t="s">
        <v>635</v>
      </c>
      <c r="K131" s="73" t="s">
        <v>372</v>
      </c>
      <c r="L131" s="73" t="s">
        <v>649</v>
      </c>
      <c r="M131" s="73">
        <f t="shared" si="25"/>
        <v>58338</v>
      </c>
      <c r="N131" s="73">
        <f t="shared" si="26"/>
        <v>8750.7000000000007</v>
      </c>
      <c r="O131" s="73">
        <f t="shared" si="27"/>
        <v>49587.3</v>
      </c>
      <c r="P131" s="73">
        <f t="shared" si="28"/>
        <v>3719.0475000000001</v>
      </c>
      <c r="Q131" s="73">
        <f t="shared" si="29"/>
        <v>53306.347500000003</v>
      </c>
      <c r="R131" s="73"/>
      <c r="S131" s="73"/>
      <c r="T131" s="73">
        <f t="shared" si="30"/>
        <v>3719.0475000000001</v>
      </c>
      <c r="U131" s="73"/>
      <c r="V131" s="73"/>
      <c r="W131" s="73">
        <f t="shared" si="31"/>
        <v>53806.347500000003</v>
      </c>
      <c r="X131" s="73" t="str">
        <f t="shared" si="32"/>
        <v>Low Sale</v>
      </c>
      <c r="Y131" s="73">
        <f t="shared" ref="Y131:Y194" si="36">IF(F131&gt;=30,O131*5%,0)</f>
        <v>0</v>
      </c>
      <c r="Z131" s="73" t="str" cm="1">
        <f t="array" ref="Z131">_xlfn.IFS(Q131&gt;=300000,"Large",Q131&gt;=150000,"Medium", Q131&gt;=0,"Small")</f>
        <v>Small</v>
      </c>
      <c r="AA131" s="73" t="str">
        <f t="shared" si="33"/>
        <v>J</v>
      </c>
      <c r="AB131" s="73" t="str">
        <f t="shared" si="34"/>
        <v>00130</v>
      </c>
      <c r="AC131" s="73" t="str">
        <f t="shared" si="35"/>
        <v>Grace-West</v>
      </c>
      <c r="AD131" s="73"/>
      <c r="AE131" s="73"/>
      <c r="AF131" s="73"/>
      <c r="AG131" s="73"/>
      <c r="AH131" s="74"/>
      <c r="AI131" s="75"/>
    </row>
    <row r="132" spans="1:44" x14ac:dyDescent="0.3">
      <c r="A132" s="76" t="s">
        <v>650</v>
      </c>
      <c r="B132" s="69" t="s">
        <v>827</v>
      </c>
      <c r="C132" s="69" t="s">
        <v>639</v>
      </c>
      <c r="D132" s="69" t="s">
        <v>718</v>
      </c>
      <c r="E132" s="69" t="s">
        <v>403</v>
      </c>
      <c r="F132" s="69">
        <v>14</v>
      </c>
      <c r="G132" s="69">
        <v>8186</v>
      </c>
      <c r="H132" s="69">
        <v>10</v>
      </c>
      <c r="I132" s="69">
        <v>7.5</v>
      </c>
      <c r="J132" s="69" t="s">
        <v>635</v>
      </c>
      <c r="K132" s="69" t="s">
        <v>384</v>
      </c>
      <c r="L132" s="69" t="s">
        <v>649</v>
      </c>
      <c r="M132" s="69">
        <f t="shared" si="25"/>
        <v>114604</v>
      </c>
      <c r="N132" s="69">
        <f t="shared" si="26"/>
        <v>11460.4</v>
      </c>
      <c r="O132" s="69">
        <f t="shared" si="27"/>
        <v>103143.6</v>
      </c>
      <c r="P132" s="69">
        <f t="shared" si="28"/>
        <v>7735.77</v>
      </c>
      <c r="Q132" s="69">
        <f t="shared" si="29"/>
        <v>110879.37000000001</v>
      </c>
      <c r="R132" s="69"/>
      <c r="S132" s="69"/>
      <c r="T132" s="69">
        <f t="shared" si="30"/>
        <v>7735.77</v>
      </c>
      <c r="U132" s="69"/>
      <c r="V132" s="69"/>
      <c r="W132" s="69">
        <f t="shared" si="31"/>
        <v>111379.37000000001</v>
      </c>
      <c r="X132" s="69" t="str">
        <f t="shared" si="32"/>
        <v>High sale</v>
      </c>
      <c r="Y132" s="69">
        <f t="shared" si="36"/>
        <v>0</v>
      </c>
      <c r="Z132" s="69" t="str" cm="1">
        <f t="array" ref="Z132">_xlfn.IFS(Q132&gt;=300000,"Large",Q132&gt;=150000,"Medium", Q132&gt;=0,"Small")</f>
        <v>Small</v>
      </c>
      <c r="AA132" s="69" t="str">
        <f t="shared" si="33"/>
        <v>J</v>
      </c>
      <c r="AB132" s="69" t="str">
        <f t="shared" si="34"/>
        <v>00131</v>
      </c>
      <c r="AC132" s="69" t="str">
        <f t="shared" si="35"/>
        <v>Grace-West</v>
      </c>
      <c r="AD132" s="69"/>
      <c r="AE132" s="69"/>
      <c r="AF132" s="69"/>
      <c r="AG132" s="69"/>
      <c r="AH132" s="70"/>
      <c r="AI132" s="71"/>
      <c r="AQ132" s="59" t="s">
        <v>3096</v>
      </c>
      <c r="AR132" t="s">
        <v>3086</v>
      </c>
    </row>
    <row r="133" spans="1:44" x14ac:dyDescent="0.3">
      <c r="A133" s="72" t="s">
        <v>666</v>
      </c>
      <c r="B133" s="73" t="s">
        <v>828</v>
      </c>
      <c r="C133" s="73" t="s">
        <v>89</v>
      </c>
      <c r="D133" s="73" t="s">
        <v>216</v>
      </c>
      <c r="E133" s="73" t="s">
        <v>647</v>
      </c>
      <c r="F133" s="73">
        <v>11</v>
      </c>
      <c r="G133" s="73">
        <v>3744</v>
      </c>
      <c r="H133" s="73">
        <v>10</v>
      </c>
      <c r="I133" s="73">
        <v>7.5</v>
      </c>
      <c r="J133" s="73" t="s">
        <v>648</v>
      </c>
      <c r="K133" s="73" t="s">
        <v>392</v>
      </c>
      <c r="L133" s="73" t="s">
        <v>643</v>
      </c>
      <c r="M133" s="73">
        <f t="shared" si="25"/>
        <v>41184</v>
      </c>
      <c r="N133" s="73">
        <f t="shared" si="26"/>
        <v>4118.3999999999996</v>
      </c>
      <c r="O133" s="73">
        <f t="shared" si="27"/>
        <v>37065.599999999999</v>
      </c>
      <c r="P133" s="73">
        <f t="shared" si="28"/>
        <v>2779.92</v>
      </c>
      <c r="Q133" s="73">
        <f t="shared" si="29"/>
        <v>39845.519999999997</v>
      </c>
      <c r="R133" s="73"/>
      <c r="S133" s="73"/>
      <c r="T133" s="73">
        <f t="shared" si="30"/>
        <v>2779.9199999999996</v>
      </c>
      <c r="U133" s="73"/>
      <c r="V133" s="73"/>
      <c r="W133" s="73">
        <f t="shared" si="31"/>
        <v>40345.519999999997</v>
      </c>
      <c r="X133" s="73" t="str">
        <f t="shared" si="32"/>
        <v>Low Sale</v>
      </c>
      <c r="Y133" s="73">
        <f t="shared" si="36"/>
        <v>0</v>
      </c>
      <c r="Z133" s="73" t="str" cm="1">
        <f t="array" ref="Z133">_xlfn.IFS(Q133&gt;=300000,"Large",Q133&gt;=150000,"Medium", Q133&gt;=0,"Small")</f>
        <v>Small</v>
      </c>
      <c r="AA133" s="73" t="str">
        <f t="shared" si="33"/>
        <v>J</v>
      </c>
      <c r="AB133" s="73" t="str">
        <f t="shared" si="34"/>
        <v>00132</v>
      </c>
      <c r="AC133" s="73" t="str">
        <f t="shared" si="35"/>
        <v>Chinedu-North</v>
      </c>
      <c r="AD133" s="73"/>
      <c r="AE133" s="73"/>
      <c r="AF133" s="73"/>
      <c r="AG133" s="73"/>
      <c r="AH133" s="74"/>
      <c r="AI133" s="75"/>
      <c r="AQ133" s="56" t="s">
        <v>656</v>
      </c>
      <c r="AR133">
        <v>51316263.95000001</v>
      </c>
    </row>
    <row r="134" spans="1:44" x14ac:dyDescent="0.3">
      <c r="A134" s="76" t="s">
        <v>658</v>
      </c>
      <c r="B134" s="69" t="s">
        <v>829</v>
      </c>
      <c r="C134" s="69" t="s">
        <v>379</v>
      </c>
      <c r="D134" s="69" t="s">
        <v>660</v>
      </c>
      <c r="E134" s="69" t="s">
        <v>406</v>
      </c>
      <c r="F134" s="69">
        <v>31</v>
      </c>
      <c r="G134" s="69">
        <v>367</v>
      </c>
      <c r="H134" s="69">
        <v>0</v>
      </c>
      <c r="I134" s="69">
        <v>7.5</v>
      </c>
      <c r="J134" s="69" t="s">
        <v>642</v>
      </c>
      <c r="K134" s="69" t="s">
        <v>384</v>
      </c>
      <c r="L134" s="69" t="s">
        <v>665</v>
      </c>
      <c r="M134" s="69">
        <f t="shared" si="25"/>
        <v>11377</v>
      </c>
      <c r="N134" s="69">
        <f t="shared" si="26"/>
        <v>0</v>
      </c>
      <c r="O134" s="69">
        <f t="shared" si="27"/>
        <v>11377</v>
      </c>
      <c r="P134" s="69">
        <f t="shared" si="28"/>
        <v>853.27499999999998</v>
      </c>
      <c r="Q134" s="69">
        <f t="shared" si="29"/>
        <v>12230.275</v>
      </c>
      <c r="R134" s="69"/>
      <c r="S134" s="69"/>
      <c r="T134" s="69">
        <f t="shared" si="30"/>
        <v>853.27499999999998</v>
      </c>
      <c r="U134" s="69"/>
      <c r="V134" s="69"/>
      <c r="W134" s="69">
        <f t="shared" si="31"/>
        <v>12730.275</v>
      </c>
      <c r="X134" s="69" t="str">
        <f t="shared" si="32"/>
        <v>Low Sale</v>
      </c>
      <c r="Y134" s="69">
        <f t="shared" si="36"/>
        <v>568.85</v>
      </c>
      <c r="Z134" s="69" t="str" cm="1">
        <f t="array" ref="Z134">_xlfn.IFS(Q134&gt;=300000,"Large",Q134&gt;=150000,"Medium", Q134&gt;=0,"Small")</f>
        <v>Small</v>
      </c>
      <c r="AA134" s="69" t="str">
        <f t="shared" si="33"/>
        <v>J</v>
      </c>
      <c r="AB134" s="69" t="str">
        <f t="shared" si="34"/>
        <v>00133</v>
      </c>
      <c r="AC134" s="69" t="str">
        <f t="shared" si="35"/>
        <v>John-East</v>
      </c>
      <c r="AD134" s="69"/>
      <c r="AE134" s="69"/>
      <c r="AF134" s="69"/>
      <c r="AG134" s="69"/>
      <c r="AH134" s="70"/>
      <c r="AI134" s="71"/>
      <c r="AQ134" s="56" t="s">
        <v>642</v>
      </c>
      <c r="AR134">
        <v>49469720.100000009</v>
      </c>
    </row>
    <row r="135" spans="1:44" x14ac:dyDescent="0.3">
      <c r="A135" s="72" t="s">
        <v>687</v>
      </c>
      <c r="B135" s="73" t="s">
        <v>830</v>
      </c>
      <c r="C135" s="73" t="s">
        <v>93</v>
      </c>
      <c r="D135" s="73" t="s">
        <v>710</v>
      </c>
      <c r="E135" s="73" t="s">
        <v>641</v>
      </c>
      <c r="F135" s="73">
        <v>27</v>
      </c>
      <c r="G135" s="73">
        <v>13861</v>
      </c>
      <c r="H135" s="73">
        <v>0</v>
      </c>
      <c r="I135" s="73">
        <v>7.5</v>
      </c>
      <c r="J135" s="73" t="s">
        <v>642</v>
      </c>
      <c r="K135" s="73" t="s">
        <v>392</v>
      </c>
      <c r="L135" s="73" t="s">
        <v>636</v>
      </c>
      <c r="M135" s="73">
        <f t="shared" si="25"/>
        <v>374247</v>
      </c>
      <c r="N135" s="73">
        <f t="shared" si="26"/>
        <v>0</v>
      </c>
      <c r="O135" s="73">
        <f t="shared" si="27"/>
        <v>374247</v>
      </c>
      <c r="P135" s="73">
        <f t="shared" si="28"/>
        <v>28068.525000000001</v>
      </c>
      <c r="Q135" s="73">
        <f t="shared" si="29"/>
        <v>402315.52500000002</v>
      </c>
      <c r="R135" s="73"/>
      <c r="S135" s="73"/>
      <c r="T135" s="73">
        <f t="shared" si="30"/>
        <v>28068.524999999998</v>
      </c>
      <c r="U135" s="73"/>
      <c r="V135" s="73"/>
      <c r="W135" s="73">
        <f t="shared" si="31"/>
        <v>402815.52500000002</v>
      </c>
      <c r="X135" s="73" t="str">
        <f t="shared" si="32"/>
        <v>High sale</v>
      </c>
      <c r="Y135" s="73">
        <f t="shared" si="36"/>
        <v>0</v>
      </c>
      <c r="Z135" s="73" t="str" cm="1">
        <f t="array" ref="Z135">_xlfn.IFS(Q135&gt;=300000,"Large",Q135&gt;=150000,"Medium", Q135&gt;=0,"Small")</f>
        <v>Large</v>
      </c>
      <c r="AA135" s="73" t="str">
        <f t="shared" si="33"/>
        <v>J</v>
      </c>
      <c r="AB135" s="73" t="str">
        <f t="shared" si="34"/>
        <v>00134</v>
      </c>
      <c r="AC135" s="73" t="str">
        <f t="shared" si="35"/>
        <v>Ibrahim-South</v>
      </c>
      <c r="AD135" s="73"/>
      <c r="AE135" s="73"/>
      <c r="AF135" s="73"/>
      <c r="AG135" s="73"/>
      <c r="AH135" s="74"/>
      <c r="AI135" s="75"/>
      <c r="AQ135" s="56" t="s">
        <v>648</v>
      </c>
      <c r="AR135">
        <v>49000655.849999987</v>
      </c>
    </row>
    <row r="136" spans="1:44" x14ac:dyDescent="0.3">
      <c r="A136" s="76" t="s">
        <v>824</v>
      </c>
      <c r="B136" s="69" t="s">
        <v>831</v>
      </c>
      <c r="C136" s="69" t="s">
        <v>714</v>
      </c>
      <c r="D136" s="69" t="s">
        <v>652</v>
      </c>
      <c r="E136" s="69" t="s">
        <v>653</v>
      </c>
      <c r="F136" s="69">
        <v>49</v>
      </c>
      <c r="G136" s="69">
        <v>9491</v>
      </c>
      <c r="H136" s="69">
        <v>15</v>
      </c>
      <c r="I136" s="69">
        <v>7.5</v>
      </c>
      <c r="J136" s="69" t="s">
        <v>642</v>
      </c>
      <c r="K136" s="69" t="s">
        <v>372</v>
      </c>
      <c r="L136" s="69" t="s">
        <v>649</v>
      </c>
      <c r="M136" s="69">
        <f t="shared" si="25"/>
        <v>465059</v>
      </c>
      <c r="N136" s="69">
        <f t="shared" si="26"/>
        <v>69758.850000000006</v>
      </c>
      <c r="O136" s="69">
        <f t="shared" si="27"/>
        <v>395300.15</v>
      </c>
      <c r="P136" s="69">
        <f t="shared" si="28"/>
        <v>29647.51125</v>
      </c>
      <c r="Q136" s="69">
        <f t="shared" si="29"/>
        <v>424947.66125</v>
      </c>
      <c r="R136" s="69"/>
      <c r="S136" s="69"/>
      <c r="T136" s="69">
        <f t="shared" si="30"/>
        <v>29647.51125</v>
      </c>
      <c r="U136" s="69"/>
      <c r="V136" s="69"/>
      <c r="W136" s="69">
        <f t="shared" si="31"/>
        <v>425447.66125</v>
      </c>
      <c r="X136" s="69" t="str">
        <f t="shared" si="32"/>
        <v>High sale</v>
      </c>
      <c r="Y136" s="69">
        <f t="shared" si="36"/>
        <v>19765.007500000003</v>
      </c>
      <c r="Z136" s="69" t="str" cm="1">
        <f t="array" ref="Z136">_xlfn.IFS(Q136&gt;=300000,"Large",Q136&gt;=150000,"Medium", Q136&gt;=0,"Small")</f>
        <v>Large</v>
      </c>
      <c r="AA136" s="69" t="str">
        <f t="shared" si="33"/>
        <v>J</v>
      </c>
      <c r="AB136" s="69" t="str">
        <f t="shared" si="34"/>
        <v>00135</v>
      </c>
      <c r="AC136" s="69" t="str">
        <f t="shared" si="35"/>
        <v>Hassan-West</v>
      </c>
      <c r="AD136" s="69"/>
      <c r="AE136" s="69"/>
      <c r="AF136" s="69"/>
      <c r="AG136" s="69"/>
      <c r="AH136" s="70"/>
      <c r="AI136" s="71"/>
      <c r="AQ136" s="56" t="s">
        <v>635</v>
      </c>
      <c r="AR136">
        <v>50122852.699999988</v>
      </c>
    </row>
    <row r="137" spans="1:44" x14ac:dyDescent="0.3">
      <c r="A137" s="72" t="s">
        <v>727</v>
      </c>
      <c r="B137" s="73" t="s">
        <v>832</v>
      </c>
      <c r="C137" s="73" t="s">
        <v>639</v>
      </c>
      <c r="D137" s="73" t="s">
        <v>663</v>
      </c>
      <c r="E137" s="73" t="s">
        <v>664</v>
      </c>
      <c r="F137" s="73">
        <v>49</v>
      </c>
      <c r="G137" s="73">
        <v>4957</v>
      </c>
      <c r="H137" s="73">
        <v>0</v>
      </c>
      <c r="I137" s="73">
        <v>7.5</v>
      </c>
      <c r="J137" s="73" t="s">
        <v>648</v>
      </c>
      <c r="K137" s="73" t="s">
        <v>392</v>
      </c>
      <c r="L137" s="73" t="s">
        <v>643</v>
      </c>
      <c r="M137" s="73">
        <f t="shared" si="25"/>
        <v>242893</v>
      </c>
      <c r="N137" s="73">
        <f t="shared" si="26"/>
        <v>0</v>
      </c>
      <c r="O137" s="73">
        <f t="shared" si="27"/>
        <v>242893</v>
      </c>
      <c r="P137" s="73">
        <f t="shared" si="28"/>
        <v>18216.974999999999</v>
      </c>
      <c r="Q137" s="73">
        <f t="shared" si="29"/>
        <v>261109.97500000001</v>
      </c>
      <c r="R137" s="73"/>
      <c r="S137" s="73"/>
      <c r="T137" s="73">
        <f t="shared" si="30"/>
        <v>18216.974999999999</v>
      </c>
      <c r="U137" s="73"/>
      <c r="V137" s="73"/>
      <c r="W137" s="73">
        <f t="shared" si="31"/>
        <v>261609.97500000001</v>
      </c>
      <c r="X137" s="73" t="str">
        <f t="shared" si="32"/>
        <v>High sale</v>
      </c>
      <c r="Y137" s="73">
        <f t="shared" si="36"/>
        <v>12144.650000000001</v>
      </c>
      <c r="Z137" s="73" t="str" cm="1">
        <f t="array" ref="Z137">_xlfn.IFS(Q137&gt;=300000,"Large",Q137&gt;=150000,"Medium", Q137&gt;=0,"Small")</f>
        <v>Medium</v>
      </c>
      <c r="AA137" s="73" t="str">
        <f t="shared" si="33"/>
        <v>J</v>
      </c>
      <c r="AB137" s="73" t="str">
        <f t="shared" si="34"/>
        <v>00136</v>
      </c>
      <c r="AC137" s="73" t="str">
        <f t="shared" si="35"/>
        <v>Grace-North</v>
      </c>
      <c r="AD137" s="73"/>
      <c r="AE137" s="73"/>
      <c r="AF137" s="73"/>
      <c r="AG137" s="73"/>
      <c r="AH137" s="74"/>
      <c r="AI137" s="75"/>
      <c r="AQ137" s="56" t="s">
        <v>1821</v>
      </c>
      <c r="AR137">
        <v>199909492.59999999</v>
      </c>
    </row>
    <row r="138" spans="1:44" x14ac:dyDescent="0.3">
      <c r="A138" s="76" t="s">
        <v>750</v>
      </c>
      <c r="B138" s="69" t="s">
        <v>833</v>
      </c>
      <c r="C138" s="69" t="s">
        <v>93</v>
      </c>
      <c r="D138" s="69" t="s">
        <v>660</v>
      </c>
      <c r="E138" s="69" t="s">
        <v>406</v>
      </c>
      <c r="F138" s="69">
        <v>7</v>
      </c>
      <c r="G138" s="69">
        <v>7779</v>
      </c>
      <c r="H138" s="69">
        <v>0</v>
      </c>
      <c r="I138" s="69">
        <v>7.5</v>
      </c>
      <c r="J138" s="69" t="s">
        <v>635</v>
      </c>
      <c r="K138" s="69" t="s">
        <v>384</v>
      </c>
      <c r="L138" s="69" t="s">
        <v>665</v>
      </c>
      <c r="M138" s="69">
        <f t="shared" si="25"/>
        <v>54453</v>
      </c>
      <c r="N138" s="69">
        <f t="shared" si="26"/>
        <v>0</v>
      </c>
      <c r="O138" s="69">
        <f t="shared" si="27"/>
        <v>54453</v>
      </c>
      <c r="P138" s="69">
        <f t="shared" si="28"/>
        <v>4083.9749999999999</v>
      </c>
      <c r="Q138" s="69">
        <f t="shared" si="29"/>
        <v>58536.974999999999</v>
      </c>
      <c r="R138" s="69"/>
      <c r="S138" s="69"/>
      <c r="T138" s="69">
        <f t="shared" si="30"/>
        <v>4083.9749999999999</v>
      </c>
      <c r="U138" s="69"/>
      <c r="V138" s="69"/>
      <c r="W138" s="69">
        <f t="shared" si="31"/>
        <v>59036.974999999999</v>
      </c>
      <c r="X138" s="69" t="str">
        <f t="shared" si="32"/>
        <v>Low Sale</v>
      </c>
      <c r="Y138" s="69">
        <f t="shared" si="36"/>
        <v>0</v>
      </c>
      <c r="Z138" s="69" t="str" cm="1">
        <f t="array" ref="Z138">_xlfn.IFS(Q138&gt;=300000,"Large",Q138&gt;=150000,"Medium", Q138&gt;=0,"Small")</f>
        <v>Small</v>
      </c>
      <c r="AA138" s="69" t="str">
        <f t="shared" si="33"/>
        <v>J</v>
      </c>
      <c r="AB138" s="69" t="str">
        <f t="shared" si="34"/>
        <v>00137</v>
      </c>
      <c r="AC138" s="69" t="str">
        <f t="shared" si="35"/>
        <v>Ibrahim-East</v>
      </c>
      <c r="AD138" s="69"/>
      <c r="AE138" s="69"/>
      <c r="AF138" s="69"/>
      <c r="AG138" s="69"/>
      <c r="AH138" s="70"/>
      <c r="AI138" s="71"/>
    </row>
    <row r="139" spans="1:44" x14ac:dyDescent="0.3">
      <c r="A139" s="72" t="s">
        <v>705</v>
      </c>
      <c r="B139" s="73" t="s">
        <v>834</v>
      </c>
      <c r="C139" s="73" t="s">
        <v>379</v>
      </c>
      <c r="D139" s="73" t="s">
        <v>675</v>
      </c>
      <c r="E139" s="73" t="s">
        <v>403</v>
      </c>
      <c r="F139" s="73">
        <v>50</v>
      </c>
      <c r="G139" s="73">
        <v>1294</v>
      </c>
      <c r="H139" s="73">
        <v>5</v>
      </c>
      <c r="I139" s="73">
        <v>7.5</v>
      </c>
      <c r="J139" s="73" t="s">
        <v>648</v>
      </c>
      <c r="K139" s="73" t="s">
        <v>372</v>
      </c>
      <c r="L139" s="73" t="s">
        <v>636</v>
      </c>
      <c r="M139" s="73">
        <f t="shared" si="25"/>
        <v>64700</v>
      </c>
      <c r="N139" s="73">
        <f t="shared" si="26"/>
        <v>3235</v>
      </c>
      <c r="O139" s="73">
        <f t="shared" si="27"/>
        <v>61465</v>
      </c>
      <c r="P139" s="73">
        <f t="shared" si="28"/>
        <v>4609.875</v>
      </c>
      <c r="Q139" s="73">
        <f t="shared" si="29"/>
        <v>66074.875</v>
      </c>
      <c r="R139" s="73"/>
      <c r="S139" s="73"/>
      <c r="T139" s="73">
        <f t="shared" si="30"/>
        <v>4609.875</v>
      </c>
      <c r="U139" s="73"/>
      <c r="V139" s="73"/>
      <c r="W139" s="73">
        <f t="shared" si="31"/>
        <v>66574.875</v>
      </c>
      <c r="X139" s="73" t="str">
        <f t="shared" si="32"/>
        <v>Low Sale</v>
      </c>
      <c r="Y139" s="73">
        <f t="shared" si="36"/>
        <v>3073.25</v>
      </c>
      <c r="Z139" s="73" t="str" cm="1">
        <f t="array" ref="Z139">_xlfn.IFS(Q139&gt;=300000,"Large",Q139&gt;=150000,"Medium", Q139&gt;=0,"Small")</f>
        <v>Small</v>
      </c>
      <c r="AA139" s="73" t="str">
        <f t="shared" si="33"/>
        <v>J</v>
      </c>
      <c r="AB139" s="73" t="str">
        <f t="shared" si="34"/>
        <v>00138</v>
      </c>
      <c r="AC139" s="73" t="str">
        <f t="shared" si="35"/>
        <v>John-South</v>
      </c>
      <c r="AD139" s="73"/>
      <c r="AE139" s="73"/>
      <c r="AF139" s="73"/>
      <c r="AG139" s="73"/>
      <c r="AH139" s="74"/>
      <c r="AI139" s="75"/>
    </row>
    <row r="140" spans="1:44" x14ac:dyDescent="0.3">
      <c r="A140" s="76" t="s">
        <v>682</v>
      </c>
      <c r="B140" s="69" t="s">
        <v>835</v>
      </c>
      <c r="C140" s="69" t="s">
        <v>639</v>
      </c>
      <c r="D140" s="69" t="s">
        <v>216</v>
      </c>
      <c r="E140" s="69" t="s">
        <v>647</v>
      </c>
      <c r="F140" s="69">
        <v>19</v>
      </c>
      <c r="G140" s="69">
        <v>12218</v>
      </c>
      <c r="H140" s="69">
        <v>10</v>
      </c>
      <c r="I140" s="69">
        <v>7.5</v>
      </c>
      <c r="J140" s="69" t="s">
        <v>648</v>
      </c>
      <c r="K140" s="69" t="s">
        <v>392</v>
      </c>
      <c r="L140" s="69" t="s">
        <v>665</v>
      </c>
      <c r="M140" s="69">
        <f t="shared" si="25"/>
        <v>232142</v>
      </c>
      <c r="N140" s="69">
        <f t="shared" si="26"/>
        <v>23214.2</v>
      </c>
      <c r="O140" s="69">
        <f t="shared" si="27"/>
        <v>208927.8</v>
      </c>
      <c r="P140" s="69">
        <f t="shared" si="28"/>
        <v>15669.584999999999</v>
      </c>
      <c r="Q140" s="69">
        <f t="shared" si="29"/>
        <v>224597.38499999998</v>
      </c>
      <c r="R140" s="69"/>
      <c r="S140" s="69"/>
      <c r="T140" s="69">
        <f t="shared" si="30"/>
        <v>15669.584999999999</v>
      </c>
      <c r="U140" s="69"/>
      <c r="V140" s="69"/>
      <c r="W140" s="69">
        <f t="shared" si="31"/>
        <v>225097.38499999998</v>
      </c>
      <c r="X140" s="69" t="str">
        <f t="shared" si="32"/>
        <v>High sale</v>
      </c>
      <c r="Y140" s="69">
        <f t="shared" si="36"/>
        <v>0</v>
      </c>
      <c r="Z140" s="69" t="str" cm="1">
        <f t="array" ref="Z140">_xlfn.IFS(Q140&gt;=300000,"Large",Q140&gt;=150000,"Medium", Q140&gt;=0,"Small")</f>
        <v>Medium</v>
      </c>
      <c r="AA140" s="69" t="str">
        <f t="shared" si="33"/>
        <v>J</v>
      </c>
      <c r="AB140" s="69" t="str">
        <f t="shared" si="34"/>
        <v>00139</v>
      </c>
      <c r="AC140" s="69" t="str">
        <f t="shared" si="35"/>
        <v>Grace-East</v>
      </c>
      <c r="AD140" s="69"/>
      <c r="AE140" s="69"/>
      <c r="AF140" s="69"/>
      <c r="AG140" s="69"/>
      <c r="AH140" s="70"/>
      <c r="AI140" s="71"/>
    </row>
    <row r="141" spans="1:44" x14ac:dyDescent="0.3">
      <c r="A141" s="72" t="s">
        <v>727</v>
      </c>
      <c r="B141" s="73" t="s">
        <v>836</v>
      </c>
      <c r="C141" s="73" t="s">
        <v>662</v>
      </c>
      <c r="D141" s="73" t="s">
        <v>685</v>
      </c>
      <c r="E141" s="73" t="s">
        <v>406</v>
      </c>
      <c r="F141" s="73">
        <v>42</v>
      </c>
      <c r="G141" s="73">
        <v>435</v>
      </c>
      <c r="H141" s="73">
        <v>5</v>
      </c>
      <c r="I141" s="73">
        <v>7.5</v>
      </c>
      <c r="J141" s="73" t="s">
        <v>656</v>
      </c>
      <c r="K141" s="73" t="s">
        <v>384</v>
      </c>
      <c r="L141" s="73" t="s">
        <v>636</v>
      </c>
      <c r="M141" s="73">
        <f t="shared" si="25"/>
        <v>18270</v>
      </c>
      <c r="N141" s="73">
        <f t="shared" si="26"/>
        <v>913.5</v>
      </c>
      <c r="O141" s="73">
        <f t="shared" si="27"/>
        <v>17356.5</v>
      </c>
      <c r="P141" s="73">
        <f t="shared" si="28"/>
        <v>1301.7375</v>
      </c>
      <c r="Q141" s="73">
        <f t="shared" si="29"/>
        <v>18658.237499999999</v>
      </c>
      <c r="R141" s="73"/>
      <c r="S141" s="73"/>
      <c r="T141" s="73">
        <f t="shared" si="30"/>
        <v>1301.7375</v>
      </c>
      <c r="U141" s="73"/>
      <c r="V141" s="73"/>
      <c r="W141" s="73">
        <f t="shared" si="31"/>
        <v>19158.237499999999</v>
      </c>
      <c r="X141" s="73" t="str">
        <f t="shared" si="32"/>
        <v>Low Sale</v>
      </c>
      <c r="Y141" s="73">
        <f t="shared" si="36"/>
        <v>867.82500000000005</v>
      </c>
      <c r="Z141" s="73" t="str" cm="1">
        <f t="array" ref="Z141">_xlfn.IFS(Q141&gt;=300000,"Large",Q141&gt;=150000,"Medium", Q141&gt;=0,"Small")</f>
        <v>Small</v>
      </c>
      <c r="AA141" s="73" t="str">
        <f t="shared" si="33"/>
        <v>J</v>
      </c>
      <c r="AB141" s="73" t="str">
        <f t="shared" si="34"/>
        <v>00140</v>
      </c>
      <c r="AC141" s="73" t="str">
        <f t="shared" si="35"/>
        <v>Ade-South</v>
      </c>
      <c r="AD141" s="73"/>
      <c r="AE141" s="73"/>
      <c r="AF141" s="73"/>
      <c r="AG141" s="73"/>
      <c r="AH141" s="74"/>
      <c r="AI141" s="75"/>
    </row>
    <row r="142" spans="1:44" x14ac:dyDescent="0.3">
      <c r="A142" s="76" t="s">
        <v>733</v>
      </c>
      <c r="B142" s="69" t="s">
        <v>837</v>
      </c>
      <c r="C142" s="69" t="s">
        <v>671</v>
      </c>
      <c r="D142" s="69" t="s">
        <v>663</v>
      </c>
      <c r="E142" s="69" t="s">
        <v>664</v>
      </c>
      <c r="F142" s="69">
        <v>44</v>
      </c>
      <c r="G142" s="69">
        <v>7381</v>
      </c>
      <c r="H142" s="69">
        <v>10</v>
      </c>
      <c r="I142" s="69">
        <v>7.5</v>
      </c>
      <c r="J142" s="69" t="s">
        <v>648</v>
      </c>
      <c r="K142" s="69" t="s">
        <v>372</v>
      </c>
      <c r="L142" s="69" t="s">
        <v>636</v>
      </c>
      <c r="M142" s="69">
        <f t="shared" si="25"/>
        <v>324764</v>
      </c>
      <c r="N142" s="69">
        <f t="shared" si="26"/>
        <v>32476.400000000001</v>
      </c>
      <c r="O142" s="69">
        <f t="shared" si="27"/>
        <v>292287.59999999998</v>
      </c>
      <c r="P142" s="69">
        <f t="shared" si="28"/>
        <v>21921.57</v>
      </c>
      <c r="Q142" s="69">
        <f t="shared" si="29"/>
        <v>314209.17</v>
      </c>
      <c r="R142" s="69"/>
      <c r="S142" s="69"/>
      <c r="T142" s="69">
        <f t="shared" si="30"/>
        <v>21921.569999999996</v>
      </c>
      <c r="U142" s="69"/>
      <c r="V142" s="69"/>
      <c r="W142" s="69">
        <f t="shared" si="31"/>
        <v>314709.17</v>
      </c>
      <c r="X142" s="69" t="str">
        <f t="shared" si="32"/>
        <v>High sale</v>
      </c>
      <c r="Y142" s="69">
        <f t="shared" si="36"/>
        <v>14614.38</v>
      </c>
      <c r="Z142" s="69" t="str" cm="1">
        <f t="array" ref="Z142">_xlfn.IFS(Q142&gt;=300000,"Large",Q142&gt;=150000,"Medium", Q142&gt;=0,"Small")</f>
        <v>Large</v>
      </c>
      <c r="AA142" s="69" t="str">
        <f t="shared" si="33"/>
        <v>J</v>
      </c>
      <c r="AB142" s="69" t="str">
        <f t="shared" si="34"/>
        <v>00141</v>
      </c>
      <c r="AC142" s="69" t="str">
        <f t="shared" si="35"/>
        <v>Bola-South</v>
      </c>
      <c r="AD142" s="69"/>
      <c r="AE142" s="69"/>
      <c r="AF142" s="69"/>
      <c r="AG142" s="69"/>
      <c r="AH142" s="70"/>
      <c r="AI142" s="71"/>
    </row>
    <row r="143" spans="1:44" x14ac:dyDescent="0.3">
      <c r="A143" s="72" t="s">
        <v>676</v>
      </c>
      <c r="B143" s="73" t="s">
        <v>838</v>
      </c>
      <c r="C143" s="73" t="s">
        <v>646</v>
      </c>
      <c r="D143" s="73" t="s">
        <v>663</v>
      </c>
      <c r="E143" s="73" t="s">
        <v>664</v>
      </c>
      <c r="F143" s="73">
        <v>6</v>
      </c>
      <c r="G143" s="73">
        <v>5305</v>
      </c>
      <c r="H143" s="73">
        <v>5</v>
      </c>
      <c r="I143" s="73">
        <v>7.5</v>
      </c>
      <c r="J143" s="73" t="s">
        <v>648</v>
      </c>
      <c r="K143" s="73" t="s">
        <v>384</v>
      </c>
      <c r="L143" s="73" t="s">
        <v>649</v>
      </c>
      <c r="M143" s="73">
        <f t="shared" si="25"/>
        <v>31830</v>
      </c>
      <c r="N143" s="73">
        <f t="shared" si="26"/>
        <v>1591.5</v>
      </c>
      <c r="O143" s="73">
        <f t="shared" si="27"/>
        <v>30238.5</v>
      </c>
      <c r="P143" s="73">
        <f t="shared" si="28"/>
        <v>2267.8874999999998</v>
      </c>
      <c r="Q143" s="73">
        <f t="shared" si="29"/>
        <v>32506.387500000001</v>
      </c>
      <c r="R143" s="73"/>
      <c r="S143" s="73"/>
      <c r="T143" s="73">
        <f t="shared" si="30"/>
        <v>2267.8874999999998</v>
      </c>
      <c r="U143" s="73"/>
      <c r="V143" s="73"/>
      <c r="W143" s="73">
        <f t="shared" si="31"/>
        <v>33006.387499999997</v>
      </c>
      <c r="X143" s="73" t="str">
        <f t="shared" si="32"/>
        <v>Low Sale</v>
      </c>
      <c r="Y143" s="73">
        <f t="shared" si="36"/>
        <v>0</v>
      </c>
      <c r="Z143" s="73" t="str" cm="1">
        <f t="array" ref="Z143">_xlfn.IFS(Q143&gt;=300000,"Large",Q143&gt;=150000,"Medium", Q143&gt;=0,"Small")</f>
        <v>Small</v>
      </c>
      <c r="AA143" s="73" t="str">
        <f t="shared" si="33"/>
        <v>J</v>
      </c>
      <c r="AB143" s="73" t="str">
        <f t="shared" si="34"/>
        <v>00142</v>
      </c>
      <c r="AC143" s="73" t="str">
        <f t="shared" si="35"/>
        <v>Lucky-West</v>
      </c>
      <c r="AD143" s="73"/>
      <c r="AE143" s="73"/>
      <c r="AF143" s="73"/>
      <c r="AG143" s="73"/>
      <c r="AH143" s="74"/>
      <c r="AI143" s="75"/>
    </row>
    <row r="144" spans="1:44" x14ac:dyDescent="0.3">
      <c r="A144" s="76" t="s">
        <v>705</v>
      </c>
      <c r="B144" s="69" t="s">
        <v>839</v>
      </c>
      <c r="C144" s="69" t="s">
        <v>662</v>
      </c>
      <c r="D144" s="69" t="s">
        <v>652</v>
      </c>
      <c r="E144" s="69" t="s">
        <v>653</v>
      </c>
      <c r="F144" s="69">
        <v>32</v>
      </c>
      <c r="G144" s="69">
        <v>14835</v>
      </c>
      <c r="H144" s="69">
        <v>5</v>
      </c>
      <c r="I144" s="69">
        <v>7.5</v>
      </c>
      <c r="J144" s="69" t="s">
        <v>656</v>
      </c>
      <c r="K144" s="69" t="s">
        <v>384</v>
      </c>
      <c r="L144" s="69" t="s">
        <v>649</v>
      </c>
      <c r="M144" s="69">
        <f t="shared" si="25"/>
        <v>474720</v>
      </c>
      <c r="N144" s="69">
        <f t="shared" si="26"/>
        <v>23736</v>
      </c>
      <c r="O144" s="69">
        <f t="shared" si="27"/>
        <v>450984</v>
      </c>
      <c r="P144" s="69">
        <f t="shared" si="28"/>
        <v>33823.800000000003</v>
      </c>
      <c r="Q144" s="69">
        <f t="shared" si="29"/>
        <v>484807.8</v>
      </c>
      <c r="R144" s="69"/>
      <c r="S144" s="69"/>
      <c r="T144" s="69">
        <f t="shared" si="30"/>
        <v>33823.799999999996</v>
      </c>
      <c r="U144" s="69"/>
      <c r="V144" s="69"/>
      <c r="W144" s="69">
        <f t="shared" si="31"/>
        <v>485307.8</v>
      </c>
      <c r="X144" s="69" t="str">
        <f t="shared" si="32"/>
        <v>High sale</v>
      </c>
      <c r="Y144" s="69">
        <f t="shared" si="36"/>
        <v>22549.200000000001</v>
      </c>
      <c r="Z144" s="69" t="str" cm="1">
        <f t="array" ref="Z144">_xlfn.IFS(Q144&gt;=300000,"Large",Q144&gt;=150000,"Medium", Q144&gt;=0,"Small")</f>
        <v>Large</v>
      </c>
      <c r="AA144" s="69" t="str">
        <f t="shared" si="33"/>
        <v>J</v>
      </c>
      <c r="AB144" s="69" t="str">
        <f t="shared" si="34"/>
        <v>00143</v>
      </c>
      <c r="AC144" s="69" t="str">
        <f t="shared" si="35"/>
        <v>Ade-West</v>
      </c>
      <c r="AD144" s="69"/>
      <c r="AE144" s="69"/>
      <c r="AF144" s="69"/>
      <c r="AG144" s="69"/>
      <c r="AH144" s="70"/>
      <c r="AI144" s="71"/>
    </row>
    <row r="145" spans="1:59" x14ac:dyDescent="0.3">
      <c r="A145" s="72" t="s">
        <v>632</v>
      </c>
      <c r="B145" s="73" t="s">
        <v>840</v>
      </c>
      <c r="C145" s="73" t="s">
        <v>671</v>
      </c>
      <c r="D145" s="73" t="s">
        <v>672</v>
      </c>
      <c r="E145" s="73" t="s">
        <v>673</v>
      </c>
      <c r="F145" s="73">
        <v>41</v>
      </c>
      <c r="G145" s="73">
        <v>2385</v>
      </c>
      <c r="H145" s="73">
        <v>5</v>
      </c>
      <c r="I145" s="73">
        <v>7.5</v>
      </c>
      <c r="J145" s="73" t="s">
        <v>635</v>
      </c>
      <c r="K145" s="73" t="s">
        <v>384</v>
      </c>
      <c r="L145" s="73" t="s">
        <v>643</v>
      </c>
      <c r="M145" s="73">
        <f t="shared" si="25"/>
        <v>97785</v>
      </c>
      <c r="N145" s="73">
        <f t="shared" si="26"/>
        <v>4889.25</v>
      </c>
      <c r="O145" s="73">
        <f t="shared" si="27"/>
        <v>92895.75</v>
      </c>
      <c r="P145" s="73">
        <f t="shared" si="28"/>
        <v>6967.1812499999996</v>
      </c>
      <c r="Q145" s="73">
        <f t="shared" si="29"/>
        <v>99862.931249999994</v>
      </c>
      <c r="R145" s="73"/>
      <c r="S145" s="73"/>
      <c r="T145" s="73">
        <f t="shared" si="30"/>
        <v>6967.1812499999996</v>
      </c>
      <c r="U145" s="73"/>
      <c r="V145" s="73"/>
      <c r="W145" s="73">
        <f t="shared" si="31"/>
        <v>100362.93124999999</v>
      </c>
      <c r="X145" s="73" t="str">
        <f t="shared" si="32"/>
        <v>Low Sale</v>
      </c>
      <c r="Y145" s="73">
        <f t="shared" si="36"/>
        <v>4644.7875000000004</v>
      </c>
      <c r="Z145" s="73" t="str" cm="1">
        <f t="array" ref="Z145">_xlfn.IFS(Q145&gt;=300000,"Large",Q145&gt;=150000,"Medium", Q145&gt;=0,"Small")</f>
        <v>Small</v>
      </c>
      <c r="AA145" s="73" t="str">
        <f t="shared" si="33"/>
        <v>J</v>
      </c>
      <c r="AB145" s="73" t="str">
        <f t="shared" si="34"/>
        <v>00144</v>
      </c>
      <c r="AC145" s="73" t="str">
        <f t="shared" si="35"/>
        <v>Bola-North</v>
      </c>
      <c r="AD145" s="73"/>
      <c r="AE145" s="73"/>
      <c r="AF145" s="73"/>
      <c r="AG145" s="73"/>
      <c r="AH145" s="74"/>
      <c r="AI145" s="75"/>
    </row>
    <row r="146" spans="1:59" x14ac:dyDescent="0.3">
      <c r="A146" s="76" t="s">
        <v>696</v>
      </c>
      <c r="B146" s="69" t="s">
        <v>841</v>
      </c>
      <c r="C146" s="69" t="s">
        <v>100</v>
      </c>
      <c r="D146" s="69" t="s">
        <v>710</v>
      </c>
      <c r="E146" s="69" t="s">
        <v>641</v>
      </c>
      <c r="F146" s="69">
        <v>50</v>
      </c>
      <c r="G146" s="69">
        <v>10999</v>
      </c>
      <c r="H146" s="69">
        <v>0</v>
      </c>
      <c r="I146" s="69">
        <v>7.5</v>
      </c>
      <c r="J146" s="69" t="s">
        <v>635</v>
      </c>
      <c r="K146" s="69" t="s">
        <v>372</v>
      </c>
      <c r="L146" s="69" t="s">
        <v>649</v>
      </c>
      <c r="M146" s="69">
        <f t="shared" si="25"/>
        <v>549950</v>
      </c>
      <c r="N146" s="69">
        <f t="shared" si="26"/>
        <v>0</v>
      </c>
      <c r="O146" s="69">
        <f t="shared" si="27"/>
        <v>549950</v>
      </c>
      <c r="P146" s="69">
        <f t="shared" si="28"/>
        <v>41246.25</v>
      </c>
      <c r="Q146" s="69">
        <f t="shared" si="29"/>
        <v>591196.25</v>
      </c>
      <c r="R146" s="69"/>
      <c r="S146" s="69"/>
      <c r="T146" s="69">
        <f t="shared" si="30"/>
        <v>41246.25</v>
      </c>
      <c r="U146" s="69"/>
      <c r="V146" s="69"/>
      <c r="W146" s="69">
        <f t="shared" si="31"/>
        <v>591696.25</v>
      </c>
      <c r="X146" s="69" t="str">
        <f t="shared" si="32"/>
        <v>High sale</v>
      </c>
      <c r="Y146" s="69">
        <f t="shared" si="36"/>
        <v>27497.5</v>
      </c>
      <c r="Z146" s="69" t="str" cm="1">
        <f t="array" ref="Z146">_xlfn.IFS(Q146&gt;=300000,"Large",Q146&gt;=150000,"Medium", Q146&gt;=0,"Small")</f>
        <v>Large</v>
      </c>
      <c r="AA146" s="69" t="str">
        <f t="shared" si="33"/>
        <v>J</v>
      </c>
      <c r="AB146" s="69" t="str">
        <f t="shared" si="34"/>
        <v>00145</v>
      </c>
      <c r="AC146" s="69" t="str">
        <f t="shared" si="35"/>
        <v>Kemi-West</v>
      </c>
      <c r="AD146" s="69"/>
      <c r="AE146" s="69"/>
      <c r="AF146" s="69"/>
      <c r="AG146" s="69"/>
      <c r="AH146" s="70"/>
      <c r="AI146" s="71"/>
    </row>
    <row r="147" spans="1:59" x14ac:dyDescent="0.3">
      <c r="A147" s="72" t="s">
        <v>824</v>
      </c>
      <c r="B147" s="73" t="s">
        <v>842</v>
      </c>
      <c r="C147" s="73" t="s">
        <v>714</v>
      </c>
      <c r="D147" s="73" t="s">
        <v>663</v>
      </c>
      <c r="E147" s="73" t="s">
        <v>664</v>
      </c>
      <c r="F147" s="73">
        <v>45</v>
      </c>
      <c r="G147" s="73">
        <v>11198</v>
      </c>
      <c r="H147" s="73">
        <v>5</v>
      </c>
      <c r="I147" s="73">
        <v>7.5</v>
      </c>
      <c r="J147" s="73" t="s">
        <v>642</v>
      </c>
      <c r="K147" s="73" t="s">
        <v>372</v>
      </c>
      <c r="L147" s="73" t="s">
        <v>649</v>
      </c>
      <c r="M147" s="73">
        <f t="shared" si="25"/>
        <v>503910</v>
      </c>
      <c r="N147" s="73">
        <f t="shared" si="26"/>
        <v>25195.5</v>
      </c>
      <c r="O147" s="73">
        <f t="shared" si="27"/>
        <v>478714.5</v>
      </c>
      <c r="P147" s="73">
        <f t="shared" si="28"/>
        <v>35903.587500000001</v>
      </c>
      <c r="Q147" s="73">
        <f t="shared" si="29"/>
        <v>514618.08750000002</v>
      </c>
      <c r="R147" s="73"/>
      <c r="S147" s="73"/>
      <c r="T147" s="73">
        <f t="shared" si="30"/>
        <v>35903.587500000001</v>
      </c>
      <c r="U147" s="73"/>
      <c r="V147" s="73"/>
      <c r="W147" s="73">
        <f t="shared" si="31"/>
        <v>515118.08750000002</v>
      </c>
      <c r="X147" s="73" t="str">
        <f t="shared" si="32"/>
        <v>High sale</v>
      </c>
      <c r="Y147" s="73">
        <f t="shared" si="36"/>
        <v>23935.725000000002</v>
      </c>
      <c r="Z147" s="73" t="str" cm="1">
        <f t="array" ref="Z147">_xlfn.IFS(Q147&gt;=300000,"Large",Q147&gt;=150000,"Medium", Q147&gt;=0,"Small")</f>
        <v>Large</v>
      </c>
      <c r="AA147" s="73" t="str">
        <f t="shared" si="33"/>
        <v>J</v>
      </c>
      <c r="AB147" s="73" t="str">
        <f t="shared" si="34"/>
        <v>00146</v>
      </c>
      <c r="AC147" s="73" t="str">
        <f t="shared" si="35"/>
        <v>Hassan-West</v>
      </c>
      <c r="AD147" s="73"/>
      <c r="AE147" s="73"/>
      <c r="AF147" s="73"/>
      <c r="AG147" s="73"/>
      <c r="AH147" s="74"/>
      <c r="AI147" s="75"/>
      <c r="AK147" s="59" t="s">
        <v>1822</v>
      </c>
      <c r="AL147" s="59" t="s">
        <v>631</v>
      </c>
    </row>
    <row r="148" spans="1:59" x14ac:dyDescent="0.3">
      <c r="A148" s="76" t="s">
        <v>693</v>
      </c>
      <c r="B148" s="69" t="s">
        <v>843</v>
      </c>
      <c r="C148" s="69" t="s">
        <v>662</v>
      </c>
      <c r="D148" s="69" t="s">
        <v>652</v>
      </c>
      <c r="E148" s="69" t="s">
        <v>653</v>
      </c>
      <c r="F148" s="69">
        <v>12</v>
      </c>
      <c r="G148" s="69">
        <v>5139</v>
      </c>
      <c r="H148" s="69">
        <v>15</v>
      </c>
      <c r="I148" s="69">
        <v>7.5</v>
      </c>
      <c r="J148" s="69" t="s">
        <v>648</v>
      </c>
      <c r="K148" s="69" t="s">
        <v>372</v>
      </c>
      <c r="L148" s="69" t="s">
        <v>643</v>
      </c>
      <c r="M148" s="69">
        <f t="shared" si="25"/>
        <v>61668</v>
      </c>
      <c r="N148" s="69">
        <f t="shared" si="26"/>
        <v>9250.2000000000007</v>
      </c>
      <c r="O148" s="69">
        <f t="shared" si="27"/>
        <v>52417.8</v>
      </c>
      <c r="P148" s="69">
        <f t="shared" si="28"/>
        <v>3931.335</v>
      </c>
      <c r="Q148" s="69">
        <f t="shared" si="29"/>
        <v>56349.135000000002</v>
      </c>
      <c r="R148" s="69"/>
      <c r="S148" s="69"/>
      <c r="T148" s="69">
        <f t="shared" si="30"/>
        <v>3931.335</v>
      </c>
      <c r="U148" s="69"/>
      <c r="V148" s="69"/>
      <c r="W148" s="69">
        <f t="shared" si="31"/>
        <v>56849.135000000002</v>
      </c>
      <c r="X148" s="69" t="str">
        <f t="shared" si="32"/>
        <v>Low Sale</v>
      </c>
      <c r="Y148" s="69">
        <f t="shared" si="36"/>
        <v>0</v>
      </c>
      <c r="Z148" s="69" t="str" cm="1">
        <f t="array" ref="Z148">_xlfn.IFS(Q148&gt;=300000,"Large",Q148&gt;=150000,"Medium", Q148&gt;=0,"Small")</f>
        <v>Small</v>
      </c>
      <c r="AA148" s="69" t="str">
        <f t="shared" si="33"/>
        <v>J</v>
      </c>
      <c r="AB148" s="69" t="str">
        <f t="shared" si="34"/>
        <v>00147</v>
      </c>
      <c r="AC148" s="69" t="str">
        <f t="shared" si="35"/>
        <v>Ade-North</v>
      </c>
      <c r="AD148" s="69"/>
      <c r="AE148" s="69"/>
      <c r="AF148" s="69"/>
      <c r="AG148" s="69"/>
      <c r="AH148" s="70"/>
      <c r="AI148" s="71"/>
      <c r="AK148" s="59" t="s">
        <v>3097</v>
      </c>
      <c r="AL148" t="s">
        <v>665</v>
      </c>
      <c r="AM148" t="s">
        <v>643</v>
      </c>
      <c r="AN148" t="s">
        <v>636</v>
      </c>
      <c r="AO148" t="s">
        <v>649</v>
      </c>
      <c r="AP148" t="s">
        <v>1821</v>
      </c>
    </row>
    <row r="149" spans="1:59" x14ac:dyDescent="0.3">
      <c r="A149" s="72" t="s">
        <v>691</v>
      </c>
      <c r="B149" s="73" t="s">
        <v>844</v>
      </c>
      <c r="C149" s="73" t="s">
        <v>373</v>
      </c>
      <c r="D149" s="73" t="s">
        <v>663</v>
      </c>
      <c r="E149" s="73" t="s">
        <v>664</v>
      </c>
      <c r="F149" s="73">
        <v>26</v>
      </c>
      <c r="G149" s="73">
        <v>11073</v>
      </c>
      <c r="H149" s="73">
        <v>15</v>
      </c>
      <c r="I149" s="73">
        <v>7.5</v>
      </c>
      <c r="J149" s="73" t="s">
        <v>648</v>
      </c>
      <c r="K149" s="73" t="s">
        <v>384</v>
      </c>
      <c r="L149" s="73" t="s">
        <v>636</v>
      </c>
      <c r="M149" s="73">
        <f t="shared" si="25"/>
        <v>287898</v>
      </c>
      <c r="N149" s="73">
        <f t="shared" si="26"/>
        <v>43184.7</v>
      </c>
      <c r="O149" s="73">
        <f t="shared" si="27"/>
        <v>244713.3</v>
      </c>
      <c r="P149" s="73">
        <f t="shared" si="28"/>
        <v>18353.497500000001</v>
      </c>
      <c r="Q149" s="73">
        <f t="shared" si="29"/>
        <v>263066.79749999999</v>
      </c>
      <c r="R149" s="73"/>
      <c r="S149" s="73"/>
      <c r="T149" s="73">
        <f t="shared" si="30"/>
        <v>18353.497499999998</v>
      </c>
      <c r="U149" s="73"/>
      <c r="V149" s="73"/>
      <c r="W149" s="73">
        <f t="shared" si="31"/>
        <v>263566.79749999999</v>
      </c>
      <c r="X149" s="73" t="str">
        <f t="shared" si="32"/>
        <v>High sale</v>
      </c>
      <c r="Y149" s="73">
        <f t="shared" si="36"/>
        <v>0</v>
      </c>
      <c r="Z149" s="73" t="str" cm="1">
        <f t="array" ref="Z149">_xlfn.IFS(Q149&gt;=300000,"Large",Q149&gt;=150000,"Medium", Q149&gt;=0,"Small")</f>
        <v>Medium</v>
      </c>
      <c r="AA149" s="73" t="str">
        <f t="shared" si="33"/>
        <v>J</v>
      </c>
      <c r="AB149" s="73" t="str">
        <f t="shared" si="34"/>
        <v>00148</v>
      </c>
      <c r="AC149" s="73" t="str">
        <f t="shared" si="35"/>
        <v>Fatima-South</v>
      </c>
      <c r="AD149" s="73"/>
      <c r="AE149" s="73"/>
      <c r="AF149" s="73"/>
      <c r="AG149" s="73"/>
      <c r="AH149" s="74"/>
      <c r="AI149" s="75"/>
      <c r="AK149" s="56" t="s">
        <v>647</v>
      </c>
      <c r="AL149">
        <v>3147907.7724999995</v>
      </c>
      <c r="AM149">
        <v>3448090.3424999993</v>
      </c>
      <c r="AN149">
        <v>4027760.8725000001</v>
      </c>
      <c r="AO149">
        <v>1302069.50875</v>
      </c>
      <c r="AP149">
        <v>11925828.49625</v>
      </c>
    </row>
    <row r="150" spans="1:59" x14ac:dyDescent="0.3">
      <c r="A150" s="76" t="s">
        <v>654</v>
      </c>
      <c r="B150" s="69" t="s">
        <v>845</v>
      </c>
      <c r="C150" s="69" t="s">
        <v>100</v>
      </c>
      <c r="D150" s="69" t="s">
        <v>672</v>
      </c>
      <c r="E150" s="69" t="s">
        <v>673</v>
      </c>
      <c r="F150" s="69">
        <v>22</v>
      </c>
      <c r="G150" s="69">
        <v>12434</v>
      </c>
      <c r="H150" s="69">
        <v>0</v>
      </c>
      <c r="I150" s="69">
        <v>7.5</v>
      </c>
      <c r="J150" s="69" t="s">
        <v>656</v>
      </c>
      <c r="K150" s="69" t="s">
        <v>372</v>
      </c>
      <c r="L150" s="69" t="s">
        <v>643</v>
      </c>
      <c r="M150" s="69">
        <f t="shared" si="25"/>
        <v>273548</v>
      </c>
      <c r="N150" s="69">
        <f t="shared" si="26"/>
        <v>0</v>
      </c>
      <c r="O150" s="69">
        <f t="shared" si="27"/>
        <v>273548</v>
      </c>
      <c r="P150" s="69">
        <f t="shared" si="28"/>
        <v>20516.099999999999</v>
      </c>
      <c r="Q150" s="69">
        <f t="shared" si="29"/>
        <v>294064.09999999998</v>
      </c>
      <c r="R150" s="69"/>
      <c r="S150" s="69"/>
      <c r="T150" s="69">
        <f t="shared" si="30"/>
        <v>20516.099999999999</v>
      </c>
      <c r="U150" s="69"/>
      <c r="V150" s="69"/>
      <c r="W150" s="69">
        <f t="shared" si="31"/>
        <v>294564.09999999998</v>
      </c>
      <c r="X150" s="69" t="str">
        <f t="shared" si="32"/>
        <v>High sale</v>
      </c>
      <c r="Y150" s="69">
        <f t="shared" si="36"/>
        <v>0</v>
      </c>
      <c r="Z150" s="69" t="str" cm="1">
        <f t="array" ref="Z150">_xlfn.IFS(Q150&gt;=300000,"Large",Q150&gt;=150000,"Medium", Q150&gt;=0,"Small")</f>
        <v>Medium</v>
      </c>
      <c r="AA150" s="69" t="str">
        <f t="shared" si="33"/>
        <v>J</v>
      </c>
      <c r="AB150" s="69" t="str">
        <f t="shared" si="34"/>
        <v>00149</v>
      </c>
      <c r="AC150" s="69" t="str">
        <f t="shared" si="35"/>
        <v>Kemi-North</v>
      </c>
      <c r="AD150" s="69"/>
      <c r="AE150" s="69"/>
      <c r="AF150" s="69"/>
      <c r="AG150" s="69"/>
      <c r="AH150" s="70"/>
      <c r="AI150" s="71"/>
      <c r="AK150" s="56" t="s">
        <v>673</v>
      </c>
      <c r="AL150">
        <v>7055088.3137499997</v>
      </c>
      <c r="AM150">
        <v>5139713.5137499999</v>
      </c>
      <c r="AN150">
        <v>5375790.6087499987</v>
      </c>
      <c r="AO150">
        <v>5246133.085</v>
      </c>
      <c r="AP150">
        <v>22816725.521250002</v>
      </c>
      <c r="AU150" s="59" t="s">
        <v>1822</v>
      </c>
      <c r="AV150" s="59" t="s">
        <v>357</v>
      </c>
    </row>
    <row r="151" spans="1:59" x14ac:dyDescent="0.3">
      <c r="A151" s="72" t="s">
        <v>727</v>
      </c>
      <c r="B151" s="73" t="s">
        <v>846</v>
      </c>
      <c r="C151" s="73" t="s">
        <v>662</v>
      </c>
      <c r="D151" s="73" t="s">
        <v>681</v>
      </c>
      <c r="E151" s="73" t="s">
        <v>673</v>
      </c>
      <c r="F151" s="73">
        <v>5</v>
      </c>
      <c r="G151" s="73">
        <v>9272</v>
      </c>
      <c r="H151" s="73">
        <v>5</v>
      </c>
      <c r="I151" s="73">
        <v>7.5</v>
      </c>
      <c r="J151" s="73" t="s">
        <v>648</v>
      </c>
      <c r="K151" s="73" t="s">
        <v>392</v>
      </c>
      <c r="L151" s="73" t="s">
        <v>636</v>
      </c>
      <c r="M151" s="73">
        <f t="shared" si="25"/>
        <v>46360</v>
      </c>
      <c r="N151" s="73">
        <f t="shared" si="26"/>
        <v>2318</v>
      </c>
      <c r="O151" s="73">
        <f t="shared" si="27"/>
        <v>44042</v>
      </c>
      <c r="P151" s="73">
        <f t="shared" si="28"/>
        <v>3303.15</v>
      </c>
      <c r="Q151" s="73">
        <f t="shared" si="29"/>
        <v>47345.15</v>
      </c>
      <c r="R151" s="73"/>
      <c r="S151" s="73"/>
      <c r="T151" s="73">
        <f t="shared" si="30"/>
        <v>3303.15</v>
      </c>
      <c r="U151" s="73"/>
      <c r="V151" s="73"/>
      <c r="W151" s="73">
        <f t="shared" si="31"/>
        <v>47845.15</v>
      </c>
      <c r="X151" s="73" t="str">
        <f t="shared" si="32"/>
        <v>Low Sale</v>
      </c>
      <c r="Y151" s="73">
        <f t="shared" si="36"/>
        <v>0</v>
      </c>
      <c r="Z151" s="73" t="str" cm="1">
        <f t="array" ref="Z151">_xlfn.IFS(Q151&gt;=300000,"Large",Q151&gt;=150000,"Medium", Q151&gt;=0,"Small")</f>
        <v>Small</v>
      </c>
      <c r="AA151" s="73" t="str">
        <f t="shared" si="33"/>
        <v>J</v>
      </c>
      <c r="AB151" s="73" t="str">
        <f t="shared" si="34"/>
        <v>00150</v>
      </c>
      <c r="AC151" s="73" t="str">
        <f t="shared" si="35"/>
        <v>Ade-South</v>
      </c>
      <c r="AD151" s="73"/>
      <c r="AE151" s="73"/>
      <c r="AF151" s="73"/>
      <c r="AG151" s="73"/>
      <c r="AH151" s="74"/>
      <c r="AI151" s="75"/>
      <c r="AK151" s="56" t="s">
        <v>408</v>
      </c>
      <c r="AL151">
        <v>6702850.2124999994</v>
      </c>
      <c r="AM151">
        <v>2930109.3324999996</v>
      </c>
      <c r="AN151">
        <v>4762937.838750001</v>
      </c>
      <c r="AO151">
        <v>5179224.4937499994</v>
      </c>
      <c r="AP151">
        <v>19575121.877499998</v>
      </c>
      <c r="AU151" s="59" t="s">
        <v>1820</v>
      </c>
      <c r="AV151" t="s">
        <v>647</v>
      </c>
      <c r="AW151" t="s">
        <v>673</v>
      </c>
      <c r="AX151" t="s">
        <v>408</v>
      </c>
      <c r="AY151" t="s">
        <v>406</v>
      </c>
      <c r="AZ151" t="s">
        <v>416</v>
      </c>
      <c r="BA151" t="s">
        <v>377</v>
      </c>
      <c r="BB151" t="s">
        <v>641</v>
      </c>
      <c r="BC151" t="s">
        <v>664</v>
      </c>
      <c r="BD151" t="s">
        <v>653</v>
      </c>
      <c r="BE151" t="s">
        <v>785</v>
      </c>
      <c r="BF151" t="s">
        <v>403</v>
      </c>
      <c r="BG151" t="s">
        <v>1821</v>
      </c>
    </row>
    <row r="152" spans="1:59" x14ac:dyDescent="0.3">
      <c r="A152" s="76" t="s">
        <v>724</v>
      </c>
      <c r="B152" s="69" t="s">
        <v>847</v>
      </c>
      <c r="C152" s="69" t="s">
        <v>646</v>
      </c>
      <c r="D152" s="69" t="s">
        <v>740</v>
      </c>
      <c r="E152" s="69" t="s">
        <v>408</v>
      </c>
      <c r="F152" s="69">
        <v>11</v>
      </c>
      <c r="G152" s="69">
        <v>9923</v>
      </c>
      <c r="H152" s="69">
        <v>10</v>
      </c>
      <c r="I152" s="69">
        <v>7.5</v>
      </c>
      <c r="J152" s="69" t="s">
        <v>635</v>
      </c>
      <c r="K152" s="69" t="s">
        <v>384</v>
      </c>
      <c r="L152" s="69" t="s">
        <v>665</v>
      </c>
      <c r="M152" s="69">
        <f t="shared" si="25"/>
        <v>109153</v>
      </c>
      <c r="N152" s="69">
        <f t="shared" si="26"/>
        <v>10915.3</v>
      </c>
      <c r="O152" s="69">
        <f t="shared" si="27"/>
        <v>98237.7</v>
      </c>
      <c r="P152" s="69">
        <f t="shared" si="28"/>
        <v>7367.8275000000003</v>
      </c>
      <c r="Q152" s="69">
        <f t="shared" si="29"/>
        <v>105605.5275</v>
      </c>
      <c r="R152" s="69"/>
      <c r="S152" s="69"/>
      <c r="T152" s="69">
        <f t="shared" si="30"/>
        <v>7367.8274999999994</v>
      </c>
      <c r="U152" s="69"/>
      <c r="V152" s="69"/>
      <c r="W152" s="69">
        <f t="shared" si="31"/>
        <v>106105.5275</v>
      </c>
      <c r="X152" s="69" t="str">
        <f t="shared" si="32"/>
        <v>High sale</v>
      </c>
      <c r="Y152" s="69">
        <f t="shared" si="36"/>
        <v>0</v>
      </c>
      <c r="Z152" s="69" t="str" cm="1">
        <f t="array" ref="Z152">_xlfn.IFS(Q152&gt;=300000,"Large",Q152&gt;=150000,"Medium", Q152&gt;=0,"Small")</f>
        <v>Small</v>
      </c>
      <c r="AA152" s="69" t="str">
        <f t="shared" si="33"/>
        <v>J</v>
      </c>
      <c r="AB152" s="69" t="str">
        <f t="shared" si="34"/>
        <v>00151</v>
      </c>
      <c r="AC152" s="69" t="str">
        <f t="shared" si="35"/>
        <v>Lucky-East</v>
      </c>
      <c r="AD152" s="69"/>
      <c r="AE152" s="69"/>
      <c r="AF152" s="69"/>
      <c r="AG152" s="69"/>
      <c r="AH152" s="70"/>
      <c r="AI152" s="71"/>
      <c r="AK152" s="56" t="s">
        <v>406</v>
      </c>
      <c r="AL152">
        <v>7294255.1737500001</v>
      </c>
      <c r="AM152">
        <v>4399821.2212499995</v>
      </c>
      <c r="AN152">
        <v>6868886.972500002</v>
      </c>
      <c r="AO152">
        <v>6603898.9349999996</v>
      </c>
      <c r="AP152">
        <v>25166862.302499998</v>
      </c>
      <c r="AU152" s="56" t="s">
        <v>666</v>
      </c>
      <c r="AV152">
        <v>724837.13249999995</v>
      </c>
      <c r="AW152">
        <v>375178.01</v>
      </c>
      <c r="AX152">
        <v>1068712.325</v>
      </c>
      <c r="AY152">
        <v>1053286.1825000001</v>
      </c>
      <c r="AZ152">
        <v>931321.73499999999</v>
      </c>
      <c r="BA152">
        <v>480973.27500000002</v>
      </c>
      <c r="BB152">
        <v>1088708.23875</v>
      </c>
      <c r="BC152">
        <v>202656.42</v>
      </c>
      <c r="BD152">
        <v>1074202.2962500001</v>
      </c>
      <c r="BE152">
        <v>145360.64000000001</v>
      </c>
      <c r="BF152">
        <v>796082.22</v>
      </c>
      <c r="BG152">
        <v>7941318.4749999996</v>
      </c>
    </row>
    <row r="153" spans="1:59" x14ac:dyDescent="0.3">
      <c r="A153" s="72" t="s">
        <v>637</v>
      </c>
      <c r="B153" s="73" t="s">
        <v>848</v>
      </c>
      <c r="C153" s="73" t="s">
        <v>373</v>
      </c>
      <c r="D153" s="73" t="s">
        <v>660</v>
      </c>
      <c r="E153" s="73" t="s">
        <v>406</v>
      </c>
      <c r="F153" s="73">
        <v>6</v>
      </c>
      <c r="G153" s="73">
        <v>13805</v>
      </c>
      <c r="H153" s="73">
        <v>5</v>
      </c>
      <c r="I153" s="73">
        <v>7.5</v>
      </c>
      <c r="J153" s="73" t="s">
        <v>635</v>
      </c>
      <c r="K153" s="73" t="s">
        <v>372</v>
      </c>
      <c r="L153" s="73" t="s">
        <v>643</v>
      </c>
      <c r="M153" s="73">
        <f t="shared" si="25"/>
        <v>82830</v>
      </c>
      <c r="N153" s="73">
        <f t="shared" si="26"/>
        <v>4141.5</v>
      </c>
      <c r="O153" s="73">
        <f t="shared" si="27"/>
        <v>78688.5</v>
      </c>
      <c r="P153" s="73">
        <f t="shared" si="28"/>
        <v>5901.6374999999998</v>
      </c>
      <c r="Q153" s="73">
        <f t="shared" si="29"/>
        <v>84590.137499999997</v>
      </c>
      <c r="R153" s="73"/>
      <c r="S153" s="73"/>
      <c r="T153" s="73">
        <f t="shared" si="30"/>
        <v>5901.6374999999998</v>
      </c>
      <c r="U153" s="73"/>
      <c r="V153" s="73"/>
      <c r="W153" s="73">
        <f t="shared" si="31"/>
        <v>85090.137499999997</v>
      </c>
      <c r="X153" s="73" t="str">
        <f t="shared" si="32"/>
        <v>Low Sale</v>
      </c>
      <c r="Y153" s="73">
        <f t="shared" si="36"/>
        <v>0</v>
      </c>
      <c r="Z153" s="73" t="str" cm="1">
        <f t="array" ref="Z153">_xlfn.IFS(Q153&gt;=300000,"Large",Q153&gt;=150000,"Medium", Q153&gt;=0,"Small")</f>
        <v>Small</v>
      </c>
      <c r="AA153" s="73" t="str">
        <f t="shared" si="33"/>
        <v>J</v>
      </c>
      <c r="AB153" s="73" t="str">
        <f t="shared" si="34"/>
        <v>00152</v>
      </c>
      <c r="AC153" s="73" t="str">
        <f t="shared" si="35"/>
        <v>Fatima-North</v>
      </c>
      <c r="AD153" s="73"/>
      <c r="AE153" s="73"/>
      <c r="AF153" s="73"/>
      <c r="AG153" s="73"/>
      <c r="AH153" s="74"/>
      <c r="AI153" s="75"/>
      <c r="AK153" s="56" t="s">
        <v>416</v>
      </c>
      <c r="AL153">
        <v>8203275.0662500011</v>
      </c>
      <c r="AM153">
        <v>7328471.0262499992</v>
      </c>
      <c r="AN153">
        <v>4777053.0187500007</v>
      </c>
      <c r="AO153">
        <v>5002756.9550000001</v>
      </c>
      <c r="AP153">
        <v>25311556.066250004</v>
      </c>
      <c r="AU153" s="56" t="s">
        <v>669</v>
      </c>
      <c r="AW153">
        <v>779623.32499999995</v>
      </c>
      <c r="AX153">
        <v>1542031.8149999999</v>
      </c>
      <c r="AY153">
        <v>425188.99875000003</v>
      </c>
      <c r="AZ153">
        <v>652581.65249999997</v>
      </c>
      <c r="BA153">
        <v>200964.20874999999</v>
      </c>
      <c r="BB153">
        <v>519243.70499999996</v>
      </c>
      <c r="BC153">
        <v>590006.65500000003</v>
      </c>
      <c r="BE153">
        <v>956356.81875000009</v>
      </c>
      <c r="BF153">
        <v>337222.98499999999</v>
      </c>
      <c r="BG153">
        <v>6003220.1637500012</v>
      </c>
    </row>
    <row r="154" spans="1:59" x14ac:dyDescent="0.3">
      <c r="A154" s="76" t="s">
        <v>701</v>
      </c>
      <c r="B154" s="69" t="s">
        <v>849</v>
      </c>
      <c r="C154" s="69" t="s">
        <v>379</v>
      </c>
      <c r="D154" s="69" t="s">
        <v>652</v>
      </c>
      <c r="E154" s="69" t="s">
        <v>653</v>
      </c>
      <c r="F154" s="69">
        <v>29</v>
      </c>
      <c r="G154" s="69">
        <v>13257</v>
      </c>
      <c r="H154" s="69">
        <v>15</v>
      </c>
      <c r="I154" s="69">
        <v>7.5</v>
      </c>
      <c r="J154" s="69" t="s">
        <v>656</v>
      </c>
      <c r="K154" s="69" t="s">
        <v>392</v>
      </c>
      <c r="L154" s="69" t="s">
        <v>643</v>
      </c>
      <c r="M154" s="69">
        <f t="shared" si="25"/>
        <v>384453</v>
      </c>
      <c r="N154" s="69">
        <f t="shared" si="26"/>
        <v>57667.95</v>
      </c>
      <c r="O154" s="69">
        <f t="shared" si="27"/>
        <v>326785.05</v>
      </c>
      <c r="P154" s="69">
        <f t="shared" si="28"/>
        <v>24508.87875</v>
      </c>
      <c r="Q154" s="69">
        <f t="shared" si="29"/>
        <v>351293.92874999996</v>
      </c>
      <c r="R154" s="69"/>
      <c r="S154" s="69"/>
      <c r="T154" s="69">
        <f t="shared" si="30"/>
        <v>24508.87875</v>
      </c>
      <c r="U154" s="69"/>
      <c r="V154" s="69"/>
      <c r="W154" s="69">
        <f t="shared" si="31"/>
        <v>351793.92874999996</v>
      </c>
      <c r="X154" s="69" t="str">
        <f t="shared" si="32"/>
        <v>High sale</v>
      </c>
      <c r="Y154" s="69">
        <f t="shared" si="36"/>
        <v>0</v>
      </c>
      <c r="Z154" s="69" t="str" cm="1">
        <f t="array" ref="Z154">_xlfn.IFS(Q154&gt;=300000,"Large",Q154&gt;=150000,"Medium", Q154&gt;=0,"Small")</f>
        <v>Large</v>
      </c>
      <c r="AA154" s="69" t="str">
        <f t="shared" si="33"/>
        <v>J</v>
      </c>
      <c r="AB154" s="69" t="str">
        <f t="shared" si="34"/>
        <v>00153</v>
      </c>
      <c r="AC154" s="69" t="str">
        <f t="shared" si="35"/>
        <v>John-North</v>
      </c>
      <c r="AD154" s="69"/>
      <c r="AE154" s="69"/>
      <c r="AF154" s="69"/>
      <c r="AG154" s="69"/>
      <c r="AH154" s="70"/>
      <c r="AI154" s="71"/>
      <c r="AK154" s="56" t="s">
        <v>377</v>
      </c>
      <c r="AL154">
        <v>8253492.7237500008</v>
      </c>
      <c r="AM154">
        <v>3689294.1662500002</v>
      </c>
      <c r="AN154">
        <v>5957729.173750001</v>
      </c>
      <c r="AO154">
        <v>6607990.2775000008</v>
      </c>
      <c r="AP154">
        <v>24508506.341250002</v>
      </c>
      <c r="AU154" s="56" t="s">
        <v>679</v>
      </c>
      <c r="AV154">
        <v>183911.215</v>
      </c>
      <c r="AW154">
        <v>1610957.5362500001</v>
      </c>
      <c r="AX154">
        <v>191333.44500000001</v>
      </c>
      <c r="AY154">
        <v>680760.46624999994</v>
      </c>
      <c r="AZ154">
        <v>246229.77124999999</v>
      </c>
      <c r="BA154">
        <v>2095227.1375</v>
      </c>
      <c r="BB154">
        <v>766107.02749999997</v>
      </c>
      <c r="BC154">
        <v>110458.4</v>
      </c>
      <c r="BD154">
        <v>12088.9125</v>
      </c>
      <c r="BE154">
        <v>420165.255</v>
      </c>
      <c r="BF154">
        <v>45314.69</v>
      </c>
      <c r="BG154">
        <v>6362553.8562500002</v>
      </c>
    </row>
    <row r="155" spans="1:59" x14ac:dyDescent="0.3">
      <c r="A155" s="72" t="s">
        <v>676</v>
      </c>
      <c r="B155" s="73" t="s">
        <v>850</v>
      </c>
      <c r="C155" s="73" t="s">
        <v>639</v>
      </c>
      <c r="D155" s="73" t="s">
        <v>681</v>
      </c>
      <c r="E155" s="73" t="s">
        <v>673</v>
      </c>
      <c r="F155" s="73">
        <v>26</v>
      </c>
      <c r="G155" s="73">
        <v>11021</v>
      </c>
      <c r="H155" s="73">
        <v>5</v>
      </c>
      <c r="I155" s="73">
        <v>7.5</v>
      </c>
      <c r="J155" s="73" t="s">
        <v>656</v>
      </c>
      <c r="K155" s="73" t="s">
        <v>372</v>
      </c>
      <c r="L155" s="73" t="s">
        <v>665</v>
      </c>
      <c r="M155" s="73">
        <f t="shared" si="25"/>
        <v>286546</v>
      </c>
      <c r="N155" s="73">
        <f t="shared" si="26"/>
        <v>14327.3</v>
      </c>
      <c r="O155" s="73">
        <f t="shared" si="27"/>
        <v>272218.7</v>
      </c>
      <c r="P155" s="73">
        <f t="shared" si="28"/>
        <v>20416.4025</v>
      </c>
      <c r="Q155" s="73">
        <f t="shared" si="29"/>
        <v>292635.10250000004</v>
      </c>
      <c r="R155" s="73"/>
      <c r="S155" s="73"/>
      <c r="T155" s="73">
        <f t="shared" si="30"/>
        <v>20416.4025</v>
      </c>
      <c r="U155" s="73"/>
      <c r="V155" s="73"/>
      <c r="W155" s="73">
        <f t="shared" si="31"/>
        <v>293135.10250000004</v>
      </c>
      <c r="X155" s="73" t="str">
        <f t="shared" si="32"/>
        <v>High sale</v>
      </c>
      <c r="Y155" s="73">
        <f t="shared" si="36"/>
        <v>0</v>
      </c>
      <c r="Z155" s="73" t="str" cm="1">
        <f t="array" ref="Z155">_xlfn.IFS(Q155&gt;=300000,"Large",Q155&gt;=150000,"Medium", Q155&gt;=0,"Small")</f>
        <v>Medium</v>
      </c>
      <c r="AA155" s="73" t="str">
        <f t="shared" si="33"/>
        <v>J</v>
      </c>
      <c r="AB155" s="73" t="str">
        <f t="shared" si="34"/>
        <v>00154</v>
      </c>
      <c r="AC155" s="73" t="str">
        <f t="shared" si="35"/>
        <v>Grace-East</v>
      </c>
      <c r="AD155" s="73"/>
      <c r="AE155" s="73"/>
      <c r="AF155" s="73"/>
      <c r="AG155" s="73"/>
      <c r="AH155" s="74"/>
      <c r="AI155" s="75"/>
      <c r="AK155" s="56" t="s">
        <v>641</v>
      </c>
      <c r="AL155">
        <v>3081824.9962500008</v>
      </c>
      <c r="AM155">
        <v>6975952.0812499998</v>
      </c>
      <c r="AN155">
        <v>5420836.7637500018</v>
      </c>
      <c r="AO155">
        <v>5385060.8712499999</v>
      </c>
      <c r="AP155">
        <v>20863674.712500002</v>
      </c>
      <c r="AU155" s="56" t="s">
        <v>733</v>
      </c>
      <c r="AV155">
        <v>746094.45124999993</v>
      </c>
      <c r="AW155">
        <v>959248.19249999989</v>
      </c>
      <c r="AX155">
        <v>41441.894999999997</v>
      </c>
      <c r="AY155">
        <v>1365969.9275</v>
      </c>
      <c r="AZ155">
        <v>1276249.2449999999</v>
      </c>
      <c r="BA155">
        <v>663841.47124999994</v>
      </c>
      <c r="BB155">
        <v>243944.375</v>
      </c>
      <c r="BC155">
        <v>360886.20749999996</v>
      </c>
      <c r="BD155">
        <v>1021205.71</v>
      </c>
      <c r="BE155">
        <v>697429.79249999998</v>
      </c>
      <c r="BF155">
        <v>195361.47</v>
      </c>
      <c r="BG155">
        <v>7571672.737499998</v>
      </c>
    </row>
    <row r="156" spans="1:59" x14ac:dyDescent="0.3">
      <c r="A156" s="76" t="s">
        <v>637</v>
      </c>
      <c r="B156" s="69" t="s">
        <v>851</v>
      </c>
      <c r="C156" s="69" t="s">
        <v>639</v>
      </c>
      <c r="D156" s="69" t="s">
        <v>652</v>
      </c>
      <c r="E156" s="69" t="s">
        <v>653</v>
      </c>
      <c r="F156" s="69">
        <v>7</v>
      </c>
      <c r="G156" s="69">
        <v>7810</v>
      </c>
      <c r="H156" s="69">
        <v>5</v>
      </c>
      <c r="I156" s="69">
        <v>7.5</v>
      </c>
      <c r="J156" s="69" t="s">
        <v>635</v>
      </c>
      <c r="K156" s="69" t="s">
        <v>384</v>
      </c>
      <c r="L156" s="69" t="s">
        <v>649</v>
      </c>
      <c r="M156" s="69">
        <f t="shared" si="25"/>
        <v>54670</v>
      </c>
      <c r="N156" s="69">
        <f t="shared" si="26"/>
        <v>2733.5</v>
      </c>
      <c r="O156" s="69">
        <f t="shared" si="27"/>
        <v>51936.5</v>
      </c>
      <c r="P156" s="69">
        <f t="shared" si="28"/>
        <v>3895.2375000000002</v>
      </c>
      <c r="Q156" s="69">
        <f t="shared" si="29"/>
        <v>55831.737500000003</v>
      </c>
      <c r="R156" s="69"/>
      <c r="S156" s="69"/>
      <c r="T156" s="69">
        <f t="shared" si="30"/>
        <v>3895.2374999999997</v>
      </c>
      <c r="U156" s="69"/>
      <c r="V156" s="69"/>
      <c r="W156" s="69">
        <f t="shared" si="31"/>
        <v>56331.737500000003</v>
      </c>
      <c r="X156" s="69" t="str">
        <f t="shared" si="32"/>
        <v>Low Sale</v>
      </c>
      <c r="Y156" s="69">
        <f t="shared" si="36"/>
        <v>0</v>
      </c>
      <c r="Z156" s="69" t="str" cm="1">
        <f t="array" ref="Z156">_xlfn.IFS(Q156&gt;=300000,"Large",Q156&gt;=150000,"Medium", Q156&gt;=0,"Small")</f>
        <v>Small</v>
      </c>
      <c r="AA156" s="69" t="str">
        <f t="shared" si="33"/>
        <v>J</v>
      </c>
      <c r="AB156" s="69" t="str">
        <f t="shared" si="34"/>
        <v>00155</v>
      </c>
      <c r="AC156" s="69" t="str">
        <f t="shared" si="35"/>
        <v>Grace-West</v>
      </c>
      <c r="AD156" s="69"/>
      <c r="AE156" s="69"/>
      <c r="AF156" s="69"/>
      <c r="AG156" s="69"/>
      <c r="AH156" s="70"/>
      <c r="AI156" s="71"/>
      <c r="AK156" s="56" t="s">
        <v>664</v>
      </c>
      <c r="AL156">
        <v>3130426.2300000004</v>
      </c>
      <c r="AM156">
        <v>3807889.5637500002</v>
      </c>
      <c r="AN156">
        <v>3035728.4587499998</v>
      </c>
      <c r="AO156">
        <v>5406386.2374999998</v>
      </c>
      <c r="AP156">
        <v>15380430.490000002</v>
      </c>
      <c r="AU156" s="56" t="s">
        <v>658</v>
      </c>
      <c r="AV156">
        <v>721498.88124999998</v>
      </c>
      <c r="AW156">
        <v>489981.88249999995</v>
      </c>
      <c r="AX156">
        <v>1548433.2249999999</v>
      </c>
      <c r="AY156">
        <v>1337714.0362500001</v>
      </c>
      <c r="AZ156">
        <v>950808.47499999986</v>
      </c>
      <c r="BA156">
        <v>1088939.2025000001</v>
      </c>
      <c r="BB156">
        <v>278748.14500000002</v>
      </c>
      <c r="BC156">
        <v>1308114.6099999999</v>
      </c>
      <c r="BD156">
        <v>429123.1225</v>
      </c>
      <c r="BF156">
        <v>231050.82499999998</v>
      </c>
      <c r="BG156">
        <v>8384412.4049999975</v>
      </c>
    </row>
    <row r="157" spans="1:59" x14ac:dyDescent="0.3">
      <c r="A157" s="72" t="s">
        <v>676</v>
      </c>
      <c r="B157" s="73" t="s">
        <v>852</v>
      </c>
      <c r="C157" s="73" t="s">
        <v>93</v>
      </c>
      <c r="D157" s="73" t="s">
        <v>710</v>
      </c>
      <c r="E157" s="73" t="s">
        <v>641</v>
      </c>
      <c r="F157" s="73">
        <v>29</v>
      </c>
      <c r="G157" s="73">
        <v>2077</v>
      </c>
      <c r="H157" s="73">
        <v>15</v>
      </c>
      <c r="I157" s="73">
        <v>7.5</v>
      </c>
      <c r="J157" s="73" t="s">
        <v>648</v>
      </c>
      <c r="K157" s="73" t="s">
        <v>384</v>
      </c>
      <c r="L157" s="73" t="s">
        <v>649</v>
      </c>
      <c r="M157" s="73">
        <f t="shared" si="25"/>
        <v>60233</v>
      </c>
      <c r="N157" s="73">
        <f t="shared" si="26"/>
        <v>9034.9500000000007</v>
      </c>
      <c r="O157" s="73">
        <f t="shared" si="27"/>
        <v>51198.05</v>
      </c>
      <c r="P157" s="73">
        <f t="shared" si="28"/>
        <v>3839.8537500000002</v>
      </c>
      <c r="Q157" s="73">
        <f t="shared" si="29"/>
        <v>55037.903750000005</v>
      </c>
      <c r="R157" s="73"/>
      <c r="S157" s="73"/>
      <c r="T157" s="73">
        <f t="shared" si="30"/>
        <v>3839.8537500000002</v>
      </c>
      <c r="U157" s="73"/>
      <c r="V157" s="73"/>
      <c r="W157" s="73">
        <f t="shared" si="31"/>
        <v>55537.903750000005</v>
      </c>
      <c r="X157" s="73" t="str">
        <f t="shared" si="32"/>
        <v>Low Sale</v>
      </c>
      <c r="Y157" s="73">
        <f t="shared" si="36"/>
        <v>0</v>
      </c>
      <c r="Z157" s="73" t="str" cm="1">
        <f t="array" ref="Z157">_xlfn.IFS(Q157&gt;=300000,"Large",Q157&gt;=150000,"Medium", Q157&gt;=0,"Small")</f>
        <v>Small</v>
      </c>
      <c r="AA157" s="73" t="str">
        <f t="shared" si="33"/>
        <v>J</v>
      </c>
      <c r="AB157" s="73" t="str">
        <f t="shared" si="34"/>
        <v>00156</v>
      </c>
      <c r="AC157" s="73" t="str">
        <f t="shared" si="35"/>
        <v>Ibrahim-West</v>
      </c>
      <c r="AD157" s="73"/>
      <c r="AE157" s="73"/>
      <c r="AF157" s="73"/>
      <c r="AG157" s="73"/>
      <c r="AH157" s="74"/>
      <c r="AI157" s="75"/>
      <c r="AK157" s="56" t="s">
        <v>653</v>
      </c>
      <c r="AL157">
        <v>3618010.8087500008</v>
      </c>
      <c r="AM157">
        <v>2233575.0150000001</v>
      </c>
      <c r="AN157">
        <v>4529457.2450000001</v>
      </c>
      <c r="AO157">
        <v>4078416.7537500011</v>
      </c>
      <c r="AP157">
        <v>14459459.822500002</v>
      </c>
      <c r="AU157" s="56" t="s">
        <v>676</v>
      </c>
      <c r="AV157">
        <v>715359.66375000007</v>
      </c>
      <c r="AW157">
        <v>1225729.9424999999</v>
      </c>
      <c r="AX157">
        <v>735297.20500000007</v>
      </c>
      <c r="AY157">
        <v>1375487.38625</v>
      </c>
      <c r="AZ157">
        <v>1201922.67</v>
      </c>
      <c r="BA157">
        <v>751078.41999999993</v>
      </c>
      <c r="BB157">
        <v>821840.67125000013</v>
      </c>
      <c r="BC157">
        <v>994426.70750000002</v>
      </c>
      <c r="BD157">
        <v>495812.79000000004</v>
      </c>
      <c r="BE157">
        <v>65662.289999999994</v>
      </c>
      <c r="BF157">
        <v>826627.91500000004</v>
      </c>
      <c r="BG157">
        <v>9209245.661249999</v>
      </c>
    </row>
    <row r="158" spans="1:59" x14ac:dyDescent="0.3">
      <c r="A158" s="76" t="s">
        <v>696</v>
      </c>
      <c r="B158" s="69" t="s">
        <v>853</v>
      </c>
      <c r="C158" s="69" t="s">
        <v>646</v>
      </c>
      <c r="D158" s="69" t="s">
        <v>216</v>
      </c>
      <c r="E158" s="69" t="s">
        <v>647</v>
      </c>
      <c r="F158" s="69">
        <v>2</v>
      </c>
      <c r="G158" s="69">
        <v>2264</v>
      </c>
      <c r="H158" s="69">
        <v>10</v>
      </c>
      <c r="I158" s="69">
        <v>7.5</v>
      </c>
      <c r="J158" s="69" t="s">
        <v>656</v>
      </c>
      <c r="K158" s="69" t="s">
        <v>384</v>
      </c>
      <c r="L158" s="69" t="s">
        <v>649</v>
      </c>
      <c r="M158" s="69">
        <f t="shared" si="25"/>
        <v>4528</v>
      </c>
      <c r="N158" s="69">
        <f t="shared" si="26"/>
        <v>452.8</v>
      </c>
      <c r="O158" s="69">
        <f t="shared" si="27"/>
        <v>4075.2</v>
      </c>
      <c r="P158" s="69">
        <f t="shared" si="28"/>
        <v>305.64</v>
      </c>
      <c r="Q158" s="69">
        <f t="shared" si="29"/>
        <v>4380.84</v>
      </c>
      <c r="R158" s="69"/>
      <c r="S158" s="69"/>
      <c r="T158" s="69">
        <f t="shared" si="30"/>
        <v>305.64</v>
      </c>
      <c r="U158" s="69"/>
      <c r="V158" s="69"/>
      <c r="W158" s="69">
        <f t="shared" si="31"/>
        <v>4880.84</v>
      </c>
      <c r="X158" s="69" t="str">
        <f t="shared" si="32"/>
        <v>Low Sale</v>
      </c>
      <c r="Y158" s="69">
        <f t="shared" si="36"/>
        <v>0</v>
      </c>
      <c r="Z158" s="69" t="str" cm="1">
        <f t="array" ref="Z158">_xlfn.IFS(Q158&gt;=300000,"Large",Q158&gt;=150000,"Medium", Q158&gt;=0,"Small")</f>
        <v>Small</v>
      </c>
      <c r="AA158" s="69" t="str">
        <f t="shared" si="33"/>
        <v>J</v>
      </c>
      <c r="AB158" s="69" t="str">
        <f t="shared" si="34"/>
        <v>00157</v>
      </c>
      <c r="AC158" s="69" t="str">
        <f t="shared" si="35"/>
        <v>Lucky-West</v>
      </c>
      <c r="AD158" s="69"/>
      <c r="AE158" s="69"/>
      <c r="AF158" s="69"/>
      <c r="AG158" s="69"/>
      <c r="AH158" s="70"/>
      <c r="AI158" s="71"/>
      <c r="AK158" s="56" t="s">
        <v>785</v>
      </c>
      <c r="AL158">
        <v>1936914.52125</v>
      </c>
      <c r="AM158">
        <v>2496193.7525000004</v>
      </c>
      <c r="AN158">
        <v>5028793.1324999994</v>
      </c>
      <c r="AO158">
        <v>2426663.1287500001</v>
      </c>
      <c r="AP158">
        <v>11888564.535</v>
      </c>
      <c r="AU158" s="56" t="s">
        <v>824</v>
      </c>
      <c r="AV158">
        <v>76464.75</v>
      </c>
      <c r="AX158">
        <v>81420.553749999992</v>
      </c>
      <c r="AY158">
        <v>208901.79375000001</v>
      </c>
      <c r="AZ158">
        <v>629071.24124999996</v>
      </c>
      <c r="BA158">
        <v>1016993.5912499999</v>
      </c>
      <c r="BB158">
        <v>226904.12</v>
      </c>
      <c r="BC158">
        <v>652530.375</v>
      </c>
      <c r="BD158">
        <v>1019860.40125</v>
      </c>
      <c r="BF158">
        <v>182909.1</v>
      </c>
      <c r="BG158">
        <v>4095055.92625</v>
      </c>
    </row>
    <row r="159" spans="1:59" x14ac:dyDescent="0.3">
      <c r="A159" s="72" t="s">
        <v>699</v>
      </c>
      <c r="B159" s="73" t="s">
        <v>854</v>
      </c>
      <c r="C159" s="73" t="s">
        <v>93</v>
      </c>
      <c r="D159" s="73" t="s">
        <v>660</v>
      </c>
      <c r="E159" s="73" t="s">
        <v>406</v>
      </c>
      <c r="F159" s="73">
        <v>10</v>
      </c>
      <c r="G159" s="73">
        <v>3514</v>
      </c>
      <c r="H159" s="73">
        <v>15</v>
      </c>
      <c r="I159" s="73">
        <v>7.5</v>
      </c>
      <c r="J159" s="73" t="s">
        <v>648</v>
      </c>
      <c r="K159" s="73" t="s">
        <v>392</v>
      </c>
      <c r="L159" s="73" t="s">
        <v>649</v>
      </c>
      <c r="M159" s="73">
        <f t="shared" si="25"/>
        <v>35140</v>
      </c>
      <c r="N159" s="73">
        <f t="shared" si="26"/>
        <v>5271</v>
      </c>
      <c r="O159" s="73">
        <f t="shared" si="27"/>
        <v>29869</v>
      </c>
      <c r="P159" s="73">
        <f t="shared" si="28"/>
        <v>2240.1750000000002</v>
      </c>
      <c r="Q159" s="73">
        <f t="shared" si="29"/>
        <v>32109.174999999999</v>
      </c>
      <c r="R159" s="73"/>
      <c r="S159" s="73"/>
      <c r="T159" s="73">
        <f t="shared" si="30"/>
        <v>2240.1749999999997</v>
      </c>
      <c r="U159" s="73"/>
      <c r="V159" s="73"/>
      <c r="W159" s="73">
        <f t="shared" si="31"/>
        <v>32609.174999999999</v>
      </c>
      <c r="X159" s="73" t="str">
        <f t="shared" si="32"/>
        <v>Low Sale</v>
      </c>
      <c r="Y159" s="73">
        <f t="shared" si="36"/>
        <v>0</v>
      </c>
      <c r="Z159" s="73" t="str" cm="1">
        <f t="array" ref="Z159">_xlfn.IFS(Q159&gt;=300000,"Large",Q159&gt;=150000,"Medium", Q159&gt;=0,"Small")</f>
        <v>Small</v>
      </c>
      <c r="AA159" s="73" t="str">
        <f t="shared" si="33"/>
        <v>J</v>
      </c>
      <c r="AB159" s="73" t="str">
        <f t="shared" si="34"/>
        <v>00158</v>
      </c>
      <c r="AC159" s="73" t="str">
        <f t="shared" si="35"/>
        <v>Ibrahim-West</v>
      </c>
      <c r="AD159" s="73"/>
      <c r="AE159" s="73"/>
      <c r="AF159" s="73"/>
      <c r="AG159" s="73"/>
      <c r="AH159" s="74"/>
      <c r="AI159" s="75"/>
      <c r="AK159" s="56" t="s">
        <v>403</v>
      </c>
      <c r="AL159">
        <v>5856904.3862499995</v>
      </c>
      <c r="AM159">
        <v>6499665.4837499987</v>
      </c>
      <c r="AN159">
        <v>4073242.2949999999</v>
      </c>
      <c r="AO159">
        <v>6576162.2149999989</v>
      </c>
      <c r="AP159">
        <v>23005974.379999995</v>
      </c>
      <c r="AU159" s="56" t="s">
        <v>691</v>
      </c>
      <c r="AV159">
        <v>565863.23</v>
      </c>
      <c r="AW159">
        <v>1735830.3962500002</v>
      </c>
      <c r="AX159">
        <v>706084.67125000001</v>
      </c>
      <c r="AY159">
        <v>1316965.085</v>
      </c>
      <c r="AZ159">
        <v>452327.26624999999</v>
      </c>
      <c r="BA159">
        <v>431304.51250000001</v>
      </c>
      <c r="BB159">
        <v>188971.45500000002</v>
      </c>
      <c r="BC159">
        <v>694813.67249999999</v>
      </c>
      <c r="BD159">
        <v>1100953.9937499999</v>
      </c>
      <c r="BE159">
        <v>527674.5</v>
      </c>
      <c r="BF159">
        <v>484906.16249999998</v>
      </c>
      <c r="BG159">
        <v>8205694.9450000003</v>
      </c>
    </row>
    <row r="160" spans="1:59" x14ac:dyDescent="0.3">
      <c r="A160" s="76" t="s">
        <v>699</v>
      </c>
      <c r="B160" s="69" t="s">
        <v>855</v>
      </c>
      <c r="C160" s="69" t="s">
        <v>373</v>
      </c>
      <c r="D160" s="69" t="s">
        <v>640</v>
      </c>
      <c r="E160" s="69" t="s">
        <v>641</v>
      </c>
      <c r="F160" s="69">
        <v>17</v>
      </c>
      <c r="G160" s="69">
        <v>8913</v>
      </c>
      <c r="H160" s="69">
        <v>15</v>
      </c>
      <c r="I160" s="69">
        <v>7.5</v>
      </c>
      <c r="J160" s="69" t="s">
        <v>648</v>
      </c>
      <c r="K160" s="69" t="s">
        <v>392</v>
      </c>
      <c r="L160" s="69" t="s">
        <v>636</v>
      </c>
      <c r="M160" s="69">
        <f t="shared" si="25"/>
        <v>151521</v>
      </c>
      <c r="N160" s="69">
        <f t="shared" si="26"/>
        <v>22728.15</v>
      </c>
      <c r="O160" s="69">
        <f t="shared" si="27"/>
        <v>128792.85</v>
      </c>
      <c r="P160" s="69">
        <f t="shared" si="28"/>
        <v>9659.4637500000008</v>
      </c>
      <c r="Q160" s="69">
        <f t="shared" si="29"/>
        <v>138452.31375</v>
      </c>
      <c r="R160" s="69"/>
      <c r="S160" s="69"/>
      <c r="T160" s="69">
        <f t="shared" si="30"/>
        <v>9659.4637500000008</v>
      </c>
      <c r="U160" s="69"/>
      <c r="V160" s="69"/>
      <c r="W160" s="69">
        <f t="shared" si="31"/>
        <v>138952.31375</v>
      </c>
      <c r="X160" s="69" t="str">
        <f t="shared" si="32"/>
        <v>High sale</v>
      </c>
      <c r="Y160" s="69">
        <f t="shared" si="36"/>
        <v>0</v>
      </c>
      <c r="Z160" s="69" t="str" cm="1">
        <f t="array" ref="Z160">_xlfn.IFS(Q160&gt;=300000,"Large",Q160&gt;=150000,"Medium", Q160&gt;=0,"Small")</f>
        <v>Small</v>
      </c>
      <c r="AA160" s="69" t="str">
        <f t="shared" si="33"/>
        <v>J</v>
      </c>
      <c r="AB160" s="69" t="str">
        <f t="shared" si="34"/>
        <v>00159</v>
      </c>
      <c r="AC160" s="69" t="str">
        <f t="shared" si="35"/>
        <v>Fatima-South</v>
      </c>
      <c r="AD160" s="69"/>
      <c r="AE160" s="69"/>
      <c r="AF160" s="69"/>
      <c r="AG160" s="69"/>
      <c r="AH160" s="70"/>
      <c r="AI160" s="71"/>
      <c r="AK160" s="56" t="s">
        <v>1821</v>
      </c>
      <c r="AL160">
        <v>58280950.204999998</v>
      </c>
      <c r="AM160">
        <v>48948775.498749994</v>
      </c>
      <c r="AN160">
        <v>53858216.38000001</v>
      </c>
      <c r="AO160">
        <v>53814762.46125</v>
      </c>
      <c r="AP160">
        <v>214902704.54499999</v>
      </c>
      <c r="AU160" s="56" t="s">
        <v>701</v>
      </c>
      <c r="AV160">
        <v>151234.76250000001</v>
      </c>
      <c r="AW160">
        <v>484054.81625000003</v>
      </c>
      <c r="AX160">
        <v>243473.20250000001</v>
      </c>
      <c r="AY160">
        <v>914643.97</v>
      </c>
      <c r="AZ160">
        <v>615589.29</v>
      </c>
      <c r="BA160">
        <v>951633.42999999993</v>
      </c>
      <c r="BB160">
        <v>607635.52625</v>
      </c>
      <c r="BC160">
        <v>124652.70000000001</v>
      </c>
      <c r="BD160">
        <v>784283.50374999992</v>
      </c>
      <c r="BF160">
        <v>897223.32624999993</v>
      </c>
      <c r="BG160">
        <v>5774424.5275000008</v>
      </c>
    </row>
    <row r="161" spans="1:59" x14ac:dyDescent="0.3">
      <c r="A161" s="72" t="s">
        <v>654</v>
      </c>
      <c r="B161" s="73" t="s">
        <v>856</v>
      </c>
      <c r="C161" s="73" t="s">
        <v>714</v>
      </c>
      <c r="D161" s="73" t="s">
        <v>216</v>
      </c>
      <c r="E161" s="73" t="s">
        <v>647</v>
      </c>
      <c r="F161" s="73">
        <v>13</v>
      </c>
      <c r="G161" s="73">
        <v>12495</v>
      </c>
      <c r="H161" s="73">
        <v>0</v>
      </c>
      <c r="I161" s="73">
        <v>7.5</v>
      </c>
      <c r="J161" s="73" t="s">
        <v>656</v>
      </c>
      <c r="K161" s="73" t="s">
        <v>384</v>
      </c>
      <c r="L161" s="73" t="s">
        <v>665</v>
      </c>
      <c r="M161" s="73">
        <f t="shared" si="25"/>
        <v>162435</v>
      </c>
      <c r="N161" s="73">
        <f t="shared" si="26"/>
        <v>0</v>
      </c>
      <c r="O161" s="73">
        <f t="shared" si="27"/>
        <v>162435</v>
      </c>
      <c r="P161" s="73">
        <f t="shared" si="28"/>
        <v>12182.625</v>
      </c>
      <c r="Q161" s="73">
        <f t="shared" si="29"/>
        <v>174617.625</v>
      </c>
      <c r="R161" s="73"/>
      <c r="S161" s="73"/>
      <c r="T161" s="73">
        <f t="shared" si="30"/>
        <v>12182.625</v>
      </c>
      <c r="U161" s="73"/>
      <c r="V161" s="73"/>
      <c r="W161" s="73">
        <f t="shared" si="31"/>
        <v>175117.625</v>
      </c>
      <c r="X161" s="73" t="str">
        <f t="shared" si="32"/>
        <v>High sale</v>
      </c>
      <c r="Y161" s="73">
        <f t="shared" si="36"/>
        <v>0</v>
      </c>
      <c r="Z161" s="73" t="str" cm="1">
        <f t="array" ref="Z161">_xlfn.IFS(Q161&gt;=300000,"Large",Q161&gt;=150000,"Medium", Q161&gt;=0,"Small")</f>
        <v>Medium</v>
      </c>
      <c r="AA161" s="73" t="str">
        <f t="shared" si="33"/>
        <v>J</v>
      </c>
      <c r="AB161" s="73" t="str">
        <f t="shared" si="34"/>
        <v>00160</v>
      </c>
      <c r="AC161" s="73" t="str">
        <f t="shared" si="35"/>
        <v>Hassan-East</v>
      </c>
      <c r="AD161" s="73"/>
      <c r="AE161" s="73"/>
      <c r="AF161" s="73"/>
      <c r="AG161" s="73"/>
      <c r="AH161" s="74"/>
      <c r="AI161" s="75"/>
      <c r="AU161" s="56" t="s">
        <v>637</v>
      </c>
      <c r="AV161">
        <v>416540.62375000003</v>
      </c>
      <c r="AW161">
        <v>737796.6875</v>
      </c>
      <c r="AX161">
        <v>198306.32500000001</v>
      </c>
      <c r="AY161">
        <v>646978.32250000001</v>
      </c>
      <c r="AZ161">
        <v>1682500.1837500001</v>
      </c>
      <c r="BA161">
        <v>989481.76124999998</v>
      </c>
      <c r="BB161">
        <v>1590646.97</v>
      </c>
      <c r="BC161">
        <v>171825.74249999999</v>
      </c>
      <c r="BD161">
        <v>216046.51250000001</v>
      </c>
      <c r="BE161">
        <v>377588.16</v>
      </c>
      <c r="BG161">
        <v>7027711.2887500003</v>
      </c>
    </row>
    <row r="162" spans="1:59" x14ac:dyDescent="0.3">
      <c r="A162" s="76" t="s">
        <v>747</v>
      </c>
      <c r="B162" s="69" t="s">
        <v>857</v>
      </c>
      <c r="C162" s="69" t="s">
        <v>671</v>
      </c>
      <c r="D162" s="69" t="s">
        <v>660</v>
      </c>
      <c r="E162" s="69" t="s">
        <v>406</v>
      </c>
      <c r="F162" s="69">
        <v>41</v>
      </c>
      <c r="G162" s="69">
        <v>3002</v>
      </c>
      <c r="H162" s="69">
        <v>5</v>
      </c>
      <c r="I162" s="69">
        <v>7.5</v>
      </c>
      <c r="J162" s="69" t="s">
        <v>656</v>
      </c>
      <c r="K162" s="69" t="s">
        <v>372</v>
      </c>
      <c r="L162" s="69" t="s">
        <v>665</v>
      </c>
      <c r="M162" s="69">
        <f t="shared" si="25"/>
        <v>123082</v>
      </c>
      <c r="N162" s="69">
        <f t="shared" si="26"/>
        <v>6154.1</v>
      </c>
      <c r="O162" s="69">
        <f t="shared" si="27"/>
        <v>116927.9</v>
      </c>
      <c r="P162" s="69">
        <f t="shared" si="28"/>
        <v>8769.5925000000007</v>
      </c>
      <c r="Q162" s="69">
        <f t="shared" si="29"/>
        <v>125697.49249999999</v>
      </c>
      <c r="R162" s="69"/>
      <c r="S162" s="69"/>
      <c r="T162" s="69">
        <f t="shared" si="30"/>
        <v>8769.5924999999988</v>
      </c>
      <c r="U162" s="69"/>
      <c r="V162" s="69"/>
      <c r="W162" s="69">
        <f t="shared" si="31"/>
        <v>126197.49249999999</v>
      </c>
      <c r="X162" s="69" t="str">
        <f t="shared" si="32"/>
        <v>High sale</v>
      </c>
      <c r="Y162" s="69">
        <f t="shared" si="36"/>
        <v>5846.3950000000004</v>
      </c>
      <c r="Z162" s="69" t="str" cm="1">
        <f t="array" ref="Z162">_xlfn.IFS(Q162&gt;=300000,"Large",Q162&gt;=150000,"Medium", Q162&gt;=0,"Small")</f>
        <v>Small</v>
      </c>
      <c r="AA162" s="69" t="str">
        <f t="shared" si="33"/>
        <v>J</v>
      </c>
      <c r="AB162" s="69" t="str">
        <f t="shared" si="34"/>
        <v>00161</v>
      </c>
      <c r="AC162" s="69" t="str">
        <f t="shared" si="35"/>
        <v>Bola-East</v>
      </c>
      <c r="AD162" s="69"/>
      <c r="AE162" s="69"/>
      <c r="AF162" s="69"/>
      <c r="AG162" s="69"/>
      <c r="AH162" s="70"/>
      <c r="AI162" s="71"/>
      <c r="AU162" s="56" t="s">
        <v>699</v>
      </c>
      <c r="AV162">
        <v>1011772.585</v>
      </c>
      <c r="AW162">
        <v>680385.99</v>
      </c>
      <c r="AX162">
        <v>1511336.8025000002</v>
      </c>
      <c r="AY162">
        <v>1472728.4462500003</v>
      </c>
      <c r="AZ162">
        <v>1502464.8812499999</v>
      </c>
      <c r="BA162">
        <v>724779.24375000002</v>
      </c>
      <c r="BB162">
        <v>138452.31375</v>
      </c>
      <c r="BC162">
        <v>768697.34750000003</v>
      </c>
      <c r="BD162">
        <v>537256.56625000003</v>
      </c>
      <c r="BE162">
        <v>1064548.8500000001</v>
      </c>
      <c r="BF162">
        <v>747382.89250000007</v>
      </c>
      <c r="BG162">
        <v>10159805.918750001</v>
      </c>
    </row>
    <row r="163" spans="1:59" x14ac:dyDescent="0.3">
      <c r="A163" s="72" t="s">
        <v>691</v>
      </c>
      <c r="B163" s="73" t="s">
        <v>858</v>
      </c>
      <c r="C163" s="73" t="s">
        <v>671</v>
      </c>
      <c r="D163" s="73" t="s">
        <v>672</v>
      </c>
      <c r="E163" s="73" t="s">
        <v>673</v>
      </c>
      <c r="F163" s="73">
        <v>23</v>
      </c>
      <c r="G163" s="73">
        <v>8462</v>
      </c>
      <c r="H163" s="73">
        <v>5</v>
      </c>
      <c r="I163" s="73">
        <v>7.5</v>
      </c>
      <c r="J163" s="73" t="s">
        <v>642</v>
      </c>
      <c r="K163" s="73" t="s">
        <v>392</v>
      </c>
      <c r="L163" s="73" t="s">
        <v>643</v>
      </c>
      <c r="M163" s="73">
        <f t="shared" si="25"/>
        <v>194626</v>
      </c>
      <c r="N163" s="73">
        <f t="shared" si="26"/>
        <v>9731.2999999999993</v>
      </c>
      <c r="O163" s="73">
        <f t="shared" si="27"/>
        <v>184894.7</v>
      </c>
      <c r="P163" s="73">
        <f t="shared" si="28"/>
        <v>13867.102500000001</v>
      </c>
      <c r="Q163" s="73">
        <f t="shared" si="29"/>
        <v>198761.80250000002</v>
      </c>
      <c r="R163" s="73"/>
      <c r="S163" s="73"/>
      <c r="T163" s="73">
        <f t="shared" si="30"/>
        <v>13867.102500000001</v>
      </c>
      <c r="U163" s="73"/>
      <c r="V163" s="73"/>
      <c r="W163" s="73">
        <f t="shared" si="31"/>
        <v>199261.80250000002</v>
      </c>
      <c r="X163" s="73" t="str">
        <f t="shared" si="32"/>
        <v>High sale</v>
      </c>
      <c r="Y163" s="73">
        <f t="shared" si="36"/>
        <v>0</v>
      </c>
      <c r="Z163" s="73" t="str" cm="1">
        <f t="array" ref="Z163">_xlfn.IFS(Q163&gt;=300000,"Large",Q163&gt;=150000,"Medium", Q163&gt;=0,"Small")</f>
        <v>Medium</v>
      </c>
      <c r="AA163" s="73" t="str">
        <f t="shared" si="33"/>
        <v>J</v>
      </c>
      <c r="AB163" s="73" t="str">
        <f t="shared" si="34"/>
        <v>00162</v>
      </c>
      <c r="AC163" s="73" t="str">
        <f t="shared" si="35"/>
        <v>Bola-North</v>
      </c>
      <c r="AD163" s="73"/>
      <c r="AE163" s="73"/>
      <c r="AF163" s="73"/>
      <c r="AG163" s="73"/>
      <c r="AH163" s="74"/>
      <c r="AI163" s="75"/>
      <c r="AU163" s="56" t="s">
        <v>743</v>
      </c>
      <c r="AV163">
        <v>12187.5975</v>
      </c>
      <c r="AW163">
        <v>300075.93</v>
      </c>
      <c r="AX163">
        <v>701706.57250000001</v>
      </c>
      <c r="AY163">
        <v>514648.08000000007</v>
      </c>
      <c r="AZ163">
        <v>1485157.9725000001</v>
      </c>
      <c r="BA163">
        <v>1607005.03</v>
      </c>
      <c r="BB163">
        <v>834387.58750000002</v>
      </c>
      <c r="BC163">
        <v>476751.75</v>
      </c>
      <c r="BD163">
        <v>845323.99249999993</v>
      </c>
      <c r="BE163">
        <v>260561.72500000001</v>
      </c>
      <c r="BF163">
        <v>621289.26249999995</v>
      </c>
      <c r="BG163">
        <v>7659095.5</v>
      </c>
    </row>
    <row r="164" spans="1:59" x14ac:dyDescent="0.3">
      <c r="A164" s="76" t="s">
        <v>696</v>
      </c>
      <c r="B164" s="69" t="s">
        <v>859</v>
      </c>
      <c r="C164" s="69" t="s">
        <v>646</v>
      </c>
      <c r="D164" s="69" t="s">
        <v>675</v>
      </c>
      <c r="E164" s="69" t="s">
        <v>403</v>
      </c>
      <c r="F164" s="69">
        <v>32</v>
      </c>
      <c r="G164" s="69">
        <v>4180</v>
      </c>
      <c r="H164" s="69">
        <v>10</v>
      </c>
      <c r="I164" s="69">
        <v>7.5</v>
      </c>
      <c r="J164" s="69" t="s">
        <v>642</v>
      </c>
      <c r="K164" s="69" t="s">
        <v>372</v>
      </c>
      <c r="L164" s="69" t="s">
        <v>643</v>
      </c>
      <c r="M164" s="69">
        <f t="shared" si="25"/>
        <v>133760</v>
      </c>
      <c r="N164" s="69">
        <f t="shared" si="26"/>
        <v>13376</v>
      </c>
      <c r="O164" s="69">
        <f t="shared" si="27"/>
        <v>120384</v>
      </c>
      <c r="P164" s="69">
        <f t="shared" si="28"/>
        <v>9028.7999999999993</v>
      </c>
      <c r="Q164" s="69">
        <f t="shared" si="29"/>
        <v>129412.8</v>
      </c>
      <c r="R164" s="69"/>
      <c r="S164" s="69"/>
      <c r="T164" s="69">
        <f t="shared" si="30"/>
        <v>9028.7999999999993</v>
      </c>
      <c r="U164" s="69"/>
      <c r="V164" s="69"/>
      <c r="W164" s="69">
        <f t="shared" si="31"/>
        <v>129912.8</v>
      </c>
      <c r="X164" s="69" t="str">
        <f t="shared" si="32"/>
        <v>High sale</v>
      </c>
      <c r="Y164" s="69">
        <f t="shared" si="36"/>
        <v>6019.2000000000007</v>
      </c>
      <c r="Z164" s="69" t="str" cm="1">
        <f t="array" ref="Z164">_xlfn.IFS(Q164&gt;=300000,"Large",Q164&gt;=150000,"Medium", Q164&gt;=0,"Small")</f>
        <v>Small</v>
      </c>
      <c r="AA164" s="69" t="str">
        <f t="shared" si="33"/>
        <v>J</v>
      </c>
      <c r="AB164" s="69" t="str">
        <f t="shared" si="34"/>
        <v>00163</v>
      </c>
      <c r="AC164" s="69" t="str">
        <f t="shared" si="35"/>
        <v>Lucky-North</v>
      </c>
      <c r="AD164" s="69"/>
      <c r="AE164" s="69"/>
      <c r="AF164" s="69"/>
      <c r="AG164" s="69"/>
      <c r="AH164" s="70"/>
      <c r="AI164" s="71"/>
      <c r="AU164" s="56" t="s">
        <v>760</v>
      </c>
      <c r="AV164">
        <v>506964.89374999999</v>
      </c>
      <c r="AW164">
        <v>301738.74</v>
      </c>
      <c r="AX164">
        <v>565234.83875</v>
      </c>
      <c r="AY164">
        <v>642600.38500000001</v>
      </c>
      <c r="AZ164">
        <v>1526815.2975000001</v>
      </c>
      <c r="BA164">
        <v>892126.8587499999</v>
      </c>
      <c r="BB164">
        <v>365775.73750000005</v>
      </c>
      <c r="BC164">
        <v>558063.67500000005</v>
      </c>
      <c r="BD164">
        <v>23934.014999999999</v>
      </c>
      <c r="BE164">
        <v>604848.58875</v>
      </c>
      <c r="BF164">
        <v>1540540.79</v>
      </c>
      <c r="BG164">
        <v>7528643.8199999994</v>
      </c>
    </row>
    <row r="165" spans="1:59" x14ac:dyDescent="0.3">
      <c r="A165" s="72" t="s">
        <v>691</v>
      </c>
      <c r="B165" s="73" t="s">
        <v>860</v>
      </c>
      <c r="C165" s="73" t="s">
        <v>379</v>
      </c>
      <c r="D165" s="73" t="s">
        <v>685</v>
      </c>
      <c r="E165" s="73" t="s">
        <v>406</v>
      </c>
      <c r="F165" s="73">
        <v>43</v>
      </c>
      <c r="G165" s="73">
        <v>12528</v>
      </c>
      <c r="H165" s="73">
        <v>5</v>
      </c>
      <c r="I165" s="73">
        <v>7.5</v>
      </c>
      <c r="J165" s="73" t="s">
        <v>656</v>
      </c>
      <c r="K165" s="73" t="s">
        <v>372</v>
      </c>
      <c r="L165" s="73" t="s">
        <v>649</v>
      </c>
      <c r="M165" s="73">
        <f t="shared" si="25"/>
        <v>538704</v>
      </c>
      <c r="N165" s="73">
        <f t="shared" si="26"/>
        <v>26935.200000000001</v>
      </c>
      <c r="O165" s="73">
        <f t="shared" si="27"/>
        <v>511768.8</v>
      </c>
      <c r="P165" s="73">
        <f t="shared" si="28"/>
        <v>38382.660000000003</v>
      </c>
      <c r="Q165" s="73">
        <f t="shared" si="29"/>
        <v>550151.46</v>
      </c>
      <c r="R165" s="73"/>
      <c r="S165" s="73"/>
      <c r="T165" s="73">
        <f t="shared" si="30"/>
        <v>38382.659999999996</v>
      </c>
      <c r="U165" s="73"/>
      <c r="V165" s="73"/>
      <c r="W165" s="73">
        <f t="shared" si="31"/>
        <v>550651.46</v>
      </c>
      <c r="X165" s="73" t="str">
        <f t="shared" si="32"/>
        <v>High sale</v>
      </c>
      <c r="Y165" s="73">
        <f t="shared" si="36"/>
        <v>25588.440000000002</v>
      </c>
      <c r="Z165" s="73" t="str" cm="1">
        <f t="array" ref="Z165">_xlfn.IFS(Q165&gt;=300000,"Large",Q165&gt;=150000,"Medium", Q165&gt;=0,"Small")</f>
        <v>Large</v>
      </c>
      <c r="AA165" s="73" t="str">
        <f t="shared" si="33"/>
        <v>J</v>
      </c>
      <c r="AB165" s="73" t="str">
        <f t="shared" si="34"/>
        <v>00164</v>
      </c>
      <c r="AC165" s="73" t="str">
        <f t="shared" si="35"/>
        <v>John-West</v>
      </c>
      <c r="AD165" s="73"/>
      <c r="AE165" s="73"/>
      <c r="AF165" s="73"/>
      <c r="AG165" s="73"/>
      <c r="AH165" s="74"/>
      <c r="AI165" s="75"/>
      <c r="AU165" s="56" t="s">
        <v>724</v>
      </c>
      <c r="AV165">
        <v>475576.82874999999</v>
      </c>
      <c r="AW165">
        <v>1527673.0399999998</v>
      </c>
      <c r="AX165">
        <v>776307.00375000003</v>
      </c>
      <c r="AY165">
        <v>257148.92250000002</v>
      </c>
      <c r="AZ165">
        <v>283797.84999999998</v>
      </c>
      <c r="BA165">
        <v>28751.143749999999</v>
      </c>
      <c r="BB165">
        <v>1205792.8849999998</v>
      </c>
      <c r="BC165">
        <v>153039.15</v>
      </c>
      <c r="BD165">
        <v>583101.82250000001</v>
      </c>
      <c r="BE165">
        <v>625930.36</v>
      </c>
      <c r="BF165">
        <v>709945.85624999995</v>
      </c>
      <c r="BG165">
        <v>6627064.8625000007</v>
      </c>
    </row>
    <row r="166" spans="1:59" x14ac:dyDescent="0.3">
      <c r="A166" s="76" t="s">
        <v>637</v>
      </c>
      <c r="B166" s="69" t="s">
        <v>861</v>
      </c>
      <c r="C166" s="69" t="s">
        <v>379</v>
      </c>
      <c r="D166" s="69" t="s">
        <v>216</v>
      </c>
      <c r="E166" s="69" t="s">
        <v>647</v>
      </c>
      <c r="F166" s="69">
        <v>9</v>
      </c>
      <c r="G166" s="69">
        <v>4451</v>
      </c>
      <c r="H166" s="69">
        <v>15</v>
      </c>
      <c r="I166" s="69">
        <v>7.5</v>
      </c>
      <c r="J166" s="69" t="s">
        <v>656</v>
      </c>
      <c r="K166" s="69" t="s">
        <v>372</v>
      </c>
      <c r="L166" s="69" t="s">
        <v>649</v>
      </c>
      <c r="M166" s="69">
        <f t="shared" si="25"/>
        <v>40059</v>
      </c>
      <c r="N166" s="69">
        <f t="shared" si="26"/>
        <v>6008.85</v>
      </c>
      <c r="O166" s="69">
        <f t="shared" si="27"/>
        <v>34050.15</v>
      </c>
      <c r="P166" s="69">
        <f t="shared" si="28"/>
        <v>2553.76125</v>
      </c>
      <c r="Q166" s="69">
        <f t="shared" si="29"/>
        <v>36603.911250000005</v>
      </c>
      <c r="R166" s="69"/>
      <c r="S166" s="69"/>
      <c r="T166" s="69">
        <f t="shared" si="30"/>
        <v>2553.76125</v>
      </c>
      <c r="U166" s="69"/>
      <c r="V166" s="69"/>
      <c r="W166" s="69">
        <f t="shared" si="31"/>
        <v>37103.911250000005</v>
      </c>
      <c r="X166" s="69" t="str">
        <f t="shared" si="32"/>
        <v>Low Sale</v>
      </c>
      <c r="Y166" s="69">
        <f t="shared" si="36"/>
        <v>0</v>
      </c>
      <c r="Z166" s="69" t="str" cm="1">
        <f t="array" ref="Z166">_xlfn.IFS(Q166&gt;=300000,"Large",Q166&gt;=150000,"Medium", Q166&gt;=0,"Small")</f>
        <v>Small</v>
      </c>
      <c r="AA166" s="69" t="str">
        <f t="shared" si="33"/>
        <v>J</v>
      </c>
      <c r="AB166" s="69" t="str">
        <f t="shared" si="34"/>
        <v>00165</v>
      </c>
      <c r="AC166" s="69" t="str">
        <f t="shared" si="35"/>
        <v>John-West</v>
      </c>
      <c r="AD166" s="69"/>
      <c r="AE166" s="69"/>
      <c r="AF166" s="69"/>
      <c r="AG166" s="69"/>
      <c r="AH166" s="70"/>
      <c r="AI166" s="71"/>
      <c r="AU166" s="56" t="s">
        <v>812</v>
      </c>
      <c r="AW166">
        <v>1161639.0337499999</v>
      </c>
      <c r="AY166">
        <v>837671.87375000003</v>
      </c>
      <c r="AZ166">
        <v>443523.17749999999</v>
      </c>
      <c r="BA166">
        <v>644882.17999999993</v>
      </c>
      <c r="BB166">
        <v>1164537.7174999998</v>
      </c>
      <c r="BC166">
        <v>141503.32500000001</v>
      </c>
      <c r="BD166">
        <v>293697.52500000002</v>
      </c>
      <c r="BE166">
        <v>853561.55625000002</v>
      </c>
      <c r="BF166">
        <v>10810.2</v>
      </c>
      <c r="BG166">
        <v>5551826.588750001</v>
      </c>
    </row>
    <row r="167" spans="1:59" x14ac:dyDescent="0.3">
      <c r="A167" s="72" t="s">
        <v>658</v>
      </c>
      <c r="B167" s="73" t="s">
        <v>862</v>
      </c>
      <c r="C167" s="73" t="s">
        <v>100</v>
      </c>
      <c r="D167" s="73" t="s">
        <v>685</v>
      </c>
      <c r="E167" s="73" t="s">
        <v>406</v>
      </c>
      <c r="F167" s="73">
        <v>39</v>
      </c>
      <c r="G167" s="73">
        <v>8790</v>
      </c>
      <c r="H167" s="73">
        <v>15</v>
      </c>
      <c r="I167" s="73">
        <v>7.5</v>
      </c>
      <c r="J167" s="73" t="s">
        <v>642</v>
      </c>
      <c r="K167" s="73" t="s">
        <v>372</v>
      </c>
      <c r="L167" s="73" t="s">
        <v>649</v>
      </c>
      <c r="M167" s="73">
        <f t="shared" si="25"/>
        <v>342810</v>
      </c>
      <c r="N167" s="73">
        <f t="shared" si="26"/>
        <v>51421.5</v>
      </c>
      <c r="O167" s="73">
        <f t="shared" si="27"/>
        <v>291388.5</v>
      </c>
      <c r="P167" s="73">
        <f t="shared" si="28"/>
        <v>21854.137500000001</v>
      </c>
      <c r="Q167" s="73">
        <f t="shared" si="29"/>
        <v>313242.63750000001</v>
      </c>
      <c r="R167" s="73"/>
      <c r="S167" s="73"/>
      <c r="T167" s="73">
        <f t="shared" si="30"/>
        <v>21854.137500000001</v>
      </c>
      <c r="U167" s="73"/>
      <c r="V167" s="73"/>
      <c r="W167" s="73">
        <f t="shared" si="31"/>
        <v>313742.63750000001</v>
      </c>
      <c r="X167" s="73" t="str">
        <f t="shared" si="32"/>
        <v>High sale</v>
      </c>
      <c r="Y167" s="73">
        <f t="shared" si="36"/>
        <v>14569.425000000001</v>
      </c>
      <c r="Z167" s="73" t="str" cm="1">
        <f t="array" ref="Z167">_xlfn.IFS(Q167&gt;=300000,"Large",Q167&gt;=150000,"Medium", Q167&gt;=0,"Small")</f>
        <v>Large</v>
      </c>
      <c r="AA167" s="73" t="str">
        <f t="shared" si="33"/>
        <v>J</v>
      </c>
      <c r="AB167" s="73" t="str">
        <f t="shared" si="34"/>
        <v>00166</v>
      </c>
      <c r="AC167" s="73" t="str">
        <f t="shared" si="35"/>
        <v>Kemi-West</v>
      </c>
      <c r="AD167" s="73"/>
      <c r="AE167" s="73"/>
      <c r="AF167" s="73"/>
      <c r="AG167" s="73"/>
      <c r="AH167" s="74"/>
      <c r="AI167" s="75"/>
      <c r="AU167" s="56" t="s">
        <v>682</v>
      </c>
      <c r="AV167">
        <v>1528657.4712499999</v>
      </c>
      <c r="AW167">
        <v>680571.21250000002</v>
      </c>
      <c r="AX167">
        <v>334138.81</v>
      </c>
      <c r="AY167">
        <v>606337.41</v>
      </c>
      <c r="AZ167">
        <v>689400.94</v>
      </c>
      <c r="BA167">
        <v>616673.53499999992</v>
      </c>
      <c r="BB167">
        <v>1355273.94625</v>
      </c>
      <c r="BC167">
        <v>1045611.65</v>
      </c>
      <c r="BD167">
        <v>826025.96875000012</v>
      </c>
      <c r="BE167">
        <v>710796.02</v>
      </c>
      <c r="BF167">
        <v>1137151.9849999999</v>
      </c>
      <c r="BG167">
        <v>9530638.9487500004</v>
      </c>
    </row>
    <row r="168" spans="1:59" x14ac:dyDescent="0.3">
      <c r="A168" s="76" t="s">
        <v>699</v>
      </c>
      <c r="B168" s="69" t="s">
        <v>863</v>
      </c>
      <c r="C168" s="69" t="s">
        <v>662</v>
      </c>
      <c r="D168" s="69" t="s">
        <v>690</v>
      </c>
      <c r="E168" s="69" t="s">
        <v>408</v>
      </c>
      <c r="F168" s="69">
        <v>24</v>
      </c>
      <c r="G168" s="69">
        <v>12755</v>
      </c>
      <c r="H168" s="69">
        <v>5</v>
      </c>
      <c r="I168" s="69">
        <v>7.5</v>
      </c>
      <c r="J168" s="69" t="s">
        <v>648</v>
      </c>
      <c r="K168" s="69" t="s">
        <v>384</v>
      </c>
      <c r="L168" s="69" t="s">
        <v>665</v>
      </c>
      <c r="M168" s="69">
        <f t="shared" si="25"/>
        <v>306120</v>
      </c>
      <c r="N168" s="69">
        <f t="shared" si="26"/>
        <v>15306</v>
      </c>
      <c r="O168" s="69">
        <f t="shared" si="27"/>
        <v>290814</v>
      </c>
      <c r="P168" s="69">
        <f t="shared" si="28"/>
        <v>21811.05</v>
      </c>
      <c r="Q168" s="69">
        <f t="shared" si="29"/>
        <v>312625.05</v>
      </c>
      <c r="R168" s="69"/>
      <c r="S168" s="69"/>
      <c r="T168" s="69">
        <f t="shared" si="30"/>
        <v>21811.05</v>
      </c>
      <c r="U168" s="69"/>
      <c r="V168" s="69"/>
      <c r="W168" s="69">
        <f t="shared" si="31"/>
        <v>313125.05</v>
      </c>
      <c r="X168" s="69" t="str">
        <f t="shared" si="32"/>
        <v>High sale</v>
      </c>
      <c r="Y168" s="69">
        <f t="shared" si="36"/>
        <v>0</v>
      </c>
      <c r="Z168" s="69" t="str" cm="1">
        <f t="array" ref="Z168">_xlfn.IFS(Q168&gt;=300000,"Large",Q168&gt;=150000,"Medium", Q168&gt;=0,"Small")</f>
        <v>Large</v>
      </c>
      <c r="AA168" s="69" t="str">
        <f t="shared" si="33"/>
        <v>J</v>
      </c>
      <c r="AB168" s="69" t="str">
        <f t="shared" si="34"/>
        <v>00167</v>
      </c>
      <c r="AC168" s="69" t="str">
        <f t="shared" si="35"/>
        <v>Ade-East</v>
      </c>
      <c r="AD168" s="69"/>
      <c r="AE168" s="69"/>
      <c r="AF168" s="69"/>
      <c r="AG168" s="69"/>
      <c r="AH168" s="70"/>
      <c r="AI168" s="71"/>
      <c r="AU168" s="56" t="s">
        <v>705</v>
      </c>
      <c r="AV168">
        <v>5973.3450000000003</v>
      </c>
      <c r="AW168">
        <v>1026104.9150000002</v>
      </c>
      <c r="AX168">
        <v>645686.60250000004</v>
      </c>
      <c r="AY168">
        <v>527081.42249999999</v>
      </c>
      <c r="AZ168">
        <v>734288.10250000004</v>
      </c>
      <c r="BA168">
        <v>673380.42999999993</v>
      </c>
      <c r="BB168">
        <v>665831.78</v>
      </c>
      <c r="BD168">
        <v>661398.91</v>
      </c>
      <c r="BE168">
        <v>497573.10250000004</v>
      </c>
      <c r="BF168">
        <v>853711.94874999998</v>
      </c>
      <c r="BG168">
        <v>6291030.5587499999</v>
      </c>
    </row>
    <row r="169" spans="1:59" x14ac:dyDescent="0.3">
      <c r="A169" s="72" t="s">
        <v>658</v>
      </c>
      <c r="B169" s="73" t="s">
        <v>864</v>
      </c>
      <c r="C169" s="73" t="s">
        <v>373</v>
      </c>
      <c r="D169" s="73" t="s">
        <v>640</v>
      </c>
      <c r="E169" s="73" t="s">
        <v>641</v>
      </c>
      <c r="F169" s="73">
        <v>26</v>
      </c>
      <c r="G169" s="73">
        <v>10498</v>
      </c>
      <c r="H169" s="73">
        <v>5</v>
      </c>
      <c r="I169" s="73">
        <v>7.5</v>
      </c>
      <c r="J169" s="73" t="s">
        <v>642</v>
      </c>
      <c r="K169" s="73" t="s">
        <v>392</v>
      </c>
      <c r="L169" s="73" t="s">
        <v>649</v>
      </c>
      <c r="M169" s="73">
        <f t="shared" si="25"/>
        <v>272948</v>
      </c>
      <c r="N169" s="73">
        <f t="shared" si="26"/>
        <v>13647.4</v>
      </c>
      <c r="O169" s="73">
        <f t="shared" si="27"/>
        <v>259300.6</v>
      </c>
      <c r="P169" s="73">
        <f t="shared" si="28"/>
        <v>19447.544999999998</v>
      </c>
      <c r="Q169" s="73">
        <f t="shared" si="29"/>
        <v>278748.14500000002</v>
      </c>
      <c r="R169" s="73"/>
      <c r="S169" s="73"/>
      <c r="T169" s="73">
        <f t="shared" si="30"/>
        <v>19447.544999999998</v>
      </c>
      <c r="U169" s="73"/>
      <c r="V169" s="73"/>
      <c r="W169" s="73">
        <f t="shared" si="31"/>
        <v>279248.14500000002</v>
      </c>
      <c r="X169" s="73" t="str">
        <f t="shared" si="32"/>
        <v>High sale</v>
      </c>
      <c r="Y169" s="73">
        <f t="shared" si="36"/>
        <v>0</v>
      </c>
      <c r="Z169" s="73" t="str" cm="1">
        <f t="array" ref="Z169">_xlfn.IFS(Q169&gt;=300000,"Large",Q169&gt;=150000,"Medium", Q169&gt;=0,"Small")</f>
        <v>Medium</v>
      </c>
      <c r="AA169" s="73" t="str">
        <f t="shared" si="33"/>
        <v>J</v>
      </c>
      <c r="AB169" s="73" t="str">
        <f t="shared" si="34"/>
        <v>00168</v>
      </c>
      <c r="AC169" s="73" t="str">
        <f t="shared" si="35"/>
        <v>Fatima-West</v>
      </c>
      <c r="AD169" s="73"/>
      <c r="AE169" s="73"/>
      <c r="AF169" s="73"/>
      <c r="AG169" s="73"/>
      <c r="AH169" s="74"/>
      <c r="AI169" s="75"/>
      <c r="AU169" s="56" t="s">
        <v>693</v>
      </c>
      <c r="AV169">
        <v>5993.125</v>
      </c>
      <c r="AW169">
        <v>519810.44500000007</v>
      </c>
      <c r="AX169">
        <v>75041.45</v>
      </c>
      <c r="AY169">
        <v>1231665.9312499999</v>
      </c>
      <c r="AZ169">
        <v>670587.2037500001</v>
      </c>
      <c r="BA169">
        <v>140891.11249999999</v>
      </c>
      <c r="BB169">
        <v>533581.625</v>
      </c>
      <c r="BC169">
        <v>332993.34375</v>
      </c>
      <c r="BD169">
        <v>475521.73499999999</v>
      </c>
      <c r="BE169">
        <v>325270.27500000002</v>
      </c>
      <c r="BF169">
        <v>907621.74750000006</v>
      </c>
      <c r="BG169">
        <v>5218977.9937500004</v>
      </c>
    </row>
    <row r="170" spans="1:59" x14ac:dyDescent="0.3">
      <c r="A170" s="76" t="s">
        <v>693</v>
      </c>
      <c r="B170" s="69" t="s">
        <v>865</v>
      </c>
      <c r="C170" s="69" t="s">
        <v>373</v>
      </c>
      <c r="D170" s="69" t="s">
        <v>718</v>
      </c>
      <c r="E170" s="69" t="s">
        <v>403</v>
      </c>
      <c r="F170" s="69">
        <v>50</v>
      </c>
      <c r="G170" s="69">
        <v>6187</v>
      </c>
      <c r="H170" s="69">
        <v>10</v>
      </c>
      <c r="I170" s="69">
        <v>7.5</v>
      </c>
      <c r="J170" s="69" t="s">
        <v>635</v>
      </c>
      <c r="K170" s="69" t="s">
        <v>372</v>
      </c>
      <c r="L170" s="69" t="s">
        <v>649</v>
      </c>
      <c r="M170" s="69">
        <f t="shared" si="25"/>
        <v>309350</v>
      </c>
      <c r="N170" s="69">
        <f t="shared" si="26"/>
        <v>30935</v>
      </c>
      <c r="O170" s="69">
        <f t="shared" si="27"/>
        <v>278415</v>
      </c>
      <c r="P170" s="69">
        <f t="shared" si="28"/>
        <v>20881.125</v>
      </c>
      <c r="Q170" s="69">
        <f t="shared" si="29"/>
        <v>299296.125</v>
      </c>
      <c r="R170" s="69"/>
      <c r="S170" s="69"/>
      <c r="T170" s="69">
        <f t="shared" si="30"/>
        <v>20881.125</v>
      </c>
      <c r="U170" s="69"/>
      <c r="V170" s="69"/>
      <c r="W170" s="69">
        <f t="shared" si="31"/>
        <v>299796.125</v>
      </c>
      <c r="X170" s="69" t="str">
        <f t="shared" si="32"/>
        <v>High sale</v>
      </c>
      <c r="Y170" s="69">
        <f t="shared" si="36"/>
        <v>13920.75</v>
      </c>
      <c r="Z170" s="69" t="str" cm="1">
        <f t="array" ref="Z170">_xlfn.IFS(Q170&gt;=300000,"Large",Q170&gt;=150000,"Medium", Q170&gt;=0,"Small")</f>
        <v>Medium</v>
      </c>
      <c r="AA170" s="69" t="str">
        <f t="shared" si="33"/>
        <v>J</v>
      </c>
      <c r="AB170" s="69" t="str">
        <f t="shared" si="34"/>
        <v>00169</v>
      </c>
      <c r="AC170" s="69" t="str">
        <f t="shared" si="35"/>
        <v>Fatima-West</v>
      </c>
      <c r="AD170" s="69"/>
      <c r="AE170" s="69"/>
      <c r="AF170" s="69"/>
      <c r="AG170" s="69"/>
      <c r="AH170" s="70"/>
      <c r="AI170" s="71"/>
      <c r="AU170" s="56" t="s">
        <v>696</v>
      </c>
      <c r="AV170">
        <v>17968.84</v>
      </c>
      <c r="AW170">
        <v>100533.19375000001</v>
      </c>
      <c r="AX170">
        <v>771822.48</v>
      </c>
      <c r="AY170">
        <v>1223965.0612499998</v>
      </c>
      <c r="AZ170">
        <v>716816.82625000004</v>
      </c>
      <c r="BA170">
        <v>400494.90500000003</v>
      </c>
      <c r="BB170">
        <v>1243828.105</v>
      </c>
      <c r="BC170">
        <v>1297913.9350000001</v>
      </c>
      <c r="BD170">
        <v>877838.55</v>
      </c>
      <c r="BF170">
        <v>1357322.09</v>
      </c>
      <c r="BG170">
        <v>8008503.9862499991</v>
      </c>
    </row>
    <row r="171" spans="1:59" x14ac:dyDescent="0.3">
      <c r="A171" s="72" t="s">
        <v>760</v>
      </c>
      <c r="B171" s="73" t="s">
        <v>866</v>
      </c>
      <c r="C171" s="73" t="s">
        <v>100</v>
      </c>
      <c r="D171" s="73" t="s">
        <v>634</v>
      </c>
      <c r="E171" s="73" t="s">
        <v>377</v>
      </c>
      <c r="F171" s="73">
        <v>15</v>
      </c>
      <c r="G171" s="73">
        <v>8221</v>
      </c>
      <c r="H171" s="73">
        <v>5</v>
      </c>
      <c r="I171" s="73">
        <v>7.5</v>
      </c>
      <c r="J171" s="73" t="s">
        <v>648</v>
      </c>
      <c r="K171" s="73" t="s">
        <v>372</v>
      </c>
      <c r="L171" s="73" t="s">
        <v>649</v>
      </c>
      <c r="M171" s="73">
        <f t="shared" si="25"/>
        <v>123315</v>
      </c>
      <c r="N171" s="73">
        <f t="shared" si="26"/>
        <v>6165.75</v>
      </c>
      <c r="O171" s="73">
        <f t="shared" si="27"/>
        <v>117149.25</v>
      </c>
      <c r="P171" s="73">
        <f t="shared" si="28"/>
        <v>8786.1937500000004</v>
      </c>
      <c r="Q171" s="73">
        <f t="shared" si="29"/>
        <v>125935.44375000001</v>
      </c>
      <c r="R171" s="73"/>
      <c r="S171" s="73"/>
      <c r="T171" s="73">
        <f t="shared" si="30"/>
        <v>8786.1937500000004</v>
      </c>
      <c r="U171" s="73"/>
      <c r="V171" s="73"/>
      <c r="W171" s="73">
        <f t="shared" si="31"/>
        <v>126435.44375000001</v>
      </c>
      <c r="X171" s="73" t="str">
        <f t="shared" si="32"/>
        <v>High sale</v>
      </c>
      <c r="Y171" s="73">
        <f t="shared" si="36"/>
        <v>0</v>
      </c>
      <c r="Z171" s="73" t="str" cm="1">
        <f t="array" ref="Z171">_xlfn.IFS(Q171&gt;=300000,"Large",Q171&gt;=150000,"Medium", Q171&gt;=0,"Small")</f>
        <v>Small</v>
      </c>
      <c r="AA171" s="73" t="str">
        <f t="shared" si="33"/>
        <v>J</v>
      </c>
      <c r="AB171" s="73" t="str">
        <f t="shared" si="34"/>
        <v>00170</v>
      </c>
      <c r="AC171" s="73" t="str">
        <f t="shared" si="35"/>
        <v>Kemi-West</v>
      </c>
      <c r="AD171" s="73"/>
      <c r="AE171" s="73"/>
      <c r="AF171" s="73"/>
      <c r="AG171" s="73"/>
      <c r="AH171" s="74"/>
      <c r="AI171" s="75"/>
      <c r="AU171" s="56" t="s">
        <v>747</v>
      </c>
      <c r="AV171">
        <v>418933.94999999995</v>
      </c>
      <c r="AW171">
        <v>877727.93249999988</v>
      </c>
      <c r="AX171">
        <v>900712.72250000003</v>
      </c>
      <c r="AY171">
        <v>1117919.75125</v>
      </c>
      <c r="AZ171">
        <v>1123983.5037500001</v>
      </c>
      <c r="BA171">
        <v>1224178.395</v>
      </c>
      <c r="BB171">
        <v>502605.39249999996</v>
      </c>
      <c r="BC171">
        <v>92024.73</v>
      </c>
      <c r="BD171">
        <v>120816.02499999999</v>
      </c>
      <c r="BE171">
        <v>1140998.8187500001</v>
      </c>
      <c r="BF171">
        <v>768200.375</v>
      </c>
      <c r="BG171">
        <v>8288101.5962500013</v>
      </c>
    </row>
    <row r="172" spans="1:59" x14ac:dyDescent="0.3">
      <c r="A172" s="76" t="s">
        <v>650</v>
      </c>
      <c r="B172" s="69" t="s">
        <v>867</v>
      </c>
      <c r="C172" s="69" t="s">
        <v>93</v>
      </c>
      <c r="D172" s="69" t="s">
        <v>660</v>
      </c>
      <c r="E172" s="69" t="s">
        <v>406</v>
      </c>
      <c r="F172" s="69">
        <v>4</v>
      </c>
      <c r="G172" s="69">
        <v>733</v>
      </c>
      <c r="H172" s="69">
        <v>10</v>
      </c>
      <c r="I172" s="69">
        <v>7.5</v>
      </c>
      <c r="J172" s="69" t="s">
        <v>635</v>
      </c>
      <c r="K172" s="69" t="s">
        <v>372</v>
      </c>
      <c r="L172" s="69" t="s">
        <v>643</v>
      </c>
      <c r="M172" s="69">
        <f t="shared" si="25"/>
        <v>2932</v>
      </c>
      <c r="N172" s="69">
        <f t="shared" si="26"/>
        <v>293.2</v>
      </c>
      <c r="O172" s="69">
        <f t="shared" si="27"/>
        <v>2638.8</v>
      </c>
      <c r="P172" s="69">
        <f t="shared" si="28"/>
        <v>197.91</v>
      </c>
      <c r="Q172" s="69">
        <f t="shared" si="29"/>
        <v>2836.71</v>
      </c>
      <c r="R172" s="69"/>
      <c r="S172" s="69"/>
      <c r="T172" s="69">
        <f t="shared" si="30"/>
        <v>197.91</v>
      </c>
      <c r="U172" s="69"/>
      <c r="V172" s="69"/>
      <c r="W172" s="69">
        <f t="shared" si="31"/>
        <v>3336.71</v>
      </c>
      <c r="X172" s="69" t="str">
        <f t="shared" si="32"/>
        <v>Low Sale</v>
      </c>
      <c r="Y172" s="69">
        <f t="shared" si="36"/>
        <v>0</v>
      </c>
      <c r="Z172" s="69" t="str" cm="1">
        <f t="array" ref="Z172">_xlfn.IFS(Q172&gt;=300000,"Large",Q172&gt;=150000,"Medium", Q172&gt;=0,"Small")</f>
        <v>Small</v>
      </c>
      <c r="AA172" s="69" t="str">
        <f t="shared" si="33"/>
        <v>J</v>
      </c>
      <c r="AB172" s="69" t="str">
        <f t="shared" si="34"/>
        <v>00171</v>
      </c>
      <c r="AC172" s="69" t="str">
        <f t="shared" si="35"/>
        <v>Ibrahim-North</v>
      </c>
      <c r="AD172" s="69"/>
      <c r="AE172" s="69"/>
      <c r="AF172" s="69"/>
      <c r="AG172" s="69"/>
      <c r="AH172" s="70"/>
      <c r="AI172" s="71"/>
      <c r="AU172" s="56" t="s">
        <v>752</v>
      </c>
      <c r="AW172">
        <v>584161.23499999999</v>
      </c>
      <c r="AX172">
        <v>227616.2</v>
      </c>
      <c r="AY172">
        <v>250650.49374999999</v>
      </c>
      <c r="AZ172">
        <v>935341.26750000007</v>
      </c>
      <c r="BA172">
        <v>1050725.6400000001</v>
      </c>
      <c r="BB172">
        <v>158584.05374999999</v>
      </c>
      <c r="BE172">
        <v>720735.57750000001</v>
      </c>
      <c r="BF172">
        <v>1107848.0225</v>
      </c>
      <c r="BG172">
        <v>5035662.49</v>
      </c>
    </row>
    <row r="173" spans="1:59" x14ac:dyDescent="0.3">
      <c r="A173" s="72" t="s">
        <v>691</v>
      </c>
      <c r="B173" s="73" t="s">
        <v>868</v>
      </c>
      <c r="C173" s="73" t="s">
        <v>671</v>
      </c>
      <c r="D173" s="73" t="s">
        <v>698</v>
      </c>
      <c r="E173" s="73" t="s">
        <v>377</v>
      </c>
      <c r="F173" s="73">
        <v>42</v>
      </c>
      <c r="G173" s="73">
        <v>9865</v>
      </c>
      <c r="H173" s="73">
        <v>5</v>
      </c>
      <c r="I173" s="73">
        <v>7.5</v>
      </c>
      <c r="J173" s="73" t="s">
        <v>642</v>
      </c>
      <c r="K173" s="73" t="s">
        <v>392</v>
      </c>
      <c r="L173" s="73" t="s">
        <v>665</v>
      </c>
      <c r="M173" s="73">
        <f t="shared" si="25"/>
        <v>414330</v>
      </c>
      <c r="N173" s="73">
        <f t="shared" si="26"/>
        <v>20716.5</v>
      </c>
      <c r="O173" s="73">
        <f t="shared" si="27"/>
        <v>393613.5</v>
      </c>
      <c r="P173" s="73">
        <f t="shared" si="28"/>
        <v>29521.012500000001</v>
      </c>
      <c r="Q173" s="73">
        <f t="shared" si="29"/>
        <v>423134.51250000001</v>
      </c>
      <c r="R173" s="73"/>
      <c r="S173" s="73"/>
      <c r="T173" s="73">
        <f t="shared" si="30"/>
        <v>29521.012499999997</v>
      </c>
      <c r="U173" s="73"/>
      <c r="V173" s="73"/>
      <c r="W173" s="73">
        <f t="shared" si="31"/>
        <v>423634.51250000001</v>
      </c>
      <c r="X173" s="73" t="str">
        <f t="shared" si="32"/>
        <v>High sale</v>
      </c>
      <c r="Y173" s="73">
        <f t="shared" si="36"/>
        <v>19680.675000000003</v>
      </c>
      <c r="Z173" s="73" t="str" cm="1">
        <f t="array" ref="Z173">_xlfn.IFS(Q173&gt;=300000,"Large",Q173&gt;=150000,"Medium", Q173&gt;=0,"Small")</f>
        <v>Large</v>
      </c>
      <c r="AA173" s="73" t="str">
        <f t="shared" si="33"/>
        <v>J</v>
      </c>
      <c r="AB173" s="73" t="str">
        <f t="shared" si="34"/>
        <v>00172</v>
      </c>
      <c r="AC173" s="73" t="str">
        <f t="shared" si="35"/>
        <v>Bola-East</v>
      </c>
      <c r="AD173" s="73"/>
      <c r="AE173" s="73"/>
      <c r="AF173" s="73"/>
      <c r="AG173" s="73"/>
      <c r="AH173" s="74"/>
      <c r="AI173" s="75"/>
      <c r="AU173" s="56" t="s">
        <v>721</v>
      </c>
      <c r="AW173">
        <v>618815.84875</v>
      </c>
      <c r="AX173">
        <v>25946.415000000001</v>
      </c>
      <c r="AY173">
        <v>237009.76500000001</v>
      </c>
      <c r="AZ173">
        <v>365053.66000000003</v>
      </c>
      <c r="BA173">
        <v>866240.375</v>
      </c>
      <c r="BB173">
        <v>458619.29499999998</v>
      </c>
      <c r="BC173">
        <v>97306.635000000009</v>
      </c>
      <c r="BD173">
        <v>537102.25</v>
      </c>
      <c r="BE173">
        <v>19172.625</v>
      </c>
      <c r="BF173">
        <v>317869.06125000003</v>
      </c>
      <c r="BG173">
        <v>3543135.9300000006</v>
      </c>
    </row>
    <row r="174" spans="1:59" x14ac:dyDescent="0.3">
      <c r="A174" s="76" t="s">
        <v>676</v>
      </c>
      <c r="B174" s="69" t="s">
        <v>869</v>
      </c>
      <c r="C174" s="69" t="s">
        <v>93</v>
      </c>
      <c r="D174" s="69" t="s">
        <v>216</v>
      </c>
      <c r="E174" s="69" t="s">
        <v>647</v>
      </c>
      <c r="F174" s="69">
        <v>23</v>
      </c>
      <c r="G174" s="69">
        <v>11257</v>
      </c>
      <c r="H174" s="69">
        <v>5</v>
      </c>
      <c r="I174" s="69">
        <v>7.5</v>
      </c>
      <c r="J174" s="69" t="s">
        <v>656</v>
      </c>
      <c r="K174" s="69" t="s">
        <v>384</v>
      </c>
      <c r="L174" s="69" t="s">
        <v>649</v>
      </c>
      <c r="M174" s="69">
        <f t="shared" si="25"/>
        <v>258911</v>
      </c>
      <c r="N174" s="69">
        <f t="shared" si="26"/>
        <v>12945.55</v>
      </c>
      <c r="O174" s="69">
        <f t="shared" si="27"/>
        <v>245965.45</v>
      </c>
      <c r="P174" s="69">
        <f t="shared" si="28"/>
        <v>18447.408749999999</v>
      </c>
      <c r="Q174" s="69">
        <f t="shared" si="29"/>
        <v>264412.85875000001</v>
      </c>
      <c r="R174" s="69"/>
      <c r="S174" s="69"/>
      <c r="T174" s="69">
        <f t="shared" si="30"/>
        <v>18447.408749999999</v>
      </c>
      <c r="U174" s="69"/>
      <c r="V174" s="69"/>
      <c r="W174" s="69">
        <f t="shared" si="31"/>
        <v>264912.85875000001</v>
      </c>
      <c r="X174" s="69" t="str">
        <f t="shared" si="32"/>
        <v>High sale</v>
      </c>
      <c r="Y174" s="69">
        <f t="shared" si="36"/>
        <v>0</v>
      </c>
      <c r="Z174" s="69" t="str" cm="1">
        <f t="array" ref="Z174">_xlfn.IFS(Q174&gt;=300000,"Large",Q174&gt;=150000,"Medium", Q174&gt;=0,"Small")</f>
        <v>Medium</v>
      </c>
      <c r="AA174" s="69" t="str">
        <f t="shared" si="33"/>
        <v>J</v>
      </c>
      <c r="AB174" s="69" t="str">
        <f t="shared" si="34"/>
        <v>00173</v>
      </c>
      <c r="AC174" s="69" t="str">
        <f t="shared" si="35"/>
        <v>Ibrahim-West</v>
      </c>
      <c r="AD174" s="69"/>
      <c r="AE174" s="69"/>
      <c r="AF174" s="69"/>
      <c r="AG174" s="69"/>
      <c r="AH174" s="70"/>
      <c r="AI174" s="71"/>
      <c r="AU174" s="56" t="s">
        <v>644</v>
      </c>
      <c r="AV174">
        <v>304403.23499999999</v>
      </c>
      <c r="AW174">
        <v>438583.1225</v>
      </c>
      <c r="AX174">
        <v>230150.78125</v>
      </c>
      <c r="AY174">
        <v>1377954.6725000001</v>
      </c>
      <c r="AZ174">
        <v>356841.25124999997</v>
      </c>
      <c r="BA174">
        <v>478348.44750000001</v>
      </c>
      <c r="BB174">
        <v>720340.3</v>
      </c>
      <c r="BC174">
        <v>138405.71249999999</v>
      </c>
      <c r="BD174">
        <v>16797.95</v>
      </c>
      <c r="BE174">
        <v>311664</v>
      </c>
      <c r="BF174">
        <v>737826.57250000001</v>
      </c>
      <c r="BG174">
        <v>5111316.0449999999</v>
      </c>
    </row>
    <row r="175" spans="1:59" x14ac:dyDescent="0.3">
      <c r="A175" s="72" t="s">
        <v>747</v>
      </c>
      <c r="B175" s="73" t="s">
        <v>870</v>
      </c>
      <c r="C175" s="73" t="s">
        <v>93</v>
      </c>
      <c r="D175" s="73" t="s">
        <v>718</v>
      </c>
      <c r="E175" s="73" t="s">
        <v>403</v>
      </c>
      <c r="F175" s="73">
        <v>31</v>
      </c>
      <c r="G175" s="73">
        <v>9221</v>
      </c>
      <c r="H175" s="73">
        <v>0</v>
      </c>
      <c r="I175" s="73">
        <v>7.5</v>
      </c>
      <c r="J175" s="73" t="s">
        <v>648</v>
      </c>
      <c r="K175" s="73" t="s">
        <v>392</v>
      </c>
      <c r="L175" s="73" t="s">
        <v>643</v>
      </c>
      <c r="M175" s="73">
        <f t="shared" si="25"/>
        <v>285851</v>
      </c>
      <c r="N175" s="73">
        <f t="shared" si="26"/>
        <v>0</v>
      </c>
      <c r="O175" s="73">
        <f t="shared" si="27"/>
        <v>285851</v>
      </c>
      <c r="P175" s="73">
        <f t="shared" si="28"/>
        <v>21438.825000000001</v>
      </c>
      <c r="Q175" s="73">
        <f t="shared" si="29"/>
        <v>307289.82500000001</v>
      </c>
      <c r="R175" s="73"/>
      <c r="S175" s="73"/>
      <c r="T175" s="73">
        <f t="shared" si="30"/>
        <v>21438.825000000001</v>
      </c>
      <c r="U175" s="73"/>
      <c r="V175" s="73"/>
      <c r="W175" s="73">
        <f t="shared" si="31"/>
        <v>307789.82500000001</v>
      </c>
      <c r="X175" s="73" t="str">
        <f t="shared" si="32"/>
        <v>High sale</v>
      </c>
      <c r="Y175" s="73">
        <f t="shared" si="36"/>
        <v>14292.550000000001</v>
      </c>
      <c r="Z175" s="73" t="str" cm="1">
        <f t="array" ref="Z175">_xlfn.IFS(Q175&gt;=300000,"Large",Q175&gt;=150000,"Medium", Q175&gt;=0,"Small")</f>
        <v>Large</v>
      </c>
      <c r="AA175" s="73" t="str">
        <f t="shared" si="33"/>
        <v>J</v>
      </c>
      <c r="AB175" s="73" t="str">
        <f t="shared" si="34"/>
        <v>00174</v>
      </c>
      <c r="AC175" s="73" t="str">
        <f t="shared" si="35"/>
        <v>Ibrahim-North</v>
      </c>
      <c r="AD175" s="73"/>
      <c r="AE175" s="73"/>
      <c r="AF175" s="73"/>
      <c r="AG175" s="73"/>
      <c r="AH175" s="74"/>
      <c r="AI175" s="75"/>
      <c r="AU175" s="56" t="s">
        <v>654</v>
      </c>
      <c r="AV175">
        <v>663713.11625000008</v>
      </c>
      <c r="AW175">
        <v>500042.53874999995</v>
      </c>
      <c r="AX175">
        <v>859740.92500000005</v>
      </c>
      <c r="AY175">
        <v>136438.40875</v>
      </c>
      <c r="AZ175">
        <v>238280.89875000002</v>
      </c>
      <c r="BA175">
        <v>445419.37</v>
      </c>
      <c r="BB175">
        <v>861639.16</v>
      </c>
      <c r="BC175">
        <v>508892.96</v>
      </c>
      <c r="BD175">
        <v>11723.4125</v>
      </c>
      <c r="BF175">
        <v>78984.55</v>
      </c>
      <c r="BG175">
        <v>4304875.34</v>
      </c>
    </row>
    <row r="176" spans="1:59" x14ac:dyDescent="0.3">
      <c r="A176" s="76" t="s">
        <v>650</v>
      </c>
      <c r="B176" s="69" t="s">
        <v>871</v>
      </c>
      <c r="C176" s="69" t="s">
        <v>646</v>
      </c>
      <c r="D176" s="69" t="s">
        <v>784</v>
      </c>
      <c r="E176" s="69" t="s">
        <v>785</v>
      </c>
      <c r="F176" s="69">
        <v>35</v>
      </c>
      <c r="G176" s="69">
        <v>1161</v>
      </c>
      <c r="H176" s="69">
        <v>0</v>
      </c>
      <c r="I176" s="69">
        <v>7.5</v>
      </c>
      <c r="J176" s="69" t="s">
        <v>656</v>
      </c>
      <c r="K176" s="69" t="s">
        <v>372</v>
      </c>
      <c r="L176" s="69" t="s">
        <v>636</v>
      </c>
      <c r="M176" s="69">
        <f t="shared" si="25"/>
        <v>40635</v>
      </c>
      <c r="N176" s="69">
        <f t="shared" si="26"/>
        <v>0</v>
      </c>
      <c r="O176" s="69">
        <f t="shared" si="27"/>
        <v>40635</v>
      </c>
      <c r="P176" s="69">
        <f t="shared" si="28"/>
        <v>3047.625</v>
      </c>
      <c r="Q176" s="69">
        <f t="shared" si="29"/>
        <v>43682.625</v>
      </c>
      <c r="R176" s="69"/>
      <c r="S176" s="69"/>
      <c r="T176" s="69">
        <f t="shared" si="30"/>
        <v>3047.625</v>
      </c>
      <c r="U176" s="69"/>
      <c r="V176" s="69"/>
      <c r="W176" s="69">
        <f t="shared" si="31"/>
        <v>44182.625</v>
      </c>
      <c r="X176" s="69" t="str">
        <f t="shared" si="32"/>
        <v>Low Sale</v>
      </c>
      <c r="Y176" s="69">
        <f t="shared" si="36"/>
        <v>2031.75</v>
      </c>
      <c r="Z176" s="69" t="str" cm="1">
        <f t="array" ref="Z176">_xlfn.IFS(Q176&gt;=300000,"Large",Q176&gt;=150000,"Medium", Q176&gt;=0,"Small")</f>
        <v>Small</v>
      </c>
      <c r="AA176" s="69" t="str">
        <f t="shared" si="33"/>
        <v>J</v>
      </c>
      <c r="AB176" s="69" t="str">
        <f t="shared" si="34"/>
        <v>00175</v>
      </c>
      <c r="AC176" s="69" t="str">
        <f t="shared" si="35"/>
        <v>Lucky-South</v>
      </c>
      <c r="AD176" s="69"/>
      <c r="AE176" s="69"/>
      <c r="AF176" s="69"/>
      <c r="AG176" s="69"/>
      <c r="AH176" s="70"/>
      <c r="AI176" s="71"/>
      <c r="AU176" s="56" t="s">
        <v>632</v>
      </c>
      <c r="AV176">
        <v>803769.86750000005</v>
      </c>
      <c r="AW176">
        <v>1399526.8587500001</v>
      </c>
      <c r="AX176">
        <v>853915.5</v>
      </c>
      <c r="AZ176">
        <v>1514955.0912500001</v>
      </c>
      <c r="BA176">
        <v>1207211.4550000001</v>
      </c>
      <c r="BB176">
        <v>1125231.79375</v>
      </c>
      <c r="BC176">
        <v>1022267.4875</v>
      </c>
      <c r="BE176">
        <v>19155.64</v>
      </c>
      <c r="BF176">
        <v>658945.76</v>
      </c>
      <c r="BG176">
        <v>8604979.4537500013</v>
      </c>
    </row>
    <row r="177" spans="1:59" x14ac:dyDescent="0.3">
      <c r="A177" s="72" t="s">
        <v>721</v>
      </c>
      <c r="B177" s="73" t="s">
        <v>872</v>
      </c>
      <c r="C177" s="73" t="s">
        <v>89</v>
      </c>
      <c r="D177" s="73" t="s">
        <v>640</v>
      </c>
      <c r="E177" s="73" t="s">
        <v>641</v>
      </c>
      <c r="F177" s="73">
        <v>36</v>
      </c>
      <c r="G177" s="73">
        <v>3968</v>
      </c>
      <c r="H177" s="73">
        <v>15</v>
      </c>
      <c r="I177" s="73">
        <v>7.5</v>
      </c>
      <c r="J177" s="73" t="s">
        <v>656</v>
      </c>
      <c r="K177" s="73" t="s">
        <v>384</v>
      </c>
      <c r="L177" s="73" t="s">
        <v>636</v>
      </c>
      <c r="M177" s="73">
        <f t="shared" si="25"/>
        <v>142848</v>
      </c>
      <c r="N177" s="73">
        <f t="shared" si="26"/>
        <v>21427.200000000001</v>
      </c>
      <c r="O177" s="73">
        <f t="shared" si="27"/>
        <v>121420.8</v>
      </c>
      <c r="P177" s="73">
        <f t="shared" si="28"/>
        <v>9106.56</v>
      </c>
      <c r="Q177" s="73">
        <f t="shared" si="29"/>
        <v>130527.36</v>
      </c>
      <c r="R177" s="73"/>
      <c r="S177" s="73"/>
      <c r="T177" s="73">
        <f t="shared" si="30"/>
        <v>9106.56</v>
      </c>
      <c r="U177" s="73"/>
      <c r="V177" s="73"/>
      <c r="W177" s="73">
        <f t="shared" si="31"/>
        <v>131027.36</v>
      </c>
      <c r="X177" s="73" t="str">
        <f t="shared" si="32"/>
        <v>High sale</v>
      </c>
      <c r="Y177" s="73">
        <f t="shared" si="36"/>
        <v>6071.0400000000009</v>
      </c>
      <c r="Z177" s="73" t="str" cm="1">
        <f t="array" ref="Z177">_xlfn.IFS(Q177&gt;=300000,"Large",Q177&gt;=150000,"Medium", Q177&gt;=0,"Small")</f>
        <v>Small</v>
      </c>
      <c r="AA177" s="73" t="str">
        <f t="shared" si="33"/>
        <v>J</v>
      </c>
      <c r="AB177" s="73" t="str">
        <f t="shared" si="34"/>
        <v>00176</v>
      </c>
      <c r="AC177" s="73" t="str">
        <f t="shared" si="35"/>
        <v>Chinedu-South</v>
      </c>
      <c r="AD177" s="73"/>
      <c r="AE177" s="73"/>
      <c r="AF177" s="73"/>
      <c r="AG177" s="73"/>
      <c r="AH177" s="74"/>
      <c r="AI177" s="75"/>
      <c r="AU177" s="56" t="s">
        <v>650</v>
      </c>
      <c r="AV177">
        <v>680958.80374999996</v>
      </c>
      <c r="AW177">
        <v>226581.45874999999</v>
      </c>
      <c r="AX177">
        <v>833433.4175000001</v>
      </c>
      <c r="AY177">
        <v>264152.65500000003</v>
      </c>
      <c r="AZ177">
        <v>51772</v>
      </c>
      <c r="BA177">
        <v>1355475.4549999998</v>
      </c>
      <c r="BB177">
        <v>506522.20874999999</v>
      </c>
      <c r="BC177">
        <v>587973.07750000001</v>
      </c>
      <c r="BD177">
        <v>764776.17749999999</v>
      </c>
      <c r="BE177">
        <v>130853.4075</v>
      </c>
      <c r="BF177">
        <v>1197177.2437499999</v>
      </c>
      <c r="BG177">
        <v>6599675.9049999993</v>
      </c>
    </row>
    <row r="178" spans="1:59" x14ac:dyDescent="0.3">
      <c r="A178" s="76" t="s">
        <v>727</v>
      </c>
      <c r="B178" s="69" t="s">
        <v>873</v>
      </c>
      <c r="C178" s="69" t="s">
        <v>93</v>
      </c>
      <c r="D178" s="69" t="s">
        <v>672</v>
      </c>
      <c r="E178" s="69" t="s">
        <v>673</v>
      </c>
      <c r="F178" s="69">
        <v>17</v>
      </c>
      <c r="G178" s="69">
        <v>14591</v>
      </c>
      <c r="H178" s="69">
        <v>10</v>
      </c>
      <c r="I178" s="69">
        <v>7.5</v>
      </c>
      <c r="J178" s="69" t="s">
        <v>635</v>
      </c>
      <c r="K178" s="69" t="s">
        <v>384</v>
      </c>
      <c r="L178" s="69" t="s">
        <v>643</v>
      </c>
      <c r="M178" s="69">
        <f t="shared" si="25"/>
        <v>248047</v>
      </c>
      <c r="N178" s="69">
        <f t="shared" si="26"/>
        <v>24804.7</v>
      </c>
      <c r="O178" s="69">
        <f t="shared" si="27"/>
        <v>223242.3</v>
      </c>
      <c r="P178" s="69">
        <f t="shared" si="28"/>
        <v>16743.172500000001</v>
      </c>
      <c r="Q178" s="69">
        <f t="shared" si="29"/>
        <v>239985.47249999997</v>
      </c>
      <c r="R178" s="69"/>
      <c r="S178" s="69"/>
      <c r="T178" s="69">
        <f t="shared" si="30"/>
        <v>16743.172499999997</v>
      </c>
      <c r="U178" s="69"/>
      <c r="V178" s="69"/>
      <c r="W178" s="69">
        <f t="shared" si="31"/>
        <v>240485.47249999997</v>
      </c>
      <c r="X178" s="69" t="str">
        <f t="shared" si="32"/>
        <v>High sale</v>
      </c>
      <c r="Y178" s="69">
        <f t="shared" si="36"/>
        <v>0</v>
      </c>
      <c r="Z178" s="69" t="str" cm="1">
        <f t="array" ref="Z178">_xlfn.IFS(Q178&gt;=300000,"Large",Q178&gt;=150000,"Medium", Q178&gt;=0,"Small")</f>
        <v>Medium</v>
      </c>
      <c r="AA178" s="69" t="str">
        <f t="shared" si="33"/>
        <v>J</v>
      </c>
      <c r="AB178" s="69" t="str">
        <f t="shared" si="34"/>
        <v>00177</v>
      </c>
      <c r="AC178" s="69" t="str">
        <f t="shared" si="35"/>
        <v>Ibrahim-North</v>
      </c>
      <c r="AD178" s="69"/>
      <c r="AE178" s="69"/>
      <c r="AF178" s="69"/>
      <c r="AG178" s="69"/>
      <c r="AH178" s="70"/>
      <c r="AI178" s="71"/>
      <c r="AU178" s="56" t="s">
        <v>727</v>
      </c>
      <c r="AV178">
        <v>514064.67749999999</v>
      </c>
      <c r="AW178">
        <v>1124294.50125</v>
      </c>
      <c r="AX178">
        <v>188604.45</v>
      </c>
      <c r="AY178">
        <v>454588.25999999995</v>
      </c>
      <c r="AZ178">
        <v>1428550.6225000001</v>
      </c>
      <c r="BA178">
        <v>1189242.3999999999</v>
      </c>
      <c r="BB178">
        <v>313508.27</v>
      </c>
      <c r="BC178">
        <v>707362.20124999993</v>
      </c>
      <c r="BD178">
        <v>304797.75999999995</v>
      </c>
      <c r="BE178">
        <v>30302.1</v>
      </c>
      <c r="BF178">
        <v>929037.89750000008</v>
      </c>
      <c r="BG178">
        <v>7184353.1399999997</v>
      </c>
    </row>
    <row r="179" spans="1:59" x14ac:dyDescent="0.3">
      <c r="A179" s="72" t="s">
        <v>705</v>
      </c>
      <c r="B179" s="73" t="s">
        <v>874</v>
      </c>
      <c r="C179" s="73" t="s">
        <v>379</v>
      </c>
      <c r="D179" s="73" t="s">
        <v>681</v>
      </c>
      <c r="E179" s="73" t="s">
        <v>673</v>
      </c>
      <c r="F179" s="73">
        <v>31</v>
      </c>
      <c r="G179" s="73">
        <v>718</v>
      </c>
      <c r="H179" s="73">
        <v>15</v>
      </c>
      <c r="I179" s="73">
        <v>7.5</v>
      </c>
      <c r="J179" s="73" t="s">
        <v>656</v>
      </c>
      <c r="K179" s="73" t="s">
        <v>384</v>
      </c>
      <c r="L179" s="73" t="s">
        <v>643</v>
      </c>
      <c r="M179" s="73">
        <f t="shared" si="25"/>
        <v>22258</v>
      </c>
      <c r="N179" s="73">
        <f t="shared" si="26"/>
        <v>3338.7</v>
      </c>
      <c r="O179" s="73">
        <f t="shared" si="27"/>
        <v>18919.3</v>
      </c>
      <c r="P179" s="73">
        <f t="shared" si="28"/>
        <v>1418.9475</v>
      </c>
      <c r="Q179" s="73">
        <f t="shared" si="29"/>
        <v>20338.247499999998</v>
      </c>
      <c r="R179" s="73"/>
      <c r="S179" s="73"/>
      <c r="T179" s="73">
        <f t="shared" si="30"/>
        <v>1418.9475</v>
      </c>
      <c r="U179" s="73"/>
      <c r="V179" s="73"/>
      <c r="W179" s="73">
        <f t="shared" si="31"/>
        <v>20838.247499999998</v>
      </c>
      <c r="X179" s="73" t="str">
        <f t="shared" si="32"/>
        <v>Low Sale</v>
      </c>
      <c r="Y179" s="73">
        <f t="shared" si="36"/>
        <v>945.96500000000003</v>
      </c>
      <c r="Z179" s="73" t="str" cm="1">
        <f t="array" ref="Z179">_xlfn.IFS(Q179&gt;=300000,"Large",Q179&gt;=150000,"Medium", Q179&gt;=0,"Small")</f>
        <v>Small</v>
      </c>
      <c r="AA179" s="73" t="str">
        <f t="shared" si="33"/>
        <v>J</v>
      </c>
      <c r="AB179" s="73" t="str">
        <f t="shared" si="34"/>
        <v>00178</v>
      </c>
      <c r="AC179" s="73" t="str">
        <f t="shared" si="35"/>
        <v>John-North</v>
      </c>
      <c r="AD179" s="73"/>
      <c r="AE179" s="73"/>
      <c r="AF179" s="73"/>
      <c r="AG179" s="73"/>
      <c r="AH179" s="74"/>
      <c r="AI179" s="75"/>
      <c r="AU179" s="56" t="s">
        <v>708</v>
      </c>
      <c r="AW179">
        <v>506942.37250000006</v>
      </c>
      <c r="AX179">
        <v>1009782.5449999999</v>
      </c>
      <c r="AY179">
        <v>743384.96750000003</v>
      </c>
      <c r="AZ179">
        <v>740357.98250000004</v>
      </c>
      <c r="BA179">
        <v>438271.58750000002</v>
      </c>
      <c r="BB179">
        <v>70695.977499999994</v>
      </c>
      <c r="BC179">
        <v>94582.8</v>
      </c>
      <c r="BD179">
        <v>641203.1</v>
      </c>
      <c r="BE179">
        <v>85682.875</v>
      </c>
      <c r="BF179">
        <v>1719642.5625</v>
      </c>
      <c r="BG179">
        <v>6050546.7699999996</v>
      </c>
    </row>
    <row r="180" spans="1:59" x14ac:dyDescent="0.3">
      <c r="A180" s="76" t="s">
        <v>724</v>
      </c>
      <c r="B180" s="69" t="s">
        <v>875</v>
      </c>
      <c r="C180" s="69" t="s">
        <v>662</v>
      </c>
      <c r="D180" s="69" t="s">
        <v>246</v>
      </c>
      <c r="E180" s="69" t="s">
        <v>416</v>
      </c>
      <c r="F180" s="69">
        <v>14</v>
      </c>
      <c r="G180" s="69">
        <v>9411</v>
      </c>
      <c r="H180" s="69">
        <v>10</v>
      </c>
      <c r="I180" s="69">
        <v>7.5</v>
      </c>
      <c r="J180" s="69" t="s">
        <v>642</v>
      </c>
      <c r="K180" s="69" t="s">
        <v>372</v>
      </c>
      <c r="L180" s="69" t="s">
        <v>636</v>
      </c>
      <c r="M180" s="69">
        <f t="shared" si="25"/>
        <v>131754</v>
      </c>
      <c r="N180" s="69">
        <f t="shared" si="26"/>
        <v>13175.4</v>
      </c>
      <c r="O180" s="69">
        <f t="shared" si="27"/>
        <v>118578.6</v>
      </c>
      <c r="P180" s="69">
        <f t="shared" si="28"/>
        <v>8893.3950000000004</v>
      </c>
      <c r="Q180" s="69">
        <f t="shared" si="29"/>
        <v>127471.99500000001</v>
      </c>
      <c r="R180" s="69"/>
      <c r="S180" s="69"/>
      <c r="T180" s="69">
        <f t="shared" si="30"/>
        <v>8893.3950000000004</v>
      </c>
      <c r="U180" s="69"/>
      <c r="V180" s="69"/>
      <c r="W180" s="69">
        <f t="shared" si="31"/>
        <v>127971.99500000001</v>
      </c>
      <c r="X180" s="69" t="str">
        <f t="shared" si="32"/>
        <v>High sale</v>
      </c>
      <c r="Y180" s="69">
        <f t="shared" si="36"/>
        <v>0</v>
      </c>
      <c r="Z180" s="69" t="str" cm="1">
        <f t="array" ref="Z180">_xlfn.IFS(Q180&gt;=300000,"Large",Q180&gt;=150000,"Medium", Q180&gt;=0,"Small")</f>
        <v>Small</v>
      </c>
      <c r="AA180" s="69" t="str">
        <f t="shared" si="33"/>
        <v>J</v>
      </c>
      <c r="AB180" s="69" t="str">
        <f t="shared" si="34"/>
        <v>00179</v>
      </c>
      <c r="AC180" s="69" t="str">
        <f t="shared" si="35"/>
        <v>Ade-South</v>
      </c>
      <c r="AD180" s="69"/>
      <c r="AE180" s="69"/>
      <c r="AF180" s="69"/>
      <c r="AG180" s="69"/>
      <c r="AH180" s="70"/>
      <c r="AI180" s="71"/>
      <c r="AU180" s="56" t="s">
        <v>712</v>
      </c>
      <c r="AW180">
        <v>1240546.0762499999</v>
      </c>
      <c r="AX180">
        <v>397727.10250000004</v>
      </c>
      <c r="AY180">
        <v>553394.19750000001</v>
      </c>
      <c r="AZ180">
        <v>673898.36499999999</v>
      </c>
      <c r="BA180">
        <v>553925.03249999997</v>
      </c>
      <c r="BB180">
        <v>309783.82500000001</v>
      </c>
      <c r="BC180">
        <v>584253.63124999998</v>
      </c>
      <c r="BD180">
        <v>378228.43</v>
      </c>
      <c r="BE180">
        <v>565383.13500000001</v>
      </c>
      <c r="BF180">
        <v>532603.375</v>
      </c>
      <c r="BG180">
        <v>5789743.169999999</v>
      </c>
    </row>
    <row r="181" spans="1:59" x14ac:dyDescent="0.3">
      <c r="A181" s="72" t="s">
        <v>654</v>
      </c>
      <c r="B181" s="73" t="s">
        <v>876</v>
      </c>
      <c r="C181" s="73" t="s">
        <v>646</v>
      </c>
      <c r="D181" s="73" t="s">
        <v>640</v>
      </c>
      <c r="E181" s="73" t="s">
        <v>641</v>
      </c>
      <c r="F181" s="73">
        <v>16</v>
      </c>
      <c r="G181" s="73">
        <v>8332</v>
      </c>
      <c r="H181" s="73">
        <v>5</v>
      </c>
      <c r="I181" s="73">
        <v>7.5</v>
      </c>
      <c r="J181" s="73" t="s">
        <v>642</v>
      </c>
      <c r="K181" s="73" t="s">
        <v>392</v>
      </c>
      <c r="L181" s="73" t="s">
        <v>636</v>
      </c>
      <c r="M181" s="73">
        <f t="shared" si="25"/>
        <v>133312</v>
      </c>
      <c r="N181" s="73">
        <f t="shared" si="26"/>
        <v>6665.6</v>
      </c>
      <c r="O181" s="73">
        <f t="shared" si="27"/>
        <v>126646.39999999999</v>
      </c>
      <c r="P181" s="73">
        <f t="shared" si="28"/>
        <v>9498.48</v>
      </c>
      <c r="Q181" s="73">
        <f t="shared" si="29"/>
        <v>136144.88</v>
      </c>
      <c r="R181" s="73"/>
      <c r="S181" s="73"/>
      <c r="T181" s="73">
        <f t="shared" si="30"/>
        <v>9498.48</v>
      </c>
      <c r="U181" s="73"/>
      <c r="V181" s="73"/>
      <c r="W181" s="73">
        <f t="shared" si="31"/>
        <v>136644.88</v>
      </c>
      <c r="X181" s="73" t="str">
        <f t="shared" si="32"/>
        <v>High sale</v>
      </c>
      <c r="Y181" s="73">
        <f t="shared" si="36"/>
        <v>0</v>
      </c>
      <c r="Z181" s="73" t="str" cm="1">
        <f t="array" ref="Z181">_xlfn.IFS(Q181&gt;=300000,"Large",Q181&gt;=150000,"Medium", Q181&gt;=0,"Small")</f>
        <v>Small</v>
      </c>
      <c r="AA181" s="73" t="str">
        <f t="shared" si="33"/>
        <v>J</v>
      </c>
      <c r="AB181" s="73" t="str">
        <f t="shared" si="34"/>
        <v>00180</v>
      </c>
      <c r="AC181" s="73" t="str">
        <f t="shared" si="35"/>
        <v>Lucky-South</v>
      </c>
      <c r="AD181" s="73"/>
      <c r="AE181" s="73"/>
      <c r="AF181" s="73"/>
      <c r="AG181" s="73"/>
      <c r="AH181" s="74"/>
      <c r="AI181" s="75"/>
      <c r="AU181" s="56" t="s">
        <v>750</v>
      </c>
      <c r="AV181">
        <v>217504.42749999999</v>
      </c>
      <c r="AW181">
        <v>266066.37</v>
      </c>
      <c r="AX181">
        <v>1372919.8025000002</v>
      </c>
      <c r="AY181">
        <v>725363.02249999996</v>
      </c>
      <c r="AZ181">
        <v>124490.32125000001</v>
      </c>
      <c r="BA181">
        <v>795893.2350000001</v>
      </c>
      <c r="BB181">
        <v>381221.76750000002</v>
      </c>
      <c r="BC181">
        <v>718339.24124999996</v>
      </c>
      <c r="BE181">
        <v>493562.0625</v>
      </c>
      <c r="BF181">
        <v>2227122.9724999997</v>
      </c>
      <c r="BG181">
        <v>7322483.2225000001</v>
      </c>
    </row>
    <row r="182" spans="1:59" x14ac:dyDescent="0.3">
      <c r="A182" s="76" t="s">
        <v>747</v>
      </c>
      <c r="B182" s="69" t="s">
        <v>877</v>
      </c>
      <c r="C182" s="69" t="s">
        <v>714</v>
      </c>
      <c r="D182" s="69" t="s">
        <v>690</v>
      </c>
      <c r="E182" s="69" t="s">
        <v>408</v>
      </c>
      <c r="F182" s="69">
        <v>2</v>
      </c>
      <c r="G182" s="69">
        <v>1718</v>
      </c>
      <c r="H182" s="69">
        <v>0</v>
      </c>
      <c r="I182" s="69">
        <v>7.5</v>
      </c>
      <c r="J182" s="69" t="s">
        <v>642</v>
      </c>
      <c r="K182" s="69" t="s">
        <v>384</v>
      </c>
      <c r="L182" s="69" t="s">
        <v>649</v>
      </c>
      <c r="M182" s="69">
        <f t="shared" si="25"/>
        <v>3436</v>
      </c>
      <c r="N182" s="69">
        <f t="shared" si="26"/>
        <v>0</v>
      </c>
      <c r="O182" s="69">
        <f t="shared" si="27"/>
        <v>3436</v>
      </c>
      <c r="P182" s="69">
        <f t="shared" si="28"/>
        <v>257.7</v>
      </c>
      <c r="Q182" s="69">
        <f t="shared" si="29"/>
        <v>3693.7</v>
      </c>
      <c r="R182" s="69"/>
      <c r="S182" s="69"/>
      <c r="T182" s="69">
        <f t="shared" si="30"/>
        <v>257.7</v>
      </c>
      <c r="U182" s="69"/>
      <c r="V182" s="69"/>
      <c r="W182" s="69">
        <f t="shared" si="31"/>
        <v>4193.7</v>
      </c>
      <c r="X182" s="69" t="str">
        <f t="shared" si="32"/>
        <v>Low Sale</v>
      </c>
      <c r="Y182" s="69">
        <f t="shared" si="36"/>
        <v>0</v>
      </c>
      <c r="Z182" s="69" t="str" cm="1">
        <f t="array" ref="Z182">_xlfn.IFS(Q182&gt;=300000,"Large",Q182&gt;=150000,"Medium", Q182&gt;=0,"Small")</f>
        <v>Small</v>
      </c>
      <c r="AA182" s="69" t="str">
        <f t="shared" si="33"/>
        <v>J</v>
      </c>
      <c r="AB182" s="69" t="str">
        <f t="shared" si="34"/>
        <v>00181</v>
      </c>
      <c r="AC182" s="69" t="str">
        <f t="shared" si="35"/>
        <v>Hassan-West</v>
      </c>
      <c r="AD182" s="69"/>
      <c r="AE182" s="69"/>
      <c r="AF182" s="69"/>
      <c r="AG182" s="69"/>
      <c r="AH182" s="70"/>
      <c r="AI182" s="71"/>
      <c r="AU182" s="56" t="s">
        <v>687</v>
      </c>
      <c r="AV182">
        <v>455581.02249999996</v>
      </c>
      <c r="AW182">
        <v>336503.91749999998</v>
      </c>
      <c r="AX182">
        <v>936762.79375000007</v>
      </c>
      <c r="AY182">
        <v>2666262.4075000002</v>
      </c>
      <c r="AZ182">
        <v>1066577.32125</v>
      </c>
      <c r="BA182">
        <v>431462</v>
      </c>
      <c r="BB182">
        <v>1614710.7375000003</v>
      </c>
      <c r="BC182">
        <v>844076.34750000003</v>
      </c>
      <c r="BD182">
        <v>406338.39</v>
      </c>
      <c r="BE182">
        <v>237726.36000000002</v>
      </c>
      <c r="BF182">
        <v>848240.52124999987</v>
      </c>
      <c r="BG182">
        <v>9844241.8187500015</v>
      </c>
    </row>
    <row r="183" spans="1:59" x14ac:dyDescent="0.3">
      <c r="A183" s="72" t="s">
        <v>733</v>
      </c>
      <c r="B183" s="73" t="s">
        <v>878</v>
      </c>
      <c r="C183" s="73" t="s">
        <v>100</v>
      </c>
      <c r="D183" s="73" t="s">
        <v>685</v>
      </c>
      <c r="E183" s="73" t="s">
        <v>406</v>
      </c>
      <c r="F183" s="73">
        <v>32</v>
      </c>
      <c r="G183" s="73">
        <v>14392</v>
      </c>
      <c r="H183" s="73">
        <v>5</v>
      </c>
      <c r="I183" s="73">
        <v>7.5</v>
      </c>
      <c r="J183" s="73" t="s">
        <v>635</v>
      </c>
      <c r="K183" s="73" t="s">
        <v>372</v>
      </c>
      <c r="L183" s="73" t="s">
        <v>665</v>
      </c>
      <c r="M183" s="73">
        <f t="shared" si="25"/>
        <v>460544</v>
      </c>
      <c r="N183" s="73">
        <f t="shared" si="26"/>
        <v>23027.200000000001</v>
      </c>
      <c r="O183" s="73">
        <f t="shared" si="27"/>
        <v>437516.79999999999</v>
      </c>
      <c r="P183" s="73">
        <f t="shared" si="28"/>
        <v>32813.760000000002</v>
      </c>
      <c r="Q183" s="73">
        <f t="shared" si="29"/>
        <v>470330.56</v>
      </c>
      <c r="R183" s="73"/>
      <c r="S183" s="73"/>
      <c r="T183" s="73">
        <f t="shared" si="30"/>
        <v>32813.759999999995</v>
      </c>
      <c r="U183" s="73"/>
      <c r="V183" s="73"/>
      <c r="W183" s="73">
        <f t="shared" si="31"/>
        <v>470830.56</v>
      </c>
      <c r="X183" s="73" t="str">
        <f t="shared" si="32"/>
        <v>High sale</v>
      </c>
      <c r="Y183" s="73">
        <f t="shared" si="36"/>
        <v>21875.84</v>
      </c>
      <c r="Z183" s="73" t="str" cm="1">
        <f t="array" ref="Z183">_xlfn.IFS(Q183&gt;=300000,"Large",Q183&gt;=150000,"Medium", Q183&gt;=0,"Small")</f>
        <v>Large</v>
      </c>
      <c r="AA183" s="73" t="str">
        <f t="shared" si="33"/>
        <v>J</v>
      </c>
      <c r="AB183" s="73" t="str">
        <f t="shared" si="34"/>
        <v>00182</v>
      </c>
      <c r="AC183" s="73" t="str">
        <f t="shared" si="35"/>
        <v>Kemi-East</v>
      </c>
      <c r="AD183" s="73"/>
      <c r="AE183" s="73"/>
      <c r="AF183" s="73"/>
      <c r="AG183" s="73"/>
      <c r="AH183" s="74"/>
      <c r="AI183" s="75"/>
      <c r="AU183" s="79">
        <v>45863</v>
      </c>
      <c r="BA183">
        <v>72691.5</v>
      </c>
      <c r="BG183">
        <v>72691.5</v>
      </c>
    </row>
    <row r="184" spans="1:59" x14ac:dyDescent="0.3">
      <c r="A184" s="76" t="s">
        <v>693</v>
      </c>
      <c r="B184" s="69" t="s">
        <v>879</v>
      </c>
      <c r="C184" s="69" t="s">
        <v>100</v>
      </c>
      <c r="D184" s="69" t="s">
        <v>246</v>
      </c>
      <c r="E184" s="69" t="s">
        <v>416</v>
      </c>
      <c r="F184" s="69">
        <v>28</v>
      </c>
      <c r="G184" s="69">
        <v>6367</v>
      </c>
      <c r="H184" s="69">
        <v>5</v>
      </c>
      <c r="I184" s="69">
        <v>7.5</v>
      </c>
      <c r="J184" s="69" t="s">
        <v>635</v>
      </c>
      <c r="K184" s="69" t="s">
        <v>384</v>
      </c>
      <c r="L184" s="69" t="s">
        <v>665</v>
      </c>
      <c r="M184" s="69">
        <f t="shared" si="25"/>
        <v>178276</v>
      </c>
      <c r="N184" s="69">
        <f t="shared" si="26"/>
        <v>8913.7999999999993</v>
      </c>
      <c r="O184" s="69">
        <f t="shared" si="27"/>
        <v>169362.2</v>
      </c>
      <c r="P184" s="69">
        <f t="shared" si="28"/>
        <v>12702.165000000001</v>
      </c>
      <c r="Q184" s="69">
        <f t="shared" si="29"/>
        <v>182064.36500000002</v>
      </c>
      <c r="R184" s="69"/>
      <c r="S184" s="69"/>
      <c r="T184" s="69">
        <f t="shared" si="30"/>
        <v>12702.165000000001</v>
      </c>
      <c r="U184" s="69"/>
      <c r="V184" s="69"/>
      <c r="W184" s="69">
        <f t="shared" si="31"/>
        <v>182564.36500000002</v>
      </c>
      <c r="X184" s="69" t="str">
        <f t="shared" si="32"/>
        <v>High sale</v>
      </c>
      <c r="Y184" s="69">
        <f t="shared" si="36"/>
        <v>0</v>
      </c>
      <c r="Z184" s="69" t="str" cm="1">
        <f t="array" ref="Z184">_xlfn.IFS(Q184&gt;=300000,"Large",Q184&gt;=150000,"Medium", Q184&gt;=0,"Small")</f>
        <v>Medium</v>
      </c>
      <c r="AA184" s="69" t="str">
        <f t="shared" si="33"/>
        <v>J</v>
      </c>
      <c r="AB184" s="69" t="str">
        <f t="shared" si="34"/>
        <v>00183</v>
      </c>
      <c r="AC184" s="69" t="str">
        <f t="shared" si="35"/>
        <v>Kemi-East</v>
      </c>
      <c r="AD184" s="69"/>
      <c r="AE184" s="69"/>
      <c r="AF184" s="69"/>
      <c r="AG184" s="69"/>
      <c r="AH184" s="70"/>
      <c r="AI184" s="71"/>
      <c r="AU184" s="56" t="s">
        <v>1821</v>
      </c>
      <c r="AV184">
        <v>11925828.49625</v>
      </c>
      <c r="AW184">
        <v>22816725.521249995</v>
      </c>
      <c r="AX184">
        <v>19575121.877500001</v>
      </c>
      <c r="AY184">
        <v>25166862.302500006</v>
      </c>
      <c r="AZ184">
        <v>25311556.066249989</v>
      </c>
      <c r="BA184">
        <v>24508506.341249995</v>
      </c>
      <c r="BB184">
        <v>20863674.712499999</v>
      </c>
      <c r="BC184">
        <v>15380430.490000006</v>
      </c>
      <c r="BD184">
        <v>14459459.8225</v>
      </c>
      <c r="BE184">
        <v>11888564.535000002</v>
      </c>
      <c r="BF184">
        <v>23005974.379999999</v>
      </c>
      <c r="BG184">
        <v>214902704.54500002</v>
      </c>
    </row>
    <row r="185" spans="1:59" x14ac:dyDescent="0.3">
      <c r="A185" s="72" t="s">
        <v>708</v>
      </c>
      <c r="B185" s="73" t="s">
        <v>880</v>
      </c>
      <c r="C185" s="73" t="s">
        <v>379</v>
      </c>
      <c r="D185" s="73" t="s">
        <v>740</v>
      </c>
      <c r="E185" s="73" t="s">
        <v>408</v>
      </c>
      <c r="F185" s="73">
        <v>1</v>
      </c>
      <c r="G185" s="73">
        <v>6776</v>
      </c>
      <c r="H185" s="73">
        <v>15</v>
      </c>
      <c r="I185" s="73">
        <v>7.5</v>
      </c>
      <c r="J185" s="73" t="s">
        <v>656</v>
      </c>
      <c r="K185" s="73" t="s">
        <v>384</v>
      </c>
      <c r="L185" s="73" t="s">
        <v>649</v>
      </c>
      <c r="M185" s="73">
        <f t="shared" si="25"/>
        <v>6776</v>
      </c>
      <c r="N185" s="73">
        <f t="shared" si="26"/>
        <v>1016.4</v>
      </c>
      <c r="O185" s="73">
        <f t="shared" si="27"/>
        <v>5759.6</v>
      </c>
      <c r="P185" s="73">
        <f t="shared" si="28"/>
        <v>431.97</v>
      </c>
      <c r="Q185" s="73">
        <f t="shared" si="29"/>
        <v>6191.5700000000006</v>
      </c>
      <c r="R185" s="73"/>
      <c r="S185" s="73"/>
      <c r="T185" s="73">
        <f t="shared" si="30"/>
        <v>431.97</v>
      </c>
      <c r="U185" s="73"/>
      <c r="V185" s="73"/>
      <c r="W185" s="73">
        <f t="shared" si="31"/>
        <v>6691.5700000000006</v>
      </c>
      <c r="X185" s="73" t="str">
        <f t="shared" si="32"/>
        <v>Low Sale</v>
      </c>
      <c r="Y185" s="73">
        <f t="shared" si="36"/>
        <v>0</v>
      </c>
      <c r="Z185" s="73" t="str" cm="1">
        <f t="array" ref="Z185">_xlfn.IFS(Q185&gt;=300000,"Large",Q185&gt;=150000,"Medium", Q185&gt;=0,"Small")</f>
        <v>Small</v>
      </c>
      <c r="AA185" s="73" t="str">
        <f t="shared" si="33"/>
        <v>J</v>
      </c>
      <c r="AB185" s="73" t="str">
        <f t="shared" si="34"/>
        <v>00184</v>
      </c>
      <c r="AC185" s="73" t="str">
        <f t="shared" si="35"/>
        <v>John-West</v>
      </c>
      <c r="AD185" s="73"/>
      <c r="AE185" s="73"/>
      <c r="AF185" s="73"/>
      <c r="AG185" s="73"/>
      <c r="AH185" s="74"/>
      <c r="AI185" s="75"/>
    </row>
    <row r="186" spans="1:59" x14ac:dyDescent="0.3">
      <c r="A186" s="76" t="s">
        <v>733</v>
      </c>
      <c r="B186" s="69" t="s">
        <v>881</v>
      </c>
      <c r="C186" s="69" t="s">
        <v>100</v>
      </c>
      <c r="D186" s="69" t="s">
        <v>246</v>
      </c>
      <c r="E186" s="69" t="s">
        <v>416</v>
      </c>
      <c r="F186" s="69">
        <v>38</v>
      </c>
      <c r="G186" s="69">
        <v>4013</v>
      </c>
      <c r="H186" s="69">
        <v>15</v>
      </c>
      <c r="I186" s="69">
        <v>7.5</v>
      </c>
      <c r="J186" s="69" t="s">
        <v>656</v>
      </c>
      <c r="K186" s="69" t="s">
        <v>372</v>
      </c>
      <c r="L186" s="69" t="s">
        <v>649</v>
      </c>
      <c r="M186" s="69">
        <f t="shared" si="25"/>
        <v>152494</v>
      </c>
      <c r="N186" s="69">
        <f t="shared" si="26"/>
        <v>22874.1</v>
      </c>
      <c r="O186" s="69">
        <f t="shared" si="27"/>
        <v>129619.9</v>
      </c>
      <c r="P186" s="69">
        <f t="shared" si="28"/>
        <v>9721.4925000000003</v>
      </c>
      <c r="Q186" s="69">
        <f t="shared" si="29"/>
        <v>139341.39249999999</v>
      </c>
      <c r="R186" s="69"/>
      <c r="S186" s="69"/>
      <c r="T186" s="69">
        <f t="shared" si="30"/>
        <v>9721.4924999999985</v>
      </c>
      <c r="U186" s="69"/>
      <c r="V186" s="69"/>
      <c r="W186" s="69">
        <f t="shared" si="31"/>
        <v>139841.39249999999</v>
      </c>
      <c r="X186" s="69" t="str">
        <f t="shared" si="32"/>
        <v>High sale</v>
      </c>
      <c r="Y186" s="69">
        <f t="shared" si="36"/>
        <v>6480.9949999999999</v>
      </c>
      <c r="Z186" s="69" t="str" cm="1">
        <f t="array" ref="Z186">_xlfn.IFS(Q186&gt;=300000,"Large",Q186&gt;=150000,"Medium", Q186&gt;=0,"Small")</f>
        <v>Small</v>
      </c>
      <c r="AA186" s="69" t="str">
        <f t="shared" si="33"/>
        <v>J</v>
      </c>
      <c r="AB186" s="69" t="str">
        <f t="shared" si="34"/>
        <v>00185</v>
      </c>
      <c r="AC186" s="69" t="str">
        <f t="shared" si="35"/>
        <v>Kemi-West</v>
      </c>
      <c r="AD186" s="69"/>
      <c r="AE186" s="69"/>
      <c r="AF186" s="69"/>
      <c r="AG186" s="69"/>
      <c r="AH186" s="70"/>
      <c r="AI186" s="71"/>
    </row>
    <row r="187" spans="1:59" x14ac:dyDescent="0.3">
      <c r="A187" s="72" t="s">
        <v>712</v>
      </c>
      <c r="B187" s="73" t="s">
        <v>882</v>
      </c>
      <c r="C187" s="73" t="s">
        <v>100</v>
      </c>
      <c r="D187" s="73" t="s">
        <v>690</v>
      </c>
      <c r="E187" s="73" t="s">
        <v>408</v>
      </c>
      <c r="F187" s="73">
        <v>20</v>
      </c>
      <c r="G187" s="73">
        <v>5436</v>
      </c>
      <c r="H187" s="73">
        <v>0</v>
      </c>
      <c r="I187" s="73">
        <v>7.5</v>
      </c>
      <c r="J187" s="73" t="s">
        <v>635</v>
      </c>
      <c r="K187" s="73" t="s">
        <v>384</v>
      </c>
      <c r="L187" s="73" t="s">
        <v>649</v>
      </c>
      <c r="M187" s="73">
        <f t="shared" si="25"/>
        <v>108720</v>
      </c>
      <c r="N187" s="73">
        <f t="shared" si="26"/>
        <v>0</v>
      </c>
      <c r="O187" s="73">
        <f t="shared" si="27"/>
        <v>108720</v>
      </c>
      <c r="P187" s="73">
        <f t="shared" si="28"/>
        <v>8154</v>
      </c>
      <c r="Q187" s="73">
        <f t="shared" si="29"/>
        <v>116874</v>
      </c>
      <c r="R187" s="73"/>
      <c r="S187" s="73"/>
      <c r="T187" s="73">
        <f t="shared" si="30"/>
        <v>8154</v>
      </c>
      <c r="U187" s="73"/>
      <c r="V187" s="73"/>
      <c r="W187" s="73">
        <f t="shared" si="31"/>
        <v>117374</v>
      </c>
      <c r="X187" s="73" t="str">
        <f t="shared" si="32"/>
        <v>High sale</v>
      </c>
      <c r="Y187" s="73">
        <f t="shared" si="36"/>
        <v>0</v>
      </c>
      <c r="Z187" s="73" t="str" cm="1">
        <f t="array" ref="Z187">_xlfn.IFS(Q187&gt;=300000,"Large",Q187&gt;=150000,"Medium", Q187&gt;=0,"Small")</f>
        <v>Small</v>
      </c>
      <c r="AA187" s="73" t="str">
        <f t="shared" si="33"/>
        <v>J</v>
      </c>
      <c r="AB187" s="73" t="str">
        <f t="shared" si="34"/>
        <v>00186</v>
      </c>
      <c r="AC187" s="73" t="str">
        <f t="shared" si="35"/>
        <v>Kemi-West</v>
      </c>
      <c r="AD187" s="73"/>
      <c r="AE187" s="73"/>
      <c r="AF187" s="73"/>
      <c r="AG187" s="73"/>
      <c r="AH187" s="74"/>
      <c r="AI187" s="75"/>
    </row>
    <row r="188" spans="1:59" x14ac:dyDescent="0.3">
      <c r="A188" s="76" t="s">
        <v>750</v>
      </c>
      <c r="B188" s="69" t="s">
        <v>883</v>
      </c>
      <c r="C188" s="69" t="s">
        <v>662</v>
      </c>
      <c r="D188" s="69" t="s">
        <v>245</v>
      </c>
      <c r="E188" s="69" t="s">
        <v>416</v>
      </c>
      <c r="F188" s="69">
        <v>12</v>
      </c>
      <c r="G188" s="69">
        <v>6540</v>
      </c>
      <c r="H188" s="69">
        <v>15</v>
      </c>
      <c r="I188" s="69">
        <v>7.5</v>
      </c>
      <c r="J188" s="69" t="s">
        <v>642</v>
      </c>
      <c r="K188" s="69" t="s">
        <v>384</v>
      </c>
      <c r="L188" s="69" t="s">
        <v>643</v>
      </c>
      <c r="M188" s="69">
        <f t="shared" si="25"/>
        <v>78480</v>
      </c>
      <c r="N188" s="69">
        <f t="shared" si="26"/>
        <v>11772</v>
      </c>
      <c r="O188" s="69">
        <f t="shared" si="27"/>
        <v>66708</v>
      </c>
      <c r="P188" s="69">
        <f t="shared" si="28"/>
        <v>5003.1000000000004</v>
      </c>
      <c r="Q188" s="69">
        <f t="shared" si="29"/>
        <v>71711.100000000006</v>
      </c>
      <c r="R188" s="69"/>
      <c r="S188" s="69"/>
      <c r="T188" s="69">
        <f t="shared" si="30"/>
        <v>5003.0999999999995</v>
      </c>
      <c r="U188" s="69"/>
      <c r="V188" s="69"/>
      <c r="W188" s="69">
        <f t="shared" si="31"/>
        <v>72211.100000000006</v>
      </c>
      <c r="X188" s="69" t="str">
        <f t="shared" si="32"/>
        <v>Low Sale</v>
      </c>
      <c r="Y188" s="69">
        <f t="shared" si="36"/>
        <v>0</v>
      </c>
      <c r="Z188" s="69" t="str" cm="1">
        <f t="array" ref="Z188">_xlfn.IFS(Q188&gt;=300000,"Large",Q188&gt;=150000,"Medium", Q188&gt;=0,"Small")</f>
        <v>Small</v>
      </c>
      <c r="AA188" s="69" t="str">
        <f t="shared" si="33"/>
        <v>J</v>
      </c>
      <c r="AB188" s="69" t="str">
        <f t="shared" si="34"/>
        <v>00187</v>
      </c>
      <c r="AC188" s="69" t="str">
        <f t="shared" si="35"/>
        <v>Ade-North</v>
      </c>
      <c r="AD188" s="69"/>
      <c r="AE188" s="69"/>
      <c r="AF188" s="69"/>
      <c r="AG188" s="69"/>
      <c r="AH188" s="70"/>
      <c r="AI188" s="71"/>
    </row>
    <row r="189" spans="1:59" x14ac:dyDescent="0.3">
      <c r="A189" s="72" t="s">
        <v>650</v>
      </c>
      <c r="B189" s="73" t="s">
        <v>884</v>
      </c>
      <c r="C189" s="73" t="s">
        <v>89</v>
      </c>
      <c r="D189" s="73" t="s">
        <v>245</v>
      </c>
      <c r="E189" s="73" t="s">
        <v>416</v>
      </c>
      <c r="F189" s="73">
        <v>10</v>
      </c>
      <c r="G189" s="73">
        <v>4816</v>
      </c>
      <c r="H189" s="73">
        <v>0</v>
      </c>
      <c r="I189" s="73">
        <v>7.5</v>
      </c>
      <c r="J189" s="73" t="s">
        <v>642</v>
      </c>
      <c r="K189" s="73" t="s">
        <v>392</v>
      </c>
      <c r="L189" s="73" t="s">
        <v>636</v>
      </c>
      <c r="M189" s="73">
        <f t="shared" si="25"/>
        <v>48160</v>
      </c>
      <c r="N189" s="73">
        <f t="shared" si="26"/>
        <v>0</v>
      </c>
      <c r="O189" s="73">
        <f t="shared" si="27"/>
        <v>48160</v>
      </c>
      <c r="P189" s="73">
        <f t="shared" si="28"/>
        <v>3612</v>
      </c>
      <c r="Q189" s="73">
        <f t="shared" si="29"/>
        <v>51772</v>
      </c>
      <c r="R189" s="73"/>
      <c r="S189" s="73"/>
      <c r="T189" s="73">
        <f t="shared" si="30"/>
        <v>3612</v>
      </c>
      <c r="U189" s="73"/>
      <c r="V189" s="73"/>
      <c r="W189" s="73">
        <f t="shared" si="31"/>
        <v>52272</v>
      </c>
      <c r="X189" s="73" t="str">
        <f t="shared" si="32"/>
        <v>Low Sale</v>
      </c>
      <c r="Y189" s="73">
        <f t="shared" si="36"/>
        <v>0</v>
      </c>
      <c r="Z189" s="73" t="str" cm="1">
        <f t="array" ref="Z189">_xlfn.IFS(Q189&gt;=300000,"Large",Q189&gt;=150000,"Medium", Q189&gt;=0,"Small")</f>
        <v>Small</v>
      </c>
      <c r="AA189" s="73" t="str">
        <f t="shared" si="33"/>
        <v>J</v>
      </c>
      <c r="AB189" s="73" t="str">
        <f t="shared" si="34"/>
        <v>00188</v>
      </c>
      <c r="AC189" s="73" t="str">
        <f t="shared" si="35"/>
        <v>Chinedu-South</v>
      </c>
      <c r="AD189" s="73"/>
      <c r="AE189" s="73"/>
      <c r="AF189" s="73"/>
      <c r="AG189" s="73"/>
      <c r="AH189" s="74"/>
      <c r="AI189" s="75"/>
    </row>
    <row r="190" spans="1:59" x14ac:dyDescent="0.3">
      <c r="A190" s="76" t="s">
        <v>760</v>
      </c>
      <c r="B190" s="69" t="s">
        <v>885</v>
      </c>
      <c r="C190" s="69" t="s">
        <v>100</v>
      </c>
      <c r="D190" s="69" t="s">
        <v>675</v>
      </c>
      <c r="E190" s="69" t="s">
        <v>403</v>
      </c>
      <c r="F190" s="69">
        <v>48</v>
      </c>
      <c r="G190" s="69">
        <v>9972</v>
      </c>
      <c r="H190" s="69">
        <v>0</v>
      </c>
      <c r="I190" s="69">
        <v>7.5</v>
      </c>
      <c r="J190" s="69" t="s">
        <v>635</v>
      </c>
      <c r="K190" s="69" t="s">
        <v>372</v>
      </c>
      <c r="L190" s="69" t="s">
        <v>643</v>
      </c>
      <c r="M190" s="69">
        <f t="shared" si="25"/>
        <v>478656</v>
      </c>
      <c r="N190" s="69">
        <f t="shared" si="26"/>
        <v>0</v>
      </c>
      <c r="O190" s="69">
        <f t="shared" si="27"/>
        <v>478656</v>
      </c>
      <c r="P190" s="69">
        <f t="shared" si="28"/>
        <v>35899.199999999997</v>
      </c>
      <c r="Q190" s="69">
        <f t="shared" si="29"/>
        <v>514555.2</v>
      </c>
      <c r="R190" s="69"/>
      <c r="S190" s="69"/>
      <c r="T190" s="69">
        <f t="shared" si="30"/>
        <v>35899.199999999997</v>
      </c>
      <c r="U190" s="69"/>
      <c r="V190" s="69"/>
      <c r="W190" s="69">
        <f t="shared" si="31"/>
        <v>515055.2</v>
      </c>
      <c r="X190" s="69" t="str">
        <f t="shared" si="32"/>
        <v>High sale</v>
      </c>
      <c r="Y190" s="69">
        <f t="shared" si="36"/>
        <v>23932.800000000003</v>
      </c>
      <c r="Z190" s="69" t="str" cm="1">
        <f t="array" ref="Z190">_xlfn.IFS(Q190&gt;=300000,"Large",Q190&gt;=150000,"Medium", Q190&gt;=0,"Small")</f>
        <v>Large</v>
      </c>
      <c r="AA190" s="69" t="str">
        <f t="shared" si="33"/>
        <v>J</v>
      </c>
      <c r="AB190" s="69" t="str">
        <f t="shared" si="34"/>
        <v>00189</v>
      </c>
      <c r="AC190" s="69" t="str">
        <f t="shared" si="35"/>
        <v>Kemi-North</v>
      </c>
      <c r="AD190" s="69"/>
      <c r="AE190" s="69"/>
      <c r="AF190" s="69"/>
      <c r="AG190" s="69"/>
      <c r="AH190" s="70"/>
      <c r="AI190" s="71"/>
    </row>
    <row r="191" spans="1:59" x14ac:dyDescent="0.3">
      <c r="A191" s="72" t="s">
        <v>721</v>
      </c>
      <c r="B191" s="73" t="s">
        <v>886</v>
      </c>
      <c r="C191" s="73" t="s">
        <v>639</v>
      </c>
      <c r="D191" s="73" t="s">
        <v>675</v>
      </c>
      <c r="E191" s="73" t="s">
        <v>403</v>
      </c>
      <c r="F191" s="73">
        <v>6</v>
      </c>
      <c r="G191" s="73">
        <v>895</v>
      </c>
      <c r="H191" s="73">
        <v>15</v>
      </c>
      <c r="I191" s="73">
        <v>7.5</v>
      </c>
      <c r="J191" s="73" t="s">
        <v>656</v>
      </c>
      <c r="K191" s="73" t="s">
        <v>372</v>
      </c>
      <c r="L191" s="73" t="s">
        <v>649</v>
      </c>
      <c r="M191" s="73">
        <f t="shared" si="25"/>
        <v>5370</v>
      </c>
      <c r="N191" s="73">
        <f t="shared" si="26"/>
        <v>805.5</v>
      </c>
      <c r="O191" s="73">
        <f t="shared" si="27"/>
        <v>4564.5</v>
      </c>
      <c r="P191" s="73">
        <f t="shared" si="28"/>
        <v>342.33749999999998</v>
      </c>
      <c r="Q191" s="73">
        <f t="shared" si="29"/>
        <v>4906.8374999999996</v>
      </c>
      <c r="R191" s="73"/>
      <c r="S191" s="73"/>
      <c r="T191" s="73">
        <f t="shared" si="30"/>
        <v>342.33749999999998</v>
      </c>
      <c r="U191" s="73"/>
      <c r="V191" s="73"/>
      <c r="W191" s="73">
        <f t="shared" si="31"/>
        <v>5406.8374999999996</v>
      </c>
      <c r="X191" s="73" t="str">
        <f t="shared" si="32"/>
        <v>Low Sale</v>
      </c>
      <c r="Y191" s="73">
        <f t="shared" si="36"/>
        <v>0</v>
      </c>
      <c r="Z191" s="73" t="str" cm="1">
        <f t="array" ref="Z191">_xlfn.IFS(Q191&gt;=300000,"Large",Q191&gt;=150000,"Medium", Q191&gt;=0,"Small")</f>
        <v>Small</v>
      </c>
      <c r="AA191" s="73" t="str">
        <f t="shared" si="33"/>
        <v>J</v>
      </c>
      <c r="AB191" s="73" t="str">
        <f t="shared" si="34"/>
        <v>00190</v>
      </c>
      <c r="AC191" s="73" t="str">
        <f t="shared" si="35"/>
        <v>Grace-West</v>
      </c>
      <c r="AD191" s="73"/>
      <c r="AE191" s="73"/>
      <c r="AF191" s="73"/>
      <c r="AG191" s="73"/>
      <c r="AH191" s="74"/>
      <c r="AI191" s="75"/>
    </row>
    <row r="192" spans="1:59" x14ac:dyDescent="0.3">
      <c r="A192" s="76" t="s">
        <v>696</v>
      </c>
      <c r="B192" s="69" t="s">
        <v>887</v>
      </c>
      <c r="C192" s="69" t="s">
        <v>379</v>
      </c>
      <c r="D192" s="69" t="s">
        <v>245</v>
      </c>
      <c r="E192" s="69" t="s">
        <v>416</v>
      </c>
      <c r="F192" s="69">
        <v>32</v>
      </c>
      <c r="G192" s="69">
        <v>915</v>
      </c>
      <c r="H192" s="69">
        <v>0</v>
      </c>
      <c r="I192" s="69">
        <v>7.5</v>
      </c>
      <c r="J192" s="69" t="s">
        <v>656</v>
      </c>
      <c r="K192" s="69" t="s">
        <v>372</v>
      </c>
      <c r="L192" s="69" t="s">
        <v>649</v>
      </c>
      <c r="M192" s="69">
        <f t="shared" si="25"/>
        <v>29280</v>
      </c>
      <c r="N192" s="69">
        <f t="shared" si="26"/>
        <v>0</v>
      </c>
      <c r="O192" s="69">
        <f t="shared" si="27"/>
        <v>29280</v>
      </c>
      <c r="P192" s="69">
        <f t="shared" si="28"/>
        <v>2196</v>
      </c>
      <c r="Q192" s="69">
        <f t="shared" si="29"/>
        <v>31476</v>
      </c>
      <c r="R192" s="69"/>
      <c r="S192" s="69"/>
      <c r="T192" s="69">
        <f t="shared" si="30"/>
        <v>2196</v>
      </c>
      <c r="U192" s="69"/>
      <c r="V192" s="69"/>
      <c r="W192" s="69">
        <f t="shared" si="31"/>
        <v>31976</v>
      </c>
      <c r="X192" s="69" t="str">
        <f t="shared" si="32"/>
        <v>Low Sale</v>
      </c>
      <c r="Y192" s="69">
        <f t="shared" si="36"/>
        <v>1464</v>
      </c>
      <c r="Z192" s="69" t="str" cm="1">
        <f t="array" ref="Z192">_xlfn.IFS(Q192&gt;=300000,"Large",Q192&gt;=150000,"Medium", Q192&gt;=0,"Small")</f>
        <v>Small</v>
      </c>
      <c r="AA192" s="69" t="str">
        <f t="shared" si="33"/>
        <v>J</v>
      </c>
      <c r="AB192" s="69" t="str">
        <f t="shared" si="34"/>
        <v>00191</v>
      </c>
      <c r="AC192" s="69" t="str">
        <f t="shared" si="35"/>
        <v>John-West</v>
      </c>
      <c r="AD192" s="69"/>
      <c r="AE192" s="69"/>
      <c r="AF192" s="69"/>
      <c r="AG192" s="69"/>
      <c r="AH192" s="70"/>
      <c r="AI192" s="71"/>
    </row>
    <row r="193" spans="1:35" x14ac:dyDescent="0.3">
      <c r="A193" s="72" t="s">
        <v>658</v>
      </c>
      <c r="B193" s="73" t="s">
        <v>888</v>
      </c>
      <c r="C193" s="73" t="s">
        <v>93</v>
      </c>
      <c r="D193" s="73" t="s">
        <v>663</v>
      </c>
      <c r="E193" s="73" t="s">
        <v>664</v>
      </c>
      <c r="F193" s="73">
        <v>36</v>
      </c>
      <c r="G193" s="73">
        <v>12718</v>
      </c>
      <c r="H193" s="73">
        <v>15</v>
      </c>
      <c r="I193" s="73">
        <v>7.5</v>
      </c>
      <c r="J193" s="73" t="s">
        <v>648</v>
      </c>
      <c r="K193" s="73" t="s">
        <v>392</v>
      </c>
      <c r="L193" s="73" t="s">
        <v>643</v>
      </c>
      <c r="M193" s="73">
        <f t="shared" si="25"/>
        <v>457848</v>
      </c>
      <c r="N193" s="73">
        <f t="shared" si="26"/>
        <v>68677.2</v>
      </c>
      <c r="O193" s="73">
        <f t="shared" si="27"/>
        <v>389170.8</v>
      </c>
      <c r="P193" s="73">
        <f t="shared" si="28"/>
        <v>29187.81</v>
      </c>
      <c r="Q193" s="73">
        <f t="shared" si="29"/>
        <v>418358.61</v>
      </c>
      <c r="R193" s="73"/>
      <c r="S193" s="73"/>
      <c r="T193" s="73">
        <f t="shared" si="30"/>
        <v>29187.809999999998</v>
      </c>
      <c r="U193" s="73"/>
      <c r="V193" s="73"/>
      <c r="W193" s="73">
        <f t="shared" si="31"/>
        <v>418858.61</v>
      </c>
      <c r="X193" s="73" t="str">
        <f t="shared" si="32"/>
        <v>High sale</v>
      </c>
      <c r="Y193" s="73">
        <f t="shared" si="36"/>
        <v>19458.54</v>
      </c>
      <c r="Z193" s="73" t="str" cm="1">
        <f t="array" ref="Z193">_xlfn.IFS(Q193&gt;=300000,"Large",Q193&gt;=150000,"Medium", Q193&gt;=0,"Small")</f>
        <v>Large</v>
      </c>
      <c r="AA193" s="73" t="str">
        <f t="shared" si="33"/>
        <v>J</v>
      </c>
      <c r="AB193" s="73" t="str">
        <f t="shared" si="34"/>
        <v>00192</v>
      </c>
      <c r="AC193" s="73" t="str">
        <f t="shared" si="35"/>
        <v>Ibrahim-North</v>
      </c>
      <c r="AD193" s="73"/>
      <c r="AE193" s="73"/>
      <c r="AF193" s="73"/>
      <c r="AG193" s="73"/>
      <c r="AH193" s="74"/>
      <c r="AI193" s="75"/>
    </row>
    <row r="194" spans="1:35" x14ac:dyDescent="0.3">
      <c r="A194" s="76" t="s">
        <v>669</v>
      </c>
      <c r="B194" s="69" t="s">
        <v>889</v>
      </c>
      <c r="C194" s="69" t="s">
        <v>639</v>
      </c>
      <c r="D194" s="69" t="s">
        <v>784</v>
      </c>
      <c r="E194" s="69" t="s">
        <v>785</v>
      </c>
      <c r="F194" s="69">
        <v>28</v>
      </c>
      <c r="G194" s="69">
        <v>3288</v>
      </c>
      <c r="H194" s="69">
        <v>5</v>
      </c>
      <c r="I194" s="69">
        <v>7.5</v>
      </c>
      <c r="J194" s="69" t="s">
        <v>635</v>
      </c>
      <c r="K194" s="69" t="s">
        <v>372</v>
      </c>
      <c r="L194" s="69" t="s">
        <v>636</v>
      </c>
      <c r="M194" s="69">
        <f t="shared" ref="M194:M257" si="37">SUM(F194*G194)</f>
        <v>92064</v>
      </c>
      <c r="N194" s="69">
        <f t="shared" ref="N194:N257" si="38">SUM(M194*H194/100)</f>
        <v>4603.2</v>
      </c>
      <c r="O194" s="69">
        <f t="shared" ref="O194:O257" si="39">SUM(M194-N194)</f>
        <v>87460.800000000003</v>
      </c>
      <c r="P194" s="69">
        <f t="shared" ref="P194:P257" si="40">SUM(O194*I194/100)</f>
        <v>6559.56</v>
      </c>
      <c r="Q194" s="69">
        <f t="shared" ref="Q194:Q257" si="41">SUM(P194+O194)</f>
        <v>94020.36</v>
      </c>
      <c r="R194" s="69"/>
      <c r="S194" s="69"/>
      <c r="T194" s="69">
        <f t="shared" ref="T194:T257" si="42">$S$4*O194</f>
        <v>6559.56</v>
      </c>
      <c r="U194" s="69"/>
      <c r="V194" s="69"/>
      <c r="W194" s="69">
        <f t="shared" ref="W194:W257" si="43">Q194+$V$5</f>
        <v>94520.36</v>
      </c>
      <c r="X194" s="69" t="str">
        <f t="shared" ref="X194:X257" si="44">IF(Q194&gt;=100000,"High sale","Low Sale")</f>
        <v>Low Sale</v>
      </c>
      <c r="Y194" s="69">
        <f t="shared" si="36"/>
        <v>0</v>
      </c>
      <c r="Z194" s="69" t="str" cm="1">
        <f t="array" ref="Z194">_xlfn.IFS(Q194&gt;=300000,"Large",Q194&gt;=150000,"Medium", Q194&gt;=0,"Small")</f>
        <v>Small</v>
      </c>
      <c r="AA194" s="69" t="str">
        <f t="shared" ref="AA194:AA257" si="45">TEXT(A194,"mmmmm")</f>
        <v>J</v>
      </c>
      <c r="AB194" s="69" t="str">
        <f t="shared" ref="AB194:AB257" si="46">RIGHT(B194,5)</f>
        <v>00193</v>
      </c>
      <c r="AC194" s="69" t="str">
        <f t="shared" ref="AC194:AC257" si="47">_xlfn.CONCAT((C194&amp;"-"&amp;L194))</f>
        <v>Grace-South</v>
      </c>
      <c r="AD194" s="69"/>
      <c r="AE194" s="69"/>
      <c r="AF194" s="69"/>
      <c r="AG194" s="69"/>
      <c r="AH194" s="70"/>
      <c r="AI194" s="71"/>
    </row>
    <row r="195" spans="1:35" x14ac:dyDescent="0.3">
      <c r="A195" s="72" t="s">
        <v>693</v>
      </c>
      <c r="B195" s="73" t="s">
        <v>890</v>
      </c>
      <c r="C195" s="73" t="s">
        <v>714</v>
      </c>
      <c r="D195" s="73" t="s">
        <v>640</v>
      </c>
      <c r="E195" s="73" t="s">
        <v>641</v>
      </c>
      <c r="F195" s="73">
        <v>14</v>
      </c>
      <c r="G195" s="73">
        <v>10516</v>
      </c>
      <c r="H195" s="73">
        <v>10</v>
      </c>
      <c r="I195" s="73">
        <v>7.5</v>
      </c>
      <c r="J195" s="73" t="s">
        <v>648</v>
      </c>
      <c r="K195" s="73" t="s">
        <v>384</v>
      </c>
      <c r="L195" s="73" t="s">
        <v>649</v>
      </c>
      <c r="M195" s="73">
        <f t="shared" si="37"/>
        <v>147224</v>
      </c>
      <c r="N195" s="73">
        <f t="shared" si="38"/>
        <v>14722.4</v>
      </c>
      <c r="O195" s="73">
        <f t="shared" si="39"/>
        <v>132501.6</v>
      </c>
      <c r="P195" s="73">
        <f t="shared" si="40"/>
        <v>9937.6200000000008</v>
      </c>
      <c r="Q195" s="73">
        <f t="shared" si="41"/>
        <v>142439.22</v>
      </c>
      <c r="R195" s="73"/>
      <c r="S195" s="73"/>
      <c r="T195" s="73">
        <f t="shared" si="42"/>
        <v>9937.6200000000008</v>
      </c>
      <c r="U195" s="73"/>
      <c r="V195" s="73"/>
      <c r="W195" s="73">
        <f t="shared" si="43"/>
        <v>142939.22</v>
      </c>
      <c r="X195" s="73" t="str">
        <f t="shared" si="44"/>
        <v>High sale</v>
      </c>
      <c r="Y195" s="73">
        <f t="shared" ref="Y195:Y258" si="48">IF(F195&gt;=30,O195*5%,0)</f>
        <v>0</v>
      </c>
      <c r="Z195" s="73" t="str" cm="1">
        <f t="array" ref="Z195">_xlfn.IFS(Q195&gt;=300000,"Large",Q195&gt;=150000,"Medium", Q195&gt;=0,"Small")</f>
        <v>Small</v>
      </c>
      <c r="AA195" s="73" t="str">
        <f t="shared" si="45"/>
        <v>J</v>
      </c>
      <c r="AB195" s="73" t="str">
        <f t="shared" si="46"/>
        <v>00194</v>
      </c>
      <c r="AC195" s="73" t="str">
        <f t="shared" si="47"/>
        <v>Hassan-West</v>
      </c>
      <c r="AD195" s="73"/>
      <c r="AE195" s="73"/>
      <c r="AF195" s="73"/>
      <c r="AG195" s="73"/>
      <c r="AH195" s="74"/>
      <c r="AI195" s="75"/>
    </row>
    <row r="196" spans="1:35" x14ac:dyDescent="0.3">
      <c r="A196" s="76" t="s">
        <v>669</v>
      </c>
      <c r="B196" s="69" t="s">
        <v>891</v>
      </c>
      <c r="C196" s="69" t="s">
        <v>89</v>
      </c>
      <c r="D196" s="69" t="s">
        <v>681</v>
      </c>
      <c r="E196" s="69" t="s">
        <v>673</v>
      </c>
      <c r="F196" s="69">
        <v>25</v>
      </c>
      <c r="G196" s="69">
        <v>8041</v>
      </c>
      <c r="H196" s="69">
        <v>10</v>
      </c>
      <c r="I196" s="69">
        <v>7.5</v>
      </c>
      <c r="J196" s="69" t="s">
        <v>648</v>
      </c>
      <c r="K196" s="69" t="s">
        <v>372</v>
      </c>
      <c r="L196" s="69" t="s">
        <v>649</v>
      </c>
      <c r="M196" s="69">
        <f t="shared" si="37"/>
        <v>201025</v>
      </c>
      <c r="N196" s="69">
        <f t="shared" si="38"/>
        <v>20102.5</v>
      </c>
      <c r="O196" s="69">
        <f t="shared" si="39"/>
        <v>180922.5</v>
      </c>
      <c r="P196" s="69">
        <f t="shared" si="40"/>
        <v>13569.1875</v>
      </c>
      <c r="Q196" s="69">
        <f t="shared" si="41"/>
        <v>194491.6875</v>
      </c>
      <c r="R196" s="69"/>
      <c r="S196" s="69"/>
      <c r="T196" s="69">
        <f t="shared" si="42"/>
        <v>13569.1875</v>
      </c>
      <c r="U196" s="69"/>
      <c r="V196" s="69"/>
      <c r="W196" s="69">
        <f t="shared" si="43"/>
        <v>194991.6875</v>
      </c>
      <c r="X196" s="69" t="str">
        <f t="shared" si="44"/>
        <v>High sale</v>
      </c>
      <c r="Y196" s="69">
        <f t="shared" si="48"/>
        <v>0</v>
      </c>
      <c r="Z196" s="69" t="str" cm="1">
        <f t="array" ref="Z196">_xlfn.IFS(Q196&gt;=300000,"Large",Q196&gt;=150000,"Medium", Q196&gt;=0,"Small")</f>
        <v>Medium</v>
      </c>
      <c r="AA196" s="69" t="str">
        <f t="shared" si="45"/>
        <v>J</v>
      </c>
      <c r="AB196" s="69" t="str">
        <f t="shared" si="46"/>
        <v>00195</v>
      </c>
      <c r="AC196" s="69" t="str">
        <f t="shared" si="47"/>
        <v>Chinedu-West</v>
      </c>
      <c r="AD196" s="69"/>
      <c r="AE196" s="69"/>
      <c r="AF196" s="69"/>
      <c r="AG196" s="69"/>
      <c r="AH196" s="70"/>
      <c r="AI196" s="71"/>
    </row>
    <row r="197" spans="1:35" x14ac:dyDescent="0.3">
      <c r="A197" s="72" t="s">
        <v>687</v>
      </c>
      <c r="B197" s="73" t="s">
        <v>892</v>
      </c>
      <c r="C197" s="73" t="s">
        <v>379</v>
      </c>
      <c r="D197" s="73" t="s">
        <v>784</v>
      </c>
      <c r="E197" s="73" t="s">
        <v>785</v>
      </c>
      <c r="F197" s="73">
        <v>13</v>
      </c>
      <c r="G197" s="73">
        <v>3734</v>
      </c>
      <c r="H197" s="73">
        <v>0</v>
      </c>
      <c r="I197" s="73">
        <v>7.5</v>
      </c>
      <c r="J197" s="73" t="s">
        <v>642</v>
      </c>
      <c r="K197" s="73" t="s">
        <v>384</v>
      </c>
      <c r="L197" s="73" t="s">
        <v>643</v>
      </c>
      <c r="M197" s="73">
        <f t="shared" si="37"/>
        <v>48542</v>
      </c>
      <c r="N197" s="73">
        <f t="shared" si="38"/>
        <v>0</v>
      </c>
      <c r="O197" s="73">
        <f t="shared" si="39"/>
        <v>48542</v>
      </c>
      <c r="P197" s="73">
        <f t="shared" si="40"/>
        <v>3640.65</v>
      </c>
      <c r="Q197" s="73">
        <f t="shared" si="41"/>
        <v>52182.65</v>
      </c>
      <c r="R197" s="73"/>
      <c r="S197" s="73"/>
      <c r="T197" s="73">
        <f t="shared" si="42"/>
        <v>3640.65</v>
      </c>
      <c r="U197" s="73"/>
      <c r="V197" s="73"/>
      <c r="W197" s="73">
        <f t="shared" si="43"/>
        <v>52682.65</v>
      </c>
      <c r="X197" s="73" t="str">
        <f t="shared" si="44"/>
        <v>Low Sale</v>
      </c>
      <c r="Y197" s="73">
        <f t="shared" si="48"/>
        <v>0</v>
      </c>
      <c r="Z197" s="73" t="str" cm="1">
        <f t="array" ref="Z197">_xlfn.IFS(Q197&gt;=300000,"Large",Q197&gt;=150000,"Medium", Q197&gt;=0,"Small")</f>
        <v>Small</v>
      </c>
      <c r="AA197" s="73" t="str">
        <f t="shared" si="45"/>
        <v>J</v>
      </c>
      <c r="AB197" s="73" t="str">
        <f t="shared" si="46"/>
        <v>00196</v>
      </c>
      <c r="AC197" s="73" t="str">
        <f t="shared" si="47"/>
        <v>John-North</v>
      </c>
      <c r="AD197" s="73"/>
      <c r="AE197" s="73"/>
      <c r="AF197" s="73"/>
      <c r="AG197" s="73"/>
      <c r="AH197" s="74"/>
      <c r="AI197" s="75"/>
    </row>
    <row r="198" spans="1:35" x14ac:dyDescent="0.3">
      <c r="A198" s="76" t="s">
        <v>708</v>
      </c>
      <c r="B198" s="69" t="s">
        <v>893</v>
      </c>
      <c r="C198" s="69" t="s">
        <v>89</v>
      </c>
      <c r="D198" s="69" t="s">
        <v>652</v>
      </c>
      <c r="E198" s="69" t="s">
        <v>653</v>
      </c>
      <c r="F198" s="69">
        <v>35</v>
      </c>
      <c r="G198" s="69">
        <v>10924</v>
      </c>
      <c r="H198" s="69">
        <v>0</v>
      </c>
      <c r="I198" s="69">
        <v>7.5</v>
      </c>
      <c r="J198" s="69" t="s">
        <v>656</v>
      </c>
      <c r="K198" s="69" t="s">
        <v>392</v>
      </c>
      <c r="L198" s="69" t="s">
        <v>643</v>
      </c>
      <c r="M198" s="69">
        <f t="shared" si="37"/>
        <v>382340</v>
      </c>
      <c r="N198" s="69">
        <f t="shared" si="38"/>
        <v>0</v>
      </c>
      <c r="O198" s="69">
        <f t="shared" si="39"/>
        <v>382340</v>
      </c>
      <c r="P198" s="69">
        <f t="shared" si="40"/>
        <v>28675.5</v>
      </c>
      <c r="Q198" s="69">
        <f t="shared" si="41"/>
        <v>411015.5</v>
      </c>
      <c r="R198" s="69"/>
      <c r="S198" s="69"/>
      <c r="T198" s="69">
        <f t="shared" si="42"/>
        <v>28675.5</v>
      </c>
      <c r="U198" s="69"/>
      <c r="V198" s="69"/>
      <c r="W198" s="69">
        <f t="shared" si="43"/>
        <v>411515.5</v>
      </c>
      <c r="X198" s="69" t="str">
        <f t="shared" si="44"/>
        <v>High sale</v>
      </c>
      <c r="Y198" s="69">
        <f t="shared" si="48"/>
        <v>19117</v>
      </c>
      <c r="Z198" s="69" t="str" cm="1">
        <f t="array" ref="Z198">_xlfn.IFS(Q198&gt;=300000,"Large",Q198&gt;=150000,"Medium", Q198&gt;=0,"Small")</f>
        <v>Large</v>
      </c>
      <c r="AA198" s="69" t="str">
        <f t="shared" si="45"/>
        <v>J</v>
      </c>
      <c r="AB198" s="69" t="str">
        <f t="shared" si="46"/>
        <v>00197</v>
      </c>
      <c r="AC198" s="69" t="str">
        <f t="shared" si="47"/>
        <v>Chinedu-North</v>
      </c>
      <c r="AD198" s="69"/>
      <c r="AE198" s="69"/>
      <c r="AF198" s="69"/>
      <c r="AG198" s="69"/>
      <c r="AH198" s="70"/>
      <c r="AI198" s="71"/>
    </row>
    <row r="199" spans="1:35" x14ac:dyDescent="0.3">
      <c r="A199" s="72" t="s">
        <v>760</v>
      </c>
      <c r="B199" s="73" t="s">
        <v>894</v>
      </c>
      <c r="C199" s="73" t="s">
        <v>100</v>
      </c>
      <c r="D199" s="73" t="s">
        <v>698</v>
      </c>
      <c r="E199" s="73" t="s">
        <v>377</v>
      </c>
      <c r="F199" s="73">
        <v>4</v>
      </c>
      <c r="G199" s="73">
        <v>7677</v>
      </c>
      <c r="H199" s="73">
        <v>0</v>
      </c>
      <c r="I199" s="73">
        <v>7.5</v>
      </c>
      <c r="J199" s="73" t="s">
        <v>656</v>
      </c>
      <c r="K199" s="73" t="s">
        <v>384</v>
      </c>
      <c r="L199" s="73" t="s">
        <v>665</v>
      </c>
      <c r="M199" s="73">
        <f t="shared" si="37"/>
        <v>30708</v>
      </c>
      <c r="N199" s="73">
        <f t="shared" si="38"/>
        <v>0</v>
      </c>
      <c r="O199" s="73">
        <f t="shared" si="39"/>
        <v>30708</v>
      </c>
      <c r="P199" s="73">
        <f t="shared" si="40"/>
        <v>2303.1</v>
      </c>
      <c r="Q199" s="73">
        <f t="shared" si="41"/>
        <v>33011.1</v>
      </c>
      <c r="R199" s="73"/>
      <c r="S199" s="73"/>
      <c r="T199" s="73">
        <f t="shared" si="42"/>
        <v>2303.1</v>
      </c>
      <c r="U199" s="73"/>
      <c r="V199" s="73"/>
      <c r="W199" s="73">
        <f t="shared" si="43"/>
        <v>33511.1</v>
      </c>
      <c r="X199" s="73" t="str">
        <f t="shared" si="44"/>
        <v>Low Sale</v>
      </c>
      <c r="Y199" s="73">
        <f t="shared" si="48"/>
        <v>0</v>
      </c>
      <c r="Z199" s="73" t="str" cm="1">
        <f t="array" ref="Z199">_xlfn.IFS(Q199&gt;=300000,"Large",Q199&gt;=150000,"Medium", Q199&gt;=0,"Small")</f>
        <v>Small</v>
      </c>
      <c r="AA199" s="73" t="str">
        <f t="shared" si="45"/>
        <v>J</v>
      </c>
      <c r="AB199" s="73" t="str">
        <f t="shared" si="46"/>
        <v>00198</v>
      </c>
      <c r="AC199" s="73" t="str">
        <f t="shared" si="47"/>
        <v>Kemi-East</v>
      </c>
      <c r="AD199" s="73"/>
      <c r="AE199" s="73"/>
      <c r="AF199" s="73"/>
      <c r="AG199" s="73"/>
      <c r="AH199" s="74"/>
      <c r="AI199" s="75"/>
    </row>
    <row r="200" spans="1:35" x14ac:dyDescent="0.3">
      <c r="A200" s="76" t="s">
        <v>724</v>
      </c>
      <c r="B200" s="69" t="s">
        <v>895</v>
      </c>
      <c r="C200" s="69" t="s">
        <v>714</v>
      </c>
      <c r="D200" s="69" t="s">
        <v>663</v>
      </c>
      <c r="E200" s="69" t="s">
        <v>664</v>
      </c>
      <c r="F200" s="69">
        <v>11</v>
      </c>
      <c r="G200" s="69">
        <v>268</v>
      </c>
      <c r="H200" s="69">
        <v>10</v>
      </c>
      <c r="I200" s="69">
        <v>7.5</v>
      </c>
      <c r="J200" s="69" t="s">
        <v>642</v>
      </c>
      <c r="K200" s="69" t="s">
        <v>384</v>
      </c>
      <c r="L200" s="69" t="s">
        <v>665</v>
      </c>
      <c r="M200" s="69">
        <f t="shared" si="37"/>
        <v>2948</v>
      </c>
      <c r="N200" s="69">
        <f t="shared" si="38"/>
        <v>294.8</v>
      </c>
      <c r="O200" s="69">
        <f t="shared" si="39"/>
        <v>2653.2</v>
      </c>
      <c r="P200" s="69">
        <f t="shared" si="40"/>
        <v>198.99</v>
      </c>
      <c r="Q200" s="69">
        <f t="shared" si="41"/>
        <v>2852.1899999999996</v>
      </c>
      <c r="R200" s="69"/>
      <c r="S200" s="69"/>
      <c r="T200" s="69">
        <f t="shared" si="42"/>
        <v>198.98999999999998</v>
      </c>
      <c r="U200" s="69"/>
      <c r="V200" s="69"/>
      <c r="W200" s="69">
        <f t="shared" si="43"/>
        <v>3352.1899999999996</v>
      </c>
      <c r="X200" s="69" t="str">
        <f t="shared" si="44"/>
        <v>Low Sale</v>
      </c>
      <c r="Y200" s="69">
        <f t="shared" si="48"/>
        <v>0</v>
      </c>
      <c r="Z200" s="69" t="str" cm="1">
        <f t="array" ref="Z200">_xlfn.IFS(Q200&gt;=300000,"Large",Q200&gt;=150000,"Medium", Q200&gt;=0,"Small")</f>
        <v>Small</v>
      </c>
      <c r="AA200" s="69" t="str">
        <f t="shared" si="45"/>
        <v>J</v>
      </c>
      <c r="AB200" s="69" t="str">
        <f t="shared" si="46"/>
        <v>00199</v>
      </c>
      <c r="AC200" s="69" t="str">
        <f t="shared" si="47"/>
        <v>Hassan-East</v>
      </c>
      <c r="AD200" s="69"/>
      <c r="AE200" s="69"/>
      <c r="AF200" s="69"/>
      <c r="AG200" s="69"/>
      <c r="AH200" s="70"/>
      <c r="AI200" s="71"/>
    </row>
    <row r="201" spans="1:35" x14ac:dyDescent="0.3">
      <c r="A201" s="72" t="s">
        <v>727</v>
      </c>
      <c r="B201" s="73" t="s">
        <v>896</v>
      </c>
      <c r="C201" s="73" t="s">
        <v>662</v>
      </c>
      <c r="D201" s="73" t="s">
        <v>784</v>
      </c>
      <c r="E201" s="73" t="s">
        <v>785</v>
      </c>
      <c r="F201" s="73">
        <v>29</v>
      </c>
      <c r="G201" s="73">
        <v>972</v>
      </c>
      <c r="H201" s="73">
        <v>0</v>
      </c>
      <c r="I201" s="73">
        <v>7.5</v>
      </c>
      <c r="J201" s="73" t="s">
        <v>648</v>
      </c>
      <c r="K201" s="73" t="s">
        <v>384</v>
      </c>
      <c r="L201" s="73" t="s">
        <v>636</v>
      </c>
      <c r="M201" s="73">
        <f t="shared" si="37"/>
        <v>28188</v>
      </c>
      <c r="N201" s="73">
        <f t="shared" si="38"/>
        <v>0</v>
      </c>
      <c r="O201" s="73">
        <f t="shared" si="39"/>
        <v>28188</v>
      </c>
      <c r="P201" s="73">
        <f t="shared" si="40"/>
        <v>2114.1</v>
      </c>
      <c r="Q201" s="73">
        <f t="shared" si="41"/>
        <v>30302.1</v>
      </c>
      <c r="R201" s="73"/>
      <c r="S201" s="73"/>
      <c r="T201" s="73">
        <f t="shared" si="42"/>
        <v>2114.1</v>
      </c>
      <c r="U201" s="73"/>
      <c r="V201" s="73"/>
      <c r="W201" s="73">
        <f t="shared" si="43"/>
        <v>30802.1</v>
      </c>
      <c r="X201" s="73" t="str">
        <f t="shared" si="44"/>
        <v>Low Sale</v>
      </c>
      <c r="Y201" s="73">
        <f t="shared" si="48"/>
        <v>0</v>
      </c>
      <c r="Z201" s="73" t="str" cm="1">
        <f t="array" ref="Z201">_xlfn.IFS(Q201&gt;=300000,"Large",Q201&gt;=150000,"Medium", Q201&gt;=0,"Small")</f>
        <v>Small</v>
      </c>
      <c r="AA201" s="73" t="str">
        <f t="shared" si="45"/>
        <v>J</v>
      </c>
      <c r="AB201" s="73" t="str">
        <f t="shared" si="46"/>
        <v>00200</v>
      </c>
      <c r="AC201" s="73" t="str">
        <f t="shared" si="47"/>
        <v>Ade-South</v>
      </c>
      <c r="AD201" s="73"/>
      <c r="AE201" s="73"/>
      <c r="AF201" s="73"/>
      <c r="AG201" s="73"/>
      <c r="AH201" s="74"/>
      <c r="AI201" s="75"/>
    </row>
    <row r="202" spans="1:35" x14ac:dyDescent="0.3">
      <c r="A202" s="76" t="s">
        <v>687</v>
      </c>
      <c r="B202" s="69" t="s">
        <v>897</v>
      </c>
      <c r="C202" s="69" t="s">
        <v>662</v>
      </c>
      <c r="D202" s="69" t="s">
        <v>660</v>
      </c>
      <c r="E202" s="69" t="s">
        <v>406</v>
      </c>
      <c r="F202" s="69">
        <v>29</v>
      </c>
      <c r="G202" s="69">
        <v>9192</v>
      </c>
      <c r="H202" s="69">
        <v>10</v>
      </c>
      <c r="I202" s="69">
        <v>7.5</v>
      </c>
      <c r="J202" s="69" t="s">
        <v>648</v>
      </c>
      <c r="K202" s="69" t="s">
        <v>392</v>
      </c>
      <c r="L202" s="69" t="s">
        <v>636</v>
      </c>
      <c r="M202" s="69">
        <f t="shared" si="37"/>
        <v>266568</v>
      </c>
      <c r="N202" s="69">
        <f t="shared" si="38"/>
        <v>26656.799999999999</v>
      </c>
      <c r="O202" s="69">
        <f t="shared" si="39"/>
        <v>239911.2</v>
      </c>
      <c r="P202" s="69">
        <f t="shared" si="40"/>
        <v>17993.34</v>
      </c>
      <c r="Q202" s="69">
        <f t="shared" si="41"/>
        <v>257904.54</v>
      </c>
      <c r="R202" s="69"/>
      <c r="S202" s="69"/>
      <c r="T202" s="69">
        <f t="shared" si="42"/>
        <v>17993.34</v>
      </c>
      <c r="U202" s="69"/>
      <c r="V202" s="69"/>
      <c r="W202" s="69">
        <f t="shared" si="43"/>
        <v>258404.54</v>
      </c>
      <c r="X202" s="69" t="str">
        <f t="shared" si="44"/>
        <v>High sale</v>
      </c>
      <c r="Y202" s="69">
        <f t="shared" si="48"/>
        <v>0</v>
      </c>
      <c r="Z202" s="69" t="str" cm="1">
        <f t="array" ref="Z202">_xlfn.IFS(Q202&gt;=300000,"Large",Q202&gt;=150000,"Medium", Q202&gt;=0,"Small")</f>
        <v>Medium</v>
      </c>
      <c r="AA202" s="69" t="str">
        <f t="shared" si="45"/>
        <v>J</v>
      </c>
      <c r="AB202" s="69" t="str">
        <f t="shared" si="46"/>
        <v>00201</v>
      </c>
      <c r="AC202" s="69" t="str">
        <f t="shared" si="47"/>
        <v>Ade-South</v>
      </c>
      <c r="AD202" s="69"/>
      <c r="AE202" s="69"/>
      <c r="AF202" s="69"/>
      <c r="AG202" s="69"/>
      <c r="AH202" s="70"/>
      <c r="AI202" s="71"/>
    </row>
    <row r="203" spans="1:35" x14ac:dyDescent="0.3">
      <c r="A203" s="72" t="s">
        <v>824</v>
      </c>
      <c r="B203" s="73" t="s">
        <v>898</v>
      </c>
      <c r="C203" s="73" t="s">
        <v>662</v>
      </c>
      <c r="D203" s="73" t="s">
        <v>652</v>
      </c>
      <c r="E203" s="73" t="s">
        <v>653</v>
      </c>
      <c r="F203" s="73">
        <v>44</v>
      </c>
      <c r="G203" s="73">
        <v>12805</v>
      </c>
      <c r="H203" s="73">
        <v>15</v>
      </c>
      <c r="I203" s="73">
        <v>7.5</v>
      </c>
      <c r="J203" s="73" t="s">
        <v>635</v>
      </c>
      <c r="K203" s="73" t="s">
        <v>372</v>
      </c>
      <c r="L203" s="73" t="s">
        <v>665</v>
      </c>
      <c r="M203" s="73">
        <f t="shared" si="37"/>
        <v>563420</v>
      </c>
      <c r="N203" s="73">
        <f t="shared" si="38"/>
        <v>84513</v>
      </c>
      <c r="O203" s="73">
        <f t="shared" si="39"/>
        <v>478907</v>
      </c>
      <c r="P203" s="73">
        <f t="shared" si="40"/>
        <v>35918.025000000001</v>
      </c>
      <c r="Q203" s="73">
        <f t="shared" si="41"/>
        <v>514825.02500000002</v>
      </c>
      <c r="R203" s="73"/>
      <c r="S203" s="73"/>
      <c r="T203" s="73">
        <f t="shared" si="42"/>
        <v>35918.025000000001</v>
      </c>
      <c r="U203" s="73"/>
      <c r="V203" s="73"/>
      <c r="W203" s="73">
        <f t="shared" si="43"/>
        <v>515325.02500000002</v>
      </c>
      <c r="X203" s="73" t="str">
        <f t="shared" si="44"/>
        <v>High sale</v>
      </c>
      <c r="Y203" s="73">
        <f t="shared" si="48"/>
        <v>23945.350000000002</v>
      </c>
      <c r="Z203" s="73" t="str" cm="1">
        <f t="array" ref="Z203">_xlfn.IFS(Q203&gt;=300000,"Large",Q203&gt;=150000,"Medium", Q203&gt;=0,"Small")</f>
        <v>Large</v>
      </c>
      <c r="AA203" s="73" t="str">
        <f t="shared" si="45"/>
        <v>J</v>
      </c>
      <c r="AB203" s="73" t="str">
        <f t="shared" si="46"/>
        <v>00202</v>
      </c>
      <c r="AC203" s="73" t="str">
        <f t="shared" si="47"/>
        <v>Ade-East</v>
      </c>
      <c r="AD203" s="73"/>
      <c r="AE203" s="73"/>
      <c r="AF203" s="73"/>
      <c r="AG203" s="73"/>
      <c r="AH203" s="74"/>
      <c r="AI203" s="75"/>
    </row>
    <row r="204" spans="1:35" x14ac:dyDescent="0.3">
      <c r="A204" s="76" t="s">
        <v>699</v>
      </c>
      <c r="B204" s="69" t="s">
        <v>899</v>
      </c>
      <c r="C204" s="69" t="s">
        <v>93</v>
      </c>
      <c r="D204" s="69" t="s">
        <v>685</v>
      </c>
      <c r="E204" s="69" t="s">
        <v>406</v>
      </c>
      <c r="F204" s="69">
        <v>32</v>
      </c>
      <c r="G204" s="69">
        <v>8685</v>
      </c>
      <c r="H204" s="69">
        <v>0</v>
      </c>
      <c r="I204" s="69">
        <v>7.5</v>
      </c>
      <c r="J204" s="69" t="s">
        <v>635</v>
      </c>
      <c r="K204" s="69" t="s">
        <v>392</v>
      </c>
      <c r="L204" s="69" t="s">
        <v>649</v>
      </c>
      <c r="M204" s="69">
        <f t="shared" si="37"/>
        <v>277920</v>
      </c>
      <c r="N204" s="69">
        <f t="shared" si="38"/>
        <v>0</v>
      </c>
      <c r="O204" s="69">
        <f t="shared" si="39"/>
        <v>277920</v>
      </c>
      <c r="P204" s="69">
        <f t="shared" si="40"/>
        <v>20844</v>
      </c>
      <c r="Q204" s="69">
        <f t="shared" si="41"/>
        <v>298764</v>
      </c>
      <c r="R204" s="69"/>
      <c r="S204" s="69"/>
      <c r="T204" s="69">
        <f t="shared" si="42"/>
        <v>20844</v>
      </c>
      <c r="U204" s="69"/>
      <c r="V204" s="69"/>
      <c r="W204" s="69">
        <f t="shared" si="43"/>
        <v>299264</v>
      </c>
      <c r="X204" s="69" t="str">
        <f t="shared" si="44"/>
        <v>High sale</v>
      </c>
      <c r="Y204" s="69">
        <f t="shared" si="48"/>
        <v>13896</v>
      </c>
      <c r="Z204" s="69" t="str" cm="1">
        <f t="array" ref="Z204">_xlfn.IFS(Q204&gt;=300000,"Large",Q204&gt;=150000,"Medium", Q204&gt;=0,"Small")</f>
        <v>Medium</v>
      </c>
      <c r="AA204" s="69" t="str">
        <f t="shared" si="45"/>
        <v>J</v>
      </c>
      <c r="AB204" s="69" t="str">
        <f t="shared" si="46"/>
        <v>00203</v>
      </c>
      <c r="AC204" s="69" t="str">
        <f t="shared" si="47"/>
        <v>Ibrahim-West</v>
      </c>
      <c r="AD204" s="69"/>
      <c r="AE204" s="69"/>
      <c r="AF204" s="69"/>
      <c r="AG204" s="69"/>
      <c r="AH204" s="70"/>
      <c r="AI204" s="71"/>
    </row>
    <row r="205" spans="1:35" x14ac:dyDescent="0.3">
      <c r="A205" s="72" t="s">
        <v>679</v>
      </c>
      <c r="B205" s="73" t="s">
        <v>900</v>
      </c>
      <c r="C205" s="73" t="s">
        <v>662</v>
      </c>
      <c r="D205" s="73" t="s">
        <v>216</v>
      </c>
      <c r="E205" s="73" t="s">
        <v>647</v>
      </c>
      <c r="F205" s="73">
        <v>8</v>
      </c>
      <c r="G205" s="73">
        <v>7502</v>
      </c>
      <c r="H205" s="73">
        <v>5</v>
      </c>
      <c r="I205" s="73">
        <v>7.5</v>
      </c>
      <c r="J205" s="73" t="s">
        <v>656</v>
      </c>
      <c r="K205" s="73" t="s">
        <v>392</v>
      </c>
      <c r="L205" s="73" t="s">
        <v>665</v>
      </c>
      <c r="M205" s="73">
        <f t="shared" si="37"/>
        <v>60016</v>
      </c>
      <c r="N205" s="73">
        <f t="shared" si="38"/>
        <v>3000.8</v>
      </c>
      <c r="O205" s="73">
        <f t="shared" si="39"/>
        <v>57015.199999999997</v>
      </c>
      <c r="P205" s="73">
        <f t="shared" si="40"/>
        <v>4276.1400000000003</v>
      </c>
      <c r="Q205" s="73">
        <f t="shared" si="41"/>
        <v>61291.34</v>
      </c>
      <c r="R205" s="73"/>
      <c r="S205" s="73"/>
      <c r="T205" s="73">
        <f t="shared" si="42"/>
        <v>4276.1399999999994</v>
      </c>
      <c r="U205" s="73"/>
      <c r="V205" s="73"/>
      <c r="W205" s="73">
        <f t="shared" si="43"/>
        <v>61791.34</v>
      </c>
      <c r="X205" s="73" t="str">
        <f t="shared" si="44"/>
        <v>Low Sale</v>
      </c>
      <c r="Y205" s="73">
        <f t="shared" si="48"/>
        <v>0</v>
      </c>
      <c r="Z205" s="73" t="str" cm="1">
        <f t="array" ref="Z205">_xlfn.IFS(Q205&gt;=300000,"Large",Q205&gt;=150000,"Medium", Q205&gt;=0,"Small")</f>
        <v>Small</v>
      </c>
      <c r="AA205" s="73" t="str">
        <f t="shared" si="45"/>
        <v>J</v>
      </c>
      <c r="AB205" s="73" t="str">
        <f t="shared" si="46"/>
        <v>00204</v>
      </c>
      <c r="AC205" s="73" t="str">
        <f t="shared" si="47"/>
        <v>Ade-East</v>
      </c>
      <c r="AD205" s="73"/>
      <c r="AE205" s="73"/>
      <c r="AF205" s="73"/>
      <c r="AG205" s="73"/>
      <c r="AH205" s="74"/>
      <c r="AI205" s="75"/>
    </row>
    <row r="206" spans="1:35" x14ac:dyDescent="0.3">
      <c r="A206" s="76" t="s">
        <v>691</v>
      </c>
      <c r="B206" s="69" t="s">
        <v>901</v>
      </c>
      <c r="C206" s="69" t="s">
        <v>100</v>
      </c>
      <c r="D206" s="69" t="s">
        <v>718</v>
      </c>
      <c r="E206" s="69" t="s">
        <v>403</v>
      </c>
      <c r="F206" s="69">
        <v>27</v>
      </c>
      <c r="G206" s="69">
        <v>3425</v>
      </c>
      <c r="H206" s="69">
        <v>10</v>
      </c>
      <c r="I206" s="69">
        <v>7.5</v>
      </c>
      <c r="J206" s="69" t="s">
        <v>642</v>
      </c>
      <c r="K206" s="69" t="s">
        <v>384</v>
      </c>
      <c r="L206" s="69" t="s">
        <v>665</v>
      </c>
      <c r="M206" s="69">
        <f t="shared" si="37"/>
        <v>92475</v>
      </c>
      <c r="N206" s="69">
        <f t="shared" si="38"/>
        <v>9247.5</v>
      </c>
      <c r="O206" s="69">
        <f t="shared" si="39"/>
        <v>83227.5</v>
      </c>
      <c r="P206" s="69">
        <f t="shared" si="40"/>
        <v>6242.0625</v>
      </c>
      <c r="Q206" s="69">
        <f t="shared" si="41"/>
        <v>89469.5625</v>
      </c>
      <c r="R206" s="69"/>
      <c r="S206" s="69"/>
      <c r="T206" s="69">
        <f t="shared" si="42"/>
        <v>6242.0625</v>
      </c>
      <c r="U206" s="69"/>
      <c r="V206" s="69"/>
      <c r="W206" s="69">
        <f t="shared" si="43"/>
        <v>89969.5625</v>
      </c>
      <c r="X206" s="69" t="str">
        <f t="shared" si="44"/>
        <v>Low Sale</v>
      </c>
      <c r="Y206" s="69">
        <f t="shared" si="48"/>
        <v>0</v>
      </c>
      <c r="Z206" s="69" t="str" cm="1">
        <f t="array" ref="Z206">_xlfn.IFS(Q206&gt;=300000,"Large",Q206&gt;=150000,"Medium", Q206&gt;=0,"Small")</f>
        <v>Small</v>
      </c>
      <c r="AA206" s="69" t="str">
        <f t="shared" si="45"/>
        <v>J</v>
      </c>
      <c r="AB206" s="69" t="str">
        <f t="shared" si="46"/>
        <v>00205</v>
      </c>
      <c r="AC206" s="69" t="str">
        <f t="shared" si="47"/>
        <v>Kemi-East</v>
      </c>
      <c r="AD206" s="69"/>
      <c r="AE206" s="69"/>
      <c r="AF206" s="69"/>
      <c r="AG206" s="69"/>
      <c r="AH206" s="70"/>
      <c r="AI206" s="71"/>
    </row>
    <row r="207" spans="1:35" x14ac:dyDescent="0.3">
      <c r="A207" s="72" t="s">
        <v>687</v>
      </c>
      <c r="B207" s="73" t="s">
        <v>902</v>
      </c>
      <c r="C207" s="73" t="s">
        <v>89</v>
      </c>
      <c r="D207" s="73" t="s">
        <v>718</v>
      </c>
      <c r="E207" s="73" t="s">
        <v>403</v>
      </c>
      <c r="F207" s="73">
        <v>38</v>
      </c>
      <c r="G207" s="73">
        <v>3619</v>
      </c>
      <c r="H207" s="73">
        <v>0</v>
      </c>
      <c r="I207" s="73">
        <v>7.5</v>
      </c>
      <c r="J207" s="73" t="s">
        <v>642</v>
      </c>
      <c r="K207" s="73" t="s">
        <v>372</v>
      </c>
      <c r="L207" s="73" t="s">
        <v>649</v>
      </c>
      <c r="M207" s="73">
        <f t="shared" si="37"/>
        <v>137522</v>
      </c>
      <c r="N207" s="73">
        <f t="shared" si="38"/>
        <v>0</v>
      </c>
      <c r="O207" s="73">
        <f t="shared" si="39"/>
        <v>137522</v>
      </c>
      <c r="P207" s="73">
        <f t="shared" si="40"/>
        <v>10314.15</v>
      </c>
      <c r="Q207" s="73">
        <f t="shared" si="41"/>
        <v>147836.15</v>
      </c>
      <c r="R207" s="73"/>
      <c r="S207" s="73"/>
      <c r="T207" s="73">
        <f t="shared" si="42"/>
        <v>10314.15</v>
      </c>
      <c r="U207" s="73"/>
      <c r="V207" s="73"/>
      <c r="W207" s="73">
        <f t="shared" si="43"/>
        <v>148336.15</v>
      </c>
      <c r="X207" s="73" t="str">
        <f t="shared" si="44"/>
        <v>High sale</v>
      </c>
      <c r="Y207" s="73">
        <f t="shared" si="48"/>
        <v>6876.1</v>
      </c>
      <c r="Z207" s="73" t="str" cm="1">
        <f t="array" ref="Z207">_xlfn.IFS(Q207&gt;=300000,"Large",Q207&gt;=150000,"Medium", Q207&gt;=0,"Small")</f>
        <v>Small</v>
      </c>
      <c r="AA207" s="73" t="str">
        <f t="shared" si="45"/>
        <v>J</v>
      </c>
      <c r="AB207" s="73" t="str">
        <f t="shared" si="46"/>
        <v>00206</v>
      </c>
      <c r="AC207" s="73" t="str">
        <f t="shared" si="47"/>
        <v>Chinedu-West</v>
      </c>
      <c r="AD207" s="73"/>
      <c r="AE207" s="73"/>
      <c r="AF207" s="73"/>
      <c r="AG207" s="73"/>
      <c r="AH207" s="74"/>
      <c r="AI207" s="75"/>
    </row>
    <row r="208" spans="1:35" x14ac:dyDescent="0.3">
      <c r="A208" s="76" t="s">
        <v>747</v>
      </c>
      <c r="B208" s="69" t="s">
        <v>903</v>
      </c>
      <c r="C208" s="69" t="s">
        <v>714</v>
      </c>
      <c r="D208" s="69" t="s">
        <v>672</v>
      </c>
      <c r="E208" s="69" t="s">
        <v>673</v>
      </c>
      <c r="F208" s="69">
        <v>36</v>
      </c>
      <c r="G208" s="69">
        <v>13886</v>
      </c>
      <c r="H208" s="69">
        <v>10</v>
      </c>
      <c r="I208" s="69">
        <v>7.5</v>
      </c>
      <c r="J208" s="69" t="s">
        <v>635</v>
      </c>
      <c r="K208" s="69" t="s">
        <v>372</v>
      </c>
      <c r="L208" s="69" t="s">
        <v>665</v>
      </c>
      <c r="M208" s="69">
        <f t="shared" si="37"/>
        <v>499896</v>
      </c>
      <c r="N208" s="69">
        <f t="shared" si="38"/>
        <v>49989.599999999999</v>
      </c>
      <c r="O208" s="69">
        <f t="shared" si="39"/>
        <v>449906.4</v>
      </c>
      <c r="P208" s="69">
        <f t="shared" si="40"/>
        <v>33742.980000000003</v>
      </c>
      <c r="Q208" s="69">
        <f t="shared" si="41"/>
        <v>483649.38</v>
      </c>
      <c r="R208" s="69"/>
      <c r="S208" s="69"/>
      <c r="T208" s="69">
        <f t="shared" si="42"/>
        <v>33742.980000000003</v>
      </c>
      <c r="U208" s="69"/>
      <c r="V208" s="69"/>
      <c r="W208" s="69">
        <f t="shared" si="43"/>
        <v>484149.38</v>
      </c>
      <c r="X208" s="69" t="str">
        <f t="shared" si="44"/>
        <v>High sale</v>
      </c>
      <c r="Y208" s="69">
        <f t="shared" si="48"/>
        <v>22495.320000000003</v>
      </c>
      <c r="Z208" s="69" t="str" cm="1">
        <f t="array" ref="Z208">_xlfn.IFS(Q208&gt;=300000,"Large",Q208&gt;=150000,"Medium", Q208&gt;=0,"Small")</f>
        <v>Large</v>
      </c>
      <c r="AA208" s="69" t="str">
        <f t="shared" si="45"/>
        <v>J</v>
      </c>
      <c r="AB208" s="69" t="str">
        <f t="shared" si="46"/>
        <v>00207</v>
      </c>
      <c r="AC208" s="69" t="str">
        <f t="shared" si="47"/>
        <v>Hassan-East</v>
      </c>
      <c r="AD208" s="69"/>
      <c r="AE208" s="69"/>
      <c r="AF208" s="69"/>
      <c r="AG208" s="69"/>
      <c r="AH208" s="70"/>
      <c r="AI208" s="71"/>
    </row>
    <row r="209" spans="1:40" x14ac:dyDescent="0.3">
      <c r="A209" s="72" t="s">
        <v>760</v>
      </c>
      <c r="B209" s="73" t="s">
        <v>904</v>
      </c>
      <c r="C209" s="73" t="s">
        <v>671</v>
      </c>
      <c r="D209" s="73" t="s">
        <v>681</v>
      </c>
      <c r="E209" s="73" t="s">
        <v>673</v>
      </c>
      <c r="F209" s="73">
        <v>36</v>
      </c>
      <c r="G209" s="73">
        <v>7962</v>
      </c>
      <c r="H209" s="73">
        <v>15</v>
      </c>
      <c r="I209" s="73">
        <v>7.5</v>
      </c>
      <c r="J209" s="73" t="s">
        <v>656</v>
      </c>
      <c r="K209" s="73" t="s">
        <v>384</v>
      </c>
      <c r="L209" s="73" t="s">
        <v>665</v>
      </c>
      <c r="M209" s="73">
        <f t="shared" si="37"/>
        <v>286632</v>
      </c>
      <c r="N209" s="73">
        <f t="shared" si="38"/>
        <v>42994.8</v>
      </c>
      <c r="O209" s="73">
        <f t="shared" si="39"/>
        <v>243637.2</v>
      </c>
      <c r="P209" s="73">
        <f t="shared" si="40"/>
        <v>18272.79</v>
      </c>
      <c r="Q209" s="73">
        <f t="shared" si="41"/>
        <v>261909.99000000002</v>
      </c>
      <c r="R209" s="73"/>
      <c r="S209" s="73"/>
      <c r="T209" s="73">
        <f t="shared" si="42"/>
        <v>18272.79</v>
      </c>
      <c r="U209" s="73"/>
      <c r="V209" s="73"/>
      <c r="W209" s="73">
        <f t="shared" si="43"/>
        <v>262409.99</v>
      </c>
      <c r="X209" s="73" t="str">
        <f t="shared" si="44"/>
        <v>High sale</v>
      </c>
      <c r="Y209" s="73">
        <f t="shared" si="48"/>
        <v>12181.86</v>
      </c>
      <c r="Z209" s="73" t="str" cm="1">
        <f t="array" ref="Z209">_xlfn.IFS(Q209&gt;=300000,"Large",Q209&gt;=150000,"Medium", Q209&gt;=0,"Small")</f>
        <v>Medium</v>
      </c>
      <c r="AA209" s="73" t="str">
        <f t="shared" si="45"/>
        <v>J</v>
      </c>
      <c r="AB209" s="73" t="str">
        <f t="shared" si="46"/>
        <v>00208</v>
      </c>
      <c r="AC209" s="73" t="str">
        <f t="shared" si="47"/>
        <v>Bola-East</v>
      </c>
      <c r="AD209" s="73"/>
      <c r="AE209" s="73"/>
      <c r="AF209" s="73"/>
      <c r="AG209" s="73"/>
      <c r="AH209" s="74"/>
      <c r="AI209" s="75"/>
    </row>
    <row r="210" spans="1:40" x14ac:dyDescent="0.3">
      <c r="A210" s="76" t="s">
        <v>650</v>
      </c>
      <c r="B210" s="69" t="s">
        <v>905</v>
      </c>
      <c r="C210" s="69" t="s">
        <v>646</v>
      </c>
      <c r="D210" s="69" t="s">
        <v>718</v>
      </c>
      <c r="E210" s="69" t="s">
        <v>403</v>
      </c>
      <c r="F210" s="69">
        <v>44</v>
      </c>
      <c r="G210" s="69">
        <v>10233</v>
      </c>
      <c r="H210" s="69">
        <v>0</v>
      </c>
      <c r="I210" s="69">
        <v>7.5</v>
      </c>
      <c r="J210" s="69" t="s">
        <v>648</v>
      </c>
      <c r="K210" s="69" t="s">
        <v>392</v>
      </c>
      <c r="L210" s="69" t="s">
        <v>649</v>
      </c>
      <c r="M210" s="69">
        <f t="shared" si="37"/>
        <v>450252</v>
      </c>
      <c r="N210" s="69">
        <f t="shared" si="38"/>
        <v>0</v>
      </c>
      <c r="O210" s="69">
        <f t="shared" si="39"/>
        <v>450252</v>
      </c>
      <c r="P210" s="69">
        <f t="shared" si="40"/>
        <v>33768.9</v>
      </c>
      <c r="Q210" s="69">
        <f t="shared" si="41"/>
        <v>484020.9</v>
      </c>
      <c r="R210" s="69"/>
      <c r="S210" s="69"/>
      <c r="T210" s="69">
        <f t="shared" si="42"/>
        <v>33768.9</v>
      </c>
      <c r="U210" s="69"/>
      <c r="V210" s="69"/>
      <c r="W210" s="69">
        <f t="shared" si="43"/>
        <v>484520.9</v>
      </c>
      <c r="X210" s="69" t="str">
        <f t="shared" si="44"/>
        <v>High sale</v>
      </c>
      <c r="Y210" s="69">
        <f t="shared" si="48"/>
        <v>22512.600000000002</v>
      </c>
      <c r="Z210" s="69" t="str" cm="1">
        <f t="array" ref="Z210">_xlfn.IFS(Q210&gt;=300000,"Large",Q210&gt;=150000,"Medium", Q210&gt;=0,"Small")</f>
        <v>Large</v>
      </c>
      <c r="AA210" s="69" t="str">
        <f t="shared" si="45"/>
        <v>J</v>
      </c>
      <c r="AB210" s="69" t="str">
        <f t="shared" si="46"/>
        <v>00209</v>
      </c>
      <c r="AC210" s="69" t="str">
        <f t="shared" si="47"/>
        <v>Lucky-West</v>
      </c>
      <c r="AD210" s="69"/>
      <c r="AE210" s="69"/>
      <c r="AF210" s="69"/>
      <c r="AG210" s="69"/>
      <c r="AH210" s="70"/>
      <c r="AI210" s="71"/>
    </row>
    <row r="211" spans="1:40" x14ac:dyDescent="0.3">
      <c r="A211" s="72" t="s">
        <v>760</v>
      </c>
      <c r="B211" s="73" t="s">
        <v>906</v>
      </c>
      <c r="C211" s="73" t="s">
        <v>662</v>
      </c>
      <c r="D211" s="73" t="s">
        <v>245</v>
      </c>
      <c r="E211" s="73" t="s">
        <v>416</v>
      </c>
      <c r="F211" s="73">
        <v>46</v>
      </c>
      <c r="G211" s="73">
        <v>6845</v>
      </c>
      <c r="H211" s="73">
        <v>15</v>
      </c>
      <c r="I211" s="73">
        <v>7.5</v>
      </c>
      <c r="J211" s="73" t="s">
        <v>648</v>
      </c>
      <c r="K211" s="73" t="s">
        <v>372</v>
      </c>
      <c r="L211" s="73" t="s">
        <v>665</v>
      </c>
      <c r="M211" s="73">
        <f t="shared" si="37"/>
        <v>314870</v>
      </c>
      <c r="N211" s="73">
        <f t="shared" si="38"/>
        <v>47230.5</v>
      </c>
      <c r="O211" s="73">
        <f t="shared" si="39"/>
        <v>267639.5</v>
      </c>
      <c r="P211" s="73">
        <f t="shared" si="40"/>
        <v>20072.962500000001</v>
      </c>
      <c r="Q211" s="73">
        <f t="shared" si="41"/>
        <v>287712.46250000002</v>
      </c>
      <c r="R211" s="73"/>
      <c r="S211" s="73"/>
      <c r="T211" s="73">
        <f t="shared" si="42"/>
        <v>20072.962499999998</v>
      </c>
      <c r="U211" s="73"/>
      <c r="V211" s="73"/>
      <c r="W211" s="73">
        <f t="shared" si="43"/>
        <v>288212.46250000002</v>
      </c>
      <c r="X211" s="73" t="str">
        <f t="shared" si="44"/>
        <v>High sale</v>
      </c>
      <c r="Y211" s="73">
        <f t="shared" si="48"/>
        <v>13381.975</v>
      </c>
      <c r="Z211" s="73" t="str" cm="1">
        <f t="array" ref="Z211">_xlfn.IFS(Q211&gt;=300000,"Large",Q211&gt;=150000,"Medium", Q211&gt;=0,"Small")</f>
        <v>Medium</v>
      </c>
      <c r="AA211" s="73" t="str">
        <f t="shared" si="45"/>
        <v>J</v>
      </c>
      <c r="AB211" s="73" t="str">
        <f t="shared" si="46"/>
        <v>00210</v>
      </c>
      <c r="AC211" s="73" t="str">
        <f t="shared" si="47"/>
        <v>Ade-East</v>
      </c>
      <c r="AD211" s="73"/>
      <c r="AE211" s="73"/>
      <c r="AF211" s="73"/>
      <c r="AG211" s="73"/>
      <c r="AH211" s="74"/>
      <c r="AI211" s="75"/>
    </row>
    <row r="212" spans="1:40" x14ac:dyDescent="0.3">
      <c r="A212" s="76" t="s">
        <v>658</v>
      </c>
      <c r="B212" s="69" t="s">
        <v>907</v>
      </c>
      <c r="C212" s="69" t="s">
        <v>89</v>
      </c>
      <c r="D212" s="69" t="s">
        <v>634</v>
      </c>
      <c r="E212" s="69" t="s">
        <v>377</v>
      </c>
      <c r="F212" s="69">
        <v>49</v>
      </c>
      <c r="G212" s="69">
        <v>13543</v>
      </c>
      <c r="H212" s="69">
        <v>5</v>
      </c>
      <c r="I212" s="69">
        <v>7.5</v>
      </c>
      <c r="J212" s="69" t="s">
        <v>642</v>
      </c>
      <c r="K212" s="69" t="s">
        <v>384</v>
      </c>
      <c r="L212" s="69" t="s">
        <v>665</v>
      </c>
      <c r="M212" s="69">
        <f t="shared" si="37"/>
        <v>663607</v>
      </c>
      <c r="N212" s="69">
        <f t="shared" si="38"/>
        <v>33180.35</v>
      </c>
      <c r="O212" s="69">
        <f t="shared" si="39"/>
        <v>630426.65</v>
      </c>
      <c r="P212" s="69">
        <f t="shared" si="40"/>
        <v>47281.998749999999</v>
      </c>
      <c r="Q212" s="69">
        <f t="shared" si="41"/>
        <v>677708.64875000005</v>
      </c>
      <c r="R212" s="69"/>
      <c r="S212" s="69"/>
      <c r="T212" s="69">
        <f t="shared" si="42"/>
        <v>47281.998749999999</v>
      </c>
      <c r="U212" s="69"/>
      <c r="V212" s="69"/>
      <c r="W212" s="69">
        <f t="shared" si="43"/>
        <v>678208.64875000005</v>
      </c>
      <c r="X212" s="69" t="str">
        <f t="shared" si="44"/>
        <v>High sale</v>
      </c>
      <c r="Y212" s="69">
        <f t="shared" si="48"/>
        <v>31521.332500000004</v>
      </c>
      <c r="Z212" s="69" t="str" cm="1">
        <f t="array" ref="Z212">_xlfn.IFS(Q212&gt;=300000,"Large",Q212&gt;=150000,"Medium", Q212&gt;=0,"Small")</f>
        <v>Large</v>
      </c>
      <c r="AA212" s="69" t="str">
        <f t="shared" si="45"/>
        <v>J</v>
      </c>
      <c r="AB212" s="69" t="str">
        <f t="shared" si="46"/>
        <v>00211</v>
      </c>
      <c r="AC212" s="69" t="str">
        <f t="shared" si="47"/>
        <v>Chinedu-East</v>
      </c>
      <c r="AD212" s="69"/>
      <c r="AE212" s="69"/>
      <c r="AF212" s="69"/>
      <c r="AG212" s="69"/>
      <c r="AH212" s="70"/>
      <c r="AI212" s="71"/>
    </row>
    <row r="213" spans="1:40" x14ac:dyDescent="0.3">
      <c r="A213" s="72" t="s">
        <v>750</v>
      </c>
      <c r="B213" s="73" t="s">
        <v>908</v>
      </c>
      <c r="C213" s="73" t="s">
        <v>714</v>
      </c>
      <c r="D213" s="73" t="s">
        <v>663</v>
      </c>
      <c r="E213" s="73" t="s">
        <v>664</v>
      </c>
      <c r="F213" s="73">
        <v>48</v>
      </c>
      <c r="G213" s="73">
        <v>13534</v>
      </c>
      <c r="H213" s="73">
        <v>0</v>
      </c>
      <c r="I213" s="73">
        <v>7.5</v>
      </c>
      <c r="J213" s="73" t="s">
        <v>648</v>
      </c>
      <c r="K213" s="73" t="s">
        <v>392</v>
      </c>
      <c r="L213" s="73" t="s">
        <v>649</v>
      </c>
      <c r="M213" s="73">
        <f t="shared" si="37"/>
        <v>649632</v>
      </c>
      <c r="N213" s="73">
        <f t="shared" si="38"/>
        <v>0</v>
      </c>
      <c r="O213" s="73">
        <f t="shared" si="39"/>
        <v>649632</v>
      </c>
      <c r="P213" s="73">
        <f t="shared" si="40"/>
        <v>48722.400000000001</v>
      </c>
      <c r="Q213" s="73">
        <f t="shared" si="41"/>
        <v>698354.4</v>
      </c>
      <c r="R213" s="73"/>
      <c r="S213" s="73"/>
      <c r="T213" s="73">
        <f t="shared" si="42"/>
        <v>48722.400000000001</v>
      </c>
      <c r="U213" s="73"/>
      <c r="V213" s="73"/>
      <c r="W213" s="73">
        <f t="shared" si="43"/>
        <v>698854.40000000002</v>
      </c>
      <c r="X213" s="73" t="str">
        <f t="shared" si="44"/>
        <v>High sale</v>
      </c>
      <c r="Y213" s="73">
        <f t="shared" si="48"/>
        <v>32481.600000000002</v>
      </c>
      <c r="Z213" s="73" t="str" cm="1">
        <f t="array" ref="Z213">_xlfn.IFS(Q213&gt;=300000,"Large",Q213&gt;=150000,"Medium", Q213&gt;=0,"Small")</f>
        <v>Large</v>
      </c>
      <c r="AA213" s="73" t="str">
        <f t="shared" si="45"/>
        <v>J</v>
      </c>
      <c r="AB213" s="73" t="str">
        <f t="shared" si="46"/>
        <v>00212</v>
      </c>
      <c r="AC213" s="73" t="str">
        <f t="shared" si="47"/>
        <v>Hassan-West</v>
      </c>
      <c r="AD213" s="73"/>
      <c r="AE213" s="73"/>
      <c r="AF213" s="73"/>
      <c r="AG213" s="73"/>
      <c r="AH213" s="74"/>
      <c r="AI213" s="75"/>
    </row>
    <row r="214" spans="1:40" x14ac:dyDescent="0.3">
      <c r="A214" s="76" t="s">
        <v>654</v>
      </c>
      <c r="B214" s="69" t="s">
        <v>909</v>
      </c>
      <c r="C214" s="69" t="s">
        <v>100</v>
      </c>
      <c r="D214" s="69" t="s">
        <v>672</v>
      </c>
      <c r="E214" s="69" t="s">
        <v>673</v>
      </c>
      <c r="F214" s="69">
        <v>9</v>
      </c>
      <c r="G214" s="69">
        <v>8316</v>
      </c>
      <c r="H214" s="69">
        <v>15</v>
      </c>
      <c r="I214" s="69">
        <v>7.5</v>
      </c>
      <c r="J214" s="69" t="s">
        <v>642</v>
      </c>
      <c r="K214" s="69" t="s">
        <v>384</v>
      </c>
      <c r="L214" s="69" t="s">
        <v>636</v>
      </c>
      <c r="M214" s="69">
        <f t="shared" si="37"/>
        <v>74844</v>
      </c>
      <c r="N214" s="69">
        <f t="shared" si="38"/>
        <v>11226.6</v>
      </c>
      <c r="O214" s="69">
        <f t="shared" si="39"/>
        <v>63617.4</v>
      </c>
      <c r="P214" s="69">
        <f t="shared" si="40"/>
        <v>4771.3050000000003</v>
      </c>
      <c r="Q214" s="69">
        <f t="shared" si="41"/>
        <v>68388.705000000002</v>
      </c>
      <c r="R214" s="69"/>
      <c r="S214" s="69"/>
      <c r="T214" s="69">
        <f t="shared" si="42"/>
        <v>4771.3050000000003</v>
      </c>
      <c r="U214" s="69"/>
      <c r="V214" s="69"/>
      <c r="W214" s="69">
        <f t="shared" si="43"/>
        <v>68888.705000000002</v>
      </c>
      <c r="X214" s="69" t="str">
        <f t="shared" si="44"/>
        <v>Low Sale</v>
      </c>
      <c r="Y214" s="69">
        <f t="shared" si="48"/>
        <v>0</v>
      </c>
      <c r="Z214" s="69" t="str" cm="1">
        <f t="array" ref="Z214">_xlfn.IFS(Q214&gt;=300000,"Large",Q214&gt;=150000,"Medium", Q214&gt;=0,"Small")</f>
        <v>Small</v>
      </c>
      <c r="AA214" s="69" t="str">
        <f t="shared" si="45"/>
        <v>J</v>
      </c>
      <c r="AB214" s="69" t="str">
        <f t="shared" si="46"/>
        <v>00213</v>
      </c>
      <c r="AC214" s="69" t="str">
        <f t="shared" si="47"/>
        <v>Kemi-South</v>
      </c>
      <c r="AD214" s="69"/>
      <c r="AE214" s="69"/>
      <c r="AF214" s="69"/>
      <c r="AG214" s="69"/>
      <c r="AH214" s="70"/>
      <c r="AI214" s="71"/>
    </row>
    <row r="215" spans="1:40" x14ac:dyDescent="0.3">
      <c r="A215" s="72" t="s">
        <v>724</v>
      </c>
      <c r="B215" s="73" t="s">
        <v>910</v>
      </c>
      <c r="C215" s="73" t="s">
        <v>100</v>
      </c>
      <c r="D215" s="73" t="s">
        <v>710</v>
      </c>
      <c r="E215" s="73" t="s">
        <v>641</v>
      </c>
      <c r="F215" s="73">
        <v>11</v>
      </c>
      <c r="G215" s="73">
        <v>219</v>
      </c>
      <c r="H215" s="73">
        <v>0</v>
      </c>
      <c r="I215" s="73">
        <v>7.5</v>
      </c>
      <c r="J215" s="73" t="s">
        <v>648</v>
      </c>
      <c r="K215" s="73" t="s">
        <v>372</v>
      </c>
      <c r="L215" s="73" t="s">
        <v>665</v>
      </c>
      <c r="M215" s="73">
        <f t="shared" si="37"/>
        <v>2409</v>
      </c>
      <c r="N215" s="73">
        <f t="shared" si="38"/>
        <v>0</v>
      </c>
      <c r="O215" s="73">
        <f t="shared" si="39"/>
        <v>2409</v>
      </c>
      <c r="P215" s="73">
        <f t="shared" si="40"/>
        <v>180.67500000000001</v>
      </c>
      <c r="Q215" s="73">
        <f t="shared" si="41"/>
        <v>2589.6750000000002</v>
      </c>
      <c r="R215" s="73"/>
      <c r="S215" s="73"/>
      <c r="T215" s="73">
        <f t="shared" si="42"/>
        <v>180.67499999999998</v>
      </c>
      <c r="U215" s="73"/>
      <c r="V215" s="73"/>
      <c r="W215" s="73">
        <f t="shared" si="43"/>
        <v>3089.6750000000002</v>
      </c>
      <c r="X215" s="73" t="str">
        <f t="shared" si="44"/>
        <v>Low Sale</v>
      </c>
      <c r="Y215" s="73">
        <f t="shared" si="48"/>
        <v>0</v>
      </c>
      <c r="Z215" s="73" t="str" cm="1">
        <f t="array" ref="Z215">_xlfn.IFS(Q215&gt;=300000,"Large",Q215&gt;=150000,"Medium", Q215&gt;=0,"Small")</f>
        <v>Small</v>
      </c>
      <c r="AA215" s="73" t="str">
        <f t="shared" si="45"/>
        <v>J</v>
      </c>
      <c r="AB215" s="73" t="str">
        <f t="shared" si="46"/>
        <v>00214</v>
      </c>
      <c r="AC215" s="73" t="str">
        <f t="shared" si="47"/>
        <v>Kemi-East</v>
      </c>
      <c r="AD215" s="73"/>
      <c r="AE215" s="73"/>
      <c r="AF215" s="73"/>
      <c r="AG215" s="73"/>
      <c r="AH215" s="74"/>
      <c r="AI215" s="75"/>
    </row>
    <row r="216" spans="1:40" x14ac:dyDescent="0.3">
      <c r="A216" s="76" t="s">
        <v>654</v>
      </c>
      <c r="B216" s="69" t="s">
        <v>911</v>
      </c>
      <c r="C216" s="69" t="s">
        <v>671</v>
      </c>
      <c r="D216" s="69" t="s">
        <v>246</v>
      </c>
      <c r="E216" s="69" t="s">
        <v>416</v>
      </c>
      <c r="F216" s="69">
        <v>1</v>
      </c>
      <c r="G216" s="69">
        <v>12772</v>
      </c>
      <c r="H216" s="69">
        <v>10</v>
      </c>
      <c r="I216" s="69">
        <v>7.5</v>
      </c>
      <c r="J216" s="69" t="s">
        <v>648</v>
      </c>
      <c r="K216" s="69" t="s">
        <v>372</v>
      </c>
      <c r="L216" s="69" t="s">
        <v>636</v>
      </c>
      <c r="M216" s="69">
        <f t="shared" si="37"/>
        <v>12772</v>
      </c>
      <c r="N216" s="69">
        <f t="shared" si="38"/>
        <v>1277.2</v>
      </c>
      <c r="O216" s="69">
        <f t="shared" si="39"/>
        <v>11494.8</v>
      </c>
      <c r="P216" s="69">
        <f t="shared" si="40"/>
        <v>862.11</v>
      </c>
      <c r="Q216" s="69">
        <f t="shared" si="41"/>
        <v>12356.91</v>
      </c>
      <c r="R216" s="69"/>
      <c r="S216" s="69"/>
      <c r="T216" s="69">
        <f t="shared" si="42"/>
        <v>862.1099999999999</v>
      </c>
      <c r="U216" s="69"/>
      <c r="V216" s="69"/>
      <c r="W216" s="69">
        <f t="shared" si="43"/>
        <v>12856.91</v>
      </c>
      <c r="X216" s="69" t="str">
        <f t="shared" si="44"/>
        <v>Low Sale</v>
      </c>
      <c r="Y216" s="69">
        <f t="shared" si="48"/>
        <v>0</v>
      </c>
      <c r="Z216" s="69" t="str" cm="1">
        <f t="array" ref="Z216">_xlfn.IFS(Q216&gt;=300000,"Large",Q216&gt;=150000,"Medium", Q216&gt;=0,"Small")</f>
        <v>Small</v>
      </c>
      <c r="AA216" s="69" t="str">
        <f t="shared" si="45"/>
        <v>J</v>
      </c>
      <c r="AB216" s="69" t="str">
        <f t="shared" si="46"/>
        <v>00215</v>
      </c>
      <c r="AC216" s="69" t="str">
        <f t="shared" si="47"/>
        <v>Bola-South</v>
      </c>
      <c r="AD216" s="69"/>
      <c r="AE216" s="69"/>
      <c r="AF216" s="69"/>
      <c r="AG216" s="69"/>
      <c r="AH216" s="70"/>
      <c r="AI216" s="71"/>
    </row>
    <row r="217" spans="1:40" x14ac:dyDescent="0.3">
      <c r="A217" s="72" t="s">
        <v>644</v>
      </c>
      <c r="B217" s="73" t="s">
        <v>912</v>
      </c>
      <c r="C217" s="73" t="s">
        <v>646</v>
      </c>
      <c r="D217" s="73" t="s">
        <v>685</v>
      </c>
      <c r="E217" s="73" t="s">
        <v>406</v>
      </c>
      <c r="F217" s="73">
        <v>37</v>
      </c>
      <c r="G217" s="73">
        <v>6466</v>
      </c>
      <c r="H217" s="73">
        <v>15</v>
      </c>
      <c r="I217" s="73">
        <v>7.5</v>
      </c>
      <c r="J217" s="73" t="s">
        <v>642</v>
      </c>
      <c r="K217" s="73" t="s">
        <v>384</v>
      </c>
      <c r="L217" s="73" t="s">
        <v>643</v>
      </c>
      <c r="M217" s="73">
        <f t="shared" si="37"/>
        <v>239242</v>
      </c>
      <c r="N217" s="73">
        <f t="shared" si="38"/>
        <v>35886.300000000003</v>
      </c>
      <c r="O217" s="73">
        <f t="shared" si="39"/>
        <v>203355.7</v>
      </c>
      <c r="P217" s="73">
        <f t="shared" si="40"/>
        <v>15251.6775</v>
      </c>
      <c r="Q217" s="73">
        <f t="shared" si="41"/>
        <v>218607.3775</v>
      </c>
      <c r="R217" s="73"/>
      <c r="S217" s="73"/>
      <c r="T217" s="73">
        <f t="shared" si="42"/>
        <v>15251.6775</v>
      </c>
      <c r="U217" s="73"/>
      <c r="V217" s="73"/>
      <c r="W217" s="73">
        <f t="shared" si="43"/>
        <v>219107.3775</v>
      </c>
      <c r="X217" s="73" t="str">
        <f t="shared" si="44"/>
        <v>High sale</v>
      </c>
      <c r="Y217" s="73">
        <f t="shared" si="48"/>
        <v>10167.785000000002</v>
      </c>
      <c r="Z217" s="73" t="str" cm="1">
        <f t="array" ref="Z217">_xlfn.IFS(Q217&gt;=300000,"Large",Q217&gt;=150000,"Medium", Q217&gt;=0,"Small")</f>
        <v>Medium</v>
      </c>
      <c r="AA217" s="73" t="str">
        <f t="shared" si="45"/>
        <v>J</v>
      </c>
      <c r="AB217" s="73" t="str">
        <f t="shared" si="46"/>
        <v>00216</v>
      </c>
      <c r="AC217" s="73" t="str">
        <f t="shared" si="47"/>
        <v>Lucky-North</v>
      </c>
      <c r="AD217" s="73"/>
      <c r="AE217" s="73"/>
      <c r="AF217" s="73"/>
      <c r="AG217" s="73"/>
      <c r="AH217" s="74"/>
      <c r="AI217" s="75"/>
    </row>
    <row r="218" spans="1:40" x14ac:dyDescent="0.3">
      <c r="A218" s="76" t="s">
        <v>682</v>
      </c>
      <c r="B218" s="69" t="s">
        <v>913</v>
      </c>
      <c r="C218" s="69" t="s">
        <v>89</v>
      </c>
      <c r="D218" s="69" t="s">
        <v>690</v>
      </c>
      <c r="E218" s="69" t="s">
        <v>408</v>
      </c>
      <c r="F218" s="69">
        <v>30</v>
      </c>
      <c r="G218" s="69">
        <v>1369</v>
      </c>
      <c r="H218" s="69">
        <v>5</v>
      </c>
      <c r="I218" s="69">
        <v>7.5</v>
      </c>
      <c r="J218" s="69" t="s">
        <v>648</v>
      </c>
      <c r="K218" s="69" t="s">
        <v>372</v>
      </c>
      <c r="L218" s="69" t="s">
        <v>649</v>
      </c>
      <c r="M218" s="69">
        <f t="shared" si="37"/>
        <v>41070</v>
      </c>
      <c r="N218" s="69">
        <f t="shared" si="38"/>
        <v>2053.5</v>
      </c>
      <c r="O218" s="69">
        <f t="shared" si="39"/>
        <v>39016.5</v>
      </c>
      <c r="P218" s="69">
        <f t="shared" si="40"/>
        <v>2926.2375000000002</v>
      </c>
      <c r="Q218" s="69">
        <f t="shared" si="41"/>
        <v>41942.737500000003</v>
      </c>
      <c r="R218" s="69"/>
      <c r="S218" s="69"/>
      <c r="T218" s="69">
        <f t="shared" si="42"/>
        <v>2926.2374999999997</v>
      </c>
      <c r="U218" s="69"/>
      <c r="V218" s="69"/>
      <c r="W218" s="69">
        <f t="shared" si="43"/>
        <v>42442.737500000003</v>
      </c>
      <c r="X218" s="69" t="str">
        <f t="shared" si="44"/>
        <v>Low Sale</v>
      </c>
      <c r="Y218" s="69">
        <f t="shared" si="48"/>
        <v>1950.825</v>
      </c>
      <c r="Z218" s="69" t="str" cm="1">
        <f t="array" ref="Z218">_xlfn.IFS(Q218&gt;=300000,"Large",Q218&gt;=150000,"Medium", Q218&gt;=0,"Small")</f>
        <v>Small</v>
      </c>
      <c r="AA218" s="69" t="str">
        <f t="shared" si="45"/>
        <v>J</v>
      </c>
      <c r="AB218" s="69" t="str">
        <f t="shared" si="46"/>
        <v>00217</v>
      </c>
      <c r="AC218" s="69" t="str">
        <f t="shared" si="47"/>
        <v>Chinedu-West</v>
      </c>
      <c r="AD218" s="69"/>
      <c r="AE218" s="69"/>
      <c r="AF218" s="69"/>
      <c r="AG218" s="69"/>
      <c r="AH218" s="70"/>
      <c r="AI218" s="71"/>
      <c r="AM218" s="59" t="s">
        <v>3099</v>
      </c>
      <c r="AN218" t="s">
        <v>1822</v>
      </c>
    </row>
    <row r="219" spans="1:40" x14ac:dyDescent="0.3">
      <c r="A219" s="72" t="s">
        <v>654</v>
      </c>
      <c r="B219" s="73" t="s">
        <v>914</v>
      </c>
      <c r="C219" s="73" t="s">
        <v>89</v>
      </c>
      <c r="D219" s="73" t="s">
        <v>685</v>
      </c>
      <c r="E219" s="73" t="s">
        <v>406</v>
      </c>
      <c r="F219" s="73">
        <v>4</v>
      </c>
      <c r="G219" s="73">
        <v>6622</v>
      </c>
      <c r="H219" s="73">
        <v>15</v>
      </c>
      <c r="I219" s="73">
        <v>7.5</v>
      </c>
      <c r="J219" s="73" t="s">
        <v>642</v>
      </c>
      <c r="K219" s="73" t="s">
        <v>372</v>
      </c>
      <c r="L219" s="73" t="s">
        <v>665</v>
      </c>
      <c r="M219" s="73">
        <f t="shared" si="37"/>
        <v>26488</v>
      </c>
      <c r="N219" s="73">
        <f t="shared" si="38"/>
        <v>3973.2</v>
      </c>
      <c r="O219" s="73">
        <f t="shared" si="39"/>
        <v>22514.799999999999</v>
      </c>
      <c r="P219" s="73">
        <f t="shared" si="40"/>
        <v>1688.61</v>
      </c>
      <c r="Q219" s="73">
        <f t="shared" si="41"/>
        <v>24203.41</v>
      </c>
      <c r="R219" s="73"/>
      <c r="S219" s="73"/>
      <c r="T219" s="73">
        <f t="shared" si="42"/>
        <v>1688.61</v>
      </c>
      <c r="U219" s="73"/>
      <c r="V219" s="73"/>
      <c r="W219" s="73">
        <f t="shared" si="43"/>
        <v>24703.41</v>
      </c>
      <c r="X219" s="73" t="str">
        <f t="shared" si="44"/>
        <v>Low Sale</v>
      </c>
      <c r="Y219" s="73">
        <f t="shared" si="48"/>
        <v>0</v>
      </c>
      <c r="Z219" s="73" t="str" cm="1">
        <f t="array" ref="Z219">_xlfn.IFS(Q219&gt;=300000,"Large",Q219&gt;=150000,"Medium", Q219&gt;=0,"Small")</f>
        <v>Small</v>
      </c>
      <c r="AA219" s="73" t="str">
        <f t="shared" si="45"/>
        <v>J</v>
      </c>
      <c r="AB219" s="73" t="str">
        <f t="shared" si="46"/>
        <v>00218</v>
      </c>
      <c r="AC219" s="73" t="str">
        <f t="shared" si="47"/>
        <v>Chinedu-East</v>
      </c>
      <c r="AD219" s="73"/>
      <c r="AE219" s="73"/>
      <c r="AF219" s="73"/>
      <c r="AG219" s="73"/>
      <c r="AH219" s="74"/>
      <c r="AI219" s="75"/>
      <c r="AM219" s="56" t="s">
        <v>372</v>
      </c>
      <c r="AN219">
        <v>67799428.700000033</v>
      </c>
    </row>
    <row r="220" spans="1:40" x14ac:dyDescent="0.3">
      <c r="A220" s="76" t="s">
        <v>701</v>
      </c>
      <c r="B220" s="69" t="s">
        <v>915</v>
      </c>
      <c r="C220" s="69" t="s">
        <v>646</v>
      </c>
      <c r="D220" s="69" t="s">
        <v>718</v>
      </c>
      <c r="E220" s="69" t="s">
        <v>403</v>
      </c>
      <c r="F220" s="69">
        <v>3</v>
      </c>
      <c r="G220" s="69">
        <v>11237</v>
      </c>
      <c r="H220" s="69">
        <v>15</v>
      </c>
      <c r="I220" s="69">
        <v>7.5</v>
      </c>
      <c r="J220" s="69" t="s">
        <v>656</v>
      </c>
      <c r="K220" s="69" t="s">
        <v>384</v>
      </c>
      <c r="L220" s="69" t="s">
        <v>665</v>
      </c>
      <c r="M220" s="69">
        <f t="shared" si="37"/>
        <v>33711</v>
      </c>
      <c r="N220" s="69">
        <f t="shared" si="38"/>
        <v>5056.6499999999996</v>
      </c>
      <c r="O220" s="69">
        <f t="shared" si="39"/>
        <v>28654.35</v>
      </c>
      <c r="P220" s="69">
        <f t="shared" si="40"/>
        <v>2149.0762500000001</v>
      </c>
      <c r="Q220" s="69">
        <f t="shared" si="41"/>
        <v>30803.426249999997</v>
      </c>
      <c r="R220" s="69"/>
      <c r="S220" s="69"/>
      <c r="T220" s="69">
        <f t="shared" si="42"/>
        <v>2149.0762499999996</v>
      </c>
      <c r="U220" s="69"/>
      <c r="V220" s="69"/>
      <c r="W220" s="69">
        <f t="shared" si="43"/>
        <v>31303.426249999997</v>
      </c>
      <c r="X220" s="69" t="str">
        <f t="shared" si="44"/>
        <v>Low Sale</v>
      </c>
      <c r="Y220" s="69">
        <f t="shared" si="48"/>
        <v>0</v>
      </c>
      <c r="Z220" s="69" t="str" cm="1">
        <f t="array" ref="Z220">_xlfn.IFS(Q220&gt;=300000,"Large",Q220&gt;=150000,"Medium", Q220&gt;=0,"Small")</f>
        <v>Small</v>
      </c>
      <c r="AA220" s="69" t="str">
        <f t="shared" si="45"/>
        <v>J</v>
      </c>
      <c r="AB220" s="69" t="str">
        <f t="shared" si="46"/>
        <v>00219</v>
      </c>
      <c r="AC220" s="69" t="str">
        <f t="shared" si="47"/>
        <v>Lucky-East</v>
      </c>
      <c r="AD220" s="69"/>
      <c r="AE220" s="69"/>
      <c r="AF220" s="69"/>
      <c r="AG220" s="69"/>
      <c r="AH220" s="70"/>
      <c r="AI220" s="71"/>
      <c r="AM220" s="56" t="s">
        <v>384</v>
      </c>
      <c r="AN220">
        <v>75150532.883749977</v>
      </c>
    </row>
    <row r="221" spans="1:40" x14ac:dyDescent="0.3">
      <c r="A221" s="72" t="s">
        <v>687</v>
      </c>
      <c r="B221" s="73" t="s">
        <v>916</v>
      </c>
      <c r="C221" s="73" t="s">
        <v>646</v>
      </c>
      <c r="D221" s="73" t="s">
        <v>698</v>
      </c>
      <c r="E221" s="73" t="s">
        <v>377</v>
      </c>
      <c r="F221" s="73">
        <v>4</v>
      </c>
      <c r="G221" s="73">
        <v>10507</v>
      </c>
      <c r="H221" s="73">
        <v>10</v>
      </c>
      <c r="I221" s="73">
        <v>7.5</v>
      </c>
      <c r="J221" s="73" t="s">
        <v>642</v>
      </c>
      <c r="K221" s="73" t="s">
        <v>372</v>
      </c>
      <c r="L221" s="73" t="s">
        <v>649</v>
      </c>
      <c r="M221" s="73">
        <f t="shared" si="37"/>
        <v>42028</v>
      </c>
      <c r="N221" s="73">
        <f t="shared" si="38"/>
        <v>4202.8</v>
      </c>
      <c r="O221" s="73">
        <f t="shared" si="39"/>
        <v>37825.199999999997</v>
      </c>
      <c r="P221" s="73">
        <f t="shared" si="40"/>
        <v>2836.89</v>
      </c>
      <c r="Q221" s="73">
        <f t="shared" si="41"/>
        <v>40662.089999999997</v>
      </c>
      <c r="R221" s="73"/>
      <c r="S221" s="73"/>
      <c r="T221" s="73">
        <f t="shared" si="42"/>
        <v>2836.89</v>
      </c>
      <c r="U221" s="73"/>
      <c r="V221" s="73"/>
      <c r="W221" s="73">
        <f t="shared" si="43"/>
        <v>41162.089999999997</v>
      </c>
      <c r="X221" s="73" t="str">
        <f t="shared" si="44"/>
        <v>Low Sale</v>
      </c>
      <c r="Y221" s="73">
        <f t="shared" si="48"/>
        <v>0</v>
      </c>
      <c r="Z221" s="73" t="str" cm="1">
        <f t="array" ref="Z221">_xlfn.IFS(Q221&gt;=300000,"Large",Q221&gt;=150000,"Medium", Q221&gt;=0,"Small")</f>
        <v>Small</v>
      </c>
      <c r="AA221" s="73" t="str">
        <f t="shared" si="45"/>
        <v>J</v>
      </c>
      <c r="AB221" s="73" t="str">
        <f t="shared" si="46"/>
        <v>00220</v>
      </c>
      <c r="AC221" s="73" t="str">
        <f t="shared" si="47"/>
        <v>Lucky-West</v>
      </c>
      <c r="AD221" s="73"/>
      <c r="AE221" s="73"/>
      <c r="AF221" s="73"/>
      <c r="AG221" s="73"/>
      <c r="AH221" s="74"/>
      <c r="AI221" s="75"/>
      <c r="AM221" s="56" t="s">
        <v>392</v>
      </c>
      <c r="AN221">
        <v>71952742.961249992</v>
      </c>
    </row>
    <row r="222" spans="1:40" x14ac:dyDescent="0.3">
      <c r="A222" s="76" t="s">
        <v>701</v>
      </c>
      <c r="B222" s="69" t="s">
        <v>917</v>
      </c>
      <c r="C222" s="69" t="s">
        <v>714</v>
      </c>
      <c r="D222" s="69" t="s">
        <v>245</v>
      </c>
      <c r="E222" s="69" t="s">
        <v>416</v>
      </c>
      <c r="F222" s="69">
        <v>28</v>
      </c>
      <c r="G222" s="69">
        <v>12021</v>
      </c>
      <c r="H222" s="69">
        <v>10</v>
      </c>
      <c r="I222" s="69">
        <v>7.5</v>
      </c>
      <c r="J222" s="69" t="s">
        <v>635</v>
      </c>
      <c r="K222" s="69" t="s">
        <v>384</v>
      </c>
      <c r="L222" s="69" t="s">
        <v>665</v>
      </c>
      <c r="M222" s="69">
        <f t="shared" si="37"/>
        <v>336588</v>
      </c>
      <c r="N222" s="69">
        <f t="shared" si="38"/>
        <v>33658.800000000003</v>
      </c>
      <c r="O222" s="69">
        <f t="shared" si="39"/>
        <v>302929.2</v>
      </c>
      <c r="P222" s="69">
        <f t="shared" si="40"/>
        <v>22719.69</v>
      </c>
      <c r="Q222" s="69">
        <f t="shared" si="41"/>
        <v>325648.89</v>
      </c>
      <c r="R222" s="69"/>
      <c r="S222" s="69"/>
      <c r="T222" s="69">
        <f t="shared" si="42"/>
        <v>22719.69</v>
      </c>
      <c r="U222" s="69"/>
      <c r="V222" s="69"/>
      <c r="W222" s="69">
        <f t="shared" si="43"/>
        <v>326148.89</v>
      </c>
      <c r="X222" s="69" t="str">
        <f t="shared" si="44"/>
        <v>High sale</v>
      </c>
      <c r="Y222" s="69">
        <f t="shared" si="48"/>
        <v>0</v>
      </c>
      <c r="Z222" s="69" t="str" cm="1">
        <f t="array" ref="Z222">_xlfn.IFS(Q222&gt;=300000,"Large",Q222&gt;=150000,"Medium", Q222&gt;=0,"Small")</f>
        <v>Large</v>
      </c>
      <c r="AA222" s="69" t="str">
        <f t="shared" si="45"/>
        <v>J</v>
      </c>
      <c r="AB222" s="69" t="str">
        <f t="shared" si="46"/>
        <v>00221</v>
      </c>
      <c r="AC222" s="69" t="str">
        <f t="shared" si="47"/>
        <v>Hassan-East</v>
      </c>
      <c r="AD222" s="69"/>
      <c r="AE222" s="69"/>
      <c r="AF222" s="69"/>
      <c r="AG222" s="69"/>
      <c r="AH222" s="70"/>
      <c r="AI222" s="71"/>
      <c r="AM222" s="56" t="s">
        <v>1821</v>
      </c>
      <c r="AN222">
        <v>214902704.54500002</v>
      </c>
    </row>
    <row r="223" spans="1:40" x14ac:dyDescent="0.3">
      <c r="A223" s="72" t="s">
        <v>705</v>
      </c>
      <c r="B223" s="73" t="s">
        <v>918</v>
      </c>
      <c r="C223" s="73" t="s">
        <v>671</v>
      </c>
      <c r="D223" s="73" t="s">
        <v>672</v>
      </c>
      <c r="E223" s="73" t="s">
        <v>673</v>
      </c>
      <c r="F223" s="73">
        <v>47</v>
      </c>
      <c r="G223" s="73">
        <v>7077</v>
      </c>
      <c r="H223" s="73">
        <v>15</v>
      </c>
      <c r="I223" s="73">
        <v>7.5</v>
      </c>
      <c r="J223" s="73" t="s">
        <v>648</v>
      </c>
      <c r="K223" s="73" t="s">
        <v>392</v>
      </c>
      <c r="L223" s="73" t="s">
        <v>636</v>
      </c>
      <c r="M223" s="73">
        <f t="shared" si="37"/>
        <v>332619</v>
      </c>
      <c r="N223" s="73">
        <f t="shared" si="38"/>
        <v>49892.85</v>
      </c>
      <c r="O223" s="73">
        <f t="shared" si="39"/>
        <v>282726.15000000002</v>
      </c>
      <c r="P223" s="73">
        <f t="shared" si="40"/>
        <v>21204.46125</v>
      </c>
      <c r="Q223" s="73">
        <f t="shared" si="41"/>
        <v>303930.61125000002</v>
      </c>
      <c r="R223" s="73"/>
      <c r="S223" s="73"/>
      <c r="T223" s="73">
        <f t="shared" si="42"/>
        <v>21204.46125</v>
      </c>
      <c r="U223" s="73"/>
      <c r="V223" s="73"/>
      <c r="W223" s="73">
        <f t="shared" si="43"/>
        <v>304430.61125000002</v>
      </c>
      <c r="X223" s="73" t="str">
        <f t="shared" si="44"/>
        <v>High sale</v>
      </c>
      <c r="Y223" s="73">
        <f t="shared" si="48"/>
        <v>14136.307500000003</v>
      </c>
      <c r="Z223" s="73" t="str" cm="1">
        <f t="array" ref="Z223">_xlfn.IFS(Q223&gt;=300000,"Large",Q223&gt;=150000,"Medium", Q223&gt;=0,"Small")</f>
        <v>Large</v>
      </c>
      <c r="AA223" s="73" t="str">
        <f t="shared" si="45"/>
        <v>J</v>
      </c>
      <c r="AB223" s="73" t="str">
        <f t="shared" si="46"/>
        <v>00222</v>
      </c>
      <c r="AC223" s="73" t="str">
        <f t="shared" si="47"/>
        <v>Bola-South</v>
      </c>
      <c r="AD223" s="73"/>
      <c r="AE223" s="73"/>
      <c r="AF223" s="73"/>
      <c r="AG223" s="73"/>
      <c r="AH223" s="74"/>
      <c r="AI223" s="75"/>
    </row>
    <row r="224" spans="1:40" x14ac:dyDescent="0.3">
      <c r="A224" s="76" t="s">
        <v>708</v>
      </c>
      <c r="B224" s="69" t="s">
        <v>919</v>
      </c>
      <c r="C224" s="69" t="s">
        <v>379</v>
      </c>
      <c r="D224" s="69" t="s">
        <v>784</v>
      </c>
      <c r="E224" s="69" t="s">
        <v>785</v>
      </c>
      <c r="F224" s="69">
        <v>20</v>
      </c>
      <c r="G224" s="69">
        <v>4195</v>
      </c>
      <c r="H224" s="69">
        <v>5</v>
      </c>
      <c r="I224" s="69">
        <v>7.5</v>
      </c>
      <c r="J224" s="69" t="s">
        <v>642</v>
      </c>
      <c r="K224" s="69" t="s">
        <v>372</v>
      </c>
      <c r="L224" s="69" t="s">
        <v>636</v>
      </c>
      <c r="M224" s="69">
        <f t="shared" si="37"/>
        <v>83900</v>
      </c>
      <c r="N224" s="69">
        <f t="shared" si="38"/>
        <v>4195</v>
      </c>
      <c r="O224" s="69">
        <f t="shared" si="39"/>
        <v>79705</v>
      </c>
      <c r="P224" s="69">
        <f t="shared" si="40"/>
        <v>5977.875</v>
      </c>
      <c r="Q224" s="69">
        <f t="shared" si="41"/>
        <v>85682.875</v>
      </c>
      <c r="R224" s="69"/>
      <c r="S224" s="69"/>
      <c r="T224" s="69">
        <f t="shared" si="42"/>
        <v>5977.875</v>
      </c>
      <c r="U224" s="69"/>
      <c r="V224" s="69"/>
      <c r="W224" s="69">
        <f t="shared" si="43"/>
        <v>86182.875</v>
      </c>
      <c r="X224" s="69" t="str">
        <f t="shared" si="44"/>
        <v>Low Sale</v>
      </c>
      <c r="Y224" s="69">
        <f t="shared" si="48"/>
        <v>0</v>
      </c>
      <c r="Z224" s="69" t="str" cm="1">
        <f t="array" ref="Z224">_xlfn.IFS(Q224&gt;=300000,"Large",Q224&gt;=150000,"Medium", Q224&gt;=0,"Small")</f>
        <v>Small</v>
      </c>
      <c r="AA224" s="69" t="str">
        <f t="shared" si="45"/>
        <v>J</v>
      </c>
      <c r="AB224" s="69" t="str">
        <f t="shared" si="46"/>
        <v>00223</v>
      </c>
      <c r="AC224" s="69" t="str">
        <f t="shared" si="47"/>
        <v>John-South</v>
      </c>
      <c r="AD224" s="69"/>
      <c r="AE224" s="69"/>
      <c r="AF224" s="69"/>
      <c r="AG224" s="69"/>
      <c r="AH224" s="70"/>
      <c r="AI224" s="71"/>
    </row>
    <row r="225" spans="1:47" x14ac:dyDescent="0.3">
      <c r="A225" s="72" t="s">
        <v>712</v>
      </c>
      <c r="B225" s="73" t="s">
        <v>920</v>
      </c>
      <c r="C225" s="73" t="s">
        <v>93</v>
      </c>
      <c r="D225" s="73" t="s">
        <v>784</v>
      </c>
      <c r="E225" s="73" t="s">
        <v>785</v>
      </c>
      <c r="F225" s="73">
        <v>30</v>
      </c>
      <c r="G225" s="73">
        <v>13010</v>
      </c>
      <c r="H225" s="73">
        <v>5</v>
      </c>
      <c r="I225" s="73">
        <v>7.5</v>
      </c>
      <c r="J225" s="73" t="s">
        <v>635</v>
      </c>
      <c r="K225" s="73" t="s">
        <v>384</v>
      </c>
      <c r="L225" s="73" t="s">
        <v>636</v>
      </c>
      <c r="M225" s="73">
        <f t="shared" si="37"/>
        <v>390300</v>
      </c>
      <c r="N225" s="73">
        <f t="shared" si="38"/>
        <v>19515</v>
      </c>
      <c r="O225" s="73">
        <f t="shared" si="39"/>
        <v>370785</v>
      </c>
      <c r="P225" s="73">
        <f t="shared" si="40"/>
        <v>27808.875</v>
      </c>
      <c r="Q225" s="73">
        <f t="shared" si="41"/>
        <v>398593.875</v>
      </c>
      <c r="R225" s="73"/>
      <c r="S225" s="73"/>
      <c r="T225" s="73">
        <f t="shared" si="42"/>
        <v>27808.875</v>
      </c>
      <c r="U225" s="73"/>
      <c r="V225" s="73"/>
      <c r="W225" s="73">
        <f t="shared" si="43"/>
        <v>399093.875</v>
      </c>
      <c r="X225" s="73" t="str">
        <f t="shared" si="44"/>
        <v>High sale</v>
      </c>
      <c r="Y225" s="73">
        <f t="shared" si="48"/>
        <v>18539.25</v>
      </c>
      <c r="Z225" s="73" t="str" cm="1">
        <f t="array" ref="Z225">_xlfn.IFS(Q225&gt;=300000,"Large",Q225&gt;=150000,"Medium", Q225&gt;=0,"Small")</f>
        <v>Large</v>
      </c>
      <c r="AA225" s="73" t="str">
        <f t="shared" si="45"/>
        <v>J</v>
      </c>
      <c r="AB225" s="73" t="str">
        <f t="shared" si="46"/>
        <v>00224</v>
      </c>
      <c r="AC225" s="73" t="str">
        <f t="shared" si="47"/>
        <v>Ibrahim-South</v>
      </c>
      <c r="AD225" s="73"/>
      <c r="AE225" s="73"/>
      <c r="AF225" s="73"/>
      <c r="AG225" s="73"/>
      <c r="AH225" s="74"/>
      <c r="AI225" s="75"/>
    </row>
    <row r="226" spans="1:47" x14ac:dyDescent="0.3">
      <c r="A226" s="76" t="s">
        <v>760</v>
      </c>
      <c r="B226" s="69" t="s">
        <v>921</v>
      </c>
      <c r="C226" s="69" t="s">
        <v>373</v>
      </c>
      <c r="D226" s="69" t="s">
        <v>675</v>
      </c>
      <c r="E226" s="69" t="s">
        <v>403</v>
      </c>
      <c r="F226" s="69">
        <v>37</v>
      </c>
      <c r="G226" s="69">
        <v>12150</v>
      </c>
      <c r="H226" s="69">
        <v>5</v>
      </c>
      <c r="I226" s="69">
        <v>7.5</v>
      </c>
      <c r="J226" s="69" t="s">
        <v>648</v>
      </c>
      <c r="K226" s="69" t="s">
        <v>392</v>
      </c>
      <c r="L226" s="69" t="s">
        <v>636</v>
      </c>
      <c r="M226" s="69">
        <f t="shared" si="37"/>
        <v>449550</v>
      </c>
      <c r="N226" s="69">
        <f t="shared" si="38"/>
        <v>22477.5</v>
      </c>
      <c r="O226" s="69">
        <f t="shared" si="39"/>
        <v>427072.5</v>
      </c>
      <c r="P226" s="69">
        <f t="shared" si="40"/>
        <v>32030.4375</v>
      </c>
      <c r="Q226" s="69">
        <f t="shared" si="41"/>
        <v>459102.9375</v>
      </c>
      <c r="R226" s="69"/>
      <c r="S226" s="69"/>
      <c r="T226" s="69">
        <f t="shared" si="42"/>
        <v>32030.4375</v>
      </c>
      <c r="U226" s="69"/>
      <c r="V226" s="69"/>
      <c r="W226" s="69">
        <f t="shared" si="43"/>
        <v>459602.9375</v>
      </c>
      <c r="X226" s="69" t="str">
        <f t="shared" si="44"/>
        <v>High sale</v>
      </c>
      <c r="Y226" s="69">
        <f t="shared" si="48"/>
        <v>21353.625</v>
      </c>
      <c r="Z226" s="69" t="str" cm="1">
        <f t="array" ref="Z226">_xlfn.IFS(Q226&gt;=300000,"Large",Q226&gt;=150000,"Medium", Q226&gt;=0,"Small")</f>
        <v>Large</v>
      </c>
      <c r="AA226" s="69" t="str">
        <f t="shared" si="45"/>
        <v>J</v>
      </c>
      <c r="AB226" s="69" t="str">
        <f t="shared" si="46"/>
        <v>00225</v>
      </c>
      <c r="AC226" s="69" t="str">
        <f t="shared" si="47"/>
        <v>Fatima-South</v>
      </c>
      <c r="AD226" s="69"/>
      <c r="AE226" s="69"/>
      <c r="AF226" s="69"/>
      <c r="AG226" s="69"/>
      <c r="AH226" s="70"/>
      <c r="AI226" s="71"/>
    </row>
    <row r="227" spans="1:47" x14ac:dyDescent="0.3">
      <c r="A227" s="72" t="s">
        <v>650</v>
      </c>
      <c r="B227" s="73" t="s">
        <v>922</v>
      </c>
      <c r="C227" s="73" t="s">
        <v>639</v>
      </c>
      <c r="D227" s="73" t="s">
        <v>675</v>
      </c>
      <c r="E227" s="73" t="s">
        <v>403</v>
      </c>
      <c r="F227" s="73">
        <v>6</v>
      </c>
      <c r="G227" s="73">
        <v>1707</v>
      </c>
      <c r="H227" s="73">
        <v>15</v>
      </c>
      <c r="I227" s="73">
        <v>7.5</v>
      </c>
      <c r="J227" s="73" t="s">
        <v>648</v>
      </c>
      <c r="K227" s="73" t="s">
        <v>384</v>
      </c>
      <c r="L227" s="73" t="s">
        <v>649</v>
      </c>
      <c r="M227" s="73">
        <f t="shared" si="37"/>
        <v>10242</v>
      </c>
      <c r="N227" s="73">
        <f t="shared" si="38"/>
        <v>1536.3</v>
      </c>
      <c r="O227" s="73">
        <f t="shared" si="39"/>
        <v>8705.7000000000007</v>
      </c>
      <c r="P227" s="73">
        <f t="shared" si="40"/>
        <v>652.92750000000012</v>
      </c>
      <c r="Q227" s="73">
        <f t="shared" si="41"/>
        <v>9358.6275000000005</v>
      </c>
      <c r="R227" s="73"/>
      <c r="S227" s="73"/>
      <c r="T227" s="73">
        <f t="shared" si="42"/>
        <v>652.92750000000001</v>
      </c>
      <c r="U227" s="73"/>
      <c r="V227" s="73"/>
      <c r="W227" s="73">
        <f t="shared" si="43"/>
        <v>9858.6275000000005</v>
      </c>
      <c r="X227" s="73" t="str">
        <f t="shared" si="44"/>
        <v>Low Sale</v>
      </c>
      <c r="Y227" s="73">
        <f t="shared" si="48"/>
        <v>0</v>
      </c>
      <c r="Z227" s="73" t="str" cm="1">
        <f t="array" ref="Z227">_xlfn.IFS(Q227&gt;=300000,"Large",Q227&gt;=150000,"Medium", Q227&gt;=0,"Small")</f>
        <v>Small</v>
      </c>
      <c r="AA227" s="73" t="str">
        <f t="shared" si="45"/>
        <v>J</v>
      </c>
      <c r="AB227" s="73" t="str">
        <f t="shared" si="46"/>
        <v>00226</v>
      </c>
      <c r="AC227" s="73" t="str">
        <f t="shared" si="47"/>
        <v>Grace-West</v>
      </c>
      <c r="AD227" s="73"/>
      <c r="AE227" s="73"/>
      <c r="AF227" s="73"/>
      <c r="AG227" s="73"/>
      <c r="AH227" s="74"/>
      <c r="AI227" s="75"/>
    </row>
    <row r="228" spans="1:47" x14ac:dyDescent="0.3">
      <c r="A228" s="76" t="s">
        <v>637</v>
      </c>
      <c r="B228" s="69" t="s">
        <v>923</v>
      </c>
      <c r="C228" s="69" t="s">
        <v>100</v>
      </c>
      <c r="D228" s="69" t="s">
        <v>245</v>
      </c>
      <c r="E228" s="69" t="s">
        <v>416</v>
      </c>
      <c r="F228" s="69">
        <v>48</v>
      </c>
      <c r="G228" s="69">
        <v>6072</v>
      </c>
      <c r="H228" s="69">
        <v>10</v>
      </c>
      <c r="I228" s="69">
        <v>7.5</v>
      </c>
      <c r="J228" s="69" t="s">
        <v>656</v>
      </c>
      <c r="K228" s="69" t="s">
        <v>372</v>
      </c>
      <c r="L228" s="69" t="s">
        <v>665</v>
      </c>
      <c r="M228" s="69">
        <f t="shared" si="37"/>
        <v>291456</v>
      </c>
      <c r="N228" s="69">
        <f t="shared" si="38"/>
        <v>29145.599999999999</v>
      </c>
      <c r="O228" s="69">
        <f t="shared" si="39"/>
        <v>262310.40000000002</v>
      </c>
      <c r="P228" s="69">
        <f t="shared" si="40"/>
        <v>19673.280000000002</v>
      </c>
      <c r="Q228" s="69">
        <f t="shared" si="41"/>
        <v>281983.68000000005</v>
      </c>
      <c r="R228" s="69"/>
      <c r="S228" s="69"/>
      <c r="T228" s="69">
        <f t="shared" si="42"/>
        <v>19673.280000000002</v>
      </c>
      <c r="U228" s="69"/>
      <c r="V228" s="69"/>
      <c r="W228" s="69">
        <f t="shared" si="43"/>
        <v>282483.68000000005</v>
      </c>
      <c r="X228" s="69" t="str">
        <f t="shared" si="44"/>
        <v>High sale</v>
      </c>
      <c r="Y228" s="69">
        <f t="shared" si="48"/>
        <v>13115.520000000002</v>
      </c>
      <c r="Z228" s="69" t="str" cm="1">
        <f t="array" ref="Z228">_xlfn.IFS(Q228&gt;=300000,"Large",Q228&gt;=150000,"Medium", Q228&gt;=0,"Small")</f>
        <v>Medium</v>
      </c>
      <c r="AA228" s="69" t="str">
        <f t="shared" si="45"/>
        <v>J</v>
      </c>
      <c r="AB228" s="69" t="str">
        <f t="shared" si="46"/>
        <v>00227</v>
      </c>
      <c r="AC228" s="69" t="str">
        <f t="shared" si="47"/>
        <v>Kemi-East</v>
      </c>
      <c r="AD228" s="69"/>
      <c r="AE228" s="69"/>
      <c r="AF228" s="69"/>
      <c r="AG228" s="69"/>
      <c r="AH228" s="70"/>
      <c r="AI228" s="71"/>
    </row>
    <row r="229" spans="1:47" x14ac:dyDescent="0.3">
      <c r="A229" s="72" t="s">
        <v>752</v>
      </c>
      <c r="B229" s="73" t="s">
        <v>924</v>
      </c>
      <c r="C229" s="73" t="s">
        <v>662</v>
      </c>
      <c r="D229" s="73" t="s">
        <v>784</v>
      </c>
      <c r="E229" s="73" t="s">
        <v>785</v>
      </c>
      <c r="F229" s="73">
        <v>24</v>
      </c>
      <c r="G229" s="73">
        <v>5704</v>
      </c>
      <c r="H229" s="73">
        <v>5</v>
      </c>
      <c r="I229" s="73">
        <v>7.5</v>
      </c>
      <c r="J229" s="73" t="s">
        <v>635</v>
      </c>
      <c r="K229" s="73" t="s">
        <v>392</v>
      </c>
      <c r="L229" s="73" t="s">
        <v>636</v>
      </c>
      <c r="M229" s="73">
        <f t="shared" si="37"/>
        <v>136896</v>
      </c>
      <c r="N229" s="73">
        <f t="shared" si="38"/>
        <v>6844.8</v>
      </c>
      <c r="O229" s="73">
        <f t="shared" si="39"/>
        <v>130051.2</v>
      </c>
      <c r="P229" s="73">
        <f t="shared" si="40"/>
        <v>9753.84</v>
      </c>
      <c r="Q229" s="73">
        <f t="shared" si="41"/>
        <v>139805.04</v>
      </c>
      <c r="R229" s="73"/>
      <c r="S229" s="73"/>
      <c r="T229" s="73">
        <f t="shared" si="42"/>
        <v>9753.84</v>
      </c>
      <c r="U229" s="73"/>
      <c r="V229" s="73"/>
      <c r="W229" s="73">
        <f t="shared" si="43"/>
        <v>140305.04</v>
      </c>
      <c r="X229" s="73" t="str">
        <f t="shared" si="44"/>
        <v>High sale</v>
      </c>
      <c r="Y229" s="73">
        <f t="shared" si="48"/>
        <v>0</v>
      </c>
      <c r="Z229" s="73" t="str" cm="1">
        <f t="array" ref="Z229">_xlfn.IFS(Q229&gt;=300000,"Large",Q229&gt;=150000,"Medium", Q229&gt;=0,"Small")</f>
        <v>Small</v>
      </c>
      <c r="AA229" s="73" t="str">
        <f t="shared" si="45"/>
        <v>J</v>
      </c>
      <c r="AB229" s="73" t="str">
        <f t="shared" si="46"/>
        <v>00228</v>
      </c>
      <c r="AC229" s="73" t="str">
        <f t="shared" si="47"/>
        <v>Ade-South</v>
      </c>
      <c r="AD229" s="73"/>
      <c r="AE229" s="73"/>
      <c r="AF229" s="73"/>
      <c r="AG229" s="73"/>
      <c r="AH229" s="74"/>
      <c r="AI229" s="75"/>
    </row>
    <row r="230" spans="1:47" x14ac:dyDescent="0.3">
      <c r="A230" s="76" t="s">
        <v>650</v>
      </c>
      <c r="B230" s="69" t="s">
        <v>925</v>
      </c>
      <c r="C230" s="69" t="s">
        <v>639</v>
      </c>
      <c r="D230" s="69" t="s">
        <v>718</v>
      </c>
      <c r="E230" s="69" t="s">
        <v>403</v>
      </c>
      <c r="F230" s="69">
        <v>46</v>
      </c>
      <c r="G230" s="69">
        <v>1883</v>
      </c>
      <c r="H230" s="69">
        <v>10</v>
      </c>
      <c r="I230" s="69">
        <v>7.5</v>
      </c>
      <c r="J230" s="69" t="s">
        <v>635</v>
      </c>
      <c r="K230" s="69" t="s">
        <v>384</v>
      </c>
      <c r="L230" s="69" t="s">
        <v>643</v>
      </c>
      <c r="M230" s="69">
        <f t="shared" si="37"/>
        <v>86618</v>
      </c>
      <c r="N230" s="69">
        <f t="shared" si="38"/>
        <v>8661.7999999999993</v>
      </c>
      <c r="O230" s="69">
        <f t="shared" si="39"/>
        <v>77956.2</v>
      </c>
      <c r="P230" s="69">
        <f t="shared" si="40"/>
        <v>5846.7150000000001</v>
      </c>
      <c r="Q230" s="69">
        <f t="shared" si="41"/>
        <v>83802.914999999994</v>
      </c>
      <c r="R230" s="69"/>
      <c r="S230" s="69"/>
      <c r="T230" s="69">
        <f t="shared" si="42"/>
        <v>5846.7149999999992</v>
      </c>
      <c r="U230" s="69"/>
      <c r="V230" s="69"/>
      <c r="W230" s="69">
        <f t="shared" si="43"/>
        <v>84302.914999999994</v>
      </c>
      <c r="X230" s="69" t="str">
        <f t="shared" si="44"/>
        <v>Low Sale</v>
      </c>
      <c r="Y230" s="69">
        <f t="shared" si="48"/>
        <v>3897.81</v>
      </c>
      <c r="Z230" s="69" t="str" cm="1">
        <f t="array" ref="Z230">_xlfn.IFS(Q230&gt;=300000,"Large",Q230&gt;=150000,"Medium", Q230&gt;=0,"Small")</f>
        <v>Small</v>
      </c>
      <c r="AA230" s="69" t="str">
        <f t="shared" si="45"/>
        <v>J</v>
      </c>
      <c r="AB230" s="69" t="str">
        <f t="shared" si="46"/>
        <v>00229</v>
      </c>
      <c r="AC230" s="69" t="str">
        <f t="shared" si="47"/>
        <v>Grace-North</v>
      </c>
      <c r="AD230" s="69"/>
      <c r="AE230" s="69"/>
      <c r="AF230" s="69"/>
      <c r="AG230" s="69"/>
      <c r="AH230" s="70"/>
      <c r="AI230" s="71"/>
    </row>
    <row r="231" spans="1:47" x14ac:dyDescent="0.3">
      <c r="A231" s="72" t="s">
        <v>724</v>
      </c>
      <c r="B231" s="73" t="s">
        <v>926</v>
      </c>
      <c r="C231" s="73" t="s">
        <v>89</v>
      </c>
      <c r="D231" s="73" t="s">
        <v>660</v>
      </c>
      <c r="E231" s="73" t="s">
        <v>406</v>
      </c>
      <c r="F231" s="73">
        <v>20</v>
      </c>
      <c r="G231" s="73">
        <v>8242</v>
      </c>
      <c r="H231" s="73">
        <v>10</v>
      </c>
      <c r="I231" s="73">
        <v>7.5</v>
      </c>
      <c r="J231" s="73" t="s">
        <v>635</v>
      </c>
      <c r="K231" s="73" t="s">
        <v>392</v>
      </c>
      <c r="L231" s="73" t="s">
        <v>665</v>
      </c>
      <c r="M231" s="73">
        <f t="shared" si="37"/>
        <v>164840</v>
      </c>
      <c r="N231" s="73">
        <f t="shared" si="38"/>
        <v>16484</v>
      </c>
      <c r="O231" s="73">
        <f t="shared" si="39"/>
        <v>148356</v>
      </c>
      <c r="P231" s="73">
        <f t="shared" si="40"/>
        <v>11126.7</v>
      </c>
      <c r="Q231" s="73">
        <f t="shared" si="41"/>
        <v>159482.70000000001</v>
      </c>
      <c r="R231" s="73"/>
      <c r="S231" s="73"/>
      <c r="T231" s="73">
        <f t="shared" si="42"/>
        <v>11126.699999999999</v>
      </c>
      <c r="U231" s="73"/>
      <c r="V231" s="73"/>
      <c r="W231" s="73">
        <f t="shared" si="43"/>
        <v>159982.70000000001</v>
      </c>
      <c r="X231" s="73" t="str">
        <f t="shared" si="44"/>
        <v>High sale</v>
      </c>
      <c r="Y231" s="73">
        <f t="shared" si="48"/>
        <v>0</v>
      </c>
      <c r="Z231" s="73" t="str" cm="1">
        <f t="array" ref="Z231">_xlfn.IFS(Q231&gt;=300000,"Large",Q231&gt;=150000,"Medium", Q231&gt;=0,"Small")</f>
        <v>Medium</v>
      </c>
      <c r="AA231" s="73" t="str">
        <f t="shared" si="45"/>
        <v>J</v>
      </c>
      <c r="AB231" s="73" t="str">
        <f t="shared" si="46"/>
        <v>00230</v>
      </c>
      <c r="AC231" s="73" t="str">
        <f t="shared" si="47"/>
        <v>Chinedu-East</v>
      </c>
      <c r="AD231" s="73"/>
      <c r="AE231" s="73"/>
      <c r="AF231" s="73"/>
      <c r="AG231" s="73"/>
      <c r="AH231" s="74"/>
      <c r="AI231" s="75"/>
    </row>
    <row r="232" spans="1:47" x14ac:dyDescent="0.3">
      <c r="A232" s="76" t="s">
        <v>743</v>
      </c>
      <c r="B232" s="69" t="s">
        <v>927</v>
      </c>
      <c r="C232" s="69" t="s">
        <v>373</v>
      </c>
      <c r="D232" s="69" t="s">
        <v>634</v>
      </c>
      <c r="E232" s="69" t="s">
        <v>377</v>
      </c>
      <c r="F232" s="69">
        <v>34</v>
      </c>
      <c r="G232" s="69">
        <v>13292</v>
      </c>
      <c r="H232" s="69">
        <v>5</v>
      </c>
      <c r="I232" s="69">
        <v>7.5</v>
      </c>
      <c r="J232" s="69" t="s">
        <v>656</v>
      </c>
      <c r="K232" s="69" t="s">
        <v>384</v>
      </c>
      <c r="L232" s="69" t="s">
        <v>665</v>
      </c>
      <c r="M232" s="69">
        <f t="shared" si="37"/>
        <v>451928</v>
      </c>
      <c r="N232" s="69">
        <f t="shared" si="38"/>
        <v>22596.400000000001</v>
      </c>
      <c r="O232" s="69">
        <f t="shared" si="39"/>
        <v>429331.6</v>
      </c>
      <c r="P232" s="69">
        <f t="shared" si="40"/>
        <v>32199.87</v>
      </c>
      <c r="Q232" s="69">
        <f t="shared" si="41"/>
        <v>461531.47</v>
      </c>
      <c r="R232" s="69"/>
      <c r="S232" s="69"/>
      <c r="T232" s="69">
        <f t="shared" si="42"/>
        <v>32199.869999999995</v>
      </c>
      <c r="U232" s="69"/>
      <c r="V232" s="69"/>
      <c r="W232" s="69">
        <f t="shared" si="43"/>
        <v>462031.47</v>
      </c>
      <c r="X232" s="69" t="str">
        <f t="shared" si="44"/>
        <v>High sale</v>
      </c>
      <c r="Y232" s="69">
        <f t="shared" si="48"/>
        <v>21466.58</v>
      </c>
      <c r="Z232" s="69" t="str" cm="1">
        <f t="array" ref="Z232">_xlfn.IFS(Q232&gt;=300000,"Large",Q232&gt;=150000,"Medium", Q232&gt;=0,"Small")</f>
        <v>Large</v>
      </c>
      <c r="AA232" s="69" t="str">
        <f t="shared" si="45"/>
        <v>J</v>
      </c>
      <c r="AB232" s="69" t="str">
        <f t="shared" si="46"/>
        <v>00231</v>
      </c>
      <c r="AC232" s="69" t="str">
        <f t="shared" si="47"/>
        <v>Fatima-East</v>
      </c>
      <c r="AD232" s="69"/>
      <c r="AE232" s="69"/>
      <c r="AF232" s="69"/>
      <c r="AG232" s="69"/>
      <c r="AH232" s="70"/>
      <c r="AI232" s="71"/>
    </row>
    <row r="233" spans="1:47" x14ac:dyDescent="0.3">
      <c r="A233" s="72" t="s">
        <v>760</v>
      </c>
      <c r="B233" s="73" t="s">
        <v>928</v>
      </c>
      <c r="C233" s="73" t="s">
        <v>714</v>
      </c>
      <c r="D233" s="73" t="s">
        <v>634</v>
      </c>
      <c r="E233" s="73" t="s">
        <v>377</v>
      </c>
      <c r="F233" s="73">
        <v>28</v>
      </c>
      <c r="G233" s="73">
        <v>5074</v>
      </c>
      <c r="H233" s="73">
        <v>10</v>
      </c>
      <c r="I233" s="73">
        <v>7.5</v>
      </c>
      <c r="J233" s="73" t="s">
        <v>648</v>
      </c>
      <c r="K233" s="73" t="s">
        <v>392</v>
      </c>
      <c r="L233" s="73" t="s">
        <v>649</v>
      </c>
      <c r="M233" s="73">
        <f t="shared" si="37"/>
        <v>142072</v>
      </c>
      <c r="N233" s="73">
        <f t="shared" si="38"/>
        <v>14207.2</v>
      </c>
      <c r="O233" s="73">
        <f t="shared" si="39"/>
        <v>127864.8</v>
      </c>
      <c r="P233" s="73">
        <f t="shared" si="40"/>
        <v>9589.86</v>
      </c>
      <c r="Q233" s="73">
        <f t="shared" si="41"/>
        <v>137454.66</v>
      </c>
      <c r="R233" s="73"/>
      <c r="S233" s="73"/>
      <c r="T233" s="73">
        <f t="shared" si="42"/>
        <v>9589.86</v>
      </c>
      <c r="U233" s="73"/>
      <c r="V233" s="73"/>
      <c r="W233" s="73">
        <f t="shared" si="43"/>
        <v>137954.66</v>
      </c>
      <c r="X233" s="73" t="str">
        <f t="shared" si="44"/>
        <v>High sale</v>
      </c>
      <c r="Y233" s="73">
        <f t="shared" si="48"/>
        <v>0</v>
      </c>
      <c r="Z233" s="73" t="str" cm="1">
        <f t="array" ref="Z233">_xlfn.IFS(Q233&gt;=300000,"Large",Q233&gt;=150000,"Medium", Q233&gt;=0,"Small")</f>
        <v>Small</v>
      </c>
      <c r="AA233" s="73" t="str">
        <f t="shared" si="45"/>
        <v>J</v>
      </c>
      <c r="AB233" s="73" t="str">
        <f t="shared" si="46"/>
        <v>00232</v>
      </c>
      <c r="AC233" s="73" t="str">
        <f t="shared" si="47"/>
        <v>Hassan-West</v>
      </c>
      <c r="AD233" s="73"/>
      <c r="AE233" s="73"/>
      <c r="AF233" s="73"/>
      <c r="AG233" s="73"/>
      <c r="AH233" s="74"/>
      <c r="AI233" s="75"/>
    </row>
    <row r="234" spans="1:47" x14ac:dyDescent="0.3">
      <c r="A234" s="76" t="s">
        <v>708</v>
      </c>
      <c r="B234" s="69" t="s">
        <v>929</v>
      </c>
      <c r="C234" s="69" t="s">
        <v>662</v>
      </c>
      <c r="D234" s="69" t="s">
        <v>245</v>
      </c>
      <c r="E234" s="69" t="s">
        <v>416</v>
      </c>
      <c r="F234" s="69">
        <v>16</v>
      </c>
      <c r="G234" s="69">
        <v>596</v>
      </c>
      <c r="H234" s="69">
        <v>15</v>
      </c>
      <c r="I234" s="69">
        <v>7.5</v>
      </c>
      <c r="J234" s="69" t="s">
        <v>642</v>
      </c>
      <c r="K234" s="69" t="s">
        <v>392</v>
      </c>
      <c r="L234" s="69" t="s">
        <v>665</v>
      </c>
      <c r="M234" s="69">
        <f t="shared" si="37"/>
        <v>9536</v>
      </c>
      <c r="N234" s="69">
        <f t="shared" si="38"/>
        <v>1430.4</v>
      </c>
      <c r="O234" s="69">
        <f t="shared" si="39"/>
        <v>8105.6</v>
      </c>
      <c r="P234" s="69">
        <f t="shared" si="40"/>
        <v>607.91999999999996</v>
      </c>
      <c r="Q234" s="69">
        <f t="shared" si="41"/>
        <v>8713.52</v>
      </c>
      <c r="R234" s="69"/>
      <c r="S234" s="69"/>
      <c r="T234" s="69">
        <f t="shared" si="42"/>
        <v>607.91999999999996</v>
      </c>
      <c r="U234" s="69"/>
      <c r="V234" s="69"/>
      <c r="W234" s="69">
        <f t="shared" si="43"/>
        <v>9213.52</v>
      </c>
      <c r="X234" s="69" t="str">
        <f t="shared" si="44"/>
        <v>Low Sale</v>
      </c>
      <c r="Y234" s="69">
        <f t="shared" si="48"/>
        <v>0</v>
      </c>
      <c r="Z234" s="69" t="str" cm="1">
        <f t="array" ref="Z234">_xlfn.IFS(Q234&gt;=300000,"Large",Q234&gt;=150000,"Medium", Q234&gt;=0,"Small")</f>
        <v>Small</v>
      </c>
      <c r="AA234" s="69" t="str">
        <f t="shared" si="45"/>
        <v>J</v>
      </c>
      <c r="AB234" s="69" t="str">
        <f t="shared" si="46"/>
        <v>00233</v>
      </c>
      <c r="AC234" s="69" t="str">
        <f t="shared" si="47"/>
        <v>Ade-East</v>
      </c>
      <c r="AD234" s="69"/>
      <c r="AE234" s="69"/>
      <c r="AF234" s="69"/>
      <c r="AG234" s="69"/>
      <c r="AH234" s="70"/>
      <c r="AI234" s="71"/>
    </row>
    <row r="235" spans="1:47" x14ac:dyDescent="0.3">
      <c r="A235" s="72" t="s">
        <v>708</v>
      </c>
      <c r="B235" s="73" t="s">
        <v>930</v>
      </c>
      <c r="C235" s="73" t="s">
        <v>379</v>
      </c>
      <c r="D235" s="73" t="s">
        <v>660</v>
      </c>
      <c r="E235" s="73" t="s">
        <v>406</v>
      </c>
      <c r="F235" s="73">
        <v>41</v>
      </c>
      <c r="G235" s="73">
        <v>11112</v>
      </c>
      <c r="H235" s="73">
        <v>15</v>
      </c>
      <c r="I235" s="73">
        <v>7.5</v>
      </c>
      <c r="J235" s="73" t="s">
        <v>648</v>
      </c>
      <c r="K235" s="73" t="s">
        <v>384</v>
      </c>
      <c r="L235" s="73" t="s">
        <v>636</v>
      </c>
      <c r="M235" s="73">
        <f t="shared" si="37"/>
        <v>455592</v>
      </c>
      <c r="N235" s="73">
        <f t="shared" si="38"/>
        <v>68338.8</v>
      </c>
      <c r="O235" s="73">
        <f t="shared" si="39"/>
        <v>387253.2</v>
      </c>
      <c r="P235" s="73">
        <f t="shared" si="40"/>
        <v>29043.99</v>
      </c>
      <c r="Q235" s="73">
        <f t="shared" si="41"/>
        <v>416297.19</v>
      </c>
      <c r="R235" s="73"/>
      <c r="S235" s="73"/>
      <c r="T235" s="73">
        <f t="shared" si="42"/>
        <v>29043.99</v>
      </c>
      <c r="U235" s="73"/>
      <c r="V235" s="73"/>
      <c r="W235" s="73">
        <f t="shared" si="43"/>
        <v>416797.19</v>
      </c>
      <c r="X235" s="73" t="str">
        <f t="shared" si="44"/>
        <v>High sale</v>
      </c>
      <c r="Y235" s="73">
        <f t="shared" si="48"/>
        <v>19362.66</v>
      </c>
      <c r="Z235" s="73" t="str" cm="1">
        <f t="array" ref="Z235">_xlfn.IFS(Q235&gt;=300000,"Large",Q235&gt;=150000,"Medium", Q235&gt;=0,"Small")</f>
        <v>Large</v>
      </c>
      <c r="AA235" s="73" t="str">
        <f t="shared" si="45"/>
        <v>J</v>
      </c>
      <c r="AB235" s="73" t="str">
        <f t="shared" si="46"/>
        <v>00234</v>
      </c>
      <c r="AC235" s="73" t="str">
        <f t="shared" si="47"/>
        <v>John-South</v>
      </c>
      <c r="AD235" s="73"/>
      <c r="AE235" s="73"/>
      <c r="AF235" s="73"/>
      <c r="AG235" s="73"/>
      <c r="AH235" s="74"/>
      <c r="AI235" s="75"/>
      <c r="AP235" s="59" t="s">
        <v>1822</v>
      </c>
      <c r="AQ235" s="59" t="s">
        <v>631</v>
      </c>
    </row>
    <row r="236" spans="1:47" x14ac:dyDescent="0.3">
      <c r="A236" s="76" t="s">
        <v>747</v>
      </c>
      <c r="B236" s="69" t="s">
        <v>931</v>
      </c>
      <c r="C236" s="69" t="s">
        <v>646</v>
      </c>
      <c r="D236" s="69" t="s">
        <v>685</v>
      </c>
      <c r="E236" s="69" t="s">
        <v>406</v>
      </c>
      <c r="F236" s="69">
        <v>4</v>
      </c>
      <c r="G236" s="69">
        <v>10823</v>
      </c>
      <c r="H236" s="69">
        <v>0</v>
      </c>
      <c r="I236" s="69">
        <v>7.5</v>
      </c>
      <c r="J236" s="69" t="s">
        <v>656</v>
      </c>
      <c r="K236" s="69" t="s">
        <v>392</v>
      </c>
      <c r="L236" s="69" t="s">
        <v>643</v>
      </c>
      <c r="M236" s="69">
        <f t="shared" si="37"/>
        <v>43292</v>
      </c>
      <c r="N236" s="69">
        <f t="shared" si="38"/>
        <v>0</v>
      </c>
      <c r="O236" s="69">
        <f t="shared" si="39"/>
        <v>43292</v>
      </c>
      <c r="P236" s="69">
        <f t="shared" si="40"/>
        <v>3246.9</v>
      </c>
      <c r="Q236" s="69">
        <f t="shared" si="41"/>
        <v>46538.9</v>
      </c>
      <c r="R236" s="69"/>
      <c r="S236" s="69"/>
      <c r="T236" s="69">
        <f t="shared" si="42"/>
        <v>3246.9</v>
      </c>
      <c r="U236" s="69"/>
      <c r="V236" s="69"/>
      <c r="W236" s="69">
        <f t="shared" si="43"/>
        <v>47038.9</v>
      </c>
      <c r="X236" s="69" t="str">
        <f t="shared" si="44"/>
        <v>Low Sale</v>
      </c>
      <c r="Y236" s="69">
        <f t="shared" si="48"/>
        <v>0</v>
      </c>
      <c r="Z236" s="69" t="str" cm="1">
        <f t="array" ref="Z236">_xlfn.IFS(Q236&gt;=300000,"Large",Q236&gt;=150000,"Medium", Q236&gt;=0,"Small")</f>
        <v>Small</v>
      </c>
      <c r="AA236" s="69" t="str">
        <f t="shared" si="45"/>
        <v>J</v>
      </c>
      <c r="AB236" s="69" t="str">
        <f t="shared" si="46"/>
        <v>00235</v>
      </c>
      <c r="AC236" s="69" t="str">
        <f t="shared" si="47"/>
        <v>Lucky-North</v>
      </c>
      <c r="AD236" s="69"/>
      <c r="AE236" s="69"/>
      <c r="AF236" s="69"/>
      <c r="AG236" s="69"/>
      <c r="AH236" s="70"/>
      <c r="AI236" s="71"/>
      <c r="AP236" s="59" t="s">
        <v>362</v>
      </c>
      <c r="AQ236" t="s">
        <v>665</v>
      </c>
      <c r="AR236" t="s">
        <v>643</v>
      </c>
      <c r="AS236" t="s">
        <v>636</v>
      </c>
      <c r="AT236" t="s">
        <v>649</v>
      </c>
      <c r="AU236" t="s">
        <v>1821</v>
      </c>
    </row>
    <row r="237" spans="1:47" x14ac:dyDescent="0.3">
      <c r="A237" s="72" t="s">
        <v>721</v>
      </c>
      <c r="B237" s="73" t="s">
        <v>932</v>
      </c>
      <c r="C237" s="73" t="s">
        <v>639</v>
      </c>
      <c r="D237" s="73" t="s">
        <v>245</v>
      </c>
      <c r="E237" s="73" t="s">
        <v>416</v>
      </c>
      <c r="F237" s="73">
        <v>42</v>
      </c>
      <c r="G237" s="73">
        <v>1934</v>
      </c>
      <c r="H237" s="73">
        <v>0</v>
      </c>
      <c r="I237" s="73">
        <v>7.5</v>
      </c>
      <c r="J237" s="73" t="s">
        <v>642</v>
      </c>
      <c r="K237" s="73" t="s">
        <v>372</v>
      </c>
      <c r="L237" s="73" t="s">
        <v>665</v>
      </c>
      <c r="M237" s="73">
        <f t="shared" si="37"/>
        <v>81228</v>
      </c>
      <c r="N237" s="73">
        <f t="shared" si="38"/>
        <v>0</v>
      </c>
      <c r="O237" s="73">
        <f t="shared" si="39"/>
        <v>81228</v>
      </c>
      <c r="P237" s="73">
        <f t="shared" si="40"/>
        <v>6092.1</v>
      </c>
      <c r="Q237" s="73">
        <f t="shared" si="41"/>
        <v>87320.1</v>
      </c>
      <c r="R237" s="73"/>
      <c r="S237" s="73"/>
      <c r="T237" s="73">
        <f t="shared" si="42"/>
        <v>6092.0999999999995</v>
      </c>
      <c r="U237" s="73"/>
      <c r="V237" s="73"/>
      <c r="W237" s="73">
        <f t="shared" si="43"/>
        <v>87820.1</v>
      </c>
      <c r="X237" s="73" t="str">
        <f t="shared" si="44"/>
        <v>Low Sale</v>
      </c>
      <c r="Y237" s="73">
        <f t="shared" si="48"/>
        <v>4061.4</v>
      </c>
      <c r="Z237" s="73" t="str" cm="1">
        <f t="array" ref="Z237">_xlfn.IFS(Q237&gt;=300000,"Large",Q237&gt;=150000,"Medium", Q237&gt;=0,"Small")</f>
        <v>Small</v>
      </c>
      <c r="AA237" s="73" t="str">
        <f t="shared" si="45"/>
        <v>J</v>
      </c>
      <c r="AB237" s="73" t="str">
        <f t="shared" si="46"/>
        <v>00236</v>
      </c>
      <c r="AC237" s="73" t="str">
        <f t="shared" si="47"/>
        <v>Grace-East</v>
      </c>
      <c r="AD237" s="73"/>
      <c r="AE237" s="73"/>
      <c r="AF237" s="73"/>
      <c r="AG237" s="73"/>
      <c r="AH237" s="74"/>
      <c r="AI237" s="75"/>
      <c r="AP237" s="56" t="s">
        <v>635</v>
      </c>
      <c r="AQ237">
        <v>15610930.001249995</v>
      </c>
      <c r="AR237">
        <v>11287457.860000003</v>
      </c>
      <c r="AS237">
        <v>14462553.511250002</v>
      </c>
      <c r="AT237">
        <v>12521125.280000001</v>
      </c>
      <c r="AU237">
        <v>53882066.652500004</v>
      </c>
    </row>
    <row r="238" spans="1:47" x14ac:dyDescent="0.3">
      <c r="A238" s="76" t="s">
        <v>676</v>
      </c>
      <c r="B238" s="69" t="s">
        <v>933</v>
      </c>
      <c r="C238" s="69" t="s">
        <v>93</v>
      </c>
      <c r="D238" s="69" t="s">
        <v>672</v>
      </c>
      <c r="E238" s="69" t="s">
        <v>673</v>
      </c>
      <c r="F238" s="69">
        <v>47</v>
      </c>
      <c r="G238" s="69">
        <v>1693</v>
      </c>
      <c r="H238" s="69">
        <v>0</v>
      </c>
      <c r="I238" s="69">
        <v>7.5</v>
      </c>
      <c r="J238" s="69" t="s">
        <v>648</v>
      </c>
      <c r="K238" s="69" t="s">
        <v>372</v>
      </c>
      <c r="L238" s="69" t="s">
        <v>636</v>
      </c>
      <c r="M238" s="69">
        <f t="shared" si="37"/>
        <v>79571</v>
      </c>
      <c r="N238" s="69">
        <f t="shared" si="38"/>
        <v>0</v>
      </c>
      <c r="O238" s="69">
        <f t="shared" si="39"/>
        <v>79571</v>
      </c>
      <c r="P238" s="69">
        <f t="shared" si="40"/>
        <v>5967.8249999999998</v>
      </c>
      <c r="Q238" s="69">
        <f t="shared" si="41"/>
        <v>85538.824999999997</v>
      </c>
      <c r="R238" s="69"/>
      <c r="S238" s="69"/>
      <c r="T238" s="69">
        <f t="shared" si="42"/>
        <v>5967.8249999999998</v>
      </c>
      <c r="U238" s="69"/>
      <c r="V238" s="69"/>
      <c r="W238" s="69">
        <f t="shared" si="43"/>
        <v>86038.824999999997</v>
      </c>
      <c r="X238" s="69" t="str">
        <f t="shared" si="44"/>
        <v>Low Sale</v>
      </c>
      <c r="Y238" s="69">
        <f t="shared" si="48"/>
        <v>3978.55</v>
      </c>
      <c r="Z238" s="69" t="str" cm="1">
        <f t="array" ref="Z238">_xlfn.IFS(Q238&gt;=300000,"Large",Q238&gt;=150000,"Medium", Q238&gt;=0,"Small")</f>
        <v>Small</v>
      </c>
      <c r="AA238" s="69" t="str">
        <f t="shared" si="45"/>
        <v>J</v>
      </c>
      <c r="AB238" s="69" t="str">
        <f t="shared" si="46"/>
        <v>00237</v>
      </c>
      <c r="AC238" s="69" t="str">
        <f t="shared" si="47"/>
        <v>Ibrahim-South</v>
      </c>
      <c r="AD238" s="69"/>
      <c r="AE238" s="69"/>
      <c r="AF238" s="69"/>
      <c r="AG238" s="69"/>
      <c r="AH238" s="70"/>
      <c r="AI238" s="71"/>
      <c r="AP238" s="56" t="s">
        <v>648</v>
      </c>
      <c r="AQ238">
        <v>12591374.379999999</v>
      </c>
      <c r="AR238">
        <v>13232104.641249998</v>
      </c>
      <c r="AS238">
        <v>15166980.908750005</v>
      </c>
      <c r="AT238">
        <v>11685245.108749993</v>
      </c>
      <c r="AU238">
        <v>52675705.038749993</v>
      </c>
    </row>
    <row r="239" spans="1:47" x14ac:dyDescent="0.3">
      <c r="A239" s="72" t="s">
        <v>812</v>
      </c>
      <c r="B239" s="73" t="s">
        <v>934</v>
      </c>
      <c r="C239" s="73" t="s">
        <v>639</v>
      </c>
      <c r="D239" s="73" t="s">
        <v>681</v>
      </c>
      <c r="E239" s="73" t="s">
        <v>673</v>
      </c>
      <c r="F239" s="73">
        <v>42</v>
      </c>
      <c r="G239" s="73">
        <v>9986</v>
      </c>
      <c r="H239" s="73">
        <v>10</v>
      </c>
      <c r="I239" s="73">
        <v>7.5</v>
      </c>
      <c r="J239" s="73" t="s">
        <v>656</v>
      </c>
      <c r="K239" s="73" t="s">
        <v>372</v>
      </c>
      <c r="L239" s="73" t="s">
        <v>649</v>
      </c>
      <c r="M239" s="73">
        <f t="shared" si="37"/>
        <v>419412</v>
      </c>
      <c r="N239" s="73">
        <f t="shared" si="38"/>
        <v>41941.199999999997</v>
      </c>
      <c r="O239" s="73">
        <f t="shared" si="39"/>
        <v>377470.8</v>
      </c>
      <c r="P239" s="73">
        <f t="shared" si="40"/>
        <v>28310.31</v>
      </c>
      <c r="Q239" s="73">
        <f t="shared" si="41"/>
        <v>405781.11</v>
      </c>
      <c r="R239" s="73"/>
      <c r="S239" s="73"/>
      <c r="T239" s="73">
        <f t="shared" si="42"/>
        <v>28310.309999999998</v>
      </c>
      <c r="U239" s="73"/>
      <c r="V239" s="73"/>
      <c r="W239" s="73">
        <f t="shared" si="43"/>
        <v>406281.11</v>
      </c>
      <c r="X239" s="73" t="str">
        <f t="shared" si="44"/>
        <v>High sale</v>
      </c>
      <c r="Y239" s="73">
        <f t="shared" si="48"/>
        <v>18873.54</v>
      </c>
      <c r="Z239" s="73" t="str" cm="1">
        <f t="array" ref="Z239">_xlfn.IFS(Q239&gt;=300000,"Large",Q239&gt;=150000,"Medium", Q239&gt;=0,"Small")</f>
        <v>Large</v>
      </c>
      <c r="AA239" s="73" t="str">
        <f t="shared" si="45"/>
        <v>J</v>
      </c>
      <c r="AB239" s="73" t="str">
        <f t="shared" si="46"/>
        <v>00238</v>
      </c>
      <c r="AC239" s="73" t="str">
        <f t="shared" si="47"/>
        <v>Grace-West</v>
      </c>
      <c r="AD239" s="73"/>
      <c r="AE239" s="73"/>
      <c r="AF239" s="73"/>
      <c r="AG239" s="73"/>
      <c r="AH239" s="74"/>
      <c r="AI239" s="75"/>
      <c r="AP239" s="56" t="s">
        <v>642</v>
      </c>
      <c r="AQ239">
        <v>15282731.53374999</v>
      </c>
      <c r="AR239">
        <v>9742587.1312499996</v>
      </c>
      <c r="AS239">
        <v>11977534.061250007</v>
      </c>
      <c r="AT239">
        <v>16177096.381249998</v>
      </c>
      <c r="AU239">
        <v>53179949.107500002</v>
      </c>
    </row>
    <row r="240" spans="1:47" x14ac:dyDescent="0.3">
      <c r="A240" s="76" t="s">
        <v>760</v>
      </c>
      <c r="B240" s="69" t="s">
        <v>935</v>
      </c>
      <c r="C240" s="69" t="s">
        <v>100</v>
      </c>
      <c r="D240" s="69" t="s">
        <v>685</v>
      </c>
      <c r="E240" s="69" t="s">
        <v>406</v>
      </c>
      <c r="F240" s="69">
        <v>5</v>
      </c>
      <c r="G240" s="69">
        <v>531</v>
      </c>
      <c r="H240" s="69">
        <v>0</v>
      </c>
      <c r="I240" s="69">
        <v>7.5</v>
      </c>
      <c r="J240" s="69" t="s">
        <v>642</v>
      </c>
      <c r="K240" s="69" t="s">
        <v>372</v>
      </c>
      <c r="L240" s="69" t="s">
        <v>665</v>
      </c>
      <c r="M240" s="69">
        <f t="shared" si="37"/>
        <v>2655</v>
      </c>
      <c r="N240" s="69">
        <f t="shared" si="38"/>
        <v>0</v>
      </c>
      <c r="O240" s="69">
        <f t="shared" si="39"/>
        <v>2655</v>
      </c>
      <c r="P240" s="69">
        <f t="shared" si="40"/>
        <v>199.125</v>
      </c>
      <c r="Q240" s="69">
        <f t="shared" si="41"/>
        <v>2854.125</v>
      </c>
      <c r="R240" s="69"/>
      <c r="S240" s="69"/>
      <c r="T240" s="69">
        <f t="shared" si="42"/>
        <v>199.125</v>
      </c>
      <c r="U240" s="69"/>
      <c r="V240" s="69"/>
      <c r="W240" s="69">
        <f t="shared" si="43"/>
        <v>3354.125</v>
      </c>
      <c r="X240" s="69" t="str">
        <f t="shared" si="44"/>
        <v>Low Sale</v>
      </c>
      <c r="Y240" s="69">
        <f t="shared" si="48"/>
        <v>0</v>
      </c>
      <c r="Z240" s="69" t="str" cm="1">
        <f t="array" ref="Z240">_xlfn.IFS(Q240&gt;=300000,"Large",Q240&gt;=150000,"Medium", Q240&gt;=0,"Small")</f>
        <v>Small</v>
      </c>
      <c r="AA240" s="69" t="str">
        <f t="shared" si="45"/>
        <v>J</v>
      </c>
      <c r="AB240" s="69" t="str">
        <f t="shared" si="46"/>
        <v>00239</v>
      </c>
      <c r="AC240" s="69" t="str">
        <f t="shared" si="47"/>
        <v>Kemi-East</v>
      </c>
      <c r="AD240" s="69"/>
      <c r="AE240" s="69"/>
      <c r="AF240" s="69"/>
      <c r="AG240" s="69"/>
      <c r="AH240" s="70"/>
      <c r="AI240" s="71"/>
      <c r="AP240" s="56" t="s">
        <v>656</v>
      </c>
      <c r="AQ240">
        <v>14795914.289999994</v>
      </c>
      <c r="AR240">
        <v>14686625.866249997</v>
      </c>
      <c r="AS240">
        <v>12251147.898750002</v>
      </c>
      <c r="AT240">
        <v>13431295.69125</v>
      </c>
      <c r="AU240">
        <v>55164983.746249989</v>
      </c>
    </row>
    <row r="241" spans="1:47" x14ac:dyDescent="0.3">
      <c r="A241" s="72" t="s">
        <v>752</v>
      </c>
      <c r="B241" s="73" t="s">
        <v>936</v>
      </c>
      <c r="C241" s="73" t="s">
        <v>379</v>
      </c>
      <c r="D241" s="73" t="s">
        <v>718</v>
      </c>
      <c r="E241" s="73" t="s">
        <v>403</v>
      </c>
      <c r="F241" s="73">
        <v>18</v>
      </c>
      <c r="G241" s="73">
        <v>2686</v>
      </c>
      <c r="H241" s="73">
        <v>5</v>
      </c>
      <c r="I241" s="73">
        <v>7.5</v>
      </c>
      <c r="J241" s="73" t="s">
        <v>648</v>
      </c>
      <c r="K241" s="73" t="s">
        <v>384</v>
      </c>
      <c r="L241" s="73" t="s">
        <v>665</v>
      </c>
      <c r="M241" s="73">
        <f t="shared" si="37"/>
        <v>48348</v>
      </c>
      <c r="N241" s="73">
        <f t="shared" si="38"/>
        <v>2417.4</v>
      </c>
      <c r="O241" s="73">
        <f t="shared" si="39"/>
        <v>45930.6</v>
      </c>
      <c r="P241" s="73">
        <f t="shared" si="40"/>
        <v>3444.7950000000001</v>
      </c>
      <c r="Q241" s="73">
        <f t="shared" si="41"/>
        <v>49375.394999999997</v>
      </c>
      <c r="R241" s="73"/>
      <c r="S241" s="73"/>
      <c r="T241" s="73">
        <f t="shared" si="42"/>
        <v>3444.7949999999996</v>
      </c>
      <c r="U241" s="73"/>
      <c r="V241" s="73"/>
      <c r="W241" s="73">
        <f t="shared" si="43"/>
        <v>49875.394999999997</v>
      </c>
      <c r="X241" s="73" t="str">
        <f t="shared" si="44"/>
        <v>Low Sale</v>
      </c>
      <c r="Y241" s="73">
        <f t="shared" si="48"/>
        <v>0</v>
      </c>
      <c r="Z241" s="73" t="str" cm="1">
        <f t="array" ref="Z241">_xlfn.IFS(Q241&gt;=300000,"Large",Q241&gt;=150000,"Medium", Q241&gt;=0,"Small")</f>
        <v>Small</v>
      </c>
      <c r="AA241" s="73" t="str">
        <f t="shared" si="45"/>
        <v>J</v>
      </c>
      <c r="AB241" s="73" t="str">
        <f t="shared" si="46"/>
        <v>00240</v>
      </c>
      <c r="AC241" s="73" t="str">
        <f t="shared" si="47"/>
        <v>John-East</v>
      </c>
      <c r="AD241" s="73"/>
      <c r="AE241" s="73"/>
      <c r="AF241" s="73"/>
      <c r="AG241" s="73"/>
      <c r="AH241" s="74"/>
      <c r="AI241" s="75"/>
      <c r="AM241" s="59" t="s">
        <v>3101</v>
      </c>
      <c r="AN241" t="s">
        <v>3100</v>
      </c>
      <c r="AP241" s="56" t="s">
        <v>1821</v>
      </c>
      <c r="AQ241">
        <v>58280950.204999976</v>
      </c>
      <c r="AR241">
        <v>48948775.498750001</v>
      </c>
      <c r="AS241">
        <v>53858216.380000018</v>
      </c>
      <c r="AT241">
        <v>53814762.461249992</v>
      </c>
      <c r="AU241">
        <v>214902704.54499996</v>
      </c>
    </row>
    <row r="242" spans="1:47" x14ac:dyDescent="0.3">
      <c r="A242" s="76" t="s">
        <v>824</v>
      </c>
      <c r="B242" s="69" t="s">
        <v>937</v>
      </c>
      <c r="C242" s="69" t="s">
        <v>639</v>
      </c>
      <c r="D242" s="69" t="s">
        <v>710</v>
      </c>
      <c r="E242" s="69" t="s">
        <v>641</v>
      </c>
      <c r="F242" s="69">
        <v>12</v>
      </c>
      <c r="G242" s="69">
        <v>7988</v>
      </c>
      <c r="H242" s="69">
        <v>15</v>
      </c>
      <c r="I242" s="69">
        <v>7.5</v>
      </c>
      <c r="J242" s="69" t="s">
        <v>635</v>
      </c>
      <c r="K242" s="69" t="s">
        <v>392</v>
      </c>
      <c r="L242" s="69" t="s">
        <v>643</v>
      </c>
      <c r="M242" s="69">
        <f t="shared" si="37"/>
        <v>95856</v>
      </c>
      <c r="N242" s="69">
        <f t="shared" si="38"/>
        <v>14378.4</v>
      </c>
      <c r="O242" s="69">
        <f t="shared" si="39"/>
        <v>81477.600000000006</v>
      </c>
      <c r="P242" s="69">
        <f t="shared" si="40"/>
        <v>6110.82</v>
      </c>
      <c r="Q242" s="69">
        <f t="shared" si="41"/>
        <v>87588.420000000013</v>
      </c>
      <c r="R242" s="69"/>
      <c r="S242" s="69"/>
      <c r="T242" s="69">
        <f t="shared" si="42"/>
        <v>6110.8200000000006</v>
      </c>
      <c r="U242" s="69"/>
      <c r="V242" s="69"/>
      <c r="W242" s="69">
        <f t="shared" si="43"/>
        <v>88088.420000000013</v>
      </c>
      <c r="X242" s="69" t="str">
        <f t="shared" si="44"/>
        <v>Low Sale</v>
      </c>
      <c r="Y242" s="69">
        <f t="shared" si="48"/>
        <v>0</v>
      </c>
      <c r="Z242" s="69" t="str" cm="1">
        <f t="array" ref="Z242">_xlfn.IFS(Q242&gt;=300000,"Large",Q242&gt;=150000,"Medium", Q242&gt;=0,"Small")</f>
        <v>Small</v>
      </c>
      <c r="AA242" s="69" t="str">
        <f t="shared" si="45"/>
        <v>J</v>
      </c>
      <c r="AB242" s="69" t="str">
        <f t="shared" si="46"/>
        <v>00241</v>
      </c>
      <c r="AC242" s="69" t="str">
        <f t="shared" si="47"/>
        <v>Grace-North</v>
      </c>
      <c r="AD242" s="69"/>
      <c r="AE242" s="69"/>
      <c r="AF242" s="69"/>
      <c r="AG242" s="69"/>
      <c r="AH242" s="70"/>
      <c r="AI242" s="71"/>
      <c r="AM242" s="56" t="s">
        <v>662</v>
      </c>
      <c r="AN242">
        <v>2991</v>
      </c>
    </row>
    <row r="243" spans="1:47" x14ac:dyDescent="0.3">
      <c r="A243" s="72" t="s">
        <v>733</v>
      </c>
      <c r="B243" s="73" t="s">
        <v>938</v>
      </c>
      <c r="C243" s="73" t="s">
        <v>646</v>
      </c>
      <c r="D243" s="73" t="s">
        <v>216</v>
      </c>
      <c r="E243" s="73" t="s">
        <v>647</v>
      </c>
      <c r="F243" s="73">
        <v>29</v>
      </c>
      <c r="G243" s="73">
        <v>11657</v>
      </c>
      <c r="H243" s="73">
        <v>15</v>
      </c>
      <c r="I243" s="73">
        <v>7.5</v>
      </c>
      <c r="J243" s="73" t="s">
        <v>635</v>
      </c>
      <c r="K243" s="73" t="s">
        <v>384</v>
      </c>
      <c r="L243" s="73" t="s">
        <v>636</v>
      </c>
      <c r="M243" s="73">
        <f t="shared" si="37"/>
        <v>338053</v>
      </c>
      <c r="N243" s="73">
        <f t="shared" si="38"/>
        <v>50707.95</v>
      </c>
      <c r="O243" s="73">
        <f t="shared" si="39"/>
        <v>287345.05</v>
      </c>
      <c r="P243" s="73">
        <f t="shared" si="40"/>
        <v>21550.87875</v>
      </c>
      <c r="Q243" s="73">
        <f t="shared" si="41"/>
        <v>308895.92874999996</v>
      </c>
      <c r="R243" s="73"/>
      <c r="S243" s="73"/>
      <c r="T243" s="73">
        <f t="shared" si="42"/>
        <v>21550.87875</v>
      </c>
      <c r="U243" s="73"/>
      <c r="V243" s="73"/>
      <c r="W243" s="73">
        <f t="shared" si="43"/>
        <v>309395.92874999996</v>
      </c>
      <c r="X243" s="73" t="str">
        <f t="shared" si="44"/>
        <v>High sale</v>
      </c>
      <c r="Y243" s="73">
        <f t="shared" si="48"/>
        <v>0</v>
      </c>
      <c r="Z243" s="73" t="str" cm="1">
        <f t="array" ref="Z243">_xlfn.IFS(Q243&gt;=300000,"Large",Q243&gt;=150000,"Medium", Q243&gt;=0,"Small")</f>
        <v>Large</v>
      </c>
      <c r="AA243" s="73" t="str">
        <f t="shared" si="45"/>
        <v>J</v>
      </c>
      <c r="AB243" s="73" t="str">
        <f t="shared" si="46"/>
        <v>00242</v>
      </c>
      <c r="AC243" s="73" t="str">
        <f t="shared" si="47"/>
        <v>Lucky-South</v>
      </c>
      <c r="AD243" s="73"/>
      <c r="AE243" s="73"/>
      <c r="AF243" s="73"/>
      <c r="AG243" s="73"/>
      <c r="AH243" s="74"/>
      <c r="AI243" s="75"/>
      <c r="AM243" s="56" t="s">
        <v>671</v>
      </c>
      <c r="AN243">
        <v>2594</v>
      </c>
    </row>
    <row r="244" spans="1:47" x14ac:dyDescent="0.3">
      <c r="A244" s="76" t="s">
        <v>682</v>
      </c>
      <c r="B244" s="69" t="s">
        <v>939</v>
      </c>
      <c r="C244" s="69" t="s">
        <v>662</v>
      </c>
      <c r="D244" s="69" t="s">
        <v>675</v>
      </c>
      <c r="E244" s="69" t="s">
        <v>403</v>
      </c>
      <c r="F244" s="69">
        <v>44</v>
      </c>
      <c r="G244" s="69">
        <v>14885</v>
      </c>
      <c r="H244" s="69">
        <v>5</v>
      </c>
      <c r="I244" s="69">
        <v>7.5</v>
      </c>
      <c r="J244" s="69" t="s">
        <v>648</v>
      </c>
      <c r="K244" s="69" t="s">
        <v>392</v>
      </c>
      <c r="L244" s="69" t="s">
        <v>649</v>
      </c>
      <c r="M244" s="69">
        <f t="shared" si="37"/>
        <v>654940</v>
      </c>
      <c r="N244" s="69">
        <f t="shared" si="38"/>
        <v>32747</v>
      </c>
      <c r="O244" s="69">
        <f t="shared" si="39"/>
        <v>622193</v>
      </c>
      <c r="P244" s="69">
        <f t="shared" si="40"/>
        <v>46664.474999999999</v>
      </c>
      <c r="Q244" s="69">
        <f t="shared" si="41"/>
        <v>668857.47499999998</v>
      </c>
      <c r="R244" s="69"/>
      <c r="S244" s="69"/>
      <c r="T244" s="69">
        <f t="shared" si="42"/>
        <v>46664.474999999999</v>
      </c>
      <c r="U244" s="69"/>
      <c r="V244" s="69"/>
      <c r="W244" s="69">
        <f t="shared" si="43"/>
        <v>669357.47499999998</v>
      </c>
      <c r="X244" s="69" t="str">
        <f t="shared" si="44"/>
        <v>High sale</v>
      </c>
      <c r="Y244" s="69">
        <f t="shared" si="48"/>
        <v>31109.65</v>
      </c>
      <c r="Z244" s="69" t="str" cm="1">
        <f t="array" ref="Z244">_xlfn.IFS(Q244&gt;=300000,"Large",Q244&gt;=150000,"Medium", Q244&gt;=0,"Small")</f>
        <v>Large</v>
      </c>
      <c r="AA244" s="69" t="str">
        <f t="shared" si="45"/>
        <v>J</v>
      </c>
      <c r="AB244" s="69" t="str">
        <f t="shared" si="46"/>
        <v>00243</v>
      </c>
      <c r="AC244" s="69" t="str">
        <f t="shared" si="47"/>
        <v>Ade-West</v>
      </c>
      <c r="AD244" s="69"/>
      <c r="AE244" s="69"/>
      <c r="AF244" s="69"/>
      <c r="AG244" s="69"/>
      <c r="AH244" s="70"/>
      <c r="AI244" s="71"/>
      <c r="AM244" s="56" t="s">
        <v>89</v>
      </c>
      <c r="AN244">
        <v>2821</v>
      </c>
    </row>
    <row r="245" spans="1:47" x14ac:dyDescent="0.3">
      <c r="A245" s="72" t="s">
        <v>733</v>
      </c>
      <c r="B245" s="73" t="s">
        <v>940</v>
      </c>
      <c r="C245" s="73" t="s">
        <v>379</v>
      </c>
      <c r="D245" s="73" t="s">
        <v>663</v>
      </c>
      <c r="E245" s="73" t="s">
        <v>664</v>
      </c>
      <c r="F245" s="73">
        <v>5</v>
      </c>
      <c r="G245" s="73">
        <v>9649</v>
      </c>
      <c r="H245" s="73">
        <v>10</v>
      </c>
      <c r="I245" s="73">
        <v>7.5</v>
      </c>
      <c r="J245" s="73" t="s">
        <v>656</v>
      </c>
      <c r="K245" s="73" t="s">
        <v>372</v>
      </c>
      <c r="L245" s="73" t="s">
        <v>649</v>
      </c>
      <c r="M245" s="73">
        <f t="shared" si="37"/>
        <v>48245</v>
      </c>
      <c r="N245" s="73">
        <f t="shared" si="38"/>
        <v>4824.5</v>
      </c>
      <c r="O245" s="73">
        <f t="shared" si="39"/>
        <v>43420.5</v>
      </c>
      <c r="P245" s="73">
        <f t="shared" si="40"/>
        <v>3256.5374999999999</v>
      </c>
      <c r="Q245" s="73">
        <f t="shared" si="41"/>
        <v>46677.037499999999</v>
      </c>
      <c r="R245" s="73"/>
      <c r="S245" s="73"/>
      <c r="T245" s="73">
        <f t="shared" si="42"/>
        <v>3256.5374999999999</v>
      </c>
      <c r="U245" s="73"/>
      <c r="V245" s="73"/>
      <c r="W245" s="73">
        <f t="shared" si="43"/>
        <v>47177.037499999999</v>
      </c>
      <c r="X245" s="73" t="str">
        <f t="shared" si="44"/>
        <v>Low Sale</v>
      </c>
      <c r="Y245" s="73">
        <f t="shared" si="48"/>
        <v>0</v>
      </c>
      <c r="Z245" s="73" t="str" cm="1">
        <f t="array" ref="Z245">_xlfn.IFS(Q245&gt;=300000,"Large",Q245&gt;=150000,"Medium", Q245&gt;=0,"Small")</f>
        <v>Small</v>
      </c>
      <c r="AA245" s="73" t="str">
        <f t="shared" si="45"/>
        <v>J</v>
      </c>
      <c r="AB245" s="73" t="str">
        <f t="shared" si="46"/>
        <v>00244</v>
      </c>
      <c r="AC245" s="73" t="str">
        <f t="shared" si="47"/>
        <v>John-West</v>
      </c>
      <c r="AD245" s="73"/>
      <c r="AE245" s="73"/>
      <c r="AF245" s="73"/>
      <c r="AG245" s="73"/>
      <c r="AH245" s="74"/>
      <c r="AI245" s="75"/>
      <c r="AM245" s="56" t="s">
        <v>373</v>
      </c>
      <c r="AN245">
        <v>2817</v>
      </c>
    </row>
    <row r="246" spans="1:47" x14ac:dyDescent="0.3">
      <c r="A246" s="76" t="s">
        <v>632</v>
      </c>
      <c r="B246" s="69" t="s">
        <v>941</v>
      </c>
      <c r="C246" s="69" t="s">
        <v>373</v>
      </c>
      <c r="D246" s="69" t="s">
        <v>740</v>
      </c>
      <c r="E246" s="69" t="s">
        <v>408</v>
      </c>
      <c r="F246" s="69">
        <v>28</v>
      </c>
      <c r="G246" s="69">
        <v>13946</v>
      </c>
      <c r="H246" s="69">
        <v>10</v>
      </c>
      <c r="I246" s="69">
        <v>7.5</v>
      </c>
      <c r="J246" s="69" t="s">
        <v>642</v>
      </c>
      <c r="K246" s="69" t="s">
        <v>384</v>
      </c>
      <c r="L246" s="69" t="s">
        <v>665</v>
      </c>
      <c r="M246" s="69">
        <f t="shared" si="37"/>
        <v>390488</v>
      </c>
      <c r="N246" s="69">
        <f t="shared" si="38"/>
        <v>39048.800000000003</v>
      </c>
      <c r="O246" s="69">
        <f t="shared" si="39"/>
        <v>351439.2</v>
      </c>
      <c r="P246" s="69">
        <f t="shared" si="40"/>
        <v>26357.94</v>
      </c>
      <c r="Q246" s="69">
        <f t="shared" si="41"/>
        <v>377797.14</v>
      </c>
      <c r="R246" s="69"/>
      <c r="S246" s="69"/>
      <c r="T246" s="69">
        <f t="shared" si="42"/>
        <v>26357.94</v>
      </c>
      <c r="U246" s="69"/>
      <c r="V246" s="69"/>
      <c r="W246" s="69">
        <f t="shared" si="43"/>
        <v>378297.14</v>
      </c>
      <c r="X246" s="69" t="str">
        <f t="shared" si="44"/>
        <v>High sale</v>
      </c>
      <c r="Y246" s="69">
        <f t="shared" si="48"/>
        <v>0</v>
      </c>
      <c r="Z246" s="69" t="str" cm="1">
        <f t="array" ref="Z246">_xlfn.IFS(Q246&gt;=300000,"Large",Q246&gt;=150000,"Medium", Q246&gt;=0,"Small")</f>
        <v>Large</v>
      </c>
      <c r="AA246" s="69" t="str">
        <f t="shared" si="45"/>
        <v>J</v>
      </c>
      <c r="AB246" s="69" t="str">
        <f t="shared" si="46"/>
        <v>00245</v>
      </c>
      <c r="AC246" s="69" t="str">
        <f t="shared" si="47"/>
        <v>Fatima-East</v>
      </c>
      <c r="AD246" s="69"/>
      <c r="AE246" s="69"/>
      <c r="AF246" s="69"/>
      <c r="AG246" s="69"/>
      <c r="AH246" s="70"/>
      <c r="AI246" s="71"/>
      <c r="AM246" s="56" t="s">
        <v>639</v>
      </c>
      <c r="AN246">
        <v>2040</v>
      </c>
    </row>
    <row r="247" spans="1:47" x14ac:dyDescent="0.3">
      <c r="A247" s="72" t="s">
        <v>712</v>
      </c>
      <c r="B247" s="73" t="s">
        <v>942</v>
      </c>
      <c r="C247" s="73" t="s">
        <v>379</v>
      </c>
      <c r="D247" s="73" t="s">
        <v>246</v>
      </c>
      <c r="E247" s="73" t="s">
        <v>416</v>
      </c>
      <c r="F247" s="73">
        <v>16</v>
      </c>
      <c r="G247" s="73">
        <v>11632</v>
      </c>
      <c r="H247" s="73">
        <v>15</v>
      </c>
      <c r="I247" s="73">
        <v>7.5</v>
      </c>
      <c r="J247" s="73" t="s">
        <v>656</v>
      </c>
      <c r="K247" s="73" t="s">
        <v>384</v>
      </c>
      <c r="L247" s="73" t="s">
        <v>643</v>
      </c>
      <c r="M247" s="73">
        <f t="shared" si="37"/>
        <v>186112</v>
      </c>
      <c r="N247" s="73">
        <f t="shared" si="38"/>
        <v>27916.799999999999</v>
      </c>
      <c r="O247" s="73">
        <f t="shared" si="39"/>
        <v>158195.20000000001</v>
      </c>
      <c r="P247" s="73">
        <f t="shared" si="40"/>
        <v>11864.64</v>
      </c>
      <c r="Q247" s="73">
        <f t="shared" si="41"/>
        <v>170059.84000000003</v>
      </c>
      <c r="R247" s="73"/>
      <c r="S247" s="73"/>
      <c r="T247" s="73">
        <f t="shared" si="42"/>
        <v>11864.640000000001</v>
      </c>
      <c r="U247" s="73"/>
      <c r="V247" s="73"/>
      <c r="W247" s="73">
        <f t="shared" si="43"/>
        <v>170559.84000000003</v>
      </c>
      <c r="X247" s="73" t="str">
        <f t="shared" si="44"/>
        <v>High sale</v>
      </c>
      <c r="Y247" s="73">
        <f t="shared" si="48"/>
        <v>0</v>
      </c>
      <c r="Z247" s="73" t="str" cm="1">
        <f t="array" ref="Z247">_xlfn.IFS(Q247&gt;=300000,"Large",Q247&gt;=150000,"Medium", Q247&gt;=0,"Small")</f>
        <v>Medium</v>
      </c>
      <c r="AA247" s="73" t="str">
        <f t="shared" si="45"/>
        <v>J</v>
      </c>
      <c r="AB247" s="73" t="str">
        <f t="shared" si="46"/>
        <v>00246</v>
      </c>
      <c r="AC247" s="73" t="str">
        <f t="shared" si="47"/>
        <v>John-North</v>
      </c>
      <c r="AD247" s="73"/>
      <c r="AE247" s="73"/>
      <c r="AF247" s="73"/>
      <c r="AG247" s="73"/>
      <c r="AH247" s="74"/>
      <c r="AI247" s="75"/>
      <c r="AM247" s="56" t="s">
        <v>714</v>
      </c>
      <c r="AN247">
        <v>2371</v>
      </c>
    </row>
    <row r="248" spans="1:47" x14ac:dyDescent="0.3">
      <c r="A248" s="76" t="s">
        <v>654</v>
      </c>
      <c r="B248" s="69" t="s">
        <v>943</v>
      </c>
      <c r="C248" s="69" t="s">
        <v>89</v>
      </c>
      <c r="D248" s="69" t="s">
        <v>216</v>
      </c>
      <c r="E248" s="69" t="s">
        <v>647</v>
      </c>
      <c r="F248" s="69">
        <v>34</v>
      </c>
      <c r="G248" s="69">
        <v>10451</v>
      </c>
      <c r="H248" s="69">
        <v>15</v>
      </c>
      <c r="I248" s="69">
        <v>7.5</v>
      </c>
      <c r="J248" s="69" t="s">
        <v>642</v>
      </c>
      <c r="K248" s="69" t="s">
        <v>392</v>
      </c>
      <c r="L248" s="69" t="s">
        <v>665</v>
      </c>
      <c r="M248" s="69">
        <f t="shared" si="37"/>
        <v>355334</v>
      </c>
      <c r="N248" s="69">
        <f t="shared" si="38"/>
        <v>53300.1</v>
      </c>
      <c r="O248" s="69">
        <f t="shared" si="39"/>
        <v>302033.90000000002</v>
      </c>
      <c r="P248" s="69">
        <f t="shared" si="40"/>
        <v>22652.5425</v>
      </c>
      <c r="Q248" s="69">
        <f t="shared" si="41"/>
        <v>324686.4425</v>
      </c>
      <c r="R248" s="69"/>
      <c r="S248" s="69"/>
      <c r="T248" s="69">
        <f t="shared" si="42"/>
        <v>22652.5425</v>
      </c>
      <c r="U248" s="69"/>
      <c r="V248" s="69"/>
      <c r="W248" s="69">
        <f t="shared" si="43"/>
        <v>325186.4425</v>
      </c>
      <c r="X248" s="69" t="str">
        <f t="shared" si="44"/>
        <v>High sale</v>
      </c>
      <c r="Y248" s="69">
        <f t="shared" si="48"/>
        <v>15101.695000000002</v>
      </c>
      <c r="Z248" s="69" t="str" cm="1">
        <f t="array" ref="Z248">_xlfn.IFS(Q248&gt;=300000,"Large",Q248&gt;=150000,"Medium", Q248&gt;=0,"Small")</f>
        <v>Large</v>
      </c>
      <c r="AA248" s="69" t="str">
        <f t="shared" si="45"/>
        <v>J</v>
      </c>
      <c r="AB248" s="69" t="str">
        <f t="shared" si="46"/>
        <v>00247</v>
      </c>
      <c r="AC248" s="69" t="str">
        <f t="shared" si="47"/>
        <v>Chinedu-East</v>
      </c>
      <c r="AD248" s="69"/>
      <c r="AE248" s="69"/>
      <c r="AF248" s="69"/>
      <c r="AG248" s="69"/>
      <c r="AH248" s="70"/>
      <c r="AI248" s="71"/>
      <c r="AM248" s="56" t="s">
        <v>93</v>
      </c>
      <c r="AN248">
        <v>3474</v>
      </c>
    </row>
    <row r="249" spans="1:47" x14ac:dyDescent="0.3">
      <c r="A249" s="72" t="s">
        <v>743</v>
      </c>
      <c r="B249" s="73" t="s">
        <v>944</v>
      </c>
      <c r="C249" s="73" t="s">
        <v>662</v>
      </c>
      <c r="D249" s="73" t="s">
        <v>246</v>
      </c>
      <c r="E249" s="73" t="s">
        <v>416</v>
      </c>
      <c r="F249" s="73">
        <v>47</v>
      </c>
      <c r="G249" s="73">
        <v>4770</v>
      </c>
      <c r="H249" s="73">
        <v>15</v>
      </c>
      <c r="I249" s="73">
        <v>7.5</v>
      </c>
      <c r="J249" s="73" t="s">
        <v>642</v>
      </c>
      <c r="K249" s="73" t="s">
        <v>372</v>
      </c>
      <c r="L249" s="73" t="s">
        <v>649</v>
      </c>
      <c r="M249" s="73">
        <f t="shared" si="37"/>
        <v>224190</v>
      </c>
      <c r="N249" s="73">
        <f t="shared" si="38"/>
        <v>33628.5</v>
      </c>
      <c r="O249" s="73">
        <f t="shared" si="39"/>
        <v>190561.5</v>
      </c>
      <c r="P249" s="73">
        <f t="shared" si="40"/>
        <v>14292.112499999999</v>
      </c>
      <c r="Q249" s="73">
        <f t="shared" si="41"/>
        <v>204853.61249999999</v>
      </c>
      <c r="R249" s="73"/>
      <c r="S249" s="73"/>
      <c r="T249" s="73">
        <f t="shared" si="42"/>
        <v>14292.112499999999</v>
      </c>
      <c r="U249" s="73"/>
      <c r="V249" s="73"/>
      <c r="W249" s="73">
        <f t="shared" si="43"/>
        <v>205353.61249999999</v>
      </c>
      <c r="X249" s="73" t="str">
        <f t="shared" si="44"/>
        <v>High sale</v>
      </c>
      <c r="Y249" s="73">
        <f t="shared" si="48"/>
        <v>9528.0750000000007</v>
      </c>
      <c r="Z249" s="73" t="str" cm="1">
        <f t="array" ref="Z249">_xlfn.IFS(Q249&gt;=300000,"Large",Q249&gt;=150000,"Medium", Q249&gt;=0,"Small")</f>
        <v>Medium</v>
      </c>
      <c r="AA249" s="73" t="str">
        <f t="shared" si="45"/>
        <v>J</v>
      </c>
      <c r="AB249" s="73" t="str">
        <f t="shared" si="46"/>
        <v>00248</v>
      </c>
      <c r="AC249" s="73" t="str">
        <f t="shared" si="47"/>
        <v>Ade-West</v>
      </c>
      <c r="AD249" s="73"/>
      <c r="AE249" s="73"/>
      <c r="AF249" s="73"/>
      <c r="AG249" s="73"/>
      <c r="AH249" s="74"/>
      <c r="AI249" s="75"/>
      <c r="AM249" s="56" t="s">
        <v>379</v>
      </c>
      <c r="AN249">
        <v>3385</v>
      </c>
    </row>
    <row r="250" spans="1:47" x14ac:dyDescent="0.3">
      <c r="A250" s="76" t="s">
        <v>705</v>
      </c>
      <c r="B250" s="69" t="s">
        <v>945</v>
      </c>
      <c r="C250" s="69" t="s">
        <v>662</v>
      </c>
      <c r="D250" s="69" t="s">
        <v>718</v>
      </c>
      <c r="E250" s="69" t="s">
        <v>403</v>
      </c>
      <c r="F250" s="69">
        <v>29</v>
      </c>
      <c r="G250" s="69">
        <v>6040</v>
      </c>
      <c r="H250" s="69">
        <v>15</v>
      </c>
      <c r="I250" s="69">
        <v>7.5</v>
      </c>
      <c r="J250" s="69" t="s">
        <v>648</v>
      </c>
      <c r="K250" s="69" t="s">
        <v>372</v>
      </c>
      <c r="L250" s="69" t="s">
        <v>665</v>
      </c>
      <c r="M250" s="69">
        <f t="shared" si="37"/>
        <v>175160</v>
      </c>
      <c r="N250" s="69">
        <f t="shared" si="38"/>
        <v>26274</v>
      </c>
      <c r="O250" s="69">
        <f t="shared" si="39"/>
        <v>148886</v>
      </c>
      <c r="P250" s="69">
        <f t="shared" si="40"/>
        <v>11166.45</v>
      </c>
      <c r="Q250" s="69">
        <f t="shared" si="41"/>
        <v>160052.45000000001</v>
      </c>
      <c r="R250" s="69"/>
      <c r="S250" s="69"/>
      <c r="T250" s="69">
        <f t="shared" si="42"/>
        <v>11166.449999999999</v>
      </c>
      <c r="U250" s="69"/>
      <c r="V250" s="69"/>
      <c r="W250" s="69">
        <f t="shared" si="43"/>
        <v>160552.45000000001</v>
      </c>
      <c r="X250" s="69" t="str">
        <f t="shared" si="44"/>
        <v>High sale</v>
      </c>
      <c r="Y250" s="69">
        <f t="shared" si="48"/>
        <v>0</v>
      </c>
      <c r="Z250" s="69" t="str" cm="1">
        <f t="array" ref="Z250">_xlfn.IFS(Q250&gt;=300000,"Large",Q250&gt;=150000,"Medium", Q250&gt;=0,"Small")</f>
        <v>Medium</v>
      </c>
      <c r="AA250" s="69" t="str">
        <f t="shared" si="45"/>
        <v>J</v>
      </c>
      <c r="AB250" s="69" t="str">
        <f t="shared" si="46"/>
        <v>00249</v>
      </c>
      <c r="AC250" s="69" t="str">
        <f t="shared" si="47"/>
        <v>Ade-East</v>
      </c>
      <c r="AD250" s="69"/>
      <c r="AE250" s="69"/>
      <c r="AF250" s="69"/>
      <c r="AG250" s="69"/>
      <c r="AH250" s="70"/>
      <c r="AI250" s="71"/>
      <c r="AM250" s="56" t="s">
        <v>100</v>
      </c>
      <c r="AN250">
        <v>3213</v>
      </c>
    </row>
    <row r="251" spans="1:47" x14ac:dyDescent="0.3">
      <c r="A251" s="72" t="s">
        <v>733</v>
      </c>
      <c r="B251" s="73" t="s">
        <v>946</v>
      </c>
      <c r="C251" s="73" t="s">
        <v>646</v>
      </c>
      <c r="D251" s="73" t="s">
        <v>740</v>
      </c>
      <c r="E251" s="73" t="s">
        <v>408</v>
      </c>
      <c r="F251" s="73">
        <v>33</v>
      </c>
      <c r="G251" s="73">
        <v>1298</v>
      </c>
      <c r="H251" s="73">
        <v>10</v>
      </c>
      <c r="I251" s="73">
        <v>7.5</v>
      </c>
      <c r="J251" s="73" t="s">
        <v>642</v>
      </c>
      <c r="K251" s="73" t="s">
        <v>392</v>
      </c>
      <c r="L251" s="73" t="s">
        <v>636</v>
      </c>
      <c r="M251" s="73">
        <f t="shared" si="37"/>
        <v>42834</v>
      </c>
      <c r="N251" s="73">
        <f t="shared" si="38"/>
        <v>4283.3999999999996</v>
      </c>
      <c r="O251" s="73">
        <f t="shared" si="39"/>
        <v>38550.6</v>
      </c>
      <c r="P251" s="73">
        <f t="shared" si="40"/>
        <v>2891.2950000000001</v>
      </c>
      <c r="Q251" s="73">
        <f t="shared" si="41"/>
        <v>41441.894999999997</v>
      </c>
      <c r="R251" s="73"/>
      <c r="S251" s="73"/>
      <c r="T251" s="73">
        <f t="shared" si="42"/>
        <v>2891.2949999999996</v>
      </c>
      <c r="U251" s="73"/>
      <c r="V251" s="73"/>
      <c r="W251" s="73">
        <f t="shared" si="43"/>
        <v>41941.894999999997</v>
      </c>
      <c r="X251" s="73" t="str">
        <f t="shared" si="44"/>
        <v>Low Sale</v>
      </c>
      <c r="Y251" s="73">
        <f t="shared" si="48"/>
        <v>1927.53</v>
      </c>
      <c r="Z251" s="73" t="str" cm="1">
        <f t="array" ref="Z251">_xlfn.IFS(Q251&gt;=300000,"Large",Q251&gt;=150000,"Medium", Q251&gt;=0,"Small")</f>
        <v>Small</v>
      </c>
      <c r="AA251" s="73" t="str">
        <f t="shared" si="45"/>
        <v>J</v>
      </c>
      <c r="AB251" s="73" t="str">
        <f t="shared" si="46"/>
        <v>00250</v>
      </c>
      <c r="AC251" s="73" t="str">
        <f t="shared" si="47"/>
        <v>Lucky-South</v>
      </c>
      <c r="AD251" s="73"/>
      <c r="AE251" s="73"/>
      <c r="AF251" s="73"/>
      <c r="AG251" s="73"/>
      <c r="AH251" s="74"/>
      <c r="AI251" s="75"/>
      <c r="AM251" s="56" t="s">
        <v>646</v>
      </c>
      <c r="AN251">
        <v>2772</v>
      </c>
    </row>
    <row r="252" spans="1:47" x14ac:dyDescent="0.3">
      <c r="A252" s="76" t="s">
        <v>669</v>
      </c>
      <c r="B252" s="69" t="s">
        <v>947</v>
      </c>
      <c r="C252" s="69" t="s">
        <v>662</v>
      </c>
      <c r="D252" s="69" t="s">
        <v>640</v>
      </c>
      <c r="E252" s="69" t="s">
        <v>641</v>
      </c>
      <c r="F252" s="69">
        <v>47</v>
      </c>
      <c r="G252" s="69">
        <v>5685</v>
      </c>
      <c r="H252" s="69">
        <v>10</v>
      </c>
      <c r="I252" s="69">
        <v>7.5</v>
      </c>
      <c r="J252" s="69" t="s">
        <v>642</v>
      </c>
      <c r="K252" s="69" t="s">
        <v>384</v>
      </c>
      <c r="L252" s="69" t="s">
        <v>643</v>
      </c>
      <c r="M252" s="69">
        <f t="shared" si="37"/>
        <v>267195</v>
      </c>
      <c r="N252" s="69">
        <f t="shared" si="38"/>
        <v>26719.5</v>
      </c>
      <c r="O252" s="69">
        <f t="shared" si="39"/>
        <v>240475.5</v>
      </c>
      <c r="P252" s="69">
        <f t="shared" si="40"/>
        <v>18035.662499999999</v>
      </c>
      <c r="Q252" s="69">
        <f t="shared" si="41"/>
        <v>258511.16250000001</v>
      </c>
      <c r="R252" s="69"/>
      <c r="S252" s="69"/>
      <c r="T252" s="69">
        <f t="shared" si="42"/>
        <v>18035.662499999999</v>
      </c>
      <c r="U252" s="69"/>
      <c r="V252" s="69"/>
      <c r="W252" s="69">
        <f t="shared" si="43"/>
        <v>259011.16250000001</v>
      </c>
      <c r="X252" s="69" t="str">
        <f t="shared" si="44"/>
        <v>High sale</v>
      </c>
      <c r="Y252" s="69">
        <f t="shared" si="48"/>
        <v>12023.775000000001</v>
      </c>
      <c r="Z252" s="69" t="str" cm="1">
        <f t="array" ref="Z252">_xlfn.IFS(Q252&gt;=300000,"Large",Q252&gt;=150000,"Medium", Q252&gt;=0,"Small")</f>
        <v>Medium</v>
      </c>
      <c r="AA252" s="69" t="str">
        <f t="shared" si="45"/>
        <v>J</v>
      </c>
      <c r="AB252" s="69" t="str">
        <f t="shared" si="46"/>
        <v>00251</v>
      </c>
      <c r="AC252" s="69" t="str">
        <f t="shared" si="47"/>
        <v>Ade-North</v>
      </c>
      <c r="AD252" s="69"/>
      <c r="AE252" s="69"/>
      <c r="AF252" s="69"/>
      <c r="AG252" s="69"/>
      <c r="AH252" s="70"/>
      <c r="AI252" s="71"/>
      <c r="AM252" s="56" t="s">
        <v>1821</v>
      </c>
      <c r="AN252">
        <v>28478</v>
      </c>
    </row>
    <row r="253" spans="1:47" x14ac:dyDescent="0.3">
      <c r="A253" s="72" t="s">
        <v>708</v>
      </c>
      <c r="B253" s="73" t="s">
        <v>948</v>
      </c>
      <c r="C253" s="73" t="s">
        <v>89</v>
      </c>
      <c r="D253" s="73" t="s">
        <v>672</v>
      </c>
      <c r="E253" s="73" t="s">
        <v>673</v>
      </c>
      <c r="F253" s="73">
        <v>7</v>
      </c>
      <c r="G253" s="73">
        <v>12014</v>
      </c>
      <c r="H253" s="73">
        <v>5</v>
      </c>
      <c r="I253" s="73">
        <v>7.5</v>
      </c>
      <c r="J253" s="73" t="s">
        <v>648</v>
      </c>
      <c r="K253" s="73" t="s">
        <v>384</v>
      </c>
      <c r="L253" s="73" t="s">
        <v>636</v>
      </c>
      <c r="M253" s="73">
        <f t="shared" si="37"/>
        <v>84098</v>
      </c>
      <c r="N253" s="73">
        <f t="shared" si="38"/>
        <v>4204.8999999999996</v>
      </c>
      <c r="O253" s="73">
        <f t="shared" si="39"/>
        <v>79893.100000000006</v>
      </c>
      <c r="P253" s="73">
        <f t="shared" si="40"/>
        <v>5991.9825000000001</v>
      </c>
      <c r="Q253" s="73">
        <f t="shared" si="41"/>
        <v>85885.082500000004</v>
      </c>
      <c r="R253" s="73"/>
      <c r="S253" s="73"/>
      <c r="T253" s="73">
        <f t="shared" si="42"/>
        <v>5991.9825000000001</v>
      </c>
      <c r="U253" s="73"/>
      <c r="V253" s="73"/>
      <c r="W253" s="73">
        <f t="shared" si="43"/>
        <v>86385.082500000004</v>
      </c>
      <c r="X253" s="73" t="str">
        <f t="shared" si="44"/>
        <v>Low Sale</v>
      </c>
      <c r="Y253" s="73">
        <f t="shared" si="48"/>
        <v>0</v>
      </c>
      <c r="Z253" s="73" t="str" cm="1">
        <f t="array" ref="Z253">_xlfn.IFS(Q253&gt;=300000,"Large",Q253&gt;=150000,"Medium", Q253&gt;=0,"Small")</f>
        <v>Small</v>
      </c>
      <c r="AA253" s="73" t="str">
        <f t="shared" si="45"/>
        <v>J</v>
      </c>
      <c r="AB253" s="73" t="str">
        <f t="shared" si="46"/>
        <v>00252</v>
      </c>
      <c r="AC253" s="73" t="str">
        <f t="shared" si="47"/>
        <v>Chinedu-South</v>
      </c>
      <c r="AD253" s="73"/>
      <c r="AE253" s="73"/>
      <c r="AF253" s="73"/>
      <c r="AG253" s="73"/>
      <c r="AH253" s="74"/>
      <c r="AI253" s="75"/>
    </row>
    <row r="254" spans="1:47" x14ac:dyDescent="0.3">
      <c r="A254" s="76" t="s">
        <v>650</v>
      </c>
      <c r="B254" s="69" t="s">
        <v>949</v>
      </c>
      <c r="C254" s="69" t="s">
        <v>100</v>
      </c>
      <c r="D254" s="69" t="s">
        <v>740</v>
      </c>
      <c r="E254" s="69" t="s">
        <v>408</v>
      </c>
      <c r="F254" s="69">
        <v>11</v>
      </c>
      <c r="G254" s="69">
        <v>1902</v>
      </c>
      <c r="H254" s="69">
        <v>5</v>
      </c>
      <c r="I254" s="69">
        <v>7.5</v>
      </c>
      <c r="J254" s="69" t="s">
        <v>642</v>
      </c>
      <c r="K254" s="69" t="s">
        <v>392</v>
      </c>
      <c r="L254" s="69" t="s">
        <v>649</v>
      </c>
      <c r="M254" s="69">
        <f t="shared" si="37"/>
        <v>20922</v>
      </c>
      <c r="N254" s="69">
        <f t="shared" si="38"/>
        <v>1046.0999999999999</v>
      </c>
      <c r="O254" s="69">
        <f t="shared" si="39"/>
        <v>19875.900000000001</v>
      </c>
      <c r="P254" s="69">
        <f t="shared" si="40"/>
        <v>1490.6925000000001</v>
      </c>
      <c r="Q254" s="69">
        <f t="shared" si="41"/>
        <v>21366.592500000002</v>
      </c>
      <c r="R254" s="69"/>
      <c r="S254" s="69"/>
      <c r="T254" s="69">
        <f t="shared" si="42"/>
        <v>1490.6925000000001</v>
      </c>
      <c r="U254" s="69"/>
      <c r="V254" s="69"/>
      <c r="W254" s="69">
        <f t="shared" si="43"/>
        <v>21866.592500000002</v>
      </c>
      <c r="X254" s="69" t="str">
        <f t="shared" si="44"/>
        <v>Low Sale</v>
      </c>
      <c r="Y254" s="69">
        <f t="shared" si="48"/>
        <v>0</v>
      </c>
      <c r="Z254" s="69" t="str" cm="1">
        <f t="array" ref="Z254">_xlfn.IFS(Q254&gt;=300000,"Large",Q254&gt;=150000,"Medium", Q254&gt;=0,"Small")</f>
        <v>Small</v>
      </c>
      <c r="AA254" s="69" t="str">
        <f t="shared" si="45"/>
        <v>J</v>
      </c>
      <c r="AB254" s="69" t="str">
        <f t="shared" si="46"/>
        <v>00253</v>
      </c>
      <c r="AC254" s="69" t="str">
        <f t="shared" si="47"/>
        <v>Kemi-West</v>
      </c>
      <c r="AD254" s="69"/>
      <c r="AE254" s="69"/>
      <c r="AF254" s="69"/>
      <c r="AG254" s="69"/>
      <c r="AH254" s="70"/>
      <c r="AI254" s="71"/>
    </row>
    <row r="255" spans="1:47" x14ac:dyDescent="0.3">
      <c r="A255" s="72" t="s">
        <v>699</v>
      </c>
      <c r="B255" s="73" t="s">
        <v>950</v>
      </c>
      <c r="C255" s="73" t="s">
        <v>662</v>
      </c>
      <c r="D255" s="73" t="s">
        <v>740</v>
      </c>
      <c r="E255" s="73" t="s">
        <v>408</v>
      </c>
      <c r="F255" s="73">
        <v>37</v>
      </c>
      <c r="G255" s="73">
        <v>1103</v>
      </c>
      <c r="H255" s="73">
        <v>0</v>
      </c>
      <c r="I255" s="73">
        <v>7.5</v>
      </c>
      <c r="J255" s="73" t="s">
        <v>656</v>
      </c>
      <c r="K255" s="73" t="s">
        <v>384</v>
      </c>
      <c r="L255" s="73" t="s">
        <v>643</v>
      </c>
      <c r="M255" s="73">
        <f t="shared" si="37"/>
        <v>40811</v>
      </c>
      <c r="N255" s="73">
        <f t="shared" si="38"/>
        <v>0</v>
      </c>
      <c r="O255" s="73">
        <f t="shared" si="39"/>
        <v>40811</v>
      </c>
      <c r="P255" s="73">
        <f t="shared" si="40"/>
        <v>3060.8249999999998</v>
      </c>
      <c r="Q255" s="73">
        <f t="shared" si="41"/>
        <v>43871.824999999997</v>
      </c>
      <c r="R255" s="73"/>
      <c r="S255" s="73"/>
      <c r="T255" s="73">
        <f t="shared" si="42"/>
        <v>3060.8249999999998</v>
      </c>
      <c r="U255" s="73"/>
      <c r="V255" s="73"/>
      <c r="W255" s="73">
        <f t="shared" si="43"/>
        <v>44371.824999999997</v>
      </c>
      <c r="X255" s="73" t="str">
        <f t="shared" si="44"/>
        <v>Low Sale</v>
      </c>
      <c r="Y255" s="73">
        <f t="shared" si="48"/>
        <v>2040.5500000000002</v>
      </c>
      <c r="Z255" s="73" t="str" cm="1">
        <f t="array" ref="Z255">_xlfn.IFS(Q255&gt;=300000,"Large",Q255&gt;=150000,"Medium", Q255&gt;=0,"Small")</f>
        <v>Small</v>
      </c>
      <c r="AA255" s="73" t="str">
        <f t="shared" si="45"/>
        <v>J</v>
      </c>
      <c r="AB255" s="73" t="str">
        <f t="shared" si="46"/>
        <v>00254</v>
      </c>
      <c r="AC255" s="73" t="str">
        <f t="shared" si="47"/>
        <v>Ade-North</v>
      </c>
      <c r="AD255" s="73"/>
      <c r="AE255" s="73"/>
      <c r="AF255" s="73"/>
      <c r="AG255" s="73"/>
      <c r="AH255" s="74"/>
      <c r="AI255" s="75"/>
    </row>
    <row r="256" spans="1:47" x14ac:dyDescent="0.3">
      <c r="A256" s="76" t="s">
        <v>705</v>
      </c>
      <c r="B256" s="69" t="s">
        <v>951</v>
      </c>
      <c r="C256" s="69" t="s">
        <v>639</v>
      </c>
      <c r="D256" s="69" t="s">
        <v>718</v>
      </c>
      <c r="E256" s="69" t="s">
        <v>403</v>
      </c>
      <c r="F256" s="69">
        <v>25</v>
      </c>
      <c r="G256" s="69">
        <v>8303</v>
      </c>
      <c r="H256" s="69">
        <v>0</v>
      </c>
      <c r="I256" s="69">
        <v>7.5</v>
      </c>
      <c r="J256" s="69" t="s">
        <v>642</v>
      </c>
      <c r="K256" s="69" t="s">
        <v>372</v>
      </c>
      <c r="L256" s="69" t="s">
        <v>643</v>
      </c>
      <c r="M256" s="69">
        <f t="shared" si="37"/>
        <v>207575</v>
      </c>
      <c r="N256" s="69">
        <f t="shared" si="38"/>
        <v>0</v>
      </c>
      <c r="O256" s="69">
        <f t="shared" si="39"/>
        <v>207575</v>
      </c>
      <c r="P256" s="69">
        <f t="shared" si="40"/>
        <v>15568.125</v>
      </c>
      <c r="Q256" s="69">
        <f t="shared" si="41"/>
        <v>223143.125</v>
      </c>
      <c r="R256" s="69"/>
      <c r="S256" s="69"/>
      <c r="T256" s="69">
        <f t="shared" si="42"/>
        <v>15568.125</v>
      </c>
      <c r="U256" s="69"/>
      <c r="V256" s="69"/>
      <c r="W256" s="69">
        <f t="shared" si="43"/>
        <v>223643.125</v>
      </c>
      <c r="X256" s="69" t="str">
        <f t="shared" si="44"/>
        <v>High sale</v>
      </c>
      <c r="Y256" s="69">
        <f t="shared" si="48"/>
        <v>0</v>
      </c>
      <c r="Z256" s="69" t="str" cm="1">
        <f t="array" ref="Z256">_xlfn.IFS(Q256&gt;=300000,"Large",Q256&gt;=150000,"Medium", Q256&gt;=0,"Small")</f>
        <v>Medium</v>
      </c>
      <c r="AA256" s="69" t="str">
        <f t="shared" si="45"/>
        <v>J</v>
      </c>
      <c r="AB256" s="69" t="str">
        <f t="shared" si="46"/>
        <v>00255</v>
      </c>
      <c r="AC256" s="69" t="str">
        <f t="shared" si="47"/>
        <v>Grace-North</v>
      </c>
      <c r="AD256" s="69"/>
      <c r="AE256" s="69"/>
      <c r="AF256" s="69"/>
      <c r="AG256" s="69"/>
      <c r="AH256" s="70"/>
      <c r="AI256" s="71"/>
    </row>
    <row r="257" spans="1:44" x14ac:dyDescent="0.3">
      <c r="A257" s="72" t="s">
        <v>747</v>
      </c>
      <c r="B257" s="73" t="s">
        <v>952</v>
      </c>
      <c r="C257" s="73" t="s">
        <v>714</v>
      </c>
      <c r="D257" s="73" t="s">
        <v>216</v>
      </c>
      <c r="E257" s="73" t="s">
        <v>647</v>
      </c>
      <c r="F257" s="73">
        <v>1</v>
      </c>
      <c r="G257" s="73">
        <v>5494</v>
      </c>
      <c r="H257" s="73">
        <v>10</v>
      </c>
      <c r="I257" s="73">
        <v>7.5</v>
      </c>
      <c r="J257" s="73" t="s">
        <v>648</v>
      </c>
      <c r="K257" s="73" t="s">
        <v>384</v>
      </c>
      <c r="L257" s="73" t="s">
        <v>643</v>
      </c>
      <c r="M257" s="73">
        <f t="shared" si="37"/>
        <v>5494</v>
      </c>
      <c r="N257" s="73">
        <f t="shared" si="38"/>
        <v>549.4</v>
      </c>
      <c r="O257" s="73">
        <f t="shared" si="39"/>
        <v>4944.6000000000004</v>
      </c>
      <c r="P257" s="73">
        <f t="shared" si="40"/>
        <v>370.84500000000003</v>
      </c>
      <c r="Q257" s="73">
        <f t="shared" si="41"/>
        <v>5315.4450000000006</v>
      </c>
      <c r="R257" s="73"/>
      <c r="S257" s="73"/>
      <c r="T257" s="73">
        <f t="shared" si="42"/>
        <v>370.84500000000003</v>
      </c>
      <c r="U257" s="73"/>
      <c r="V257" s="73"/>
      <c r="W257" s="73">
        <f t="shared" si="43"/>
        <v>5815.4450000000006</v>
      </c>
      <c r="X257" s="73" t="str">
        <f t="shared" si="44"/>
        <v>Low Sale</v>
      </c>
      <c r="Y257" s="73">
        <f t="shared" si="48"/>
        <v>0</v>
      </c>
      <c r="Z257" s="73" t="str" cm="1">
        <f t="array" ref="Z257">_xlfn.IFS(Q257&gt;=300000,"Large",Q257&gt;=150000,"Medium", Q257&gt;=0,"Small")</f>
        <v>Small</v>
      </c>
      <c r="AA257" s="73" t="str">
        <f t="shared" si="45"/>
        <v>J</v>
      </c>
      <c r="AB257" s="73" t="str">
        <f t="shared" si="46"/>
        <v>00256</v>
      </c>
      <c r="AC257" s="73" t="str">
        <f t="shared" si="47"/>
        <v>Hassan-North</v>
      </c>
      <c r="AD257" s="73"/>
      <c r="AE257" s="73"/>
      <c r="AF257" s="73"/>
      <c r="AG257" s="73"/>
      <c r="AH257" s="74"/>
      <c r="AI257" s="75"/>
    </row>
    <row r="258" spans="1:44" x14ac:dyDescent="0.3">
      <c r="A258" s="76" t="s">
        <v>824</v>
      </c>
      <c r="B258" s="69" t="s">
        <v>953</v>
      </c>
      <c r="C258" s="69" t="s">
        <v>379</v>
      </c>
      <c r="D258" s="69" t="s">
        <v>698</v>
      </c>
      <c r="E258" s="69" t="s">
        <v>377</v>
      </c>
      <c r="F258" s="69">
        <v>11</v>
      </c>
      <c r="G258" s="69">
        <v>12126</v>
      </c>
      <c r="H258" s="69">
        <v>0</v>
      </c>
      <c r="I258" s="69">
        <v>7.5</v>
      </c>
      <c r="J258" s="69" t="s">
        <v>656</v>
      </c>
      <c r="K258" s="69" t="s">
        <v>372</v>
      </c>
      <c r="L258" s="69" t="s">
        <v>649</v>
      </c>
      <c r="M258" s="69">
        <f t="shared" ref="M258:M321" si="49">SUM(F258*G258)</f>
        <v>133386</v>
      </c>
      <c r="N258" s="69">
        <f t="shared" ref="N258:N321" si="50">SUM(M258*H258/100)</f>
        <v>0</v>
      </c>
      <c r="O258" s="69">
        <f t="shared" ref="O258:O321" si="51">SUM(M258-N258)</f>
        <v>133386</v>
      </c>
      <c r="P258" s="69">
        <f t="shared" ref="P258:P321" si="52">SUM(O258*I258/100)</f>
        <v>10003.950000000001</v>
      </c>
      <c r="Q258" s="69">
        <f t="shared" ref="Q258:Q321" si="53">SUM(P258+O258)</f>
        <v>143389.95000000001</v>
      </c>
      <c r="R258" s="69"/>
      <c r="S258" s="69"/>
      <c r="T258" s="69">
        <f t="shared" ref="T258:T321" si="54">$S$4*O258</f>
        <v>10003.949999999999</v>
      </c>
      <c r="U258" s="69"/>
      <c r="V258" s="69"/>
      <c r="W258" s="69">
        <f t="shared" ref="W258:W321" si="55">Q258+$V$5</f>
        <v>143889.95000000001</v>
      </c>
      <c r="X258" s="69" t="str">
        <f t="shared" ref="X258:X321" si="56">IF(Q258&gt;=100000,"High sale","Low Sale")</f>
        <v>High sale</v>
      </c>
      <c r="Y258" s="69">
        <f t="shared" si="48"/>
        <v>0</v>
      </c>
      <c r="Z258" s="69" t="str" cm="1">
        <f t="array" ref="Z258">_xlfn.IFS(Q258&gt;=300000,"Large",Q258&gt;=150000,"Medium", Q258&gt;=0,"Small")</f>
        <v>Small</v>
      </c>
      <c r="AA258" s="69" t="str">
        <f t="shared" ref="AA258:AA321" si="57">TEXT(A258,"mmmmm")</f>
        <v>J</v>
      </c>
      <c r="AB258" s="69" t="str">
        <f t="shared" ref="AB258:AB321" si="58">RIGHT(B258,5)</f>
        <v>00257</v>
      </c>
      <c r="AC258" s="69" t="str">
        <f t="shared" ref="AC258:AC321" si="59">_xlfn.CONCAT((C258&amp;"-"&amp;L258))</f>
        <v>John-West</v>
      </c>
      <c r="AD258" s="69"/>
      <c r="AE258" s="69"/>
      <c r="AF258" s="69"/>
      <c r="AG258" s="69"/>
      <c r="AH258" s="70"/>
      <c r="AI258" s="71"/>
    </row>
    <row r="259" spans="1:44" x14ac:dyDescent="0.3">
      <c r="A259" s="72" t="s">
        <v>658</v>
      </c>
      <c r="B259" s="73" t="s">
        <v>954</v>
      </c>
      <c r="C259" s="73" t="s">
        <v>89</v>
      </c>
      <c r="D259" s="73" t="s">
        <v>245</v>
      </c>
      <c r="E259" s="73" t="s">
        <v>416</v>
      </c>
      <c r="F259" s="73">
        <v>26</v>
      </c>
      <c r="G259" s="73">
        <v>5261</v>
      </c>
      <c r="H259" s="73">
        <v>5</v>
      </c>
      <c r="I259" s="73">
        <v>7.5</v>
      </c>
      <c r="J259" s="73" t="s">
        <v>648</v>
      </c>
      <c r="K259" s="73" t="s">
        <v>372</v>
      </c>
      <c r="L259" s="73" t="s">
        <v>643</v>
      </c>
      <c r="M259" s="73">
        <f t="shared" si="49"/>
        <v>136786</v>
      </c>
      <c r="N259" s="73">
        <f t="shared" si="50"/>
        <v>6839.3</v>
      </c>
      <c r="O259" s="73">
        <f t="shared" si="51"/>
        <v>129946.7</v>
      </c>
      <c r="P259" s="73">
        <f t="shared" si="52"/>
        <v>9746.0025000000005</v>
      </c>
      <c r="Q259" s="73">
        <f t="shared" si="53"/>
        <v>139692.70249999998</v>
      </c>
      <c r="R259" s="73"/>
      <c r="S259" s="73"/>
      <c r="T259" s="73">
        <f t="shared" si="54"/>
        <v>9746.0024999999987</v>
      </c>
      <c r="U259" s="73"/>
      <c r="V259" s="73"/>
      <c r="W259" s="73">
        <f t="shared" si="55"/>
        <v>140192.70249999998</v>
      </c>
      <c r="X259" s="73" t="str">
        <f t="shared" si="56"/>
        <v>High sale</v>
      </c>
      <c r="Y259" s="73">
        <f t="shared" ref="Y259:Y322" si="60">IF(F259&gt;=30,O259*5%,0)</f>
        <v>0</v>
      </c>
      <c r="Z259" s="73" t="str" cm="1">
        <f t="array" ref="Z259">_xlfn.IFS(Q259&gt;=300000,"Large",Q259&gt;=150000,"Medium", Q259&gt;=0,"Small")</f>
        <v>Small</v>
      </c>
      <c r="AA259" s="73" t="str">
        <f t="shared" si="57"/>
        <v>J</v>
      </c>
      <c r="AB259" s="73" t="str">
        <f t="shared" si="58"/>
        <v>00258</v>
      </c>
      <c r="AC259" s="73" t="str">
        <f t="shared" si="59"/>
        <v>Chinedu-North</v>
      </c>
      <c r="AD259" s="73"/>
      <c r="AE259" s="73"/>
      <c r="AF259" s="73"/>
      <c r="AG259" s="73"/>
      <c r="AH259" s="74"/>
      <c r="AI259" s="75"/>
    </row>
    <row r="260" spans="1:44" x14ac:dyDescent="0.3">
      <c r="A260" s="76" t="s">
        <v>705</v>
      </c>
      <c r="B260" s="69" t="s">
        <v>955</v>
      </c>
      <c r="C260" s="69" t="s">
        <v>93</v>
      </c>
      <c r="D260" s="69" t="s">
        <v>710</v>
      </c>
      <c r="E260" s="69" t="s">
        <v>641</v>
      </c>
      <c r="F260" s="69">
        <v>16</v>
      </c>
      <c r="G260" s="69">
        <v>6970</v>
      </c>
      <c r="H260" s="69">
        <v>15</v>
      </c>
      <c r="I260" s="69">
        <v>7.5</v>
      </c>
      <c r="J260" s="69" t="s">
        <v>635</v>
      </c>
      <c r="K260" s="69" t="s">
        <v>372</v>
      </c>
      <c r="L260" s="69" t="s">
        <v>649</v>
      </c>
      <c r="M260" s="69">
        <f t="shared" si="49"/>
        <v>111520</v>
      </c>
      <c r="N260" s="69">
        <f t="shared" si="50"/>
        <v>16728</v>
      </c>
      <c r="O260" s="69">
        <f t="shared" si="51"/>
        <v>94792</v>
      </c>
      <c r="P260" s="69">
        <f t="shared" si="52"/>
        <v>7109.4</v>
      </c>
      <c r="Q260" s="69">
        <f t="shared" si="53"/>
        <v>101901.4</v>
      </c>
      <c r="R260" s="69"/>
      <c r="S260" s="69"/>
      <c r="T260" s="69">
        <f t="shared" si="54"/>
        <v>7109.4</v>
      </c>
      <c r="U260" s="69"/>
      <c r="V260" s="69"/>
      <c r="W260" s="69">
        <f t="shared" si="55"/>
        <v>102401.4</v>
      </c>
      <c r="X260" s="69" t="str">
        <f t="shared" si="56"/>
        <v>High sale</v>
      </c>
      <c r="Y260" s="69">
        <f t="shared" si="60"/>
        <v>0</v>
      </c>
      <c r="Z260" s="69" t="str" cm="1">
        <f t="array" ref="Z260">_xlfn.IFS(Q260&gt;=300000,"Large",Q260&gt;=150000,"Medium", Q260&gt;=0,"Small")</f>
        <v>Small</v>
      </c>
      <c r="AA260" s="69" t="str">
        <f t="shared" si="57"/>
        <v>J</v>
      </c>
      <c r="AB260" s="69" t="str">
        <f t="shared" si="58"/>
        <v>00259</v>
      </c>
      <c r="AC260" s="69" t="str">
        <f t="shared" si="59"/>
        <v>Ibrahim-West</v>
      </c>
      <c r="AD260" s="69"/>
      <c r="AE260" s="69"/>
      <c r="AF260" s="69"/>
      <c r="AG260" s="69"/>
      <c r="AH260" s="70"/>
      <c r="AI260" s="71"/>
    </row>
    <row r="261" spans="1:44" x14ac:dyDescent="0.3">
      <c r="A261" s="72" t="s">
        <v>712</v>
      </c>
      <c r="B261" s="73" t="s">
        <v>956</v>
      </c>
      <c r="C261" s="73" t="s">
        <v>89</v>
      </c>
      <c r="D261" s="73" t="s">
        <v>685</v>
      </c>
      <c r="E261" s="73" t="s">
        <v>406</v>
      </c>
      <c r="F261" s="73">
        <v>14</v>
      </c>
      <c r="G261" s="73">
        <v>6019</v>
      </c>
      <c r="H261" s="73">
        <v>0</v>
      </c>
      <c r="I261" s="73">
        <v>7.5</v>
      </c>
      <c r="J261" s="73" t="s">
        <v>656</v>
      </c>
      <c r="K261" s="73" t="s">
        <v>372</v>
      </c>
      <c r="L261" s="73" t="s">
        <v>665</v>
      </c>
      <c r="M261" s="73">
        <f t="shared" si="49"/>
        <v>84266</v>
      </c>
      <c r="N261" s="73">
        <f t="shared" si="50"/>
        <v>0</v>
      </c>
      <c r="O261" s="73">
        <f t="shared" si="51"/>
        <v>84266</v>
      </c>
      <c r="P261" s="73">
        <f t="shared" si="52"/>
        <v>6319.95</v>
      </c>
      <c r="Q261" s="73">
        <f t="shared" si="53"/>
        <v>90585.95</v>
      </c>
      <c r="R261" s="73"/>
      <c r="S261" s="73"/>
      <c r="T261" s="73">
        <f t="shared" si="54"/>
        <v>6319.95</v>
      </c>
      <c r="U261" s="73"/>
      <c r="V261" s="73"/>
      <c r="W261" s="73">
        <f t="shared" si="55"/>
        <v>91085.95</v>
      </c>
      <c r="X261" s="73" t="str">
        <f t="shared" si="56"/>
        <v>Low Sale</v>
      </c>
      <c r="Y261" s="73">
        <f t="shared" si="60"/>
        <v>0</v>
      </c>
      <c r="Z261" s="73" t="str" cm="1">
        <f t="array" ref="Z261">_xlfn.IFS(Q261&gt;=300000,"Large",Q261&gt;=150000,"Medium", Q261&gt;=0,"Small")</f>
        <v>Small</v>
      </c>
      <c r="AA261" s="73" t="str">
        <f t="shared" si="57"/>
        <v>J</v>
      </c>
      <c r="AB261" s="73" t="str">
        <f t="shared" si="58"/>
        <v>00260</v>
      </c>
      <c r="AC261" s="73" t="str">
        <f t="shared" si="59"/>
        <v>Chinedu-East</v>
      </c>
      <c r="AD261" s="73"/>
      <c r="AE261" s="73"/>
      <c r="AF261" s="73"/>
      <c r="AG261" s="73"/>
      <c r="AH261" s="74"/>
      <c r="AI261" s="75"/>
    </row>
    <row r="262" spans="1:44" x14ac:dyDescent="0.3">
      <c r="A262" s="76" t="s">
        <v>669</v>
      </c>
      <c r="B262" s="69" t="s">
        <v>957</v>
      </c>
      <c r="C262" s="69" t="s">
        <v>646</v>
      </c>
      <c r="D262" s="69" t="s">
        <v>698</v>
      </c>
      <c r="E262" s="69" t="s">
        <v>377</v>
      </c>
      <c r="F262" s="69">
        <v>6</v>
      </c>
      <c r="G262" s="69">
        <v>13361</v>
      </c>
      <c r="H262" s="69">
        <v>15</v>
      </c>
      <c r="I262" s="69">
        <v>7.5</v>
      </c>
      <c r="J262" s="69" t="s">
        <v>648</v>
      </c>
      <c r="K262" s="69" t="s">
        <v>392</v>
      </c>
      <c r="L262" s="69" t="s">
        <v>665</v>
      </c>
      <c r="M262" s="69">
        <f t="shared" si="49"/>
        <v>80166</v>
      </c>
      <c r="N262" s="69">
        <f t="shared" si="50"/>
        <v>12024.9</v>
      </c>
      <c r="O262" s="69">
        <f t="shared" si="51"/>
        <v>68141.100000000006</v>
      </c>
      <c r="P262" s="69">
        <f t="shared" si="52"/>
        <v>5110.5825000000004</v>
      </c>
      <c r="Q262" s="69">
        <f t="shared" si="53"/>
        <v>73251.68250000001</v>
      </c>
      <c r="R262" s="69"/>
      <c r="S262" s="69"/>
      <c r="T262" s="69">
        <f t="shared" si="54"/>
        <v>5110.5825000000004</v>
      </c>
      <c r="U262" s="69"/>
      <c r="V262" s="69"/>
      <c r="W262" s="69">
        <f t="shared" si="55"/>
        <v>73751.68250000001</v>
      </c>
      <c r="X262" s="69" t="str">
        <f t="shared" si="56"/>
        <v>Low Sale</v>
      </c>
      <c r="Y262" s="69">
        <f t="shared" si="60"/>
        <v>0</v>
      </c>
      <c r="Z262" s="69" t="str" cm="1">
        <f t="array" ref="Z262">_xlfn.IFS(Q262&gt;=300000,"Large",Q262&gt;=150000,"Medium", Q262&gt;=0,"Small")</f>
        <v>Small</v>
      </c>
      <c r="AA262" s="69" t="str">
        <f t="shared" si="57"/>
        <v>J</v>
      </c>
      <c r="AB262" s="69" t="str">
        <f t="shared" si="58"/>
        <v>00261</v>
      </c>
      <c r="AC262" s="69" t="str">
        <f t="shared" si="59"/>
        <v>Lucky-East</v>
      </c>
      <c r="AD262" s="69"/>
      <c r="AE262" s="69"/>
      <c r="AF262" s="69"/>
      <c r="AG262" s="69"/>
      <c r="AH262" s="70"/>
      <c r="AI262" s="71"/>
    </row>
    <row r="263" spans="1:44" x14ac:dyDescent="0.3">
      <c r="A263" s="72" t="s">
        <v>760</v>
      </c>
      <c r="B263" s="73" t="s">
        <v>958</v>
      </c>
      <c r="C263" s="73" t="s">
        <v>714</v>
      </c>
      <c r="D263" s="73" t="s">
        <v>660</v>
      </c>
      <c r="E263" s="73" t="s">
        <v>406</v>
      </c>
      <c r="F263" s="73">
        <v>36</v>
      </c>
      <c r="G263" s="73">
        <v>14737</v>
      </c>
      <c r="H263" s="73">
        <v>15</v>
      </c>
      <c r="I263" s="73">
        <v>7.5</v>
      </c>
      <c r="J263" s="73" t="s">
        <v>642</v>
      </c>
      <c r="K263" s="73" t="s">
        <v>392</v>
      </c>
      <c r="L263" s="73" t="s">
        <v>649</v>
      </c>
      <c r="M263" s="73">
        <f t="shared" si="49"/>
        <v>530532</v>
      </c>
      <c r="N263" s="73">
        <f t="shared" si="50"/>
        <v>79579.8</v>
      </c>
      <c r="O263" s="73">
        <f t="shared" si="51"/>
        <v>450952.2</v>
      </c>
      <c r="P263" s="73">
        <f t="shared" si="52"/>
        <v>33821.415000000001</v>
      </c>
      <c r="Q263" s="73">
        <f t="shared" si="53"/>
        <v>484773.61499999999</v>
      </c>
      <c r="R263" s="73"/>
      <c r="S263" s="73"/>
      <c r="T263" s="73">
        <f t="shared" si="54"/>
        <v>33821.415000000001</v>
      </c>
      <c r="U263" s="73"/>
      <c r="V263" s="73"/>
      <c r="W263" s="73">
        <f t="shared" si="55"/>
        <v>485273.61499999999</v>
      </c>
      <c r="X263" s="73" t="str">
        <f t="shared" si="56"/>
        <v>High sale</v>
      </c>
      <c r="Y263" s="73">
        <f t="shared" si="60"/>
        <v>22547.61</v>
      </c>
      <c r="Z263" s="73" t="str" cm="1">
        <f t="array" ref="Z263">_xlfn.IFS(Q263&gt;=300000,"Large",Q263&gt;=150000,"Medium", Q263&gt;=0,"Small")</f>
        <v>Large</v>
      </c>
      <c r="AA263" s="73" t="str">
        <f t="shared" si="57"/>
        <v>J</v>
      </c>
      <c r="AB263" s="73" t="str">
        <f t="shared" si="58"/>
        <v>00262</v>
      </c>
      <c r="AC263" s="73" t="str">
        <f t="shared" si="59"/>
        <v>Hassan-West</v>
      </c>
      <c r="AD263" s="73"/>
      <c r="AE263" s="73"/>
      <c r="AF263" s="73"/>
      <c r="AG263" s="73"/>
      <c r="AH263" s="74"/>
      <c r="AI263" s="75"/>
    </row>
    <row r="264" spans="1:44" x14ac:dyDescent="0.3">
      <c r="A264" s="76" t="s">
        <v>721</v>
      </c>
      <c r="B264" s="69" t="s">
        <v>959</v>
      </c>
      <c r="C264" s="69" t="s">
        <v>671</v>
      </c>
      <c r="D264" s="69" t="s">
        <v>784</v>
      </c>
      <c r="E264" s="69" t="s">
        <v>785</v>
      </c>
      <c r="F264" s="69">
        <v>29</v>
      </c>
      <c r="G264" s="69">
        <v>615</v>
      </c>
      <c r="H264" s="69">
        <v>0</v>
      </c>
      <c r="I264" s="69">
        <v>7.5</v>
      </c>
      <c r="J264" s="69" t="s">
        <v>635</v>
      </c>
      <c r="K264" s="69" t="s">
        <v>384</v>
      </c>
      <c r="L264" s="69" t="s">
        <v>643</v>
      </c>
      <c r="M264" s="69">
        <f t="shared" si="49"/>
        <v>17835</v>
      </c>
      <c r="N264" s="69">
        <f t="shared" si="50"/>
        <v>0</v>
      </c>
      <c r="O264" s="69">
        <f t="shared" si="51"/>
        <v>17835</v>
      </c>
      <c r="P264" s="69">
        <f t="shared" si="52"/>
        <v>1337.625</v>
      </c>
      <c r="Q264" s="69">
        <f t="shared" si="53"/>
        <v>19172.625</v>
      </c>
      <c r="R264" s="69"/>
      <c r="S264" s="69"/>
      <c r="T264" s="69">
        <f t="shared" si="54"/>
        <v>1337.625</v>
      </c>
      <c r="U264" s="69"/>
      <c r="V264" s="69"/>
      <c r="W264" s="69">
        <f t="shared" si="55"/>
        <v>19672.625</v>
      </c>
      <c r="X264" s="69" t="str">
        <f t="shared" si="56"/>
        <v>Low Sale</v>
      </c>
      <c r="Y264" s="69">
        <f t="shared" si="60"/>
        <v>0</v>
      </c>
      <c r="Z264" s="69" t="str" cm="1">
        <f t="array" ref="Z264">_xlfn.IFS(Q264&gt;=300000,"Large",Q264&gt;=150000,"Medium", Q264&gt;=0,"Small")</f>
        <v>Small</v>
      </c>
      <c r="AA264" s="69" t="str">
        <f t="shared" si="57"/>
        <v>J</v>
      </c>
      <c r="AB264" s="69" t="str">
        <f t="shared" si="58"/>
        <v>00263</v>
      </c>
      <c r="AC264" s="69" t="str">
        <f t="shared" si="59"/>
        <v>Bola-North</v>
      </c>
      <c r="AD264" s="69"/>
      <c r="AE264" s="69"/>
      <c r="AF264" s="69"/>
      <c r="AG264" s="69"/>
      <c r="AH264" s="70"/>
      <c r="AI264" s="71"/>
      <c r="AP264" s="59" t="s">
        <v>357</v>
      </c>
      <c r="AQ264" t="s">
        <v>3089</v>
      </c>
      <c r="AR264" t="s">
        <v>3102</v>
      </c>
    </row>
    <row r="265" spans="1:44" x14ac:dyDescent="0.3">
      <c r="A265" s="72" t="s">
        <v>687</v>
      </c>
      <c r="B265" s="73" t="s">
        <v>960</v>
      </c>
      <c r="C265" s="73" t="s">
        <v>639</v>
      </c>
      <c r="D265" s="73" t="s">
        <v>681</v>
      </c>
      <c r="E265" s="73" t="s">
        <v>673</v>
      </c>
      <c r="F265" s="73">
        <v>34</v>
      </c>
      <c r="G265" s="73">
        <v>4196</v>
      </c>
      <c r="H265" s="73">
        <v>5</v>
      </c>
      <c r="I265" s="73">
        <v>7.5</v>
      </c>
      <c r="J265" s="73" t="s">
        <v>635</v>
      </c>
      <c r="K265" s="73" t="s">
        <v>372</v>
      </c>
      <c r="L265" s="73" t="s">
        <v>643</v>
      </c>
      <c r="M265" s="73">
        <f t="shared" si="49"/>
        <v>142664</v>
      </c>
      <c r="N265" s="73">
        <f t="shared" si="50"/>
        <v>7133.2</v>
      </c>
      <c r="O265" s="73">
        <f t="shared" si="51"/>
        <v>135530.79999999999</v>
      </c>
      <c r="P265" s="73">
        <f t="shared" si="52"/>
        <v>10164.81</v>
      </c>
      <c r="Q265" s="73">
        <f t="shared" si="53"/>
        <v>145695.60999999999</v>
      </c>
      <c r="R265" s="73"/>
      <c r="S265" s="73"/>
      <c r="T265" s="73">
        <f t="shared" si="54"/>
        <v>10164.81</v>
      </c>
      <c r="U265" s="73"/>
      <c r="V265" s="73"/>
      <c r="W265" s="73">
        <f t="shared" si="55"/>
        <v>146195.60999999999</v>
      </c>
      <c r="X265" s="73" t="str">
        <f t="shared" si="56"/>
        <v>High sale</v>
      </c>
      <c r="Y265" s="73">
        <f t="shared" si="60"/>
        <v>6776.54</v>
      </c>
      <c r="Z265" s="73" t="str" cm="1">
        <f t="array" ref="Z265">_xlfn.IFS(Q265&gt;=300000,"Large",Q265&gt;=150000,"Medium", Q265&gt;=0,"Small")</f>
        <v>Small</v>
      </c>
      <c r="AA265" s="73" t="str">
        <f t="shared" si="57"/>
        <v>J</v>
      </c>
      <c r="AB265" s="73" t="str">
        <f t="shared" si="58"/>
        <v>00264</v>
      </c>
      <c r="AC265" s="73" t="str">
        <f t="shared" si="59"/>
        <v>Grace-North</v>
      </c>
      <c r="AD265" s="73"/>
      <c r="AE265" s="73"/>
      <c r="AF265" s="73"/>
      <c r="AG265" s="73"/>
      <c r="AH265" s="74"/>
      <c r="AI265" s="75"/>
      <c r="AP265" s="56" t="s">
        <v>647</v>
      </c>
      <c r="AQ265">
        <v>832034.54625000001</v>
      </c>
      <c r="AR265">
        <v>969338.04999999981</v>
      </c>
    </row>
    <row r="266" spans="1:44" x14ac:dyDescent="0.3">
      <c r="A266" s="76" t="s">
        <v>650</v>
      </c>
      <c r="B266" s="69" t="s">
        <v>961</v>
      </c>
      <c r="C266" s="69" t="s">
        <v>646</v>
      </c>
      <c r="D266" s="69" t="s">
        <v>663</v>
      </c>
      <c r="E266" s="69" t="s">
        <v>664</v>
      </c>
      <c r="F266" s="69">
        <v>30</v>
      </c>
      <c r="G266" s="69">
        <v>9567</v>
      </c>
      <c r="H266" s="69">
        <v>10</v>
      </c>
      <c r="I266" s="69">
        <v>7.5</v>
      </c>
      <c r="J266" s="69" t="s">
        <v>635</v>
      </c>
      <c r="K266" s="69" t="s">
        <v>372</v>
      </c>
      <c r="L266" s="69" t="s">
        <v>643</v>
      </c>
      <c r="M266" s="69">
        <f t="shared" si="49"/>
        <v>287010</v>
      </c>
      <c r="N266" s="69">
        <f t="shared" si="50"/>
        <v>28701</v>
      </c>
      <c r="O266" s="69">
        <f t="shared" si="51"/>
        <v>258309</v>
      </c>
      <c r="P266" s="69">
        <f t="shared" si="52"/>
        <v>19373.174999999999</v>
      </c>
      <c r="Q266" s="69">
        <f t="shared" si="53"/>
        <v>277682.17499999999</v>
      </c>
      <c r="R266" s="69"/>
      <c r="S266" s="69"/>
      <c r="T266" s="69">
        <f t="shared" si="54"/>
        <v>19373.174999999999</v>
      </c>
      <c r="U266" s="69"/>
      <c r="V266" s="69"/>
      <c r="W266" s="69">
        <f t="shared" si="55"/>
        <v>278182.17499999999</v>
      </c>
      <c r="X266" s="69" t="str">
        <f t="shared" si="56"/>
        <v>High sale</v>
      </c>
      <c r="Y266" s="69">
        <f t="shared" si="60"/>
        <v>12915.45</v>
      </c>
      <c r="Z266" s="69" t="str" cm="1">
        <f t="array" ref="Z266">_xlfn.IFS(Q266&gt;=300000,"Large",Q266&gt;=150000,"Medium", Q266&gt;=0,"Small")</f>
        <v>Medium</v>
      </c>
      <c r="AA266" s="69" t="str">
        <f t="shared" si="57"/>
        <v>J</v>
      </c>
      <c r="AB266" s="69" t="str">
        <f t="shared" si="58"/>
        <v>00265</v>
      </c>
      <c r="AC266" s="69" t="str">
        <f t="shared" si="59"/>
        <v>Lucky-North</v>
      </c>
      <c r="AD266" s="69"/>
      <c r="AE266" s="69"/>
      <c r="AF266" s="69"/>
      <c r="AG266" s="69"/>
      <c r="AH266" s="70"/>
      <c r="AI266" s="71"/>
      <c r="AP266" s="56" t="s">
        <v>673</v>
      </c>
      <c r="AQ266">
        <v>1591864.5712499998</v>
      </c>
      <c r="AR266">
        <v>2054999.0499999998</v>
      </c>
    </row>
    <row r="267" spans="1:44" x14ac:dyDescent="0.3">
      <c r="A267" s="72" t="s">
        <v>666</v>
      </c>
      <c r="B267" s="73" t="s">
        <v>962</v>
      </c>
      <c r="C267" s="73" t="s">
        <v>379</v>
      </c>
      <c r="D267" s="73" t="s">
        <v>652</v>
      </c>
      <c r="E267" s="73" t="s">
        <v>653</v>
      </c>
      <c r="F267" s="73">
        <v>47</v>
      </c>
      <c r="G267" s="73">
        <v>11684</v>
      </c>
      <c r="H267" s="73">
        <v>10</v>
      </c>
      <c r="I267" s="73">
        <v>7.5</v>
      </c>
      <c r="J267" s="73" t="s">
        <v>635</v>
      </c>
      <c r="K267" s="73" t="s">
        <v>384</v>
      </c>
      <c r="L267" s="73" t="s">
        <v>665</v>
      </c>
      <c r="M267" s="73">
        <f t="shared" si="49"/>
        <v>549148</v>
      </c>
      <c r="N267" s="73">
        <f t="shared" si="50"/>
        <v>54914.8</v>
      </c>
      <c r="O267" s="73">
        <f t="shared" si="51"/>
        <v>494233.2</v>
      </c>
      <c r="P267" s="73">
        <f t="shared" si="52"/>
        <v>37067.49</v>
      </c>
      <c r="Q267" s="73">
        <f t="shared" si="53"/>
        <v>531300.69000000006</v>
      </c>
      <c r="R267" s="73"/>
      <c r="S267" s="73"/>
      <c r="T267" s="73">
        <f t="shared" si="54"/>
        <v>37067.49</v>
      </c>
      <c r="U267" s="73"/>
      <c r="V267" s="73"/>
      <c r="W267" s="73">
        <f t="shared" si="55"/>
        <v>531800.69000000006</v>
      </c>
      <c r="X267" s="73" t="str">
        <f t="shared" si="56"/>
        <v>High sale</v>
      </c>
      <c r="Y267" s="73">
        <f t="shared" si="60"/>
        <v>24711.660000000003</v>
      </c>
      <c r="Z267" s="73" t="str" cm="1">
        <f t="array" ref="Z267">_xlfn.IFS(Q267&gt;=300000,"Large",Q267&gt;=150000,"Medium", Q267&gt;=0,"Small")</f>
        <v>Large</v>
      </c>
      <c r="AA267" s="73" t="str">
        <f t="shared" si="57"/>
        <v>J</v>
      </c>
      <c r="AB267" s="73" t="str">
        <f t="shared" si="58"/>
        <v>00266</v>
      </c>
      <c r="AC267" s="73" t="str">
        <f t="shared" si="59"/>
        <v>John-East</v>
      </c>
      <c r="AD267" s="73"/>
      <c r="AE267" s="73"/>
      <c r="AF267" s="73"/>
      <c r="AG267" s="73"/>
      <c r="AH267" s="74"/>
      <c r="AI267" s="75"/>
      <c r="AP267" s="56" t="s">
        <v>408</v>
      </c>
      <c r="AQ267">
        <v>1365706.1775</v>
      </c>
      <c r="AR267">
        <v>1566587.3</v>
      </c>
    </row>
    <row r="268" spans="1:44" x14ac:dyDescent="0.3">
      <c r="A268" s="76" t="s">
        <v>747</v>
      </c>
      <c r="B268" s="69" t="s">
        <v>963</v>
      </c>
      <c r="C268" s="69" t="s">
        <v>662</v>
      </c>
      <c r="D268" s="69" t="s">
        <v>685</v>
      </c>
      <c r="E268" s="69" t="s">
        <v>406</v>
      </c>
      <c r="F268" s="69">
        <v>24</v>
      </c>
      <c r="G268" s="69">
        <v>1582</v>
      </c>
      <c r="H268" s="69">
        <v>0</v>
      </c>
      <c r="I268" s="69">
        <v>7.5</v>
      </c>
      <c r="J268" s="69" t="s">
        <v>656</v>
      </c>
      <c r="K268" s="69" t="s">
        <v>384</v>
      </c>
      <c r="L268" s="69" t="s">
        <v>643</v>
      </c>
      <c r="M268" s="69">
        <f t="shared" si="49"/>
        <v>37968</v>
      </c>
      <c r="N268" s="69">
        <f t="shared" si="50"/>
        <v>0</v>
      </c>
      <c r="O268" s="69">
        <f t="shared" si="51"/>
        <v>37968</v>
      </c>
      <c r="P268" s="69">
        <f t="shared" si="52"/>
        <v>2847.6</v>
      </c>
      <c r="Q268" s="69">
        <f t="shared" si="53"/>
        <v>40815.599999999999</v>
      </c>
      <c r="R268" s="69"/>
      <c r="S268" s="69"/>
      <c r="T268" s="69">
        <f t="shared" si="54"/>
        <v>2847.6</v>
      </c>
      <c r="U268" s="69"/>
      <c r="V268" s="69"/>
      <c r="W268" s="69">
        <f t="shared" si="55"/>
        <v>41315.599999999999</v>
      </c>
      <c r="X268" s="69" t="str">
        <f t="shared" si="56"/>
        <v>Low Sale</v>
      </c>
      <c r="Y268" s="69">
        <f t="shared" si="60"/>
        <v>0</v>
      </c>
      <c r="Z268" s="69" t="str" cm="1">
        <f t="array" ref="Z268">_xlfn.IFS(Q268&gt;=300000,"Large",Q268&gt;=150000,"Medium", Q268&gt;=0,"Small")</f>
        <v>Small</v>
      </c>
      <c r="AA268" s="69" t="str">
        <f t="shared" si="57"/>
        <v>J</v>
      </c>
      <c r="AB268" s="69" t="str">
        <f t="shared" si="58"/>
        <v>00267</v>
      </c>
      <c r="AC268" s="69" t="str">
        <f t="shared" si="59"/>
        <v>Ade-North</v>
      </c>
      <c r="AD268" s="69"/>
      <c r="AE268" s="69"/>
      <c r="AF268" s="69"/>
      <c r="AG268" s="69"/>
      <c r="AH268" s="70"/>
      <c r="AI268" s="71"/>
      <c r="AP268" s="56" t="s">
        <v>406</v>
      </c>
      <c r="AQ268">
        <v>1755827.6025000007</v>
      </c>
      <c r="AR268">
        <v>1994942.3</v>
      </c>
    </row>
    <row r="269" spans="1:44" x14ac:dyDescent="0.3">
      <c r="A269" s="72" t="s">
        <v>679</v>
      </c>
      <c r="B269" s="73" t="s">
        <v>964</v>
      </c>
      <c r="C269" s="73" t="s">
        <v>671</v>
      </c>
      <c r="D269" s="73" t="s">
        <v>660</v>
      </c>
      <c r="E269" s="73" t="s">
        <v>406</v>
      </c>
      <c r="F269" s="73">
        <v>23</v>
      </c>
      <c r="G269" s="73">
        <v>11711</v>
      </c>
      <c r="H269" s="73">
        <v>10</v>
      </c>
      <c r="I269" s="73">
        <v>7.5</v>
      </c>
      <c r="J269" s="73" t="s">
        <v>635</v>
      </c>
      <c r="K269" s="73" t="s">
        <v>392</v>
      </c>
      <c r="L269" s="73" t="s">
        <v>643</v>
      </c>
      <c r="M269" s="73">
        <f t="shared" si="49"/>
        <v>269353</v>
      </c>
      <c r="N269" s="73">
        <f t="shared" si="50"/>
        <v>26935.3</v>
      </c>
      <c r="O269" s="73">
        <f t="shared" si="51"/>
        <v>242417.7</v>
      </c>
      <c r="P269" s="73">
        <f t="shared" si="52"/>
        <v>18181.327499999999</v>
      </c>
      <c r="Q269" s="73">
        <f t="shared" si="53"/>
        <v>260599.02750000003</v>
      </c>
      <c r="R269" s="73"/>
      <c r="S269" s="73"/>
      <c r="T269" s="73">
        <f t="shared" si="54"/>
        <v>18181.327499999999</v>
      </c>
      <c r="U269" s="73"/>
      <c r="V269" s="73"/>
      <c r="W269" s="73">
        <f t="shared" si="55"/>
        <v>261099.02750000003</v>
      </c>
      <c r="X269" s="73" t="str">
        <f t="shared" si="56"/>
        <v>High sale</v>
      </c>
      <c r="Y269" s="73">
        <f t="shared" si="60"/>
        <v>0</v>
      </c>
      <c r="Z269" s="73" t="str" cm="1">
        <f t="array" ref="Z269">_xlfn.IFS(Q269&gt;=300000,"Large",Q269&gt;=150000,"Medium", Q269&gt;=0,"Small")</f>
        <v>Medium</v>
      </c>
      <c r="AA269" s="73" t="str">
        <f t="shared" si="57"/>
        <v>J</v>
      </c>
      <c r="AB269" s="73" t="str">
        <f t="shared" si="58"/>
        <v>00268</v>
      </c>
      <c r="AC269" s="73" t="str">
        <f t="shared" si="59"/>
        <v>Bola-North</v>
      </c>
      <c r="AD269" s="73"/>
      <c r="AE269" s="73"/>
      <c r="AF269" s="73"/>
      <c r="AG269" s="73"/>
      <c r="AH269" s="74"/>
      <c r="AI269" s="75"/>
      <c r="AP269" s="56" t="s">
        <v>416</v>
      </c>
      <c r="AQ269">
        <v>1765922.5162500003</v>
      </c>
      <c r="AR269">
        <v>2105893.4500000007</v>
      </c>
    </row>
    <row r="270" spans="1:44" x14ac:dyDescent="0.3">
      <c r="A270" s="76" t="s">
        <v>712</v>
      </c>
      <c r="B270" s="69" t="s">
        <v>965</v>
      </c>
      <c r="C270" s="69" t="s">
        <v>714</v>
      </c>
      <c r="D270" s="69" t="s">
        <v>718</v>
      </c>
      <c r="E270" s="69" t="s">
        <v>403</v>
      </c>
      <c r="F270" s="69">
        <v>28</v>
      </c>
      <c r="G270" s="69">
        <v>12488</v>
      </c>
      <c r="H270" s="69">
        <v>15</v>
      </c>
      <c r="I270" s="69">
        <v>7.5</v>
      </c>
      <c r="J270" s="69" t="s">
        <v>642</v>
      </c>
      <c r="K270" s="69" t="s">
        <v>384</v>
      </c>
      <c r="L270" s="69" t="s">
        <v>649</v>
      </c>
      <c r="M270" s="69">
        <f t="shared" si="49"/>
        <v>349664</v>
      </c>
      <c r="N270" s="69">
        <f t="shared" si="50"/>
        <v>52449.599999999999</v>
      </c>
      <c r="O270" s="69">
        <f t="shared" si="51"/>
        <v>297214.40000000002</v>
      </c>
      <c r="P270" s="69">
        <f t="shared" si="52"/>
        <v>22291.08</v>
      </c>
      <c r="Q270" s="69">
        <f t="shared" si="53"/>
        <v>319505.48000000004</v>
      </c>
      <c r="R270" s="69"/>
      <c r="S270" s="69"/>
      <c r="T270" s="69">
        <f t="shared" si="54"/>
        <v>22291.08</v>
      </c>
      <c r="U270" s="69"/>
      <c r="V270" s="69"/>
      <c r="W270" s="69">
        <f t="shared" si="55"/>
        <v>320005.48000000004</v>
      </c>
      <c r="X270" s="69" t="str">
        <f t="shared" si="56"/>
        <v>High sale</v>
      </c>
      <c r="Y270" s="69">
        <f t="shared" si="60"/>
        <v>0</v>
      </c>
      <c r="Z270" s="69" t="str" cm="1">
        <f t="array" ref="Z270">_xlfn.IFS(Q270&gt;=300000,"Large",Q270&gt;=150000,"Medium", Q270&gt;=0,"Small")</f>
        <v>Large</v>
      </c>
      <c r="AA270" s="69" t="str">
        <f t="shared" si="57"/>
        <v>J</v>
      </c>
      <c r="AB270" s="69" t="str">
        <f t="shared" si="58"/>
        <v>00269</v>
      </c>
      <c r="AC270" s="69" t="str">
        <f t="shared" si="59"/>
        <v>Hassan-West</v>
      </c>
      <c r="AD270" s="69"/>
      <c r="AE270" s="69"/>
      <c r="AF270" s="69"/>
      <c r="AG270" s="69"/>
      <c r="AH270" s="70"/>
      <c r="AI270" s="71"/>
      <c r="AP270" s="56" t="s">
        <v>377</v>
      </c>
      <c r="AQ270">
        <v>1709895.7912499993</v>
      </c>
      <c r="AR270">
        <v>1617891.4500000002</v>
      </c>
    </row>
    <row r="271" spans="1:44" x14ac:dyDescent="0.3">
      <c r="A271" s="72" t="s">
        <v>679</v>
      </c>
      <c r="B271" s="73" t="s">
        <v>966</v>
      </c>
      <c r="C271" s="73" t="s">
        <v>100</v>
      </c>
      <c r="D271" s="73" t="s">
        <v>710</v>
      </c>
      <c r="E271" s="73" t="s">
        <v>641</v>
      </c>
      <c r="F271" s="73">
        <v>26</v>
      </c>
      <c r="G271" s="73">
        <v>9170</v>
      </c>
      <c r="H271" s="73">
        <v>5</v>
      </c>
      <c r="I271" s="73">
        <v>7.5</v>
      </c>
      <c r="J271" s="73" t="s">
        <v>656</v>
      </c>
      <c r="K271" s="73" t="s">
        <v>372</v>
      </c>
      <c r="L271" s="73" t="s">
        <v>643</v>
      </c>
      <c r="M271" s="73">
        <f t="shared" si="49"/>
        <v>238420</v>
      </c>
      <c r="N271" s="73">
        <f t="shared" si="50"/>
        <v>11921</v>
      </c>
      <c r="O271" s="73">
        <f t="shared" si="51"/>
        <v>226499</v>
      </c>
      <c r="P271" s="73">
        <f t="shared" si="52"/>
        <v>16987.424999999999</v>
      </c>
      <c r="Q271" s="73">
        <f t="shared" si="53"/>
        <v>243486.42499999999</v>
      </c>
      <c r="R271" s="73"/>
      <c r="S271" s="73"/>
      <c r="T271" s="73">
        <f t="shared" si="54"/>
        <v>16987.424999999999</v>
      </c>
      <c r="U271" s="73"/>
      <c r="V271" s="73"/>
      <c r="W271" s="73">
        <f t="shared" si="55"/>
        <v>243986.42499999999</v>
      </c>
      <c r="X271" s="73" t="str">
        <f t="shared" si="56"/>
        <v>High sale</v>
      </c>
      <c r="Y271" s="73">
        <f t="shared" si="60"/>
        <v>0</v>
      </c>
      <c r="Z271" s="73" t="str" cm="1">
        <f t="array" ref="Z271">_xlfn.IFS(Q271&gt;=300000,"Large",Q271&gt;=150000,"Medium", Q271&gt;=0,"Small")</f>
        <v>Medium</v>
      </c>
      <c r="AA271" s="73" t="str">
        <f t="shared" si="57"/>
        <v>J</v>
      </c>
      <c r="AB271" s="73" t="str">
        <f t="shared" si="58"/>
        <v>00270</v>
      </c>
      <c r="AC271" s="73" t="str">
        <f t="shared" si="59"/>
        <v>Kemi-North</v>
      </c>
      <c r="AD271" s="73"/>
      <c r="AE271" s="73"/>
      <c r="AF271" s="73"/>
      <c r="AG271" s="73"/>
      <c r="AH271" s="74"/>
      <c r="AI271" s="75"/>
      <c r="AP271" s="56" t="s">
        <v>641</v>
      </c>
      <c r="AQ271">
        <v>1455605.2125000011</v>
      </c>
      <c r="AR271">
        <v>1445859.5</v>
      </c>
    </row>
    <row r="272" spans="1:44" x14ac:dyDescent="0.3">
      <c r="A272" s="76" t="s">
        <v>708</v>
      </c>
      <c r="B272" s="69" t="s">
        <v>967</v>
      </c>
      <c r="C272" s="69" t="s">
        <v>93</v>
      </c>
      <c r="D272" s="69" t="s">
        <v>660</v>
      </c>
      <c r="E272" s="69" t="s">
        <v>406</v>
      </c>
      <c r="F272" s="69">
        <v>7</v>
      </c>
      <c r="G272" s="69">
        <v>8432</v>
      </c>
      <c r="H272" s="69">
        <v>0</v>
      </c>
      <c r="I272" s="69">
        <v>7.5</v>
      </c>
      <c r="J272" s="69" t="s">
        <v>648</v>
      </c>
      <c r="K272" s="69" t="s">
        <v>392</v>
      </c>
      <c r="L272" s="69" t="s">
        <v>636</v>
      </c>
      <c r="M272" s="69">
        <f t="shared" si="49"/>
        <v>59024</v>
      </c>
      <c r="N272" s="69">
        <f t="shared" si="50"/>
        <v>0</v>
      </c>
      <c r="O272" s="69">
        <f t="shared" si="51"/>
        <v>59024</v>
      </c>
      <c r="P272" s="69">
        <f t="shared" si="52"/>
        <v>4426.8</v>
      </c>
      <c r="Q272" s="69">
        <f t="shared" si="53"/>
        <v>63450.8</v>
      </c>
      <c r="R272" s="69"/>
      <c r="S272" s="69"/>
      <c r="T272" s="69">
        <f t="shared" si="54"/>
        <v>4426.8</v>
      </c>
      <c r="U272" s="69"/>
      <c r="V272" s="69"/>
      <c r="W272" s="69">
        <f t="shared" si="55"/>
        <v>63950.8</v>
      </c>
      <c r="X272" s="69" t="str">
        <f t="shared" si="56"/>
        <v>Low Sale</v>
      </c>
      <c r="Y272" s="69">
        <f t="shared" si="60"/>
        <v>0</v>
      </c>
      <c r="Z272" s="69" t="str" cm="1">
        <f t="array" ref="Z272">_xlfn.IFS(Q272&gt;=300000,"Large",Q272&gt;=150000,"Medium", Q272&gt;=0,"Small")</f>
        <v>Small</v>
      </c>
      <c r="AA272" s="69" t="str">
        <f t="shared" si="57"/>
        <v>J</v>
      </c>
      <c r="AB272" s="69" t="str">
        <f t="shared" si="58"/>
        <v>00271</v>
      </c>
      <c r="AC272" s="69" t="str">
        <f t="shared" si="59"/>
        <v>Ibrahim-South</v>
      </c>
      <c r="AD272" s="69"/>
      <c r="AE272" s="69"/>
      <c r="AF272" s="69"/>
      <c r="AG272" s="69"/>
      <c r="AH272" s="70"/>
      <c r="AI272" s="71"/>
      <c r="AP272" s="56" t="s">
        <v>664</v>
      </c>
      <c r="AQ272">
        <v>1073053.2899999998</v>
      </c>
      <c r="AR272">
        <v>1100592.8</v>
      </c>
    </row>
    <row r="273" spans="1:44" x14ac:dyDescent="0.3">
      <c r="A273" s="72" t="s">
        <v>752</v>
      </c>
      <c r="B273" s="73" t="s">
        <v>968</v>
      </c>
      <c r="C273" s="73" t="s">
        <v>662</v>
      </c>
      <c r="D273" s="73" t="s">
        <v>660</v>
      </c>
      <c r="E273" s="73" t="s">
        <v>406</v>
      </c>
      <c r="F273" s="73">
        <v>50</v>
      </c>
      <c r="G273" s="73">
        <v>801</v>
      </c>
      <c r="H273" s="73">
        <v>5</v>
      </c>
      <c r="I273" s="73">
        <v>7.5</v>
      </c>
      <c r="J273" s="73" t="s">
        <v>656</v>
      </c>
      <c r="K273" s="73" t="s">
        <v>392</v>
      </c>
      <c r="L273" s="73" t="s">
        <v>665</v>
      </c>
      <c r="M273" s="73">
        <f t="shared" si="49"/>
        <v>40050</v>
      </c>
      <c r="N273" s="73">
        <f t="shared" si="50"/>
        <v>2002.5</v>
      </c>
      <c r="O273" s="73">
        <f t="shared" si="51"/>
        <v>38047.5</v>
      </c>
      <c r="P273" s="73">
        <f t="shared" si="52"/>
        <v>2853.5625</v>
      </c>
      <c r="Q273" s="73">
        <f t="shared" si="53"/>
        <v>40901.0625</v>
      </c>
      <c r="R273" s="73"/>
      <c r="S273" s="73"/>
      <c r="T273" s="73">
        <f t="shared" si="54"/>
        <v>2853.5625</v>
      </c>
      <c r="U273" s="73"/>
      <c r="V273" s="73"/>
      <c r="W273" s="73">
        <f t="shared" si="55"/>
        <v>41401.0625</v>
      </c>
      <c r="X273" s="73" t="str">
        <f t="shared" si="56"/>
        <v>Low Sale</v>
      </c>
      <c r="Y273" s="73">
        <f t="shared" si="60"/>
        <v>1902.375</v>
      </c>
      <c r="Z273" s="73" t="str" cm="1">
        <f t="array" ref="Z273">_xlfn.IFS(Q273&gt;=300000,"Large",Q273&gt;=150000,"Medium", Q273&gt;=0,"Small")</f>
        <v>Small</v>
      </c>
      <c r="AA273" s="73" t="str">
        <f t="shared" si="57"/>
        <v>J</v>
      </c>
      <c r="AB273" s="73" t="str">
        <f t="shared" si="58"/>
        <v>00272</v>
      </c>
      <c r="AC273" s="73" t="str">
        <f t="shared" si="59"/>
        <v>Ade-East</v>
      </c>
      <c r="AD273" s="73"/>
      <c r="AE273" s="73"/>
      <c r="AF273" s="73"/>
      <c r="AG273" s="73"/>
      <c r="AH273" s="74"/>
      <c r="AI273" s="75"/>
      <c r="AP273" s="56" t="s">
        <v>653</v>
      </c>
      <c r="AQ273">
        <v>1008799.5224999997</v>
      </c>
      <c r="AR273">
        <v>1238263.7000000002</v>
      </c>
    </row>
    <row r="274" spans="1:44" x14ac:dyDescent="0.3">
      <c r="A274" s="76" t="s">
        <v>669</v>
      </c>
      <c r="B274" s="69" t="s">
        <v>969</v>
      </c>
      <c r="C274" s="69" t="s">
        <v>646</v>
      </c>
      <c r="D274" s="69" t="s">
        <v>784</v>
      </c>
      <c r="E274" s="69" t="s">
        <v>785</v>
      </c>
      <c r="F274" s="69">
        <v>46</v>
      </c>
      <c r="G274" s="69">
        <v>2998</v>
      </c>
      <c r="H274" s="69">
        <v>5</v>
      </c>
      <c r="I274" s="69">
        <v>7.5</v>
      </c>
      <c r="J274" s="69" t="s">
        <v>635</v>
      </c>
      <c r="K274" s="69" t="s">
        <v>372</v>
      </c>
      <c r="L274" s="69" t="s">
        <v>643</v>
      </c>
      <c r="M274" s="69">
        <f t="shared" si="49"/>
        <v>137908</v>
      </c>
      <c r="N274" s="69">
        <f t="shared" si="50"/>
        <v>6895.4</v>
      </c>
      <c r="O274" s="69">
        <f t="shared" si="51"/>
        <v>131012.6</v>
      </c>
      <c r="P274" s="69">
        <f t="shared" si="52"/>
        <v>9825.9449999999997</v>
      </c>
      <c r="Q274" s="69">
        <f t="shared" si="53"/>
        <v>140838.54500000001</v>
      </c>
      <c r="R274" s="69"/>
      <c r="S274" s="69"/>
      <c r="T274" s="69">
        <f t="shared" si="54"/>
        <v>9825.9449999999997</v>
      </c>
      <c r="U274" s="69"/>
      <c r="V274" s="69"/>
      <c r="W274" s="69">
        <f t="shared" si="55"/>
        <v>141338.54500000001</v>
      </c>
      <c r="X274" s="69" t="str">
        <f t="shared" si="56"/>
        <v>High sale</v>
      </c>
      <c r="Y274" s="69">
        <f t="shared" si="60"/>
        <v>6550.630000000001</v>
      </c>
      <c r="Z274" s="69" t="str" cm="1">
        <f t="array" ref="Z274">_xlfn.IFS(Q274&gt;=300000,"Large",Q274&gt;=150000,"Medium", Q274&gt;=0,"Small")</f>
        <v>Small</v>
      </c>
      <c r="AA274" s="69" t="str">
        <f t="shared" si="57"/>
        <v>J</v>
      </c>
      <c r="AB274" s="69" t="str">
        <f t="shared" si="58"/>
        <v>00273</v>
      </c>
      <c r="AC274" s="69" t="str">
        <f t="shared" si="59"/>
        <v>Lucky-North</v>
      </c>
      <c r="AD274" s="69"/>
      <c r="AE274" s="69"/>
      <c r="AF274" s="69"/>
      <c r="AG274" s="69"/>
      <c r="AH274" s="70"/>
      <c r="AI274" s="71"/>
      <c r="AP274" s="56" t="s">
        <v>785</v>
      </c>
      <c r="AQ274">
        <v>829434.73499999999</v>
      </c>
      <c r="AR274">
        <v>1022305.1999999998</v>
      </c>
    </row>
    <row r="275" spans="1:44" x14ac:dyDescent="0.3">
      <c r="A275" s="72" t="s">
        <v>712</v>
      </c>
      <c r="B275" s="73" t="s">
        <v>970</v>
      </c>
      <c r="C275" s="73" t="s">
        <v>646</v>
      </c>
      <c r="D275" s="73" t="s">
        <v>784</v>
      </c>
      <c r="E275" s="73" t="s">
        <v>785</v>
      </c>
      <c r="F275" s="73">
        <v>4</v>
      </c>
      <c r="G275" s="73">
        <v>14052</v>
      </c>
      <c r="H275" s="73">
        <v>5</v>
      </c>
      <c r="I275" s="73">
        <v>7.5</v>
      </c>
      <c r="J275" s="73" t="s">
        <v>635</v>
      </c>
      <c r="K275" s="73" t="s">
        <v>384</v>
      </c>
      <c r="L275" s="73" t="s">
        <v>636</v>
      </c>
      <c r="M275" s="73">
        <f t="shared" si="49"/>
        <v>56208</v>
      </c>
      <c r="N275" s="73">
        <f t="shared" si="50"/>
        <v>2810.4</v>
      </c>
      <c r="O275" s="73">
        <f t="shared" si="51"/>
        <v>53397.599999999999</v>
      </c>
      <c r="P275" s="73">
        <f t="shared" si="52"/>
        <v>4004.82</v>
      </c>
      <c r="Q275" s="73">
        <f t="shared" si="53"/>
        <v>57402.42</v>
      </c>
      <c r="R275" s="73"/>
      <c r="S275" s="73"/>
      <c r="T275" s="73">
        <f t="shared" si="54"/>
        <v>4004.8199999999997</v>
      </c>
      <c r="U275" s="73"/>
      <c r="V275" s="73"/>
      <c r="W275" s="73">
        <f t="shared" si="55"/>
        <v>57902.42</v>
      </c>
      <c r="X275" s="73" t="str">
        <f t="shared" si="56"/>
        <v>Low Sale</v>
      </c>
      <c r="Y275" s="73">
        <f t="shared" si="60"/>
        <v>0</v>
      </c>
      <c r="Z275" s="73" t="str" cm="1">
        <f t="array" ref="Z275">_xlfn.IFS(Q275&gt;=300000,"Large",Q275&gt;=150000,"Medium", Q275&gt;=0,"Small")</f>
        <v>Small</v>
      </c>
      <c r="AA275" s="73" t="str">
        <f t="shared" si="57"/>
        <v>J</v>
      </c>
      <c r="AB275" s="73" t="str">
        <f t="shared" si="58"/>
        <v>00274</v>
      </c>
      <c r="AC275" s="73" t="str">
        <f t="shared" si="59"/>
        <v>Lucky-South</v>
      </c>
      <c r="AD275" s="73"/>
      <c r="AE275" s="73"/>
      <c r="AF275" s="73"/>
      <c r="AG275" s="73"/>
      <c r="AH275" s="74"/>
      <c r="AI275" s="75"/>
      <c r="AP275" s="56" t="s">
        <v>403</v>
      </c>
      <c r="AQ275">
        <v>1605067.9800000002</v>
      </c>
      <c r="AR275">
        <v>1589984.5999999996</v>
      </c>
    </row>
    <row r="276" spans="1:44" x14ac:dyDescent="0.3">
      <c r="A276" s="76" t="s">
        <v>682</v>
      </c>
      <c r="B276" s="69" t="s">
        <v>971</v>
      </c>
      <c r="C276" s="69" t="s">
        <v>93</v>
      </c>
      <c r="D276" s="69" t="s">
        <v>245</v>
      </c>
      <c r="E276" s="69" t="s">
        <v>416</v>
      </c>
      <c r="F276" s="69">
        <v>26</v>
      </c>
      <c r="G276" s="69">
        <v>8769</v>
      </c>
      <c r="H276" s="69">
        <v>5</v>
      </c>
      <c r="I276" s="69">
        <v>7.5</v>
      </c>
      <c r="J276" s="69" t="s">
        <v>635</v>
      </c>
      <c r="K276" s="69" t="s">
        <v>384</v>
      </c>
      <c r="L276" s="69" t="s">
        <v>665</v>
      </c>
      <c r="M276" s="69">
        <f t="shared" si="49"/>
        <v>227994</v>
      </c>
      <c r="N276" s="69">
        <f t="shared" si="50"/>
        <v>11399.7</v>
      </c>
      <c r="O276" s="69">
        <f t="shared" si="51"/>
        <v>216594.3</v>
      </c>
      <c r="P276" s="69">
        <f t="shared" si="52"/>
        <v>16244.5725</v>
      </c>
      <c r="Q276" s="69">
        <f t="shared" si="53"/>
        <v>232838.8725</v>
      </c>
      <c r="R276" s="69"/>
      <c r="S276" s="69"/>
      <c r="T276" s="69">
        <f t="shared" si="54"/>
        <v>16244.572499999998</v>
      </c>
      <c r="U276" s="69"/>
      <c r="V276" s="69"/>
      <c r="W276" s="69">
        <f t="shared" si="55"/>
        <v>233338.8725</v>
      </c>
      <c r="X276" s="69" t="str">
        <f t="shared" si="56"/>
        <v>High sale</v>
      </c>
      <c r="Y276" s="69">
        <f t="shared" si="60"/>
        <v>0</v>
      </c>
      <c r="Z276" s="69" t="str" cm="1">
        <f t="array" ref="Z276">_xlfn.IFS(Q276&gt;=300000,"Large",Q276&gt;=150000,"Medium", Q276&gt;=0,"Small")</f>
        <v>Medium</v>
      </c>
      <c r="AA276" s="69" t="str">
        <f t="shared" si="57"/>
        <v>J</v>
      </c>
      <c r="AB276" s="69" t="str">
        <f t="shared" si="58"/>
        <v>00275</v>
      </c>
      <c r="AC276" s="69" t="str">
        <f t="shared" si="59"/>
        <v>Ibrahim-East</v>
      </c>
      <c r="AD276" s="69"/>
      <c r="AE276" s="69"/>
      <c r="AF276" s="69"/>
      <c r="AG276" s="69"/>
      <c r="AH276" s="70"/>
      <c r="AI276" s="71"/>
      <c r="AP276" s="56" t="s">
        <v>1821</v>
      </c>
      <c r="AQ276">
        <v>14993211.944999998</v>
      </c>
      <c r="AR276">
        <v>16706657.4</v>
      </c>
    </row>
    <row r="277" spans="1:44" x14ac:dyDescent="0.3">
      <c r="A277" s="72" t="s">
        <v>637</v>
      </c>
      <c r="B277" s="73" t="s">
        <v>972</v>
      </c>
      <c r="C277" s="73" t="s">
        <v>373</v>
      </c>
      <c r="D277" s="73" t="s">
        <v>681</v>
      </c>
      <c r="E277" s="73" t="s">
        <v>673</v>
      </c>
      <c r="F277" s="73">
        <v>29</v>
      </c>
      <c r="G277" s="73">
        <v>9506</v>
      </c>
      <c r="H277" s="73">
        <v>0</v>
      </c>
      <c r="I277" s="73">
        <v>7.5</v>
      </c>
      <c r="J277" s="73" t="s">
        <v>642</v>
      </c>
      <c r="K277" s="73" t="s">
        <v>392</v>
      </c>
      <c r="L277" s="73" t="s">
        <v>643</v>
      </c>
      <c r="M277" s="73">
        <f t="shared" si="49"/>
        <v>275674</v>
      </c>
      <c r="N277" s="73">
        <f t="shared" si="50"/>
        <v>0</v>
      </c>
      <c r="O277" s="73">
        <f t="shared" si="51"/>
        <v>275674</v>
      </c>
      <c r="P277" s="73">
        <f t="shared" si="52"/>
        <v>20675.55</v>
      </c>
      <c r="Q277" s="73">
        <f t="shared" si="53"/>
        <v>296349.55</v>
      </c>
      <c r="R277" s="73"/>
      <c r="S277" s="73"/>
      <c r="T277" s="73">
        <f t="shared" si="54"/>
        <v>20675.55</v>
      </c>
      <c r="U277" s="73"/>
      <c r="V277" s="73"/>
      <c r="W277" s="73">
        <f t="shared" si="55"/>
        <v>296849.55</v>
      </c>
      <c r="X277" s="73" t="str">
        <f t="shared" si="56"/>
        <v>High sale</v>
      </c>
      <c r="Y277" s="73">
        <f t="shared" si="60"/>
        <v>0</v>
      </c>
      <c r="Z277" s="73" t="str" cm="1">
        <f t="array" ref="Z277">_xlfn.IFS(Q277&gt;=300000,"Large",Q277&gt;=150000,"Medium", Q277&gt;=0,"Small")</f>
        <v>Medium</v>
      </c>
      <c r="AA277" s="73" t="str">
        <f t="shared" si="57"/>
        <v>J</v>
      </c>
      <c r="AB277" s="73" t="str">
        <f t="shared" si="58"/>
        <v>00276</v>
      </c>
      <c r="AC277" s="73" t="str">
        <f t="shared" si="59"/>
        <v>Fatima-North</v>
      </c>
      <c r="AD277" s="73"/>
      <c r="AE277" s="73"/>
      <c r="AF277" s="73"/>
      <c r="AG277" s="73"/>
      <c r="AH277" s="74"/>
      <c r="AI277" s="75"/>
    </row>
    <row r="278" spans="1:44" x14ac:dyDescent="0.3">
      <c r="A278" s="76" t="s">
        <v>721</v>
      </c>
      <c r="B278" s="69" t="s">
        <v>973</v>
      </c>
      <c r="C278" s="69" t="s">
        <v>671</v>
      </c>
      <c r="D278" s="69" t="s">
        <v>675</v>
      </c>
      <c r="E278" s="69" t="s">
        <v>403</v>
      </c>
      <c r="F278" s="69">
        <v>37</v>
      </c>
      <c r="G278" s="69">
        <v>5136</v>
      </c>
      <c r="H278" s="69">
        <v>0</v>
      </c>
      <c r="I278" s="69">
        <v>7.5</v>
      </c>
      <c r="J278" s="69" t="s">
        <v>642</v>
      </c>
      <c r="K278" s="69" t="s">
        <v>392</v>
      </c>
      <c r="L278" s="69" t="s">
        <v>643</v>
      </c>
      <c r="M278" s="69">
        <f t="shared" si="49"/>
        <v>190032</v>
      </c>
      <c r="N278" s="69">
        <f t="shared" si="50"/>
        <v>0</v>
      </c>
      <c r="O278" s="69">
        <f t="shared" si="51"/>
        <v>190032</v>
      </c>
      <c r="P278" s="69">
        <f t="shared" si="52"/>
        <v>14252.4</v>
      </c>
      <c r="Q278" s="69">
        <f t="shared" si="53"/>
        <v>204284.4</v>
      </c>
      <c r="R278" s="69"/>
      <c r="S278" s="69"/>
      <c r="T278" s="69">
        <f t="shared" si="54"/>
        <v>14252.4</v>
      </c>
      <c r="U278" s="69"/>
      <c r="V278" s="69"/>
      <c r="W278" s="69">
        <f t="shared" si="55"/>
        <v>204784.4</v>
      </c>
      <c r="X278" s="69" t="str">
        <f t="shared" si="56"/>
        <v>High sale</v>
      </c>
      <c r="Y278" s="69">
        <f t="shared" si="60"/>
        <v>9501.6</v>
      </c>
      <c r="Z278" s="69" t="str" cm="1">
        <f t="array" ref="Z278">_xlfn.IFS(Q278&gt;=300000,"Large",Q278&gt;=150000,"Medium", Q278&gt;=0,"Small")</f>
        <v>Medium</v>
      </c>
      <c r="AA278" s="69" t="str">
        <f t="shared" si="57"/>
        <v>J</v>
      </c>
      <c r="AB278" s="69" t="str">
        <f t="shared" si="58"/>
        <v>00277</v>
      </c>
      <c r="AC278" s="69" t="str">
        <f t="shared" si="59"/>
        <v>Bola-North</v>
      </c>
      <c r="AD278" s="69"/>
      <c r="AE278" s="69"/>
      <c r="AF278" s="69"/>
      <c r="AG278" s="69"/>
      <c r="AH278" s="70"/>
      <c r="AI278" s="71"/>
    </row>
    <row r="279" spans="1:44" x14ac:dyDescent="0.3">
      <c r="A279" s="72" t="s">
        <v>705</v>
      </c>
      <c r="B279" s="73" t="s">
        <v>974</v>
      </c>
      <c r="C279" s="73" t="s">
        <v>89</v>
      </c>
      <c r="D279" s="73" t="s">
        <v>246</v>
      </c>
      <c r="E279" s="73" t="s">
        <v>416</v>
      </c>
      <c r="F279" s="73">
        <v>37</v>
      </c>
      <c r="G279" s="73">
        <v>5754</v>
      </c>
      <c r="H279" s="73">
        <v>0</v>
      </c>
      <c r="I279" s="73">
        <v>7.5</v>
      </c>
      <c r="J279" s="73" t="s">
        <v>642</v>
      </c>
      <c r="K279" s="73" t="s">
        <v>392</v>
      </c>
      <c r="L279" s="73" t="s">
        <v>649</v>
      </c>
      <c r="M279" s="73">
        <f t="shared" si="49"/>
        <v>212898</v>
      </c>
      <c r="N279" s="73">
        <f t="shared" si="50"/>
        <v>0</v>
      </c>
      <c r="O279" s="73">
        <f t="shared" si="51"/>
        <v>212898</v>
      </c>
      <c r="P279" s="73">
        <f t="shared" si="52"/>
        <v>15967.35</v>
      </c>
      <c r="Q279" s="73">
        <f t="shared" si="53"/>
        <v>228865.35</v>
      </c>
      <c r="R279" s="73"/>
      <c r="S279" s="73"/>
      <c r="T279" s="73">
        <f t="shared" si="54"/>
        <v>15967.349999999999</v>
      </c>
      <c r="U279" s="73"/>
      <c r="V279" s="73"/>
      <c r="W279" s="73">
        <f t="shared" si="55"/>
        <v>229365.35</v>
      </c>
      <c r="X279" s="73" t="str">
        <f t="shared" si="56"/>
        <v>High sale</v>
      </c>
      <c r="Y279" s="73">
        <f t="shared" si="60"/>
        <v>10644.900000000001</v>
      </c>
      <c r="Z279" s="73" t="str" cm="1">
        <f t="array" ref="Z279">_xlfn.IFS(Q279&gt;=300000,"Large",Q279&gt;=150000,"Medium", Q279&gt;=0,"Small")</f>
        <v>Medium</v>
      </c>
      <c r="AA279" s="73" t="str">
        <f t="shared" si="57"/>
        <v>J</v>
      </c>
      <c r="AB279" s="73" t="str">
        <f t="shared" si="58"/>
        <v>00278</v>
      </c>
      <c r="AC279" s="73" t="str">
        <f t="shared" si="59"/>
        <v>Chinedu-West</v>
      </c>
      <c r="AD279" s="73"/>
      <c r="AE279" s="73"/>
      <c r="AF279" s="73"/>
      <c r="AG279" s="73"/>
      <c r="AH279" s="74"/>
      <c r="AI279" s="75"/>
    </row>
    <row r="280" spans="1:44" x14ac:dyDescent="0.3">
      <c r="A280" s="76" t="s">
        <v>632</v>
      </c>
      <c r="B280" s="69" t="s">
        <v>975</v>
      </c>
      <c r="C280" s="69" t="s">
        <v>639</v>
      </c>
      <c r="D280" s="69" t="s">
        <v>663</v>
      </c>
      <c r="E280" s="69" t="s">
        <v>664</v>
      </c>
      <c r="F280" s="69">
        <v>45</v>
      </c>
      <c r="G280" s="69">
        <v>14707</v>
      </c>
      <c r="H280" s="69">
        <v>5</v>
      </c>
      <c r="I280" s="69">
        <v>7.5</v>
      </c>
      <c r="J280" s="69" t="s">
        <v>635</v>
      </c>
      <c r="K280" s="69" t="s">
        <v>384</v>
      </c>
      <c r="L280" s="69" t="s">
        <v>643</v>
      </c>
      <c r="M280" s="69">
        <f t="shared" si="49"/>
        <v>661815</v>
      </c>
      <c r="N280" s="69">
        <f t="shared" si="50"/>
        <v>33090.75</v>
      </c>
      <c r="O280" s="69">
        <f t="shared" si="51"/>
        <v>628724.25</v>
      </c>
      <c r="P280" s="69">
        <f t="shared" si="52"/>
        <v>47154.318749999999</v>
      </c>
      <c r="Q280" s="69">
        <f t="shared" si="53"/>
        <v>675878.56874999998</v>
      </c>
      <c r="R280" s="69"/>
      <c r="S280" s="69"/>
      <c r="T280" s="69">
        <f t="shared" si="54"/>
        <v>47154.318749999999</v>
      </c>
      <c r="U280" s="69"/>
      <c r="V280" s="69"/>
      <c r="W280" s="69">
        <f t="shared" si="55"/>
        <v>676378.56874999998</v>
      </c>
      <c r="X280" s="69" t="str">
        <f t="shared" si="56"/>
        <v>High sale</v>
      </c>
      <c r="Y280" s="69">
        <f t="shared" si="60"/>
        <v>31436.212500000001</v>
      </c>
      <c r="Z280" s="69" t="str" cm="1">
        <f t="array" ref="Z280">_xlfn.IFS(Q280&gt;=300000,"Large",Q280&gt;=150000,"Medium", Q280&gt;=0,"Small")</f>
        <v>Large</v>
      </c>
      <c r="AA280" s="69" t="str">
        <f t="shared" si="57"/>
        <v>J</v>
      </c>
      <c r="AB280" s="69" t="str">
        <f t="shared" si="58"/>
        <v>00279</v>
      </c>
      <c r="AC280" s="69" t="str">
        <f t="shared" si="59"/>
        <v>Grace-North</v>
      </c>
      <c r="AD280" s="69"/>
      <c r="AE280" s="69"/>
      <c r="AF280" s="69"/>
      <c r="AG280" s="69"/>
      <c r="AH280" s="70"/>
      <c r="AI280" s="71"/>
    </row>
    <row r="281" spans="1:44" x14ac:dyDescent="0.3">
      <c r="A281" s="72" t="s">
        <v>676</v>
      </c>
      <c r="B281" s="73" t="s">
        <v>976</v>
      </c>
      <c r="C281" s="73" t="s">
        <v>671</v>
      </c>
      <c r="D281" s="73" t="s">
        <v>685</v>
      </c>
      <c r="E281" s="73" t="s">
        <v>406</v>
      </c>
      <c r="F281" s="73">
        <v>47</v>
      </c>
      <c r="G281" s="73">
        <v>14657</v>
      </c>
      <c r="H281" s="73">
        <v>0</v>
      </c>
      <c r="I281" s="73">
        <v>7.5</v>
      </c>
      <c r="J281" s="73" t="s">
        <v>656</v>
      </c>
      <c r="K281" s="73" t="s">
        <v>384</v>
      </c>
      <c r="L281" s="73" t="s">
        <v>665</v>
      </c>
      <c r="M281" s="73">
        <f t="shared" si="49"/>
        <v>688879</v>
      </c>
      <c r="N281" s="73">
        <f t="shared" si="50"/>
        <v>0</v>
      </c>
      <c r="O281" s="73">
        <f t="shared" si="51"/>
        <v>688879</v>
      </c>
      <c r="P281" s="73">
        <f t="shared" si="52"/>
        <v>51665.925000000003</v>
      </c>
      <c r="Q281" s="73">
        <f t="shared" si="53"/>
        <v>740544.92500000005</v>
      </c>
      <c r="R281" s="73"/>
      <c r="S281" s="73"/>
      <c r="T281" s="73">
        <f t="shared" si="54"/>
        <v>51665.924999999996</v>
      </c>
      <c r="U281" s="73"/>
      <c r="V281" s="73"/>
      <c r="W281" s="73">
        <f t="shared" si="55"/>
        <v>741044.92500000005</v>
      </c>
      <c r="X281" s="73" t="str">
        <f t="shared" si="56"/>
        <v>High sale</v>
      </c>
      <c r="Y281" s="73">
        <f t="shared" si="60"/>
        <v>34443.950000000004</v>
      </c>
      <c r="Z281" s="73" t="str" cm="1">
        <f t="array" ref="Z281">_xlfn.IFS(Q281&gt;=300000,"Large",Q281&gt;=150000,"Medium", Q281&gt;=0,"Small")</f>
        <v>Large</v>
      </c>
      <c r="AA281" s="73" t="str">
        <f t="shared" si="57"/>
        <v>J</v>
      </c>
      <c r="AB281" s="73" t="str">
        <f t="shared" si="58"/>
        <v>00280</v>
      </c>
      <c r="AC281" s="73" t="str">
        <f t="shared" si="59"/>
        <v>Bola-East</v>
      </c>
      <c r="AD281" s="73"/>
      <c r="AE281" s="73"/>
      <c r="AF281" s="73"/>
      <c r="AG281" s="73"/>
      <c r="AH281" s="74"/>
      <c r="AI281" s="75"/>
    </row>
    <row r="282" spans="1:44" x14ac:dyDescent="0.3">
      <c r="A282" s="76" t="s">
        <v>699</v>
      </c>
      <c r="B282" s="69" t="s">
        <v>977</v>
      </c>
      <c r="C282" s="69" t="s">
        <v>646</v>
      </c>
      <c r="D282" s="69" t="s">
        <v>245</v>
      </c>
      <c r="E282" s="69" t="s">
        <v>416</v>
      </c>
      <c r="F282" s="69">
        <v>31</v>
      </c>
      <c r="G282" s="69">
        <v>14081</v>
      </c>
      <c r="H282" s="69">
        <v>10</v>
      </c>
      <c r="I282" s="69">
        <v>7.5</v>
      </c>
      <c r="J282" s="69" t="s">
        <v>635</v>
      </c>
      <c r="K282" s="69" t="s">
        <v>384</v>
      </c>
      <c r="L282" s="69" t="s">
        <v>636</v>
      </c>
      <c r="M282" s="69">
        <f t="shared" si="49"/>
        <v>436511</v>
      </c>
      <c r="N282" s="69">
        <f t="shared" si="50"/>
        <v>43651.1</v>
      </c>
      <c r="O282" s="69">
        <f t="shared" si="51"/>
        <v>392859.9</v>
      </c>
      <c r="P282" s="69">
        <f t="shared" si="52"/>
        <v>29464.4925</v>
      </c>
      <c r="Q282" s="69">
        <f t="shared" si="53"/>
        <v>422324.39250000002</v>
      </c>
      <c r="R282" s="69"/>
      <c r="S282" s="69"/>
      <c r="T282" s="69">
        <f t="shared" si="54"/>
        <v>29464.4925</v>
      </c>
      <c r="U282" s="69"/>
      <c r="V282" s="69"/>
      <c r="W282" s="69">
        <f t="shared" si="55"/>
        <v>422824.39250000002</v>
      </c>
      <c r="X282" s="69" t="str">
        <f t="shared" si="56"/>
        <v>High sale</v>
      </c>
      <c r="Y282" s="69">
        <f t="shared" si="60"/>
        <v>19642.995000000003</v>
      </c>
      <c r="Z282" s="69" t="str" cm="1">
        <f t="array" ref="Z282">_xlfn.IFS(Q282&gt;=300000,"Large",Q282&gt;=150000,"Medium", Q282&gt;=0,"Small")</f>
        <v>Large</v>
      </c>
      <c r="AA282" s="69" t="str">
        <f t="shared" si="57"/>
        <v>J</v>
      </c>
      <c r="AB282" s="69" t="str">
        <f t="shared" si="58"/>
        <v>00281</v>
      </c>
      <c r="AC282" s="69" t="str">
        <f t="shared" si="59"/>
        <v>Lucky-South</v>
      </c>
      <c r="AD282" s="69"/>
      <c r="AE282" s="69"/>
      <c r="AF282" s="69"/>
      <c r="AG282" s="69"/>
      <c r="AH282" s="70"/>
      <c r="AI282" s="71"/>
    </row>
    <row r="283" spans="1:44" x14ac:dyDescent="0.3">
      <c r="A283" s="72" t="s">
        <v>699</v>
      </c>
      <c r="B283" s="73" t="s">
        <v>978</v>
      </c>
      <c r="C283" s="73" t="s">
        <v>373</v>
      </c>
      <c r="D283" s="73" t="s">
        <v>718</v>
      </c>
      <c r="E283" s="73" t="s">
        <v>403</v>
      </c>
      <c r="F283" s="73">
        <v>4</v>
      </c>
      <c r="G283" s="73">
        <v>13077</v>
      </c>
      <c r="H283" s="73">
        <v>15</v>
      </c>
      <c r="I283" s="73">
        <v>7.5</v>
      </c>
      <c r="J283" s="73" t="s">
        <v>642</v>
      </c>
      <c r="K283" s="73" t="s">
        <v>392</v>
      </c>
      <c r="L283" s="73" t="s">
        <v>643</v>
      </c>
      <c r="M283" s="73">
        <f t="shared" si="49"/>
        <v>52308</v>
      </c>
      <c r="N283" s="73">
        <f t="shared" si="50"/>
        <v>7846.2</v>
      </c>
      <c r="O283" s="73">
        <f t="shared" si="51"/>
        <v>44461.8</v>
      </c>
      <c r="P283" s="73">
        <f t="shared" si="52"/>
        <v>3334.6350000000002</v>
      </c>
      <c r="Q283" s="73">
        <f t="shared" si="53"/>
        <v>47796.435000000005</v>
      </c>
      <c r="R283" s="73"/>
      <c r="S283" s="73"/>
      <c r="T283" s="73">
        <f t="shared" si="54"/>
        <v>3334.6350000000002</v>
      </c>
      <c r="U283" s="73"/>
      <c r="V283" s="73"/>
      <c r="W283" s="73">
        <f t="shared" si="55"/>
        <v>48296.435000000005</v>
      </c>
      <c r="X283" s="73" t="str">
        <f t="shared" si="56"/>
        <v>Low Sale</v>
      </c>
      <c r="Y283" s="73">
        <f t="shared" si="60"/>
        <v>0</v>
      </c>
      <c r="Z283" s="73" t="str" cm="1">
        <f t="array" ref="Z283">_xlfn.IFS(Q283&gt;=300000,"Large",Q283&gt;=150000,"Medium", Q283&gt;=0,"Small")</f>
        <v>Small</v>
      </c>
      <c r="AA283" s="73" t="str">
        <f t="shared" si="57"/>
        <v>J</v>
      </c>
      <c r="AB283" s="73" t="str">
        <f t="shared" si="58"/>
        <v>00282</v>
      </c>
      <c r="AC283" s="73" t="str">
        <f t="shared" si="59"/>
        <v>Fatima-North</v>
      </c>
      <c r="AD283" s="73"/>
      <c r="AE283" s="73"/>
      <c r="AF283" s="73"/>
      <c r="AG283" s="73"/>
      <c r="AH283" s="74"/>
      <c r="AI283" s="75"/>
    </row>
    <row r="284" spans="1:44" x14ac:dyDescent="0.3">
      <c r="A284" s="76" t="s">
        <v>727</v>
      </c>
      <c r="B284" s="69" t="s">
        <v>979</v>
      </c>
      <c r="C284" s="69" t="s">
        <v>714</v>
      </c>
      <c r="D284" s="69" t="s">
        <v>634</v>
      </c>
      <c r="E284" s="69" t="s">
        <v>377</v>
      </c>
      <c r="F284" s="69">
        <v>48</v>
      </c>
      <c r="G284" s="69">
        <v>13512</v>
      </c>
      <c r="H284" s="69">
        <v>0</v>
      </c>
      <c r="I284" s="69">
        <v>7.5</v>
      </c>
      <c r="J284" s="69" t="s">
        <v>648</v>
      </c>
      <c r="K284" s="69" t="s">
        <v>392</v>
      </c>
      <c r="L284" s="69" t="s">
        <v>643</v>
      </c>
      <c r="M284" s="69">
        <f t="shared" si="49"/>
        <v>648576</v>
      </c>
      <c r="N284" s="69">
        <f t="shared" si="50"/>
        <v>0</v>
      </c>
      <c r="O284" s="69">
        <f t="shared" si="51"/>
        <v>648576</v>
      </c>
      <c r="P284" s="69">
        <f t="shared" si="52"/>
        <v>48643.199999999997</v>
      </c>
      <c r="Q284" s="69">
        <f t="shared" si="53"/>
        <v>697219.2</v>
      </c>
      <c r="R284" s="69"/>
      <c r="S284" s="69"/>
      <c r="T284" s="69">
        <f t="shared" si="54"/>
        <v>48643.199999999997</v>
      </c>
      <c r="U284" s="69"/>
      <c r="V284" s="69"/>
      <c r="W284" s="69">
        <f t="shared" si="55"/>
        <v>697719.2</v>
      </c>
      <c r="X284" s="69" t="str">
        <f t="shared" si="56"/>
        <v>High sale</v>
      </c>
      <c r="Y284" s="69">
        <f t="shared" si="60"/>
        <v>32428.800000000003</v>
      </c>
      <c r="Z284" s="69" t="str" cm="1">
        <f t="array" ref="Z284">_xlfn.IFS(Q284&gt;=300000,"Large",Q284&gt;=150000,"Medium", Q284&gt;=0,"Small")</f>
        <v>Large</v>
      </c>
      <c r="AA284" s="69" t="str">
        <f t="shared" si="57"/>
        <v>J</v>
      </c>
      <c r="AB284" s="69" t="str">
        <f t="shared" si="58"/>
        <v>00283</v>
      </c>
      <c r="AC284" s="69" t="str">
        <f t="shared" si="59"/>
        <v>Hassan-North</v>
      </c>
      <c r="AD284" s="69"/>
      <c r="AE284" s="69"/>
      <c r="AF284" s="69"/>
      <c r="AG284" s="69"/>
      <c r="AH284" s="70"/>
      <c r="AI284" s="71"/>
    </row>
    <row r="285" spans="1:44" x14ac:dyDescent="0.3">
      <c r="A285" s="72" t="s">
        <v>687</v>
      </c>
      <c r="B285" s="73" t="s">
        <v>980</v>
      </c>
      <c r="C285" s="73" t="s">
        <v>100</v>
      </c>
      <c r="D285" s="73" t="s">
        <v>740</v>
      </c>
      <c r="E285" s="73" t="s">
        <v>408</v>
      </c>
      <c r="F285" s="73">
        <v>38</v>
      </c>
      <c r="G285" s="73">
        <v>11890</v>
      </c>
      <c r="H285" s="73">
        <v>5</v>
      </c>
      <c r="I285" s="73">
        <v>7.5</v>
      </c>
      <c r="J285" s="73" t="s">
        <v>656</v>
      </c>
      <c r="K285" s="73" t="s">
        <v>392</v>
      </c>
      <c r="L285" s="73" t="s">
        <v>643</v>
      </c>
      <c r="M285" s="73">
        <f t="shared" si="49"/>
        <v>451820</v>
      </c>
      <c r="N285" s="73">
        <f t="shared" si="50"/>
        <v>22591</v>
      </c>
      <c r="O285" s="73">
        <f t="shared" si="51"/>
        <v>429229</v>
      </c>
      <c r="P285" s="73">
        <f t="shared" si="52"/>
        <v>32192.174999999999</v>
      </c>
      <c r="Q285" s="73">
        <f t="shared" si="53"/>
        <v>461421.17499999999</v>
      </c>
      <c r="R285" s="73"/>
      <c r="S285" s="73"/>
      <c r="T285" s="73">
        <f t="shared" si="54"/>
        <v>32192.174999999999</v>
      </c>
      <c r="U285" s="73"/>
      <c r="V285" s="73"/>
      <c r="W285" s="73">
        <f t="shared" si="55"/>
        <v>461921.17499999999</v>
      </c>
      <c r="X285" s="73" t="str">
        <f t="shared" si="56"/>
        <v>High sale</v>
      </c>
      <c r="Y285" s="73">
        <f t="shared" si="60"/>
        <v>21461.45</v>
      </c>
      <c r="Z285" s="73" t="str" cm="1">
        <f t="array" ref="Z285">_xlfn.IFS(Q285&gt;=300000,"Large",Q285&gt;=150000,"Medium", Q285&gt;=0,"Small")</f>
        <v>Large</v>
      </c>
      <c r="AA285" s="73" t="str">
        <f t="shared" si="57"/>
        <v>J</v>
      </c>
      <c r="AB285" s="73" t="str">
        <f t="shared" si="58"/>
        <v>00284</v>
      </c>
      <c r="AC285" s="73" t="str">
        <f t="shared" si="59"/>
        <v>Kemi-North</v>
      </c>
      <c r="AD285" s="73"/>
      <c r="AE285" s="73"/>
      <c r="AF285" s="73"/>
      <c r="AG285" s="73"/>
      <c r="AH285" s="74"/>
      <c r="AI285" s="75"/>
    </row>
    <row r="286" spans="1:44" x14ac:dyDescent="0.3">
      <c r="A286" s="76" t="s">
        <v>721</v>
      </c>
      <c r="B286" s="69" t="s">
        <v>981</v>
      </c>
      <c r="C286" s="69" t="s">
        <v>714</v>
      </c>
      <c r="D286" s="69" t="s">
        <v>634</v>
      </c>
      <c r="E286" s="69" t="s">
        <v>377</v>
      </c>
      <c r="F286" s="69">
        <v>37</v>
      </c>
      <c r="G286" s="69">
        <v>13754</v>
      </c>
      <c r="H286" s="69">
        <v>15</v>
      </c>
      <c r="I286" s="69">
        <v>7.5</v>
      </c>
      <c r="J286" s="69" t="s">
        <v>635</v>
      </c>
      <c r="K286" s="69" t="s">
        <v>372</v>
      </c>
      <c r="L286" s="69" t="s">
        <v>636</v>
      </c>
      <c r="M286" s="69">
        <f t="shared" si="49"/>
        <v>508898</v>
      </c>
      <c r="N286" s="69">
        <f t="shared" si="50"/>
        <v>76334.7</v>
      </c>
      <c r="O286" s="69">
        <f t="shared" si="51"/>
        <v>432563.3</v>
      </c>
      <c r="P286" s="69">
        <f t="shared" si="52"/>
        <v>32442.247500000001</v>
      </c>
      <c r="Q286" s="69">
        <f t="shared" si="53"/>
        <v>465005.54749999999</v>
      </c>
      <c r="R286" s="69"/>
      <c r="S286" s="69"/>
      <c r="T286" s="69">
        <f t="shared" si="54"/>
        <v>32442.247499999998</v>
      </c>
      <c r="U286" s="69"/>
      <c r="V286" s="69"/>
      <c r="W286" s="69">
        <f t="shared" si="55"/>
        <v>465505.54749999999</v>
      </c>
      <c r="X286" s="69" t="str">
        <f t="shared" si="56"/>
        <v>High sale</v>
      </c>
      <c r="Y286" s="69">
        <f t="shared" si="60"/>
        <v>21628.165000000001</v>
      </c>
      <c r="Z286" s="69" t="str" cm="1">
        <f t="array" ref="Z286">_xlfn.IFS(Q286&gt;=300000,"Large",Q286&gt;=150000,"Medium", Q286&gt;=0,"Small")</f>
        <v>Large</v>
      </c>
      <c r="AA286" s="69" t="str">
        <f t="shared" si="57"/>
        <v>J</v>
      </c>
      <c r="AB286" s="69" t="str">
        <f t="shared" si="58"/>
        <v>00285</v>
      </c>
      <c r="AC286" s="69" t="str">
        <f t="shared" si="59"/>
        <v>Hassan-South</v>
      </c>
      <c r="AD286" s="69"/>
      <c r="AE286" s="69"/>
      <c r="AF286" s="69"/>
      <c r="AG286" s="69"/>
      <c r="AH286" s="70"/>
      <c r="AI286" s="71"/>
    </row>
    <row r="287" spans="1:44" x14ac:dyDescent="0.3">
      <c r="A287" s="72" t="s">
        <v>644</v>
      </c>
      <c r="B287" s="73" t="s">
        <v>982</v>
      </c>
      <c r="C287" s="73" t="s">
        <v>100</v>
      </c>
      <c r="D287" s="73" t="s">
        <v>246</v>
      </c>
      <c r="E287" s="73" t="s">
        <v>416</v>
      </c>
      <c r="F287" s="73">
        <v>7</v>
      </c>
      <c r="G287" s="73">
        <v>6078</v>
      </c>
      <c r="H287" s="73">
        <v>5</v>
      </c>
      <c r="I287" s="73">
        <v>7.5</v>
      </c>
      <c r="J287" s="73" t="s">
        <v>648</v>
      </c>
      <c r="K287" s="73" t="s">
        <v>392</v>
      </c>
      <c r="L287" s="73" t="s">
        <v>649</v>
      </c>
      <c r="M287" s="73">
        <f t="shared" si="49"/>
        <v>42546</v>
      </c>
      <c r="N287" s="73">
        <f t="shared" si="50"/>
        <v>2127.3000000000002</v>
      </c>
      <c r="O287" s="73">
        <f t="shared" si="51"/>
        <v>40418.699999999997</v>
      </c>
      <c r="P287" s="73">
        <f t="shared" si="52"/>
        <v>3031.4025000000001</v>
      </c>
      <c r="Q287" s="73">
        <f t="shared" si="53"/>
        <v>43450.102499999994</v>
      </c>
      <c r="R287" s="73"/>
      <c r="S287" s="73"/>
      <c r="T287" s="73">
        <f t="shared" si="54"/>
        <v>3031.4024999999997</v>
      </c>
      <c r="U287" s="73"/>
      <c r="V287" s="73"/>
      <c r="W287" s="73">
        <f t="shared" si="55"/>
        <v>43950.102499999994</v>
      </c>
      <c r="X287" s="73" t="str">
        <f t="shared" si="56"/>
        <v>Low Sale</v>
      </c>
      <c r="Y287" s="73">
        <f t="shared" si="60"/>
        <v>0</v>
      </c>
      <c r="Z287" s="73" t="str" cm="1">
        <f t="array" ref="Z287">_xlfn.IFS(Q287&gt;=300000,"Large",Q287&gt;=150000,"Medium", Q287&gt;=0,"Small")</f>
        <v>Small</v>
      </c>
      <c r="AA287" s="73" t="str">
        <f t="shared" si="57"/>
        <v>J</v>
      </c>
      <c r="AB287" s="73" t="str">
        <f t="shared" si="58"/>
        <v>00286</v>
      </c>
      <c r="AC287" s="73" t="str">
        <f t="shared" si="59"/>
        <v>Kemi-West</v>
      </c>
      <c r="AD287" s="73"/>
      <c r="AE287" s="73"/>
      <c r="AF287" s="73"/>
      <c r="AG287" s="73"/>
      <c r="AH287" s="74"/>
      <c r="AI287" s="75"/>
    </row>
    <row r="288" spans="1:44" x14ac:dyDescent="0.3">
      <c r="A288" s="76" t="s">
        <v>747</v>
      </c>
      <c r="B288" s="69" t="s">
        <v>983</v>
      </c>
      <c r="C288" s="69" t="s">
        <v>89</v>
      </c>
      <c r="D288" s="69" t="s">
        <v>690</v>
      </c>
      <c r="E288" s="69" t="s">
        <v>408</v>
      </c>
      <c r="F288" s="69">
        <v>13</v>
      </c>
      <c r="G288" s="69">
        <v>14349</v>
      </c>
      <c r="H288" s="69">
        <v>10</v>
      </c>
      <c r="I288" s="69">
        <v>7.5</v>
      </c>
      <c r="J288" s="69" t="s">
        <v>648</v>
      </c>
      <c r="K288" s="69" t="s">
        <v>384</v>
      </c>
      <c r="L288" s="69" t="s">
        <v>665</v>
      </c>
      <c r="M288" s="69">
        <f t="shared" si="49"/>
        <v>186537</v>
      </c>
      <c r="N288" s="69">
        <f t="shared" si="50"/>
        <v>18653.7</v>
      </c>
      <c r="O288" s="69">
        <f t="shared" si="51"/>
        <v>167883.3</v>
      </c>
      <c r="P288" s="69">
        <f t="shared" si="52"/>
        <v>12591.247499999999</v>
      </c>
      <c r="Q288" s="69">
        <f t="shared" si="53"/>
        <v>180474.54749999999</v>
      </c>
      <c r="R288" s="69"/>
      <c r="S288" s="69"/>
      <c r="T288" s="69">
        <f t="shared" si="54"/>
        <v>12591.247499999999</v>
      </c>
      <c r="U288" s="69"/>
      <c r="V288" s="69"/>
      <c r="W288" s="69">
        <f t="shared" si="55"/>
        <v>180974.54749999999</v>
      </c>
      <c r="X288" s="69" t="str">
        <f t="shared" si="56"/>
        <v>High sale</v>
      </c>
      <c r="Y288" s="69">
        <f t="shared" si="60"/>
        <v>0</v>
      </c>
      <c r="Z288" s="69" t="str" cm="1">
        <f t="array" ref="Z288">_xlfn.IFS(Q288&gt;=300000,"Large",Q288&gt;=150000,"Medium", Q288&gt;=0,"Small")</f>
        <v>Medium</v>
      </c>
      <c r="AA288" s="69" t="str">
        <f t="shared" si="57"/>
        <v>J</v>
      </c>
      <c r="AB288" s="69" t="str">
        <f t="shared" si="58"/>
        <v>00287</v>
      </c>
      <c r="AC288" s="69" t="str">
        <f t="shared" si="59"/>
        <v>Chinedu-East</v>
      </c>
      <c r="AD288" s="69"/>
      <c r="AE288" s="69"/>
      <c r="AF288" s="69"/>
      <c r="AG288" s="69"/>
      <c r="AH288" s="70"/>
      <c r="AI288" s="71"/>
    </row>
    <row r="289" spans="1:47" x14ac:dyDescent="0.3">
      <c r="A289" s="72" t="s">
        <v>743</v>
      </c>
      <c r="B289" s="73" t="s">
        <v>984</v>
      </c>
      <c r="C289" s="73" t="s">
        <v>671</v>
      </c>
      <c r="D289" s="73" t="s">
        <v>740</v>
      </c>
      <c r="E289" s="73" t="s">
        <v>408</v>
      </c>
      <c r="F289" s="73">
        <v>10</v>
      </c>
      <c r="G289" s="73">
        <v>9591</v>
      </c>
      <c r="H289" s="73">
        <v>15</v>
      </c>
      <c r="I289" s="73">
        <v>7.5</v>
      </c>
      <c r="J289" s="73" t="s">
        <v>656</v>
      </c>
      <c r="K289" s="73" t="s">
        <v>384</v>
      </c>
      <c r="L289" s="73" t="s">
        <v>643</v>
      </c>
      <c r="M289" s="73">
        <f t="shared" si="49"/>
        <v>95910</v>
      </c>
      <c r="N289" s="73">
        <f t="shared" si="50"/>
        <v>14386.5</v>
      </c>
      <c r="O289" s="73">
        <f t="shared" si="51"/>
        <v>81523.5</v>
      </c>
      <c r="P289" s="73">
        <f t="shared" si="52"/>
        <v>6114.2624999999998</v>
      </c>
      <c r="Q289" s="73">
        <f t="shared" si="53"/>
        <v>87637.762499999997</v>
      </c>
      <c r="R289" s="73"/>
      <c r="S289" s="73"/>
      <c r="T289" s="73">
        <f t="shared" si="54"/>
        <v>6114.2624999999998</v>
      </c>
      <c r="U289" s="73"/>
      <c r="V289" s="73"/>
      <c r="W289" s="73">
        <f t="shared" si="55"/>
        <v>88137.762499999997</v>
      </c>
      <c r="X289" s="73" t="str">
        <f t="shared" si="56"/>
        <v>Low Sale</v>
      </c>
      <c r="Y289" s="73">
        <f t="shared" si="60"/>
        <v>0</v>
      </c>
      <c r="Z289" s="73" t="str" cm="1">
        <f t="array" ref="Z289">_xlfn.IFS(Q289&gt;=300000,"Large",Q289&gt;=150000,"Medium", Q289&gt;=0,"Small")</f>
        <v>Small</v>
      </c>
      <c r="AA289" s="73" t="str">
        <f t="shared" si="57"/>
        <v>J</v>
      </c>
      <c r="AB289" s="73" t="str">
        <f t="shared" si="58"/>
        <v>00288</v>
      </c>
      <c r="AC289" s="73" t="str">
        <f t="shared" si="59"/>
        <v>Bola-North</v>
      </c>
      <c r="AD289" s="73"/>
      <c r="AE289" s="73"/>
      <c r="AF289" s="73"/>
      <c r="AG289" s="73"/>
      <c r="AH289" s="74"/>
      <c r="AI289" s="75"/>
    </row>
    <row r="290" spans="1:47" x14ac:dyDescent="0.3">
      <c r="A290" s="76" t="s">
        <v>687</v>
      </c>
      <c r="B290" s="69" t="s">
        <v>985</v>
      </c>
      <c r="C290" s="69" t="s">
        <v>379</v>
      </c>
      <c r="D290" s="69" t="s">
        <v>216</v>
      </c>
      <c r="E290" s="69" t="s">
        <v>647</v>
      </c>
      <c r="F290" s="69">
        <v>20</v>
      </c>
      <c r="G290" s="69">
        <v>10969</v>
      </c>
      <c r="H290" s="69">
        <v>5</v>
      </c>
      <c r="I290" s="69">
        <v>7.5</v>
      </c>
      <c r="J290" s="69" t="s">
        <v>642</v>
      </c>
      <c r="K290" s="69" t="s">
        <v>372</v>
      </c>
      <c r="L290" s="69" t="s">
        <v>665</v>
      </c>
      <c r="M290" s="69">
        <f t="shared" si="49"/>
        <v>219380</v>
      </c>
      <c r="N290" s="69">
        <f t="shared" si="50"/>
        <v>10969</v>
      </c>
      <c r="O290" s="69">
        <f t="shared" si="51"/>
        <v>208411</v>
      </c>
      <c r="P290" s="69">
        <f t="shared" si="52"/>
        <v>15630.825000000001</v>
      </c>
      <c r="Q290" s="69">
        <f t="shared" si="53"/>
        <v>224041.82500000001</v>
      </c>
      <c r="R290" s="69"/>
      <c r="S290" s="69"/>
      <c r="T290" s="69">
        <f t="shared" si="54"/>
        <v>15630.824999999999</v>
      </c>
      <c r="U290" s="69"/>
      <c r="V290" s="69"/>
      <c r="W290" s="69">
        <f t="shared" si="55"/>
        <v>224541.82500000001</v>
      </c>
      <c r="X290" s="69" t="str">
        <f t="shared" si="56"/>
        <v>High sale</v>
      </c>
      <c r="Y290" s="69">
        <f t="shared" si="60"/>
        <v>0</v>
      </c>
      <c r="Z290" s="69" t="str" cm="1">
        <f t="array" ref="Z290">_xlfn.IFS(Q290&gt;=300000,"Large",Q290&gt;=150000,"Medium", Q290&gt;=0,"Small")</f>
        <v>Medium</v>
      </c>
      <c r="AA290" s="69" t="str">
        <f t="shared" si="57"/>
        <v>J</v>
      </c>
      <c r="AB290" s="69" t="str">
        <f t="shared" si="58"/>
        <v>00289</v>
      </c>
      <c r="AC290" s="69" t="str">
        <f t="shared" si="59"/>
        <v>John-East</v>
      </c>
      <c r="AD290" s="69"/>
      <c r="AE290" s="69"/>
      <c r="AF290" s="69"/>
      <c r="AG290" s="69"/>
      <c r="AH290" s="70"/>
      <c r="AI290" s="71"/>
    </row>
    <row r="291" spans="1:47" x14ac:dyDescent="0.3">
      <c r="A291" s="72" t="s">
        <v>687</v>
      </c>
      <c r="B291" s="73" t="s">
        <v>986</v>
      </c>
      <c r="C291" s="73" t="s">
        <v>89</v>
      </c>
      <c r="D291" s="73" t="s">
        <v>672</v>
      </c>
      <c r="E291" s="73" t="s">
        <v>673</v>
      </c>
      <c r="F291" s="73">
        <v>4</v>
      </c>
      <c r="G291" s="73">
        <v>6521</v>
      </c>
      <c r="H291" s="73">
        <v>15</v>
      </c>
      <c r="I291" s="73">
        <v>7.5</v>
      </c>
      <c r="J291" s="73" t="s">
        <v>648</v>
      </c>
      <c r="K291" s="73" t="s">
        <v>392</v>
      </c>
      <c r="L291" s="73" t="s">
        <v>636</v>
      </c>
      <c r="M291" s="73">
        <f t="shared" si="49"/>
        <v>26084</v>
      </c>
      <c r="N291" s="73">
        <f t="shared" si="50"/>
        <v>3912.6</v>
      </c>
      <c r="O291" s="73">
        <f t="shared" si="51"/>
        <v>22171.4</v>
      </c>
      <c r="P291" s="73">
        <f t="shared" si="52"/>
        <v>1662.855</v>
      </c>
      <c r="Q291" s="73">
        <f t="shared" si="53"/>
        <v>23834.255000000001</v>
      </c>
      <c r="R291" s="73"/>
      <c r="S291" s="73"/>
      <c r="T291" s="73">
        <f t="shared" si="54"/>
        <v>1662.855</v>
      </c>
      <c r="U291" s="73"/>
      <c r="V291" s="73"/>
      <c r="W291" s="73">
        <f t="shared" si="55"/>
        <v>24334.255000000001</v>
      </c>
      <c r="X291" s="73" t="str">
        <f t="shared" si="56"/>
        <v>Low Sale</v>
      </c>
      <c r="Y291" s="73">
        <f t="shared" si="60"/>
        <v>0</v>
      </c>
      <c r="Z291" s="73" t="str" cm="1">
        <f t="array" ref="Z291">_xlfn.IFS(Q291&gt;=300000,"Large",Q291&gt;=150000,"Medium", Q291&gt;=0,"Small")</f>
        <v>Small</v>
      </c>
      <c r="AA291" s="73" t="str">
        <f t="shared" si="57"/>
        <v>J</v>
      </c>
      <c r="AB291" s="73" t="str">
        <f t="shared" si="58"/>
        <v>00290</v>
      </c>
      <c r="AC291" s="73" t="str">
        <f t="shared" si="59"/>
        <v>Chinedu-South</v>
      </c>
      <c r="AD291" s="73"/>
      <c r="AE291" s="73"/>
      <c r="AF291" s="73"/>
      <c r="AG291" s="73"/>
      <c r="AH291" s="74"/>
      <c r="AI291" s="75"/>
    </row>
    <row r="292" spans="1:47" x14ac:dyDescent="0.3">
      <c r="A292" s="76" t="s">
        <v>679</v>
      </c>
      <c r="B292" s="69" t="s">
        <v>987</v>
      </c>
      <c r="C292" s="69" t="s">
        <v>93</v>
      </c>
      <c r="D292" s="69" t="s">
        <v>216</v>
      </c>
      <c r="E292" s="69" t="s">
        <v>647</v>
      </c>
      <c r="F292" s="69">
        <v>35</v>
      </c>
      <c r="G292" s="69">
        <v>3259</v>
      </c>
      <c r="H292" s="69">
        <v>0</v>
      </c>
      <c r="I292" s="69">
        <v>7.5</v>
      </c>
      <c r="J292" s="69" t="s">
        <v>648</v>
      </c>
      <c r="K292" s="69" t="s">
        <v>372</v>
      </c>
      <c r="L292" s="69" t="s">
        <v>636</v>
      </c>
      <c r="M292" s="69">
        <f t="shared" si="49"/>
        <v>114065</v>
      </c>
      <c r="N292" s="69">
        <f t="shared" si="50"/>
        <v>0</v>
      </c>
      <c r="O292" s="69">
        <f t="shared" si="51"/>
        <v>114065</v>
      </c>
      <c r="P292" s="69">
        <f t="shared" si="52"/>
        <v>8554.875</v>
      </c>
      <c r="Q292" s="69">
        <f t="shared" si="53"/>
        <v>122619.875</v>
      </c>
      <c r="R292" s="69"/>
      <c r="S292" s="69"/>
      <c r="T292" s="69">
        <f t="shared" si="54"/>
        <v>8554.875</v>
      </c>
      <c r="U292" s="69"/>
      <c r="V292" s="69"/>
      <c r="W292" s="69">
        <f t="shared" si="55"/>
        <v>123119.875</v>
      </c>
      <c r="X292" s="69" t="str">
        <f t="shared" si="56"/>
        <v>High sale</v>
      </c>
      <c r="Y292" s="69">
        <f t="shared" si="60"/>
        <v>5703.25</v>
      </c>
      <c r="Z292" s="69" t="str" cm="1">
        <f t="array" ref="Z292">_xlfn.IFS(Q292&gt;=300000,"Large",Q292&gt;=150000,"Medium", Q292&gt;=0,"Small")</f>
        <v>Small</v>
      </c>
      <c r="AA292" s="69" t="str">
        <f t="shared" si="57"/>
        <v>J</v>
      </c>
      <c r="AB292" s="69" t="str">
        <f t="shared" si="58"/>
        <v>00291</v>
      </c>
      <c r="AC292" s="69" t="str">
        <f t="shared" si="59"/>
        <v>Ibrahim-South</v>
      </c>
      <c r="AD292" s="69"/>
      <c r="AE292" s="69"/>
      <c r="AF292" s="69"/>
      <c r="AG292" s="69"/>
      <c r="AH292" s="70"/>
      <c r="AI292" s="71"/>
    </row>
    <row r="293" spans="1:47" x14ac:dyDescent="0.3">
      <c r="A293" s="72" t="s">
        <v>701</v>
      </c>
      <c r="B293" s="73" t="s">
        <v>988</v>
      </c>
      <c r="C293" s="73" t="s">
        <v>100</v>
      </c>
      <c r="D293" s="73" t="s">
        <v>685</v>
      </c>
      <c r="E293" s="73" t="s">
        <v>406</v>
      </c>
      <c r="F293" s="73">
        <v>10</v>
      </c>
      <c r="G293" s="73">
        <v>14580</v>
      </c>
      <c r="H293" s="73">
        <v>0</v>
      </c>
      <c r="I293" s="73">
        <v>7.5</v>
      </c>
      <c r="J293" s="73" t="s">
        <v>635</v>
      </c>
      <c r="K293" s="73" t="s">
        <v>384</v>
      </c>
      <c r="L293" s="73" t="s">
        <v>665</v>
      </c>
      <c r="M293" s="73">
        <f t="shared" si="49"/>
        <v>145800</v>
      </c>
      <c r="N293" s="73">
        <f t="shared" si="50"/>
        <v>0</v>
      </c>
      <c r="O293" s="73">
        <f t="shared" si="51"/>
        <v>145800</v>
      </c>
      <c r="P293" s="73">
        <f t="shared" si="52"/>
        <v>10935</v>
      </c>
      <c r="Q293" s="73">
        <f t="shared" si="53"/>
        <v>156735</v>
      </c>
      <c r="R293" s="73"/>
      <c r="S293" s="73"/>
      <c r="T293" s="73">
        <f t="shared" si="54"/>
        <v>10935</v>
      </c>
      <c r="U293" s="73"/>
      <c r="V293" s="73"/>
      <c r="W293" s="73">
        <f t="shared" si="55"/>
        <v>157235</v>
      </c>
      <c r="X293" s="73" t="str">
        <f t="shared" si="56"/>
        <v>High sale</v>
      </c>
      <c r="Y293" s="73">
        <f t="shared" si="60"/>
        <v>0</v>
      </c>
      <c r="Z293" s="73" t="str" cm="1">
        <f t="array" ref="Z293">_xlfn.IFS(Q293&gt;=300000,"Large",Q293&gt;=150000,"Medium", Q293&gt;=0,"Small")</f>
        <v>Medium</v>
      </c>
      <c r="AA293" s="73" t="str">
        <f t="shared" si="57"/>
        <v>J</v>
      </c>
      <c r="AB293" s="73" t="str">
        <f t="shared" si="58"/>
        <v>00292</v>
      </c>
      <c r="AC293" s="73" t="str">
        <f t="shared" si="59"/>
        <v>Kemi-East</v>
      </c>
      <c r="AD293" s="73"/>
      <c r="AE293" s="73"/>
      <c r="AF293" s="73"/>
      <c r="AG293" s="73"/>
      <c r="AH293" s="74"/>
      <c r="AI293" s="75"/>
    </row>
    <row r="294" spans="1:47" x14ac:dyDescent="0.3">
      <c r="A294" s="76" t="s">
        <v>632</v>
      </c>
      <c r="B294" s="69" t="s">
        <v>989</v>
      </c>
      <c r="C294" s="69" t="s">
        <v>671</v>
      </c>
      <c r="D294" s="69" t="s">
        <v>675</v>
      </c>
      <c r="E294" s="69" t="s">
        <v>403</v>
      </c>
      <c r="F294" s="69">
        <v>48</v>
      </c>
      <c r="G294" s="69">
        <v>2295</v>
      </c>
      <c r="H294" s="69">
        <v>15</v>
      </c>
      <c r="I294" s="69">
        <v>7.5</v>
      </c>
      <c r="J294" s="69" t="s">
        <v>635</v>
      </c>
      <c r="K294" s="69" t="s">
        <v>392</v>
      </c>
      <c r="L294" s="69" t="s">
        <v>636</v>
      </c>
      <c r="M294" s="69">
        <f t="shared" si="49"/>
        <v>110160</v>
      </c>
      <c r="N294" s="69">
        <f t="shared" si="50"/>
        <v>16524</v>
      </c>
      <c r="O294" s="69">
        <f t="shared" si="51"/>
        <v>93636</v>
      </c>
      <c r="P294" s="69">
        <f t="shared" si="52"/>
        <v>7022.7</v>
      </c>
      <c r="Q294" s="69">
        <f t="shared" si="53"/>
        <v>100658.7</v>
      </c>
      <c r="R294" s="69"/>
      <c r="S294" s="69"/>
      <c r="T294" s="69">
        <f t="shared" si="54"/>
        <v>7022.7</v>
      </c>
      <c r="U294" s="69"/>
      <c r="V294" s="69"/>
      <c r="W294" s="69">
        <f t="shared" si="55"/>
        <v>101158.7</v>
      </c>
      <c r="X294" s="69" t="str">
        <f t="shared" si="56"/>
        <v>High sale</v>
      </c>
      <c r="Y294" s="69">
        <f t="shared" si="60"/>
        <v>4681.8</v>
      </c>
      <c r="Z294" s="69" t="str" cm="1">
        <f t="array" ref="Z294">_xlfn.IFS(Q294&gt;=300000,"Large",Q294&gt;=150000,"Medium", Q294&gt;=0,"Small")</f>
        <v>Small</v>
      </c>
      <c r="AA294" s="69" t="str">
        <f t="shared" si="57"/>
        <v>J</v>
      </c>
      <c r="AB294" s="69" t="str">
        <f t="shared" si="58"/>
        <v>00293</v>
      </c>
      <c r="AC294" s="69" t="str">
        <f t="shared" si="59"/>
        <v>Bola-South</v>
      </c>
      <c r="AD294" s="69"/>
      <c r="AE294" s="69"/>
      <c r="AF294" s="69"/>
      <c r="AG294" s="69"/>
      <c r="AH294" s="70"/>
      <c r="AI294" s="71"/>
    </row>
    <row r="295" spans="1:47" x14ac:dyDescent="0.3">
      <c r="A295" s="72" t="s">
        <v>691</v>
      </c>
      <c r="B295" s="73" t="s">
        <v>990</v>
      </c>
      <c r="C295" s="73" t="s">
        <v>100</v>
      </c>
      <c r="D295" s="73" t="s">
        <v>216</v>
      </c>
      <c r="E295" s="73" t="s">
        <v>647</v>
      </c>
      <c r="F295" s="73">
        <v>44</v>
      </c>
      <c r="G295" s="73">
        <v>10458</v>
      </c>
      <c r="H295" s="73">
        <v>0</v>
      </c>
      <c r="I295" s="73">
        <v>7.5</v>
      </c>
      <c r="J295" s="73" t="s">
        <v>648</v>
      </c>
      <c r="K295" s="73" t="s">
        <v>392</v>
      </c>
      <c r="L295" s="73" t="s">
        <v>636</v>
      </c>
      <c r="M295" s="73">
        <f t="shared" si="49"/>
        <v>460152</v>
      </c>
      <c r="N295" s="73">
        <f t="shared" si="50"/>
        <v>0</v>
      </c>
      <c r="O295" s="73">
        <f t="shared" si="51"/>
        <v>460152</v>
      </c>
      <c r="P295" s="73">
        <f t="shared" si="52"/>
        <v>34511.4</v>
      </c>
      <c r="Q295" s="73">
        <f t="shared" si="53"/>
        <v>494663.4</v>
      </c>
      <c r="R295" s="73"/>
      <c r="S295" s="73"/>
      <c r="T295" s="73">
        <f t="shared" si="54"/>
        <v>34511.4</v>
      </c>
      <c r="U295" s="73"/>
      <c r="V295" s="73"/>
      <c r="W295" s="73">
        <f t="shared" si="55"/>
        <v>495163.4</v>
      </c>
      <c r="X295" s="73" t="str">
        <f t="shared" si="56"/>
        <v>High sale</v>
      </c>
      <c r="Y295" s="73">
        <f t="shared" si="60"/>
        <v>23007.600000000002</v>
      </c>
      <c r="Z295" s="73" t="str" cm="1">
        <f t="array" ref="Z295">_xlfn.IFS(Q295&gt;=300000,"Large",Q295&gt;=150000,"Medium", Q295&gt;=0,"Small")</f>
        <v>Large</v>
      </c>
      <c r="AA295" s="73" t="str">
        <f t="shared" si="57"/>
        <v>J</v>
      </c>
      <c r="AB295" s="73" t="str">
        <f t="shared" si="58"/>
        <v>00294</v>
      </c>
      <c r="AC295" s="73" t="str">
        <f t="shared" si="59"/>
        <v>Kemi-South</v>
      </c>
      <c r="AD295" s="73"/>
      <c r="AE295" s="73"/>
      <c r="AF295" s="73"/>
      <c r="AG295" s="73"/>
      <c r="AH295" s="74"/>
      <c r="AI295" s="75"/>
    </row>
    <row r="296" spans="1:47" x14ac:dyDescent="0.3">
      <c r="A296" s="76" t="s">
        <v>637</v>
      </c>
      <c r="B296" s="69" t="s">
        <v>991</v>
      </c>
      <c r="C296" s="69" t="s">
        <v>646</v>
      </c>
      <c r="D296" s="69" t="s">
        <v>660</v>
      </c>
      <c r="E296" s="69" t="s">
        <v>406</v>
      </c>
      <c r="F296" s="69">
        <v>14</v>
      </c>
      <c r="G296" s="69">
        <v>13287</v>
      </c>
      <c r="H296" s="69">
        <v>10</v>
      </c>
      <c r="I296" s="69">
        <v>7.5</v>
      </c>
      <c r="J296" s="69" t="s">
        <v>656</v>
      </c>
      <c r="K296" s="69" t="s">
        <v>384</v>
      </c>
      <c r="L296" s="69" t="s">
        <v>643</v>
      </c>
      <c r="M296" s="69">
        <f t="shared" si="49"/>
        <v>186018</v>
      </c>
      <c r="N296" s="69">
        <f t="shared" si="50"/>
        <v>18601.8</v>
      </c>
      <c r="O296" s="69">
        <f t="shared" si="51"/>
        <v>167416.20000000001</v>
      </c>
      <c r="P296" s="69">
        <f t="shared" si="52"/>
        <v>12556.215</v>
      </c>
      <c r="Q296" s="69">
        <f t="shared" si="53"/>
        <v>179972.41500000001</v>
      </c>
      <c r="R296" s="69"/>
      <c r="S296" s="69"/>
      <c r="T296" s="69">
        <f t="shared" si="54"/>
        <v>12556.215</v>
      </c>
      <c r="U296" s="69"/>
      <c r="V296" s="69"/>
      <c r="W296" s="69">
        <f t="shared" si="55"/>
        <v>180472.41500000001</v>
      </c>
      <c r="X296" s="69" t="str">
        <f t="shared" si="56"/>
        <v>High sale</v>
      </c>
      <c r="Y296" s="69">
        <f t="shared" si="60"/>
        <v>0</v>
      </c>
      <c r="Z296" s="69" t="str" cm="1">
        <f t="array" ref="Z296">_xlfn.IFS(Q296&gt;=300000,"Large",Q296&gt;=150000,"Medium", Q296&gt;=0,"Small")</f>
        <v>Medium</v>
      </c>
      <c r="AA296" s="69" t="str">
        <f t="shared" si="57"/>
        <v>J</v>
      </c>
      <c r="AB296" s="69" t="str">
        <f t="shared" si="58"/>
        <v>00295</v>
      </c>
      <c r="AC296" s="69" t="str">
        <f t="shared" si="59"/>
        <v>Lucky-North</v>
      </c>
      <c r="AD296" s="69"/>
      <c r="AE296" s="69"/>
      <c r="AF296" s="69"/>
      <c r="AG296" s="69"/>
      <c r="AH296" s="70"/>
      <c r="AI296" s="71"/>
      <c r="AM296" s="59" t="s">
        <v>1822</v>
      </c>
      <c r="AN296" s="59" t="s">
        <v>3103</v>
      </c>
    </row>
    <row r="297" spans="1:47" x14ac:dyDescent="0.3">
      <c r="A297" s="72" t="s">
        <v>705</v>
      </c>
      <c r="B297" s="73" t="s">
        <v>992</v>
      </c>
      <c r="C297" s="73" t="s">
        <v>100</v>
      </c>
      <c r="D297" s="73" t="s">
        <v>681</v>
      </c>
      <c r="E297" s="73" t="s">
        <v>673</v>
      </c>
      <c r="F297" s="73">
        <v>26</v>
      </c>
      <c r="G297" s="73">
        <v>2910</v>
      </c>
      <c r="H297" s="73">
        <v>15</v>
      </c>
      <c r="I297" s="73">
        <v>7.5</v>
      </c>
      <c r="J297" s="73" t="s">
        <v>635</v>
      </c>
      <c r="K297" s="73" t="s">
        <v>384</v>
      </c>
      <c r="L297" s="73" t="s">
        <v>643</v>
      </c>
      <c r="M297" s="73">
        <f t="shared" si="49"/>
        <v>75660</v>
      </c>
      <c r="N297" s="73">
        <f t="shared" si="50"/>
        <v>11349</v>
      </c>
      <c r="O297" s="73">
        <f t="shared" si="51"/>
        <v>64311</v>
      </c>
      <c r="P297" s="73">
        <f t="shared" si="52"/>
        <v>4823.3249999999998</v>
      </c>
      <c r="Q297" s="73">
        <f t="shared" si="53"/>
        <v>69134.324999999997</v>
      </c>
      <c r="R297" s="73"/>
      <c r="S297" s="73"/>
      <c r="T297" s="73">
        <f t="shared" si="54"/>
        <v>4823.3249999999998</v>
      </c>
      <c r="U297" s="73"/>
      <c r="V297" s="73"/>
      <c r="W297" s="73">
        <f t="shared" si="55"/>
        <v>69634.324999999997</v>
      </c>
      <c r="X297" s="73" t="str">
        <f t="shared" si="56"/>
        <v>Low Sale</v>
      </c>
      <c r="Y297" s="73">
        <f t="shared" si="60"/>
        <v>0</v>
      </c>
      <c r="Z297" s="73" t="str" cm="1">
        <f t="array" ref="Z297">_xlfn.IFS(Q297&gt;=300000,"Large",Q297&gt;=150000,"Medium", Q297&gt;=0,"Small")</f>
        <v>Small</v>
      </c>
      <c r="AA297" s="73" t="str">
        <f t="shared" si="57"/>
        <v>J</v>
      </c>
      <c r="AB297" s="73" t="str">
        <f t="shared" si="58"/>
        <v>00296</v>
      </c>
      <c r="AC297" s="73" t="str">
        <f t="shared" si="59"/>
        <v>Kemi-North</v>
      </c>
      <c r="AD297" s="73"/>
      <c r="AE297" s="73"/>
      <c r="AF297" s="73"/>
      <c r="AG297" s="73"/>
      <c r="AH297" s="74"/>
      <c r="AI297" s="75"/>
      <c r="AM297" s="59" t="s">
        <v>357</v>
      </c>
      <c r="AN297" t="s">
        <v>372</v>
      </c>
      <c r="AO297" t="s">
        <v>1821</v>
      </c>
    </row>
    <row r="298" spans="1:47" x14ac:dyDescent="0.3">
      <c r="A298" s="76" t="s">
        <v>637</v>
      </c>
      <c r="B298" s="69" t="s">
        <v>993</v>
      </c>
      <c r="C298" s="69" t="s">
        <v>379</v>
      </c>
      <c r="D298" s="69" t="s">
        <v>634</v>
      </c>
      <c r="E298" s="69" t="s">
        <v>377</v>
      </c>
      <c r="F298" s="69">
        <v>8</v>
      </c>
      <c r="G298" s="69">
        <v>4046</v>
      </c>
      <c r="H298" s="69">
        <v>5</v>
      </c>
      <c r="I298" s="69">
        <v>7.5</v>
      </c>
      <c r="J298" s="69" t="s">
        <v>656</v>
      </c>
      <c r="K298" s="69" t="s">
        <v>372</v>
      </c>
      <c r="L298" s="69" t="s">
        <v>649</v>
      </c>
      <c r="M298" s="69">
        <f t="shared" si="49"/>
        <v>32368</v>
      </c>
      <c r="N298" s="69">
        <f t="shared" si="50"/>
        <v>1618.4</v>
      </c>
      <c r="O298" s="69">
        <f t="shared" si="51"/>
        <v>30749.599999999999</v>
      </c>
      <c r="P298" s="69">
        <f t="shared" si="52"/>
        <v>2306.2199999999998</v>
      </c>
      <c r="Q298" s="69">
        <f t="shared" si="53"/>
        <v>33055.82</v>
      </c>
      <c r="R298" s="69"/>
      <c r="S298" s="69"/>
      <c r="T298" s="69">
        <f t="shared" si="54"/>
        <v>2306.2199999999998</v>
      </c>
      <c r="U298" s="69"/>
      <c r="V298" s="69"/>
      <c r="W298" s="69">
        <f t="shared" si="55"/>
        <v>33555.82</v>
      </c>
      <c r="X298" s="69" t="str">
        <f t="shared" si="56"/>
        <v>Low Sale</v>
      </c>
      <c r="Y298" s="69">
        <f t="shared" si="60"/>
        <v>0</v>
      </c>
      <c r="Z298" s="69" t="str" cm="1">
        <f t="array" ref="Z298">_xlfn.IFS(Q298&gt;=300000,"Large",Q298&gt;=150000,"Medium", Q298&gt;=0,"Small")</f>
        <v>Small</v>
      </c>
      <c r="AA298" s="69" t="str">
        <f t="shared" si="57"/>
        <v>J</v>
      </c>
      <c r="AB298" s="69" t="str">
        <f t="shared" si="58"/>
        <v>00297</v>
      </c>
      <c r="AC298" s="69" t="str">
        <f t="shared" si="59"/>
        <v>John-West</v>
      </c>
      <c r="AD298" s="69"/>
      <c r="AE298" s="69"/>
      <c r="AF298" s="69"/>
      <c r="AG298" s="69"/>
      <c r="AH298" s="70"/>
      <c r="AI298" s="71"/>
      <c r="AM298" s="56" t="s">
        <v>647</v>
      </c>
      <c r="AN298">
        <v>3537054.87</v>
      </c>
      <c r="AO298">
        <v>3537054.87</v>
      </c>
    </row>
    <row r="299" spans="1:47" x14ac:dyDescent="0.3">
      <c r="A299" s="72" t="s">
        <v>682</v>
      </c>
      <c r="B299" s="73" t="s">
        <v>994</v>
      </c>
      <c r="C299" s="73" t="s">
        <v>379</v>
      </c>
      <c r="D299" s="73" t="s">
        <v>245</v>
      </c>
      <c r="E299" s="73" t="s">
        <v>416</v>
      </c>
      <c r="F299" s="73">
        <v>14</v>
      </c>
      <c r="G299" s="73">
        <v>7853</v>
      </c>
      <c r="H299" s="73">
        <v>5</v>
      </c>
      <c r="I299" s="73">
        <v>7.5</v>
      </c>
      <c r="J299" s="73" t="s">
        <v>656</v>
      </c>
      <c r="K299" s="73" t="s">
        <v>372</v>
      </c>
      <c r="L299" s="73" t="s">
        <v>649</v>
      </c>
      <c r="M299" s="73">
        <f t="shared" si="49"/>
        <v>109942</v>
      </c>
      <c r="N299" s="73">
        <f t="shared" si="50"/>
        <v>5497.1</v>
      </c>
      <c r="O299" s="73">
        <f t="shared" si="51"/>
        <v>104444.9</v>
      </c>
      <c r="P299" s="73">
        <f t="shared" si="52"/>
        <v>7833.3675000000003</v>
      </c>
      <c r="Q299" s="73">
        <f t="shared" si="53"/>
        <v>112278.26749999999</v>
      </c>
      <c r="R299" s="73"/>
      <c r="S299" s="73"/>
      <c r="T299" s="73">
        <f t="shared" si="54"/>
        <v>7833.3674999999994</v>
      </c>
      <c r="U299" s="73"/>
      <c r="V299" s="73"/>
      <c r="W299" s="73">
        <f t="shared" si="55"/>
        <v>112778.26749999999</v>
      </c>
      <c r="X299" s="73" t="str">
        <f t="shared" si="56"/>
        <v>High sale</v>
      </c>
      <c r="Y299" s="73">
        <f t="shared" si="60"/>
        <v>0</v>
      </c>
      <c r="Z299" s="73" t="str" cm="1">
        <f t="array" ref="Z299">_xlfn.IFS(Q299&gt;=300000,"Large",Q299&gt;=150000,"Medium", Q299&gt;=0,"Small")</f>
        <v>Small</v>
      </c>
      <c r="AA299" s="73" t="str">
        <f t="shared" si="57"/>
        <v>J</v>
      </c>
      <c r="AB299" s="73" t="str">
        <f t="shared" si="58"/>
        <v>00298</v>
      </c>
      <c r="AC299" s="73" t="str">
        <f t="shared" si="59"/>
        <v>John-West</v>
      </c>
      <c r="AD299" s="73"/>
      <c r="AE299" s="73"/>
      <c r="AF299" s="73"/>
      <c r="AG299" s="73"/>
      <c r="AH299" s="74"/>
      <c r="AI299" s="75"/>
      <c r="AM299" s="56" t="s">
        <v>673</v>
      </c>
      <c r="AN299">
        <v>6806989.1175000006</v>
      </c>
      <c r="AO299">
        <v>6806989.1175000006</v>
      </c>
    </row>
    <row r="300" spans="1:47" x14ac:dyDescent="0.3">
      <c r="A300" s="76" t="s">
        <v>679</v>
      </c>
      <c r="B300" s="69" t="s">
        <v>995</v>
      </c>
      <c r="C300" s="69" t="s">
        <v>639</v>
      </c>
      <c r="D300" s="69" t="s">
        <v>672</v>
      </c>
      <c r="E300" s="69" t="s">
        <v>673</v>
      </c>
      <c r="F300" s="69">
        <v>30</v>
      </c>
      <c r="G300" s="69">
        <v>14232</v>
      </c>
      <c r="H300" s="69">
        <v>15</v>
      </c>
      <c r="I300" s="69">
        <v>7.5</v>
      </c>
      <c r="J300" s="69" t="s">
        <v>642</v>
      </c>
      <c r="K300" s="69" t="s">
        <v>392</v>
      </c>
      <c r="L300" s="69" t="s">
        <v>649</v>
      </c>
      <c r="M300" s="69">
        <f t="shared" si="49"/>
        <v>426960</v>
      </c>
      <c r="N300" s="69">
        <f t="shared" si="50"/>
        <v>64044</v>
      </c>
      <c r="O300" s="69">
        <f t="shared" si="51"/>
        <v>362916</v>
      </c>
      <c r="P300" s="69">
        <f t="shared" si="52"/>
        <v>27218.7</v>
      </c>
      <c r="Q300" s="69">
        <f t="shared" si="53"/>
        <v>390134.7</v>
      </c>
      <c r="R300" s="69"/>
      <c r="S300" s="69"/>
      <c r="T300" s="69">
        <f t="shared" si="54"/>
        <v>27218.7</v>
      </c>
      <c r="U300" s="69"/>
      <c r="V300" s="69"/>
      <c r="W300" s="69">
        <f t="shared" si="55"/>
        <v>390634.7</v>
      </c>
      <c r="X300" s="69" t="str">
        <f t="shared" si="56"/>
        <v>High sale</v>
      </c>
      <c r="Y300" s="69">
        <f t="shared" si="60"/>
        <v>18145.8</v>
      </c>
      <c r="Z300" s="69" t="str" cm="1">
        <f t="array" ref="Z300">_xlfn.IFS(Q300&gt;=300000,"Large",Q300&gt;=150000,"Medium", Q300&gt;=0,"Small")</f>
        <v>Large</v>
      </c>
      <c r="AA300" s="69" t="str">
        <f t="shared" si="57"/>
        <v>J</v>
      </c>
      <c r="AB300" s="69" t="str">
        <f t="shared" si="58"/>
        <v>00299</v>
      </c>
      <c r="AC300" s="69" t="str">
        <f t="shared" si="59"/>
        <v>Grace-West</v>
      </c>
      <c r="AD300" s="69"/>
      <c r="AE300" s="69"/>
      <c r="AF300" s="69"/>
      <c r="AG300" s="69"/>
      <c r="AH300" s="70"/>
      <c r="AI300" s="71"/>
      <c r="AM300" s="56" t="s">
        <v>408</v>
      </c>
      <c r="AN300">
        <v>5796888.2649999987</v>
      </c>
      <c r="AO300">
        <v>5796888.2649999987</v>
      </c>
    </row>
    <row r="301" spans="1:47" x14ac:dyDescent="0.3">
      <c r="A301" s="72" t="s">
        <v>705</v>
      </c>
      <c r="B301" s="73" t="s">
        <v>996</v>
      </c>
      <c r="C301" s="73" t="s">
        <v>662</v>
      </c>
      <c r="D301" s="73" t="s">
        <v>681</v>
      </c>
      <c r="E301" s="73" t="s">
        <v>673</v>
      </c>
      <c r="F301" s="73">
        <v>7</v>
      </c>
      <c r="G301" s="73">
        <v>2981</v>
      </c>
      <c r="H301" s="73">
        <v>5</v>
      </c>
      <c r="I301" s="73">
        <v>7.5</v>
      </c>
      <c r="J301" s="73" t="s">
        <v>648</v>
      </c>
      <c r="K301" s="73" t="s">
        <v>372</v>
      </c>
      <c r="L301" s="73" t="s">
        <v>665</v>
      </c>
      <c r="M301" s="73">
        <f t="shared" si="49"/>
        <v>20867</v>
      </c>
      <c r="N301" s="73">
        <f t="shared" si="50"/>
        <v>1043.3499999999999</v>
      </c>
      <c r="O301" s="73">
        <f t="shared" si="51"/>
        <v>19823.650000000001</v>
      </c>
      <c r="P301" s="73">
        <f t="shared" si="52"/>
        <v>1486.7737500000001</v>
      </c>
      <c r="Q301" s="73">
        <f t="shared" si="53"/>
        <v>21310.423750000002</v>
      </c>
      <c r="R301" s="73"/>
      <c r="S301" s="73"/>
      <c r="T301" s="73">
        <f t="shared" si="54"/>
        <v>1486.7737500000001</v>
      </c>
      <c r="U301" s="73"/>
      <c r="V301" s="73"/>
      <c r="W301" s="73">
        <f t="shared" si="55"/>
        <v>21810.423750000002</v>
      </c>
      <c r="X301" s="73" t="str">
        <f t="shared" si="56"/>
        <v>Low Sale</v>
      </c>
      <c r="Y301" s="73">
        <f t="shared" si="60"/>
        <v>0</v>
      </c>
      <c r="Z301" s="73" t="str" cm="1">
        <f t="array" ref="Z301">_xlfn.IFS(Q301&gt;=300000,"Large",Q301&gt;=150000,"Medium", Q301&gt;=0,"Small")</f>
        <v>Small</v>
      </c>
      <c r="AA301" s="73" t="str">
        <f t="shared" si="57"/>
        <v>J</v>
      </c>
      <c r="AB301" s="73" t="str">
        <f t="shared" si="58"/>
        <v>00300</v>
      </c>
      <c r="AC301" s="73" t="str">
        <f t="shared" si="59"/>
        <v>Ade-East</v>
      </c>
      <c r="AD301" s="73"/>
      <c r="AE301" s="73"/>
      <c r="AF301" s="73"/>
      <c r="AG301" s="73"/>
      <c r="AH301" s="74"/>
      <c r="AI301" s="75"/>
      <c r="AM301" s="56" t="s">
        <v>406</v>
      </c>
      <c r="AN301">
        <v>8423720.5325000007</v>
      </c>
      <c r="AO301">
        <v>8423720.5325000007</v>
      </c>
    </row>
    <row r="302" spans="1:47" x14ac:dyDescent="0.3">
      <c r="A302" s="76" t="s">
        <v>727</v>
      </c>
      <c r="B302" s="69" t="s">
        <v>997</v>
      </c>
      <c r="C302" s="69" t="s">
        <v>93</v>
      </c>
      <c r="D302" s="69" t="s">
        <v>718</v>
      </c>
      <c r="E302" s="69" t="s">
        <v>403</v>
      </c>
      <c r="F302" s="69">
        <v>44</v>
      </c>
      <c r="G302" s="69">
        <v>6132</v>
      </c>
      <c r="H302" s="69">
        <v>10</v>
      </c>
      <c r="I302" s="69">
        <v>7.5</v>
      </c>
      <c r="J302" s="69" t="s">
        <v>656</v>
      </c>
      <c r="K302" s="69" t="s">
        <v>372</v>
      </c>
      <c r="L302" s="69" t="s">
        <v>636</v>
      </c>
      <c r="M302" s="69">
        <f t="shared" si="49"/>
        <v>269808</v>
      </c>
      <c r="N302" s="69">
        <f t="shared" si="50"/>
        <v>26980.799999999999</v>
      </c>
      <c r="O302" s="69">
        <f t="shared" si="51"/>
        <v>242827.2</v>
      </c>
      <c r="P302" s="69">
        <f t="shared" si="52"/>
        <v>18212.04</v>
      </c>
      <c r="Q302" s="69">
        <f t="shared" si="53"/>
        <v>261039.24000000002</v>
      </c>
      <c r="R302" s="69"/>
      <c r="S302" s="69"/>
      <c r="T302" s="69">
        <f t="shared" si="54"/>
        <v>18212.04</v>
      </c>
      <c r="U302" s="69"/>
      <c r="V302" s="69"/>
      <c r="W302" s="69">
        <f t="shared" si="55"/>
        <v>261539.24000000002</v>
      </c>
      <c r="X302" s="69" t="str">
        <f t="shared" si="56"/>
        <v>High sale</v>
      </c>
      <c r="Y302" s="69">
        <f t="shared" si="60"/>
        <v>12141.36</v>
      </c>
      <c r="Z302" s="69" t="str" cm="1">
        <f t="array" ref="Z302">_xlfn.IFS(Q302&gt;=300000,"Large",Q302&gt;=150000,"Medium", Q302&gt;=0,"Small")</f>
        <v>Medium</v>
      </c>
      <c r="AA302" s="69" t="str">
        <f t="shared" si="57"/>
        <v>J</v>
      </c>
      <c r="AB302" s="69" t="str">
        <f t="shared" si="58"/>
        <v>00301</v>
      </c>
      <c r="AC302" s="69" t="str">
        <f t="shared" si="59"/>
        <v>Ibrahim-South</v>
      </c>
      <c r="AD302" s="69"/>
      <c r="AE302" s="69"/>
      <c r="AF302" s="69"/>
      <c r="AG302" s="69"/>
      <c r="AH302" s="70"/>
      <c r="AI302" s="71"/>
      <c r="AM302" s="56" t="s">
        <v>416</v>
      </c>
      <c r="AN302">
        <v>7229001.168750002</v>
      </c>
      <c r="AO302">
        <v>7229001.168750002</v>
      </c>
    </row>
    <row r="303" spans="1:47" x14ac:dyDescent="0.3">
      <c r="A303" s="72" t="s">
        <v>676</v>
      </c>
      <c r="B303" s="73" t="s">
        <v>998</v>
      </c>
      <c r="C303" s="73" t="s">
        <v>646</v>
      </c>
      <c r="D303" s="73" t="s">
        <v>246</v>
      </c>
      <c r="E303" s="73" t="s">
        <v>416</v>
      </c>
      <c r="F303" s="73">
        <v>18</v>
      </c>
      <c r="G303" s="73">
        <v>2574</v>
      </c>
      <c r="H303" s="73">
        <v>10</v>
      </c>
      <c r="I303" s="73">
        <v>7.5</v>
      </c>
      <c r="J303" s="73" t="s">
        <v>648</v>
      </c>
      <c r="K303" s="73" t="s">
        <v>392</v>
      </c>
      <c r="L303" s="73" t="s">
        <v>649</v>
      </c>
      <c r="M303" s="73">
        <f t="shared" si="49"/>
        <v>46332</v>
      </c>
      <c r="N303" s="73">
        <f t="shared" si="50"/>
        <v>4633.2</v>
      </c>
      <c r="O303" s="73">
        <f t="shared" si="51"/>
        <v>41698.800000000003</v>
      </c>
      <c r="P303" s="73">
        <f t="shared" si="52"/>
        <v>3127.41</v>
      </c>
      <c r="Q303" s="73">
        <f t="shared" si="53"/>
        <v>44826.210000000006</v>
      </c>
      <c r="R303" s="73"/>
      <c r="S303" s="73"/>
      <c r="T303" s="73">
        <f t="shared" si="54"/>
        <v>3127.4100000000003</v>
      </c>
      <c r="U303" s="73"/>
      <c r="V303" s="73"/>
      <c r="W303" s="73">
        <f t="shared" si="55"/>
        <v>45326.210000000006</v>
      </c>
      <c r="X303" s="73" t="str">
        <f t="shared" si="56"/>
        <v>Low Sale</v>
      </c>
      <c r="Y303" s="73">
        <f t="shared" si="60"/>
        <v>0</v>
      </c>
      <c r="Z303" s="73" t="str" cm="1">
        <f t="array" ref="Z303">_xlfn.IFS(Q303&gt;=300000,"Large",Q303&gt;=150000,"Medium", Q303&gt;=0,"Small")</f>
        <v>Small</v>
      </c>
      <c r="AA303" s="73" t="str">
        <f t="shared" si="57"/>
        <v>J</v>
      </c>
      <c r="AB303" s="73" t="str">
        <f t="shared" si="58"/>
        <v>00302</v>
      </c>
      <c r="AC303" s="73" t="str">
        <f t="shared" si="59"/>
        <v>Lucky-West</v>
      </c>
      <c r="AD303" s="73"/>
      <c r="AE303" s="73"/>
      <c r="AF303" s="73"/>
      <c r="AG303" s="73"/>
      <c r="AH303" s="74"/>
      <c r="AI303" s="75"/>
      <c r="AM303" s="56" t="s">
        <v>377</v>
      </c>
      <c r="AN303">
        <v>7652004.6924999999</v>
      </c>
      <c r="AO303">
        <v>7652004.6924999999</v>
      </c>
    </row>
    <row r="304" spans="1:47" x14ac:dyDescent="0.3">
      <c r="A304" s="76" t="s">
        <v>693</v>
      </c>
      <c r="B304" s="69" t="s">
        <v>999</v>
      </c>
      <c r="C304" s="69" t="s">
        <v>93</v>
      </c>
      <c r="D304" s="69" t="s">
        <v>660</v>
      </c>
      <c r="E304" s="69" t="s">
        <v>406</v>
      </c>
      <c r="F304" s="69">
        <v>49</v>
      </c>
      <c r="G304" s="69">
        <v>519</v>
      </c>
      <c r="H304" s="69">
        <v>5</v>
      </c>
      <c r="I304" s="69">
        <v>7.5</v>
      </c>
      <c r="J304" s="69" t="s">
        <v>642</v>
      </c>
      <c r="K304" s="69" t="s">
        <v>372</v>
      </c>
      <c r="L304" s="69" t="s">
        <v>643</v>
      </c>
      <c r="M304" s="69">
        <f t="shared" si="49"/>
        <v>25431</v>
      </c>
      <c r="N304" s="69">
        <f t="shared" si="50"/>
        <v>1271.55</v>
      </c>
      <c r="O304" s="69">
        <f t="shared" si="51"/>
        <v>24159.45</v>
      </c>
      <c r="P304" s="69">
        <f t="shared" si="52"/>
        <v>1811.95875</v>
      </c>
      <c r="Q304" s="69">
        <f t="shared" si="53"/>
        <v>25971.408750000002</v>
      </c>
      <c r="R304" s="69"/>
      <c r="S304" s="69"/>
      <c r="T304" s="69">
        <f t="shared" si="54"/>
        <v>1811.95875</v>
      </c>
      <c r="U304" s="69"/>
      <c r="V304" s="69"/>
      <c r="W304" s="69">
        <f t="shared" si="55"/>
        <v>26471.408750000002</v>
      </c>
      <c r="X304" s="69" t="str">
        <f t="shared" si="56"/>
        <v>Low Sale</v>
      </c>
      <c r="Y304" s="69">
        <f t="shared" si="60"/>
        <v>1207.9725000000001</v>
      </c>
      <c r="Z304" s="69" t="str" cm="1">
        <f t="array" ref="Z304">_xlfn.IFS(Q304&gt;=300000,"Large",Q304&gt;=150000,"Medium", Q304&gt;=0,"Small")</f>
        <v>Small</v>
      </c>
      <c r="AA304" s="69" t="str">
        <f t="shared" si="57"/>
        <v>J</v>
      </c>
      <c r="AB304" s="69" t="str">
        <f t="shared" si="58"/>
        <v>00303</v>
      </c>
      <c r="AC304" s="69" t="str">
        <f t="shared" si="59"/>
        <v>Ibrahim-North</v>
      </c>
      <c r="AD304" s="69"/>
      <c r="AE304" s="69"/>
      <c r="AF304" s="69"/>
      <c r="AG304" s="69"/>
      <c r="AH304" s="70"/>
      <c r="AI304" s="71"/>
      <c r="AM304" s="56" t="s">
        <v>641</v>
      </c>
      <c r="AN304">
        <v>5266486.5975000001</v>
      </c>
      <c r="AO304">
        <v>5266486.5975000001</v>
      </c>
      <c r="AT304" s="59" t="s">
        <v>210</v>
      </c>
      <c r="AU304" t="s">
        <v>3100</v>
      </c>
    </row>
    <row r="305" spans="1:47" x14ac:dyDescent="0.3">
      <c r="A305" s="72" t="s">
        <v>696</v>
      </c>
      <c r="B305" s="73" t="s">
        <v>1000</v>
      </c>
      <c r="C305" s="73" t="s">
        <v>646</v>
      </c>
      <c r="D305" s="73" t="s">
        <v>663</v>
      </c>
      <c r="E305" s="73" t="s">
        <v>664</v>
      </c>
      <c r="F305" s="73">
        <v>42</v>
      </c>
      <c r="G305" s="73">
        <v>14455</v>
      </c>
      <c r="H305" s="73">
        <v>0</v>
      </c>
      <c r="I305" s="73">
        <v>7.5</v>
      </c>
      <c r="J305" s="73" t="s">
        <v>656</v>
      </c>
      <c r="K305" s="73" t="s">
        <v>384</v>
      </c>
      <c r="L305" s="73" t="s">
        <v>649</v>
      </c>
      <c r="M305" s="73">
        <f t="shared" si="49"/>
        <v>607110</v>
      </c>
      <c r="N305" s="73">
        <f t="shared" si="50"/>
        <v>0</v>
      </c>
      <c r="O305" s="73">
        <f t="shared" si="51"/>
        <v>607110</v>
      </c>
      <c r="P305" s="73">
        <f t="shared" si="52"/>
        <v>45533.25</v>
      </c>
      <c r="Q305" s="73">
        <f t="shared" si="53"/>
        <v>652643.25</v>
      </c>
      <c r="R305" s="73"/>
      <c r="S305" s="73"/>
      <c r="T305" s="73">
        <f t="shared" si="54"/>
        <v>45533.25</v>
      </c>
      <c r="U305" s="73"/>
      <c r="V305" s="73"/>
      <c r="W305" s="73">
        <f t="shared" si="55"/>
        <v>653143.25</v>
      </c>
      <c r="X305" s="73" t="str">
        <f t="shared" si="56"/>
        <v>High sale</v>
      </c>
      <c r="Y305" s="73">
        <f t="shared" si="60"/>
        <v>30355.5</v>
      </c>
      <c r="Z305" s="73" t="str" cm="1">
        <f t="array" ref="Z305">_xlfn.IFS(Q305&gt;=300000,"Large",Q305&gt;=150000,"Medium", Q305&gt;=0,"Small")</f>
        <v>Large</v>
      </c>
      <c r="AA305" s="73" t="str">
        <f t="shared" si="57"/>
        <v>J</v>
      </c>
      <c r="AB305" s="73" t="str">
        <f t="shared" si="58"/>
        <v>00304</v>
      </c>
      <c r="AC305" s="73" t="str">
        <f t="shared" si="59"/>
        <v>Lucky-West</v>
      </c>
      <c r="AD305" s="73"/>
      <c r="AE305" s="73"/>
      <c r="AF305" s="73"/>
      <c r="AG305" s="73"/>
      <c r="AH305" s="74"/>
      <c r="AI305" s="75"/>
      <c r="AM305" s="56" t="s">
        <v>664</v>
      </c>
      <c r="AN305">
        <v>6203337.3799999999</v>
      </c>
      <c r="AO305">
        <v>6203337.3799999999</v>
      </c>
      <c r="AT305" s="56" t="s">
        <v>246</v>
      </c>
      <c r="AU305">
        <v>1382</v>
      </c>
    </row>
    <row r="306" spans="1:47" x14ac:dyDescent="0.3">
      <c r="A306" s="76" t="s">
        <v>824</v>
      </c>
      <c r="B306" s="69" t="s">
        <v>1001</v>
      </c>
      <c r="C306" s="69" t="s">
        <v>373</v>
      </c>
      <c r="D306" s="69" t="s">
        <v>652</v>
      </c>
      <c r="E306" s="69" t="s">
        <v>653</v>
      </c>
      <c r="F306" s="69">
        <v>46</v>
      </c>
      <c r="G306" s="69">
        <v>1613</v>
      </c>
      <c r="H306" s="69">
        <v>10</v>
      </c>
      <c r="I306" s="69">
        <v>7.5</v>
      </c>
      <c r="J306" s="69" t="s">
        <v>642</v>
      </c>
      <c r="K306" s="69" t="s">
        <v>372</v>
      </c>
      <c r="L306" s="69" t="s">
        <v>649</v>
      </c>
      <c r="M306" s="69">
        <f t="shared" si="49"/>
        <v>74198</v>
      </c>
      <c r="N306" s="69">
        <f t="shared" si="50"/>
        <v>7419.8</v>
      </c>
      <c r="O306" s="69">
        <f t="shared" si="51"/>
        <v>66778.2</v>
      </c>
      <c r="P306" s="69">
        <f t="shared" si="52"/>
        <v>5008.3649999999998</v>
      </c>
      <c r="Q306" s="69">
        <f t="shared" si="53"/>
        <v>71786.565000000002</v>
      </c>
      <c r="R306" s="69"/>
      <c r="S306" s="69"/>
      <c r="T306" s="69">
        <f t="shared" si="54"/>
        <v>5008.3649999999998</v>
      </c>
      <c r="U306" s="69"/>
      <c r="V306" s="69"/>
      <c r="W306" s="69">
        <f t="shared" si="55"/>
        <v>72286.565000000002</v>
      </c>
      <c r="X306" s="69" t="str">
        <f t="shared" si="56"/>
        <v>Low Sale</v>
      </c>
      <c r="Y306" s="69">
        <f t="shared" si="60"/>
        <v>3338.91</v>
      </c>
      <c r="Z306" s="69" t="str" cm="1">
        <f t="array" ref="Z306">_xlfn.IFS(Q306&gt;=300000,"Large",Q306&gt;=150000,"Medium", Q306&gt;=0,"Small")</f>
        <v>Small</v>
      </c>
      <c r="AA306" s="69" t="str">
        <f t="shared" si="57"/>
        <v>J</v>
      </c>
      <c r="AB306" s="69" t="str">
        <f t="shared" si="58"/>
        <v>00305</v>
      </c>
      <c r="AC306" s="69" t="str">
        <f t="shared" si="59"/>
        <v>Fatima-West</v>
      </c>
      <c r="AD306" s="69"/>
      <c r="AE306" s="69"/>
      <c r="AF306" s="69"/>
      <c r="AG306" s="69"/>
      <c r="AH306" s="70"/>
      <c r="AI306" s="71"/>
      <c r="AM306" s="56" t="s">
        <v>653</v>
      </c>
      <c r="AN306">
        <v>4991549.0587499999</v>
      </c>
      <c r="AO306">
        <v>4991549.0587499999</v>
      </c>
      <c r="AT306" s="56" t="s">
        <v>245</v>
      </c>
      <c r="AU306">
        <v>1721</v>
      </c>
    </row>
    <row r="307" spans="1:47" x14ac:dyDescent="0.3">
      <c r="A307" s="72" t="s">
        <v>693</v>
      </c>
      <c r="B307" s="73" t="s">
        <v>1002</v>
      </c>
      <c r="C307" s="73" t="s">
        <v>671</v>
      </c>
      <c r="D307" s="73" t="s">
        <v>216</v>
      </c>
      <c r="E307" s="73" t="s">
        <v>647</v>
      </c>
      <c r="F307" s="73">
        <v>25</v>
      </c>
      <c r="G307" s="73">
        <v>223</v>
      </c>
      <c r="H307" s="73">
        <v>0</v>
      </c>
      <c r="I307" s="73">
        <v>7.5</v>
      </c>
      <c r="J307" s="73" t="s">
        <v>635</v>
      </c>
      <c r="K307" s="73" t="s">
        <v>392</v>
      </c>
      <c r="L307" s="73" t="s">
        <v>649</v>
      </c>
      <c r="M307" s="73">
        <f t="shared" si="49"/>
        <v>5575</v>
      </c>
      <c r="N307" s="73">
        <f t="shared" si="50"/>
        <v>0</v>
      </c>
      <c r="O307" s="73">
        <f t="shared" si="51"/>
        <v>5575</v>
      </c>
      <c r="P307" s="73">
        <f t="shared" si="52"/>
        <v>418.125</v>
      </c>
      <c r="Q307" s="73">
        <f t="shared" si="53"/>
        <v>5993.125</v>
      </c>
      <c r="R307" s="73"/>
      <c r="S307" s="73"/>
      <c r="T307" s="73">
        <f t="shared" si="54"/>
        <v>418.125</v>
      </c>
      <c r="U307" s="73"/>
      <c r="V307" s="73"/>
      <c r="W307" s="73">
        <f t="shared" si="55"/>
        <v>6493.125</v>
      </c>
      <c r="X307" s="73" t="str">
        <f t="shared" si="56"/>
        <v>Low Sale</v>
      </c>
      <c r="Y307" s="73">
        <f t="shared" si="60"/>
        <v>0</v>
      </c>
      <c r="Z307" s="73" t="str" cm="1">
        <f t="array" ref="Z307">_xlfn.IFS(Q307&gt;=300000,"Large",Q307&gt;=150000,"Medium", Q307&gt;=0,"Small")</f>
        <v>Small</v>
      </c>
      <c r="AA307" s="73" t="str">
        <f t="shared" si="57"/>
        <v>J</v>
      </c>
      <c r="AB307" s="73" t="str">
        <f t="shared" si="58"/>
        <v>00306</v>
      </c>
      <c r="AC307" s="73" t="str">
        <f t="shared" si="59"/>
        <v>Bola-West</v>
      </c>
      <c r="AD307" s="73"/>
      <c r="AE307" s="73"/>
      <c r="AF307" s="73"/>
      <c r="AG307" s="73"/>
      <c r="AH307" s="74"/>
      <c r="AI307" s="75"/>
      <c r="AM307" s="56" t="s">
        <v>785</v>
      </c>
      <c r="AN307">
        <v>3523741.1025000005</v>
      </c>
      <c r="AO307">
        <v>3523741.1025000005</v>
      </c>
      <c r="AT307" s="56" t="s">
        <v>634</v>
      </c>
      <c r="AU307">
        <v>1774</v>
      </c>
    </row>
    <row r="308" spans="1:47" x14ac:dyDescent="0.3">
      <c r="A308" s="76" t="s">
        <v>750</v>
      </c>
      <c r="B308" s="69" t="s">
        <v>1003</v>
      </c>
      <c r="C308" s="69" t="s">
        <v>100</v>
      </c>
      <c r="D308" s="69" t="s">
        <v>784</v>
      </c>
      <c r="E308" s="69" t="s">
        <v>785</v>
      </c>
      <c r="F308" s="69">
        <v>39</v>
      </c>
      <c r="G308" s="69">
        <v>13850</v>
      </c>
      <c r="H308" s="69">
        <v>15</v>
      </c>
      <c r="I308" s="69">
        <v>7.5</v>
      </c>
      <c r="J308" s="69" t="s">
        <v>635</v>
      </c>
      <c r="K308" s="69" t="s">
        <v>384</v>
      </c>
      <c r="L308" s="69" t="s">
        <v>665</v>
      </c>
      <c r="M308" s="69">
        <f t="shared" si="49"/>
        <v>540150</v>
      </c>
      <c r="N308" s="69">
        <f t="shared" si="50"/>
        <v>81022.5</v>
      </c>
      <c r="O308" s="69">
        <f t="shared" si="51"/>
        <v>459127.5</v>
      </c>
      <c r="P308" s="69">
        <f t="shared" si="52"/>
        <v>34434.5625</v>
      </c>
      <c r="Q308" s="69">
        <f t="shared" si="53"/>
        <v>493562.0625</v>
      </c>
      <c r="R308" s="69"/>
      <c r="S308" s="69"/>
      <c r="T308" s="69">
        <f t="shared" si="54"/>
        <v>34434.5625</v>
      </c>
      <c r="U308" s="69"/>
      <c r="V308" s="69"/>
      <c r="W308" s="69">
        <f t="shared" si="55"/>
        <v>494062.0625</v>
      </c>
      <c r="X308" s="69" t="str">
        <f t="shared" si="56"/>
        <v>High sale</v>
      </c>
      <c r="Y308" s="69">
        <f t="shared" si="60"/>
        <v>22956.375</v>
      </c>
      <c r="Z308" s="69" t="str" cm="1">
        <f t="array" ref="Z308">_xlfn.IFS(Q308&gt;=300000,"Large",Q308&gt;=150000,"Medium", Q308&gt;=0,"Small")</f>
        <v>Large</v>
      </c>
      <c r="AA308" s="69" t="str">
        <f t="shared" si="57"/>
        <v>J</v>
      </c>
      <c r="AB308" s="69" t="str">
        <f t="shared" si="58"/>
        <v>00307</v>
      </c>
      <c r="AC308" s="69" t="str">
        <f t="shared" si="59"/>
        <v>Kemi-East</v>
      </c>
      <c r="AD308" s="69"/>
      <c r="AE308" s="69"/>
      <c r="AF308" s="69"/>
      <c r="AG308" s="69"/>
      <c r="AH308" s="70"/>
      <c r="AI308" s="71"/>
      <c r="AM308" s="56" t="s">
        <v>403</v>
      </c>
      <c r="AN308">
        <v>8368655.9149999972</v>
      </c>
      <c r="AO308">
        <v>8368655.9149999972</v>
      </c>
      <c r="AT308" s="56" t="s">
        <v>640</v>
      </c>
      <c r="AU308">
        <v>1514</v>
      </c>
    </row>
    <row r="309" spans="1:47" x14ac:dyDescent="0.3">
      <c r="A309" s="72" t="s">
        <v>679</v>
      </c>
      <c r="B309" s="73" t="s">
        <v>1004</v>
      </c>
      <c r="C309" s="73" t="s">
        <v>93</v>
      </c>
      <c r="D309" s="73" t="s">
        <v>652</v>
      </c>
      <c r="E309" s="73" t="s">
        <v>653</v>
      </c>
      <c r="F309" s="73">
        <v>3</v>
      </c>
      <c r="G309" s="73">
        <v>4165</v>
      </c>
      <c r="H309" s="73">
        <v>10</v>
      </c>
      <c r="I309" s="73">
        <v>7.5</v>
      </c>
      <c r="J309" s="73" t="s">
        <v>635</v>
      </c>
      <c r="K309" s="73" t="s">
        <v>392</v>
      </c>
      <c r="L309" s="73" t="s">
        <v>649</v>
      </c>
      <c r="M309" s="73">
        <f t="shared" si="49"/>
        <v>12495</v>
      </c>
      <c r="N309" s="73">
        <f t="shared" si="50"/>
        <v>1249.5</v>
      </c>
      <c r="O309" s="73">
        <f t="shared" si="51"/>
        <v>11245.5</v>
      </c>
      <c r="P309" s="73">
        <f t="shared" si="52"/>
        <v>843.41250000000002</v>
      </c>
      <c r="Q309" s="73">
        <f t="shared" si="53"/>
        <v>12088.9125</v>
      </c>
      <c r="R309" s="73"/>
      <c r="S309" s="73"/>
      <c r="T309" s="73">
        <f t="shared" si="54"/>
        <v>843.41250000000002</v>
      </c>
      <c r="U309" s="73"/>
      <c r="V309" s="73"/>
      <c r="W309" s="73">
        <f t="shared" si="55"/>
        <v>12588.9125</v>
      </c>
      <c r="X309" s="73" t="str">
        <f t="shared" si="56"/>
        <v>Low Sale</v>
      </c>
      <c r="Y309" s="73">
        <f t="shared" si="60"/>
        <v>0</v>
      </c>
      <c r="Z309" s="73" t="str" cm="1">
        <f t="array" ref="Z309">_xlfn.IFS(Q309&gt;=300000,"Large",Q309&gt;=150000,"Medium", Q309&gt;=0,"Small")</f>
        <v>Small</v>
      </c>
      <c r="AA309" s="73" t="str">
        <f t="shared" si="57"/>
        <v>J</v>
      </c>
      <c r="AB309" s="73" t="str">
        <f t="shared" si="58"/>
        <v>00308</v>
      </c>
      <c r="AC309" s="73" t="str">
        <f t="shared" si="59"/>
        <v>Ibrahim-West</v>
      </c>
      <c r="AD309" s="73"/>
      <c r="AE309" s="73"/>
      <c r="AF309" s="73"/>
      <c r="AG309" s="73"/>
      <c r="AH309" s="74"/>
      <c r="AI309" s="75"/>
      <c r="AM309" s="56" t="s">
        <v>1821</v>
      </c>
      <c r="AN309">
        <v>67799428.700000003</v>
      </c>
      <c r="AO309">
        <v>67799428.700000003</v>
      </c>
      <c r="AT309" s="56" t="s">
        <v>216</v>
      </c>
      <c r="AU309">
        <v>1624</v>
      </c>
    </row>
    <row r="310" spans="1:47" x14ac:dyDescent="0.3">
      <c r="A310" s="76" t="s">
        <v>724</v>
      </c>
      <c r="B310" s="69" t="s">
        <v>1005</v>
      </c>
      <c r="C310" s="69" t="s">
        <v>379</v>
      </c>
      <c r="D310" s="69" t="s">
        <v>681</v>
      </c>
      <c r="E310" s="69" t="s">
        <v>673</v>
      </c>
      <c r="F310" s="69">
        <v>12</v>
      </c>
      <c r="G310" s="69">
        <v>11018</v>
      </c>
      <c r="H310" s="69">
        <v>10</v>
      </c>
      <c r="I310" s="69">
        <v>7.5</v>
      </c>
      <c r="J310" s="69" t="s">
        <v>642</v>
      </c>
      <c r="K310" s="69" t="s">
        <v>384</v>
      </c>
      <c r="L310" s="69" t="s">
        <v>643</v>
      </c>
      <c r="M310" s="69">
        <f t="shared" si="49"/>
        <v>132216</v>
      </c>
      <c r="N310" s="69">
        <f t="shared" si="50"/>
        <v>13221.6</v>
      </c>
      <c r="O310" s="69">
        <f t="shared" si="51"/>
        <v>118994.4</v>
      </c>
      <c r="P310" s="69">
        <f t="shared" si="52"/>
        <v>8924.58</v>
      </c>
      <c r="Q310" s="69">
        <f t="shared" si="53"/>
        <v>127918.98</v>
      </c>
      <c r="R310" s="69"/>
      <c r="S310" s="69"/>
      <c r="T310" s="69">
        <f t="shared" si="54"/>
        <v>8924.58</v>
      </c>
      <c r="U310" s="69"/>
      <c r="V310" s="69"/>
      <c r="W310" s="69">
        <f t="shared" si="55"/>
        <v>128418.98</v>
      </c>
      <c r="X310" s="69" t="str">
        <f t="shared" si="56"/>
        <v>High sale</v>
      </c>
      <c r="Y310" s="69">
        <f t="shared" si="60"/>
        <v>0</v>
      </c>
      <c r="Z310" s="69" t="str" cm="1">
        <f t="array" ref="Z310">_xlfn.IFS(Q310&gt;=300000,"Large",Q310&gt;=150000,"Medium", Q310&gt;=0,"Small")</f>
        <v>Small</v>
      </c>
      <c r="AA310" s="69" t="str">
        <f t="shared" si="57"/>
        <v>J</v>
      </c>
      <c r="AB310" s="69" t="str">
        <f t="shared" si="58"/>
        <v>00309</v>
      </c>
      <c r="AC310" s="69" t="str">
        <f t="shared" si="59"/>
        <v>John-North</v>
      </c>
      <c r="AD310" s="69"/>
      <c r="AE310" s="69"/>
      <c r="AF310" s="69"/>
      <c r="AG310" s="69"/>
      <c r="AH310" s="70"/>
      <c r="AI310" s="71"/>
      <c r="AT310" s="56" t="s">
        <v>710</v>
      </c>
      <c r="AU310">
        <v>1395</v>
      </c>
    </row>
    <row r="311" spans="1:47" x14ac:dyDescent="0.3">
      <c r="A311" s="72" t="s">
        <v>658</v>
      </c>
      <c r="B311" s="73" t="s">
        <v>1006</v>
      </c>
      <c r="C311" s="73" t="s">
        <v>373</v>
      </c>
      <c r="D311" s="73" t="s">
        <v>663</v>
      </c>
      <c r="E311" s="73" t="s">
        <v>664</v>
      </c>
      <c r="F311" s="73">
        <v>29</v>
      </c>
      <c r="G311" s="73">
        <v>6075</v>
      </c>
      <c r="H311" s="73">
        <v>0</v>
      </c>
      <c r="I311" s="73">
        <v>7.5</v>
      </c>
      <c r="J311" s="73" t="s">
        <v>642</v>
      </c>
      <c r="K311" s="73" t="s">
        <v>372</v>
      </c>
      <c r="L311" s="73" t="s">
        <v>643</v>
      </c>
      <c r="M311" s="73">
        <f t="shared" si="49"/>
        <v>176175</v>
      </c>
      <c r="N311" s="73">
        <f t="shared" si="50"/>
        <v>0</v>
      </c>
      <c r="O311" s="73">
        <f t="shared" si="51"/>
        <v>176175</v>
      </c>
      <c r="P311" s="73">
        <f t="shared" si="52"/>
        <v>13213.125</v>
      </c>
      <c r="Q311" s="73">
        <f t="shared" si="53"/>
        <v>189388.125</v>
      </c>
      <c r="R311" s="73"/>
      <c r="S311" s="73"/>
      <c r="T311" s="73">
        <f t="shared" si="54"/>
        <v>13213.125</v>
      </c>
      <c r="U311" s="73"/>
      <c r="V311" s="73"/>
      <c r="W311" s="73">
        <f t="shared" si="55"/>
        <v>189888.125</v>
      </c>
      <c r="X311" s="73" t="str">
        <f t="shared" si="56"/>
        <v>High sale</v>
      </c>
      <c r="Y311" s="73">
        <f t="shared" si="60"/>
        <v>0</v>
      </c>
      <c r="Z311" s="73" t="str" cm="1">
        <f t="array" ref="Z311">_xlfn.IFS(Q311&gt;=300000,"Large",Q311&gt;=150000,"Medium", Q311&gt;=0,"Small")</f>
        <v>Medium</v>
      </c>
      <c r="AA311" s="73" t="str">
        <f t="shared" si="57"/>
        <v>J</v>
      </c>
      <c r="AB311" s="73" t="str">
        <f t="shared" si="58"/>
        <v>00310</v>
      </c>
      <c r="AC311" s="73" t="str">
        <f t="shared" si="59"/>
        <v>Fatima-North</v>
      </c>
      <c r="AD311" s="73"/>
      <c r="AE311" s="73"/>
      <c r="AF311" s="73"/>
      <c r="AG311" s="73"/>
      <c r="AH311" s="74"/>
      <c r="AI311" s="75"/>
      <c r="AT311" s="56" t="s">
        <v>652</v>
      </c>
      <c r="AU311">
        <v>1727</v>
      </c>
    </row>
    <row r="312" spans="1:47" x14ac:dyDescent="0.3">
      <c r="A312" s="76" t="s">
        <v>699</v>
      </c>
      <c r="B312" s="69" t="s">
        <v>1007</v>
      </c>
      <c r="C312" s="69" t="s">
        <v>639</v>
      </c>
      <c r="D312" s="69" t="s">
        <v>660</v>
      </c>
      <c r="E312" s="69" t="s">
        <v>406</v>
      </c>
      <c r="F312" s="69">
        <v>24</v>
      </c>
      <c r="G312" s="69">
        <v>937</v>
      </c>
      <c r="H312" s="69">
        <v>5</v>
      </c>
      <c r="I312" s="69">
        <v>7.5</v>
      </c>
      <c r="J312" s="69" t="s">
        <v>648</v>
      </c>
      <c r="K312" s="69" t="s">
        <v>392</v>
      </c>
      <c r="L312" s="69" t="s">
        <v>636</v>
      </c>
      <c r="M312" s="69">
        <f t="shared" si="49"/>
        <v>22488</v>
      </c>
      <c r="N312" s="69">
        <f t="shared" si="50"/>
        <v>1124.4000000000001</v>
      </c>
      <c r="O312" s="69">
        <f t="shared" si="51"/>
        <v>21363.599999999999</v>
      </c>
      <c r="P312" s="69">
        <f t="shared" si="52"/>
        <v>1602.27</v>
      </c>
      <c r="Q312" s="69">
        <f t="shared" si="53"/>
        <v>22965.87</v>
      </c>
      <c r="R312" s="69"/>
      <c r="S312" s="69"/>
      <c r="T312" s="69">
        <f t="shared" si="54"/>
        <v>1602.2699999999998</v>
      </c>
      <c r="U312" s="69"/>
      <c r="V312" s="69"/>
      <c r="W312" s="69">
        <f t="shared" si="55"/>
        <v>23465.87</v>
      </c>
      <c r="X312" s="69" t="str">
        <f t="shared" si="56"/>
        <v>Low Sale</v>
      </c>
      <c r="Y312" s="69">
        <f t="shared" si="60"/>
        <v>0</v>
      </c>
      <c r="Z312" s="69" t="str" cm="1">
        <f t="array" ref="Z312">_xlfn.IFS(Q312&gt;=300000,"Large",Q312&gt;=150000,"Medium", Q312&gt;=0,"Small")</f>
        <v>Small</v>
      </c>
      <c r="AA312" s="69" t="str">
        <f t="shared" si="57"/>
        <v>J</v>
      </c>
      <c r="AB312" s="69" t="str">
        <f t="shared" si="58"/>
        <v>00311</v>
      </c>
      <c r="AC312" s="69" t="str">
        <f t="shared" si="59"/>
        <v>Grace-South</v>
      </c>
      <c r="AD312" s="69"/>
      <c r="AE312" s="69"/>
      <c r="AF312" s="69"/>
      <c r="AG312" s="69"/>
      <c r="AH312" s="70"/>
      <c r="AI312" s="71"/>
      <c r="AT312" s="56" t="s">
        <v>685</v>
      </c>
      <c r="AU312">
        <v>1958</v>
      </c>
    </row>
    <row r="313" spans="1:47" x14ac:dyDescent="0.3">
      <c r="A313" s="72" t="s">
        <v>644</v>
      </c>
      <c r="B313" s="73" t="s">
        <v>1008</v>
      </c>
      <c r="C313" s="73" t="s">
        <v>373</v>
      </c>
      <c r="D313" s="73" t="s">
        <v>710</v>
      </c>
      <c r="E313" s="73" t="s">
        <v>641</v>
      </c>
      <c r="F313" s="73">
        <v>50</v>
      </c>
      <c r="G313" s="73">
        <v>3781</v>
      </c>
      <c r="H313" s="73">
        <v>0</v>
      </c>
      <c r="I313" s="73">
        <v>7.5</v>
      </c>
      <c r="J313" s="73" t="s">
        <v>656</v>
      </c>
      <c r="K313" s="73" t="s">
        <v>372</v>
      </c>
      <c r="L313" s="73" t="s">
        <v>643</v>
      </c>
      <c r="M313" s="73">
        <f t="shared" si="49"/>
        <v>189050</v>
      </c>
      <c r="N313" s="73">
        <f t="shared" si="50"/>
        <v>0</v>
      </c>
      <c r="O313" s="73">
        <f t="shared" si="51"/>
        <v>189050</v>
      </c>
      <c r="P313" s="73">
        <f t="shared" si="52"/>
        <v>14178.75</v>
      </c>
      <c r="Q313" s="73">
        <f t="shared" si="53"/>
        <v>203228.75</v>
      </c>
      <c r="R313" s="73"/>
      <c r="S313" s="73"/>
      <c r="T313" s="73">
        <f t="shared" si="54"/>
        <v>14178.75</v>
      </c>
      <c r="U313" s="73"/>
      <c r="V313" s="73"/>
      <c r="W313" s="73">
        <f t="shared" si="55"/>
        <v>203728.75</v>
      </c>
      <c r="X313" s="73" t="str">
        <f t="shared" si="56"/>
        <v>High sale</v>
      </c>
      <c r="Y313" s="73">
        <f t="shared" si="60"/>
        <v>9452.5</v>
      </c>
      <c r="Z313" s="73" t="str" cm="1">
        <f t="array" ref="Z313">_xlfn.IFS(Q313&gt;=300000,"Large",Q313&gt;=150000,"Medium", Q313&gt;=0,"Small")</f>
        <v>Medium</v>
      </c>
      <c r="AA313" s="73" t="str">
        <f t="shared" si="57"/>
        <v>J</v>
      </c>
      <c r="AB313" s="73" t="str">
        <f t="shared" si="58"/>
        <v>00312</v>
      </c>
      <c r="AC313" s="73" t="str">
        <f t="shared" si="59"/>
        <v>Fatima-North</v>
      </c>
      <c r="AD313" s="73"/>
      <c r="AE313" s="73"/>
      <c r="AF313" s="73"/>
      <c r="AG313" s="73"/>
      <c r="AH313" s="74"/>
      <c r="AI313" s="75"/>
      <c r="AT313" s="56" t="s">
        <v>784</v>
      </c>
      <c r="AU313">
        <v>1445</v>
      </c>
    </row>
    <row r="314" spans="1:47" x14ac:dyDescent="0.3">
      <c r="A314" s="76" t="s">
        <v>691</v>
      </c>
      <c r="B314" s="69" t="s">
        <v>1009</v>
      </c>
      <c r="C314" s="69" t="s">
        <v>93</v>
      </c>
      <c r="D314" s="69" t="s">
        <v>672</v>
      </c>
      <c r="E314" s="69" t="s">
        <v>673</v>
      </c>
      <c r="F314" s="69">
        <v>27</v>
      </c>
      <c r="G314" s="69">
        <v>13861</v>
      </c>
      <c r="H314" s="69">
        <v>15</v>
      </c>
      <c r="I314" s="69">
        <v>7.5</v>
      </c>
      <c r="J314" s="69" t="s">
        <v>656</v>
      </c>
      <c r="K314" s="69" t="s">
        <v>384</v>
      </c>
      <c r="L314" s="69" t="s">
        <v>636</v>
      </c>
      <c r="M314" s="69">
        <f t="shared" si="49"/>
        <v>374247</v>
      </c>
      <c r="N314" s="69">
        <f t="shared" si="50"/>
        <v>56137.05</v>
      </c>
      <c r="O314" s="69">
        <f t="shared" si="51"/>
        <v>318109.95</v>
      </c>
      <c r="P314" s="69">
        <f t="shared" si="52"/>
        <v>23858.24625</v>
      </c>
      <c r="Q314" s="69">
        <f t="shared" si="53"/>
        <v>341968.19625000004</v>
      </c>
      <c r="R314" s="69"/>
      <c r="S314" s="69"/>
      <c r="T314" s="69">
        <f t="shared" si="54"/>
        <v>23858.24625</v>
      </c>
      <c r="U314" s="69"/>
      <c r="V314" s="69"/>
      <c r="W314" s="69">
        <f t="shared" si="55"/>
        <v>342468.19625000004</v>
      </c>
      <c r="X314" s="69" t="str">
        <f t="shared" si="56"/>
        <v>High sale</v>
      </c>
      <c r="Y314" s="69">
        <f t="shared" si="60"/>
        <v>0</v>
      </c>
      <c r="Z314" s="69" t="str" cm="1">
        <f t="array" ref="Z314">_xlfn.IFS(Q314&gt;=300000,"Large",Q314&gt;=150000,"Medium", Q314&gt;=0,"Small")</f>
        <v>Large</v>
      </c>
      <c r="AA314" s="69" t="str">
        <f t="shared" si="57"/>
        <v>J</v>
      </c>
      <c r="AB314" s="69" t="str">
        <f t="shared" si="58"/>
        <v>00313</v>
      </c>
      <c r="AC314" s="69" t="str">
        <f t="shared" si="59"/>
        <v>Ibrahim-South</v>
      </c>
      <c r="AD314" s="69"/>
      <c r="AE314" s="69"/>
      <c r="AF314" s="69"/>
      <c r="AG314" s="69"/>
      <c r="AH314" s="70"/>
      <c r="AI314" s="71"/>
      <c r="AT314" s="56" t="s">
        <v>672</v>
      </c>
      <c r="AU314">
        <v>1488</v>
      </c>
    </row>
    <row r="315" spans="1:47" x14ac:dyDescent="0.3">
      <c r="A315" s="72" t="s">
        <v>721</v>
      </c>
      <c r="B315" s="73" t="s">
        <v>1010</v>
      </c>
      <c r="C315" s="73" t="s">
        <v>671</v>
      </c>
      <c r="D315" s="73" t="s">
        <v>685</v>
      </c>
      <c r="E315" s="73" t="s">
        <v>406</v>
      </c>
      <c r="F315" s="73">
        <v>17</v>
      </c>
      <c r="G315" s="73">
        <v>7314</v>
      </c>
      <c r="H315" s="73">
        <v>10</v>
      </c>
      <c r="I315" s="73">
        <v>7.5</v>
      </c>
      <c r="J315" s="73" t="s">
        <v>635</v>
      </c>
      <c r="K315" s="73" t="s">
        <v>372</v>
      </c>
      <c r="L315" s="73" t="s">
        <v>636</v>
      </c>
      <c r="M315" s="73">
        <f t="shared" si="49"/>
        <v>124338</v>
      </c>
      <c r="N315" s="73">
        <f t="shared" si="50"/>
        <v>12433.8</v>
      </c>
      <c r="O315" s="73">
        <f t="shared" si="51"/>
        <v>111904.2</v>
      </c>
      <c r="P315" s="73">
        <f t="shared" si="52"/>
        <v>8392.8150000000005</v>
      </c>
      <c r="Q315" s="73">
        <f t="shared" si="53"/>
        <v>120297.015</v>
      </c>
      <c r="R315" s="73"/>
      <c r="S315" s="73"/>
      <c r="T315" s="73">
        <f t="shared" si="54"/>
        <v>8392.8149999999987</v>
      </c>
      <c r="U315" s="73"/>
      <c r="V315" s="73"/>
      <c r="W315" s="73">
        <f t="shared" si="55"/>
        <v>120797.015</v>
      </c>
      <c r="X315" s="73" t="str">
        <f t="shared" si="56"/>
        <v>High sale</v>
      </c>
      <c r="Y315" s="73">
        <f t="shared" si="60"/>
        <v>0</v>
      </c>
      <c r="Z315" s="73" t="str" cm="1">
        <f t="array" ref="Z315">_xlfn.IFS(Q315&gt;=300000,"Large",Q315&gt;=150000,"Medium", Q315&gt;=0,"Small")</f>
        <v>Small</v>
      </c>
      <c r="AA315" s="73" t="str">
        <f t="shared" si="57"/>
        <v>J</v>
      </c>
      <c r="AB315" s="73" t="str">
        <f t="shared" si="58"/>
        <v>00314</v>
      </c>
      <c r="AC315" s="73" t="str">
        <f t="shared" si="59"/>
        <v>Bola-South</v>
      </c>
      <c r="AD315" s="73"/>
      <c r="AE315" s="73"/>
      <c r="AF315" s="73"/>
      <c r="AG315" s="73"/>
      <c r="AH315" s="74"/>
      <c r="AI315" s="75"/>
      <c r="AT315" s="56" t="s">
        <v>663</v>
      </c>
      <c r="AU315">
        <v>1867</v>
      </c>
    </row>
    <row r="316" spans="1:47" x14ac:dyDescent="0.3">
      <c r="A316" s="76" t="s">
        <v>666</v>
      </c>
      <c r="B316" s="69" t="s">
        <v>1011</v>
      </c>
      <c r="C316" s="69" t="s">
        <v>646</v>
      </c>
      <c r="D316" s="69" t="s">
        <v>690</v>
      </c>
      <c r="E316" s="69" t="s">
        <v>408</v>
      </c>
      <c r="F316" s="69">
        <v>49</v>
      </c>
      <c r="G316" s="69">
        <v>3129</v>
      </c>
      <c r="H316" s="69">
        <v>15</v>
      </c>
      <c r="I316" s="69">
        <v>7.5</v>
      </c>
      <c r="J316" s="69" t="s">
        <v>635</v>
      </c>
      <c r="K316" s="69" t="s">
        <v>392</v>
      </c>
      <c r="L316" s="69" t="s">
        <v>649</v>
      </c>
      <c r="M316" s="69">
        <f t="shared" si="49"/>
        <v>153321</v>
      </c>
      <c r="N316" s="69">
        <f t="shared" si="50"/>
        <v>22998.15</v>
      </c>
      <c r="O316" s="69">
        <f t="shared" si="51"/>
        <v>130322.85</v>
      </c>
      <c r="P316" s="69">
        <f t="shared" si="52"/>
        <v>9774.2137500000008</v>
      </c>
      <c r="Q316" s="69">
        <f t="shared" si="53"/>
        <v>140097.06375</v>
      </c>
      <c r="R316" s="69"/>
      <c r="S316" s="69"/>
      <c r="T316" s="69">
        <f t="shared" si="54"/>
        <v>9774.2137500000008</v>
      </c>
      <c r="U316" s="69"/>
      <c r="V316" s="69"/>
      <c r="W316" s="69">
        <f t="shared" si="55"/>
        <v>140597.06375</v>
      </c>
      <c r="X316" s="69" t="str">
        <f t="shared" si="56"/>
        <v>High sale</v>
      </c>
      <c r="Y316" s="69">
        <f t="shared" si="60"/>
        <v>6516.1425000000008</v>
      </c>
      <c r="Z316" s="69" t="str" cm="1">
        <f t="array" ref="Z316">_xlfn.IFS(Q316&gt;=300000,"Large",Q316&gt;=150000,"Medium", Q316&gt;=0,"Small")</f>
        <v>Small</v>
      </c>
      <c r="AA316" s="69" t="str">
        <f t="shared" si="57"/>
        <v>J</v>
      </c>
      <c r="AB316" s="69" t="str">
        <f t="shared" si="58"/>
        <v>00315</v>
      </c>
      <c r="AC316" s="69" t="str">
        <f t="shared" si="59"/>
        <v>Lucky-West</v>
      </c>
      <c r="AD316" s="69"/>
      <c r="AE316" s="69"/>
      <c r="AF316" s="69"/>
      <c r="AG316" s="69"/>
      <c r="AH316" s="70"/>
      <c r="AI316" s="71"/>
      <c r="AT316" s="56" t="s">
        <v>660</v>
      </c>
      <c r="AU316">
        <v>1798</v>
      </c>
    </row>
    <row r="317" spans="1:47" x14ac:dyDescent="0.3">
      <c r="A317" s="72" t="s">
        <v>696</v>
      </c>
      <c r="B317" s="73" t="s">
        <v>1012</v>
      </c>
      <c r="C317" s="73" t="s">
        <v>379</v>
      </c>
      <c r="D317" s="73" t="s">
        <v>663</v>
      </c>
      <c r="E317" s="73" t="s">
        <v>664</v>
      </c>
      <c r="F317" s="73">
        <v>11</v>
      </c>
      <c r="G317" s="73">
        <v>11342</v>
      </c>
      <c r="H317" s="73">
        <v>10</v>
      </c>
      <c r="I317" s="73">
        <v>7.5</v>
      </c>
      <c r="J317" s="73" t="s">
        <v>635</v>
      </c>
      <c r="K317" s="73" t="s">
        <v>392</v>
      </c>
      <c r="L317" s="73" t="s">
        <v>665</v>
      </c>
      <c r="M317" s="73">
        <f t="shared" si="49"/>
        <v>124762</v>
      </c>
      <c r="N317" s="73">
        <f t="shared" si="50"/>
        <v>12476.2</v>
      </c>
      <c r="O317" s="73">
        <f t="shared" si="51"/>
        <v>112285.8</v>
      </c>
      <c r="P317" s="73">
        <f t="shared" si="52"/>
        <v>8421.4349999999995</v>
      </c>
      <c r="Q317" s="73">
        <f t="shared" si="53"/>
        <v>120707.235</v>
      </c>
      <c r="R317" s="73"/>
      <c r="S317" s="73"/>
      <c r="T317" s="73">
        <f t="shared" si="54"/>
        <v>8421.4349999999995</v>
      </c>
      <c r="U317" s="73"/>
      <c r="V317" s="73"/>
      <c r="W317" s="73">
        <f t="shared" si="55"/>
        <v>121207.235</v>
      </c>
      <c r="X317" s="73" t="str">
        <f t="shared" si="56"/>
        <v>High sale</v>
      </c>
      <c r="Y317" s="73">
        <f t="shared" si="60"/>
        <v>0</v>
      </c>
      <c r="Z317" s="73" t="str" cm="1">
        <f t="array" ref="Z317">_xlfn.IFS(Q317&gt;=300000,"Large",Q317&gt;=150000,"Medium", Q317&gt;=0,"Small")</f>
        <v>Small</v>
      </c>
      <c r="AA317" s="73" t="str">
        <f t="shared" si="57"/>
        <v>J</v>
      </c>
      <c r="AB317" s="73" t="str">
        <f t="shared" si="58"/>
        <v>00316</v>
      </c>
      <c r="AC317" s="73" t="str">
        <f t="shared" si="59"/>
        <v>John-East</v>
      </c>
      <c r="AD317" s="73"/>
      <c r="AE317" s="73"/>
      <c r="AF317" s="73"/>
      <c r="AG317" s="73"/>
      <c r="AH317" s="74"/>
      <c r="AI317" s="75"/>
      <c r="AT317" s="56" t="s">
        <v>675</v>
      </c>
      <c r="AU317">
        <v>1338</v>
      </c>
    </row>
    <row r="318" spans="1:47" x14ac:dyDescent="0.3">
      <c r="A318" s="76" t="s">
        <v>650</v>
      </c>
      <c r="B318" s="69" t="s">
        <v>1013</v>
      </c>
      <c r="C318" s="69" t="s">
        <v>646</v>
      </c>
      <c r="D318" s="69" t="s">
        <v>710</v>
      </c>
      <c r="E318" s="69" t="s">
        <v>641</v>
      </c>
      <c r="F318" s="69">
        <v>49</v>
      </c>
      <c r="G318" s="69">
        <v>3051</v>
      </c>
      <c r="H318" s="69">
        <v>15</v>
      </c>
      <c r="I318" s="69">
        <v>7.5</v>
      </c>
      <c r="J318" s="69" t="s">
        <v>642</v>
      </c>
      <c r="K318" s="69" t="s">
        <v>384</v>
      </c>
      <c r="L318" s="69" t="s">
        <v>643</v>
      </c>
      <c r="M318" s="69">
        <f t="shared" si="49"/>
        <v>149499</v>
      </c>
      <c r="N318" s="69">
        <f t="shared" si="50"/>
        <v>22424.85</v>
      </c>
      <c r="O318" s="69">
        <f t="shared" si="51"/>
        <v>127074.15</v>
      </c>
      <c r="P318" s="69">
        <f t="shared" si="52"/>
        <v>9530.5612500000007</v>
      </c>
      <c r="Q318" s="69">
        <f t="shared" si="53"/>
        <v>136604.71124999999</v>
      </c>
      <c r="R318" s="69"/>
      <c r="S318" s="69"/>
      <c r="T318" s="69">
        <f t="shared" si="54"/>
        <v>9530.5612499999988</v>
      </c>
      <c r="U318" s="69"/>
      <c r="V318" s="69"/>
      <c r="W318" s="69">
        <f t="shared" si="55"/>
        <v>137104.71124999999</v>
      </c>
      <c r="X318" s="69" t="str">
        <f t="shared" si="56"/>
        <v>High sale</v>
      </c>
      <c r="Y318" s="69">
        <f t="shared" si="60"/>
        <v>6353.7075000000004</v>
      </c>
      <c r="Z318" s="69" t="str" cm="1">
        <f t="array" ref="Z318">_xlfn.IFS(Q318&gt;=300000,"Large",Q318&gt;=150000,"Medium", Q318&gt;=0,"Small")</f>
        <v>Small</v>
      </c>
      <c r="AA318" s="69" t="str">
        <f t="shared" si="57"/>
        <v>J</v>
      </c>
      <c r="AB318" s="69" t="str">
        <f t="shared" si="58"/>
        <v>00317</v>
      </c>
      <c r="AC318" s="69" t="str">
        <f t="shared" si="59"/>
        <v>Lucky-North</v>
      </c>
      <c r="AD318" s="69"/>
      <c r="AE318" s="69"/>
      <c r="AF318" s="69"/>
      <c r="AG318" s="69"/>
      <c r="AH318" s="70"/>
      <c r="AI318" s="71"/>
      <c r="AT318" s="56" t="s">
        <v>698</v>
      </c>
      <c r="AU318">
        <v>1207</v>
      </c>
    </row>
    <row r="319" spans="1:47" x14ac:dyDescent="0.3">
      <c r="A319" s="72" t="s">
        <v>696</v>
      </c>
      <c r="B319" s="73" t="s">
        <v>1014</v>
      </c>
      <c r="C319" s="73" t="s">
        <v>639</v>
      </c>
      <c r="D319" s="73" t="s">
        <v>681</v>
      </c>
      <c r="E319" s="73" t="s">
        <v>673</v>
      </c>
      <c r="F319" s="73">
        <v>1</v>
      </c>
      <c r="G319" s="73">
        <v>2845</v>
      </c>
      <c r="H319" s="73">
        <v>5</v>
      </c>
      <c r="I319" s="73">
        <v>7.5</v>
      </c>
      <c r="J319" s="73" t="s">
        <v>656</v>
      </c>
      <c r="K319" s="73" t="s">
        <v>392</v>
      </c>
      <c r="L319" s="73" t="s">
        <v>665</v>
      </c>
      <c r="M319" s="73">
        <f t="shared" si="49"/>
        <v>2845</v>
      </c>
      <c r="N319" s="73">
        <f t="shared" si="50"/>
        <v>142.25</v>
      </c>
      <c r="O319" s="73">
        <f t="shared" si="51"/>
        <v>2702.75</v>
      </c>
      <c r="P319" s="73">
        <f t="shared" si="52"/>
        <v>202.70625000000001</v>
      </c>
      <c r="Q319" s="73">
        <f t="shared" si="53"/>
        <v>2905.4562500000002</v>
      </c>
      <c r="R319" s="73"/>
      <c r="S319" s="73"/>
      <c r="T319" s="73">
        <f t="shared" si="54"/>
        <v>202.70624999999998</v>
      </c>
      <c r="U319" s="73"/>
      <c r="V319" s="73"/>
      <c r="W319" s="73">
        <f t="shared" si="55"/>
        <v>3405.4562500000002</v>
      </c>
      <c r="X319" s="73" t="str">
        <f t="shared" si="56"/>
        <v>Low Sale</v>
      </c>
      <c r="Y319" s="73">
        <f t="shared" si="60"/>
        <v>0</v>
      </c>
      <c r="Z319" s="73" t="str" cm="1">
        <f t="array" ref="Z319">_xlfn.IFS(Q319&gt;=300000,"Large",Q319&gt;=150000,"Medium", Q319&gt;=0,"Small")</f>
        <v>Small</v>
      </c>
      <c r="AA319" s="73" t="str">
        <f t="shared" si="57"/>
        <v>J</v>
      </c>
      <c r="AB319" s="73" t="str">
        <f t="shared" si="58"/>
        <v>00318</v>
      </c>
      <c r="AC319" s="73" t="str">
        <f t="shared" si="59"/>
        <v>Grace-East</v>
      </c>
      <c r="AD319" s="73"/>
      <c r="AE319" s="73"/>
      <c r="AF319" s="73"/>
      <c r="AG319" s="73"/>
      <c r="AH319" s="74"/>
      <c r="AI319" s="75"/>
      <c r="AT319" s="56" t="s">
        <v>690</v>
      </c>
      <c r="AU319">
        <v>1577</v>
      </c>
    </row>
    <row r="320" spans="1:47" x14ac:dyDescent="0.3">
      <c r="A320" s="76" t="s">
        <v>687</v>
      </c>
      <c r="B320" s="69" t="s">
        <v>1015</v>
      </c>
      <c r="C320" s="69" t="s">
        <v>89</v>
      </c>
      <c r="D320" s="69" t="s">
        <v>718</v>
      </c>
      <c r="E320" s="69" t="s">
        <v>403</v>
      </c>
      <c r="F320" s="69">
        <v>12</v>
      </c>
      <c r="G320" s="69">
        <v>1067</v>
      </c>
      <c r="H320" s="69">
        <v>15</v>
      </c>
      <c r="I320" s="69">
        <v>7.5</v>
      </c>
      <c r="J320" s="69" t="s">
        <v>635</v>
      </c>
      <c r="K320" s="69" t="s">
        <v>372</v>
      </c>
      <c r="L320" s="69" t="s">
        <v>665</v>
      </c>
      <c r="M320" s="69">
        <f t="shared" si="49"/>
        <v>12804</v>
      </c>
      <c r="N320" s="69">
        <f t="shared" si="50"/>
        <v>1920.6</v>
      </c>
      <c r="O320" s="69">
        <f t="shared" si="51"/>
        <v>10883.4</v>
      </c>
      <c r="P320" s="69">
        <f t="shared" si="52"/>
        <v>816.255</v>
      </c>
      <c r="Q320" s="69">
        <f t="shared" si="53"/>
        <v>11699.654999999999</v>
      </c>
      <c r="R320" s="69"/>
      <c r="S320" s="69"/>
      <c r="T320" s="69">
        <f t="shared" si="54"/>
        <v>816.255</v>
      </c>
      <c r="U320" s="69"/>
      <c r="V320" s="69"/>
      <c r="W320" s="69">
        <f t="shared" si="55"/>
        <v>12199.654999999999</v>
      </c>
      <c r="X320" s="69" t="str">
        <f t="shared" si="56"/>
        <v>Low Sale</v>
      </c>
      <c r="Y320" s="69">
        <f t="shared" si="60"/>
        <v>0</v>
      </c>
      <c r="Z320" s="69" t="str" cm="1">
        <f t="array" ref="Z320">_xlfn.IFS(Q320&gt;=300000,"Large",Q320&gt;=150000,"Medium", Q320&gt;=0,"Small")</f>
        <v>Small</v>
      </c>
      <c r="AA320" s="69" t="str">
        <f t="shared" si="57"/>
        <v>J</v>
      </c>
      <c r="AB320" s="69" t="str">
        <f t="shared" si="58"/>
        <v>00319</v>
      </c>
      <c r="AC320" s="69" t="str">
        <f t="shared" si="59"/>
        <v>Chinedu-East</v>
      </c>
      <c r="AD320" s="69"/>
      <c r="AE320" s="69"/>
      <c r="AF320" s="69"/>
      <c r="AG320" s="69"/>
      <c r="AH320" s="70"/>
      <c r="AI320" s="71"/>
      <c r="AT320" s="56" t="s">
        <v>681</v>
      </c>
      <c r="AU320">
        <v>1689</v>
      </c>
    </row>
    <row r="321" spans="1:47" x14ac:dyDescent="0.3">
      <c r="A321" s="72" t="s">
        <v>687</v>
      </c>
      <c r="B321" s="73" t="s">
        <v>1016</v>
      </c>
      <c r="C321" s="73" t="s">
        <v>646</v>
      </c>
      <c r="D321" s="73" t="s">
        <v>690</v>
      </c>
      <c r="E321" s="73" t="s">
        <v>408</v>
      </c>
      <c r="F321" s="73">
        <v>2</v>
      </c>
      <c r="G321" s="73">
        <v>1812</v>
      </c>
      <c r="H321" s="73">
        <v>0</v>
      </c>
      <c r="I321" s="73">
        <v>7.5</v>
      </c>
      <c r="J321" s="73" t="s">
        <v>656</v>
      </c>
      <c r="K321" s="73" t="s">
        <v>372</v>
      </c>
      <c r="L321" s="73" t="s">
        <v>643</v>
      </c>
      <c r="M321" s="73">
        <f t="shared" si="49"/>
        <v>3624</v>
      </c>
      <c r="N321" s="73">
        <f t="shared" si="50"/>
        <v>0</v>
      </c>
      <c r="O321" s="73">
        <f t="shared" si="51"/>
        <v>3624</v>
      </c>
      <c r="P321" s="73">
        <f t="shared" si="52"/>
        <v>271.8</v>
      </c>
      <c r="Q321" s="73">
        <f t="shared" si="53"/>
        <v>3895.8</v>
      </c>
      <c r="R321" s="73"/>
      <c r="S321" s="73"/>
      <c r="T321" s="73">
        <f t="shared" si="54"/>
        <v>271.8</v>
      </c>
      <c r="U321" s="73"/>
      <c r="V321" s="73"/>
      <c r="W321" s="73">
        <f t="shared" si="55"/>
        <v>4395.8</v>
      </c>
      <c r="X321" s="73" t="str">
        <f t="shared" si="56"/>
        <v>Low Sale</v>
      </c>
      <c r="Y321" s="73">
        <f t="shared" si="60"/>
        <v>0</v>
      </c>
      <c r="Z321" s="73" t="str" cm="1">
        <f t="array" ref="Z321">_xlfn.IFS(Q321&gt;=300000,"Large",Q321&gt;=150000,"Medium", Q321&gt;=0,"Small")</f>
        <v>Small</v>
      </c>
      <c r="AA321" s="73" t="str">
        <f t="shared" si="57"/>
        <v>J</v>
      </c>
      <c r="AB321" s="73" t="str">
        <f t="shared" si="58"/>
        <v>00320</v>
      </c>
      <c r="AC321" s="73" t="str">
        <f t="shared" si="59"/>
        <v>Lucky-North</v>
      </c>
      <c r="AD321" s="73"/>
      <c r="AE321" s="73"/>
      <c r="AF321" s="73"/>
      <c r="AG321" s="73"/>
      <c r="AH321" s="74"/>
      <c r="AI321" s="75"/>
      <c r="AT321" s="56" t="s">
        <v>718</v>
      </c>
      <c r="AU321">
        <v>1663</v>
      </c>
    </row>
    <row r="322" spans="1:47" x14ac:dyDescent="0.3">
      <c r="A322" s="76" t="s">
        <v>743</v>
      </c>
      <c r="B322" s="69" t="s">
        <v>1017</v>
      </c>
      <c r="C322" s="69" t="s">
        <v>373</v>
      </c>
      <c r="D322" s="69" t="s">
        <v>685</v>
      </c>
      <c r="E322" s="69" t="s">
        <v>406</v>
      </c>
      <c r="F322" s="69">
        <v>19</v>
      </c>
      <c r="G322" s="69">
        <v>9772</v>
      </c>
      <c r="H322" s="69">
        <v>10</v>
      </c>
      <c r="I322" s="69">
        <v>7.5</v>
      </c>
      <c r="J322" s="69" t="s">
        <v>648</v>
      </c>
      <c r="K322" s="69" t="s">
        <v>392</v>
      </c>
      <c r="L322" s="69" t="s">
        <v>636</v>
      </c>
      <c r="M322" s="69">
        <f t="shared" ref="M322:M385" si="61">SUM(F322*G322)</f>
        <v>185668</v>
      </c>
      <c r="N322" s="69">
        <f t="shared" ref="N322:N385" si="62">SUM(M322*H322/100)</f>
        <v>18566.8</v>
      </c>
      <c r="O322" s="69">
        <f t="shared" ref="O322:O385" si="63">SUM(M322-N322)</f>
        <v>167101.20000000001</v>
      </c>
      <c r="P322" s="69">
        <f t="shared" ref="P322:P385" si="64">SUM(O322*I322/100)</f>
        <v>12532.59</v>
      </c>
      <c r="Q322" s="69">
        <f t="shared" ref="Q322:Q385" si="65">SUM(P322+O322)</f>
        <v>179633.79</v>
      </c>
      <c r="R322" s="69"/>
      <c r="S322" s="69"/>
      <c r="T322" s="69">
        <f t="shared" ref="T322:T385" si="66">$S$4*O322</f>
        <v>12532.59</v>
      </c>
      <c r="U322" s="69"/>
      <c r="V322" s="69"/>
      <c r="W322" s="69">
        <f t="shared" ref="W322:W385" si="67">Q322+$V$5</f>
        <v>180133.79</v>
      </c>
      <c r="X322" s="69" t="str">
        <f t="shared" ref="X322:X385" si="68">IF(Q322&gt;=100000,"High sale","Low Sale")</f>
        <v>High sale</v>
      </c>
      <c r="Y322" s="69">
        <f t="shared" si="60"/>
        <v>0</v>
      </c>
      <c r="Z322" s="69" t="str" cm="1">
        <f t="array" ref="Z322">_xlfn.IFS(Q322&gt;=300000,"Large",Q322&gt;=150000,"Medium", Q322&gt;=0,"Small")</f>
        <v>Medium</v>
      </c>
      <c r="AA322" s="69" t="str">
        <f t="shared" ref="AA322:AA385" si="69">TEXT(A322,"mmmmm")</f>
        <v>J</v>
      </c>
      <c r="AB322" s="69" t="str">
        <f t="shared" ref="AB322:AB385" si="70">RIGHT(B322,5)</f>
        <v>00321</v>
      </c>
      <c r="AC322" s="69" t="str">
        <f t="shared" ref="AC322:AC385" si="71">_xlfn.CONCAT((C322&amp;"-"&amp;L322))</f>
        <v>Fatima-South</v>
      </c>
      <c r="AD322" s="69"/>
      <c r="AE322" s="69"/>
      <c r="AF322" s="69"/>
      <c r="AG322" s="69"/>
      <c r="AH322" s="70"/>
      <c r="AI322" s="71"/>
      <c r="AT322" s="56" t="s">
        <v>740</v>
      </c>
      <c r="AU322">
        <v>1311</v>
      </c>
    </row>
    <row r="323" spans="1:47" x14ac:dyDescent="0.3">
      <c r="A323" s="72" t="s">
        <v>682</v>
      </c>
      <c r="B323" s="73" t="s">
        <v>1018</v>
      </c>
      <c r="C323" s="73" t="s">
        <v>379</v>
      </c>
      <c r="D323" s="73" t="s">
        <v>216</v>
      </c>
      <c r="E323" s="73" t="s">
        <v>647</v>
      </c>
      <c r="F323" s="73">
        <v>3</v>
      </c>
      <c r="G323" s="73">
        <v>1840</v>
      </c>
      <c r="H323" s="73">
        <v>0</v>
      </c>
      <c r="I323" s="73">
        <v>7.5</v>
      </c>
      <c r="J323" s="73" t="s">
        <v>635</v>
      </c>
      <c r="K323" s="73" t="s">
        <v>372</v>
      </c>
      <c r="L323" s="73" t="s">
        <v>649</v>
      </c>
      <c r="M323" s="73">
        <f t="shared" si="61"/>
        <v>5520</v>
      </c>
      <c r="N323" s="73">
        <f t="shared" si="62"/>
        <v>0</v>
      </c>
      <c r="O323" s="73">
        <f t="shared" si="63"/>
        <v>5520</v>
      </c>
      <c r="P323" s="73">
        <f t="shared" si="64"/>
        <v>414</v>
      </c>
      <c r="Q323" s="73">
        <f t="shared" si="65"/>
        <v>5934</v>
      </c>
      <c r="R323" s="73"/>
      <c r="S323" s="73"/>
      <c r="T323" s="73">
        <f t="shared" si="66"/>
        <v>414</v>
      </c>
      <c r="U323" s="73"/>
      <c r="V323" s="73"/>
      <c r="W323" s="73">
        <f t="shared" si="67"/>
        <v>6434</v>
      </c>
      <c r="X323" s="73" t="str">
        <f t="shared" si="68"/>
        <v>Low Sale</v>
      </c>
      <c r="Y323" s="73">
        <f t="shared" ref="Y323:Y386" si="72">IF(F323&gt;=30,O323*5%,0)</f>
        <v>0</v>
      </c>
      <c r="Z323" s="73" t="str" cm="1">
        <f t="array" ref="Z323">_xlfn.IFS(Q323&gt;=300000,"Large",Q323&gt;=150000,"Medium", Q323&gt;=0,"Small")</f>
        <v>Small</v>
      </c>
      <c r="AA323" s="73" t="str">
        <f t="shared" si="69"/>
        <v>J</v>
      </c>
      <c r="AB323" s="73" t="str">
        <f t="shared" si="70"/>
        <v>00322</v>
      </c>
      <c r="AC323" s="73" t="str">
        <f t="shared" si="71"/>
        <v>John-West</v>
      </c>
      <c r="AD323" s="73"/>
      <c r="AE323" s="73"/>
      <c r="AF323" s="73"/>
      <c r="AG323" s="73"/>
      <c r="AH323" s="74"/>
      <c r="AI323" s="75"/>
      <c r="AT323" s="56" t="s">
        <v>1821</v>
      </c>
      <c r="AU323">
        <v>28478</v>
      </c>
    </row>
    <row r="324" spans="1:47" x14ac:dyDescent="0.3">
      <c r="A324" s="76" t="s">
        <v>691</v>
      </c>
      <c r="B324" s="69" t="s">
        <v>1019</v>
      </c>
      <c r="C324" s="69" t="s">
        <v>639</v>
      </c>
      <c r="D324" s="69" t="s">
        <v>784</v>
      </c>
      <c r="E324" s="69" t="s">
        <v>785</v>
      </c>
      <c r="F324" s="69">
        <v>35</v>
      </c>
      <c r="G324" s="69">
        <v>10172</v>
      </c>
      <c r="H324" s="69">
        <v>10</v>
      </c>
      <c r="I324" s="69">
        <v>7.5</v>
      </c>
      <c r="J324" s="69" t="s">
        <v>648</v>
      </c>
      <c r="K324" s="69" t="s">
        <v>372</v>
      </c>
      <c r="L324" s="69" t="s">
        <v>636</v>
      </c>
      <c r="M324" s="69">
        <f t="shared" si="61"/>
        <v>356020</v>
      </c>
      <c r="N324" s="69">
        <f t="shared" si="62"/>
        <v>35602</v>
      </c>
      <c r="O324" s="69">
        <f t="shared" si="63"/>
        <v>320418</v>
      </c>
      <c r="P324" s="69">
        <f t="shared" si="64"/>
        <v>24031.35</v>
      </c>
      <c r="Q324" s="69">
        <f t="shared" si="65"/>
        <v>344449.35</v>
      </c>
      <c r="R324" s="69"/>
      <c r="S324" s="69"/>
      <c r="T324" s="69">
        <f t="shared" si="66"/>
        <v>24031.35</v>
      </c>
      <c r="U324" s="69"/>
      <c r="V324" s="69"/>
      <c r="W324" s="69">
        <f t="shared" si="67"/>
        <v>344949.35</v>
      </c>
      <c r="X324" s="69" t="str">
        <f t="shared" si="68"/>
        <v>High sale</v>
      </c>
      <c r="Y324" s="69">
        <f t="shared" si="72"/>
        <v>16020.900000000001</v>
      </c>
      <c r="Z324" s="69" t="str" cm="1">
        <f t="array" ref="Z324">_xlfn.IFS(Q324&gt;=300000,"Large",Q324&gt;=150000,"Medium", Q324&gt;=0,"Small")</f>
        <v>Large</v>
      </c>
      <c r="AA324" s="69" t="str">
        <f t="shared" si="69"/>
        <v>J</v>
      </c>
      <c r="AB324" s="69" t="str">
        <f t="shared" si="70"/>
        <v>00323</v>
      </c>
      <c r="AC324" s="69" t="str">
        <f t="shared" si="71"/>
        <v>Grace-South</v>
      </c>
      <c r="AD324" s="69"/>
      <c r="AE324" s="69"/>
      <c r="AF324" s="69"/>
      <c r="AG324" s="69"/>
      <c r="AH324" s="70"/>
      <c r="AI324" s="71"/>
    </row>
    <row r="325" spans="1:47" x14ac:dyDescent="0.3">
      <c r="A325" s="72" t="s">
        <v>705</v>
      </c>
      <c r="B325" s="73" t="s">
        <v>1020</v>
      </c>
      <c r="C325" s="73" t="s">
        <v>639</v>
      </c>
      <c r="D325" s="73" t="s">
        <v>652</v>
      </c>
      <c r="E325" s="73" t="s">
        <v>653</v>
      </c>
      <c r="F325" s="73">
        <v>10</v>
      </c>
      <c r="G325" s="73">
        <v>673</v>
      </c>
      <c r="H325" s="73">
        <v>0</v>
      </c>
      <c r="I325" s="73">
        <v>7.5</v>
      </c>
      <c r="J325" s="73" t="s">
        <v>648</v>
      </c>
      <c r="K325" s="73" t="s">
        <v>384</v>
      </c>
      <c r="L325" s="73" t="s">
        <v>636</v>
      </c>
      <c r="M325" s="73">
        <f t="shared" si="61"/>
        <v>6730</v>
      </c>
      <c r="N325" s="73">
        <f t="shared" si="62"/>
        <v>0</v>
      </c>
      <c r="O325" s="73">
        <f t="shared" si="63"/>
        <v>6730</v>
      </c>
      <c r="P325" s="73">
        <f t="shared" si="64"/>
        <v>504.75</v>
      </c>
      <c r="Q325" s="73">
        <f t="shared" si="65"/>
        <v>7234.75</v>
      </c>
      <c r="R325" s="73"/>
      <c r="S325" s="73"/>
      <c r="T325" s="73">
        <f t="shared" si="66"/>
        <v>504.75</v>
      </c>
      <c r="U325" s="73"/>
      <c r="V325" s="73"/>
      <c r="W325" s="73">
        <f t="shared" si="67"/>
        <v>7734.75</v>
      </c>
      <c r="X325" s="73" t="str">
        <f t="shared" si="68"/>
        <v>Low Sale</v>
      </c>
      <c r="Y325" s="73">
        <f t="shared" si="72"/>
        <v>0</v>
      </c>
      <c r="Z325" s="73" t="str" cm="1">
        <f t="array" ref="Z325">_xlfn.IFS(Q325&gt;=300000,"Large",Q325&gt;=150000,"Medium", Q325&gt;=0,"Small")</f>
        <v>Small</v>
      </c>
      <c r="AA325" s="73" t="str">
        <f t="shared" si="69"/>
        <v>J</v>
      </c>
      <c r="AB325" s="73" t="str">
        <f t="shared" si="70"/>
        <v>00324</v>
      </c>
      <c r="AC325" s="73" t="str">
        <f t="shared" si="71"/>
        <v>Grace-South</v>
      </c>
      <c r="AD325" s="73"/>
      <c r="AE325" s="73"/>
      <c r="AF325" s="73"/>
      <c r="AG325" s="73"/>
      <c r="AH325" s="74"/>
      <c r="AI325" s="75"/>
    </row>
    <row r="326" spans="1:47" x14ac:dyDescent="0.3">
      <c r="A326" s="76" t="s">
        <v>632</v>
      </c>
      <c r="B326" s="69" t="s">
        <v>1021</v>
      </c>
      <c r="C326" s="69" t="s">
        <v>671</v>
      </c>
      <c r="D326" s="69" t="s">
        <v>246</v>
      </c>
      <c r="E326" s="69" t="s">
        <v>416</v>
      </c>
      <c r="F326" s="69">
        <v>41</v>
      </c>
      <c r="G326" s="69">
        <v>2737</v>
      </c>
      <c r="H326" s="69">
        <v>15</v>
      </c>
      <c r="I326" s="69">
        <v>7.5</v>
      </c>
      <c r="J326" s="69" t="s">
        <v>656</v>
      </c>
      <c r="K326" s="69" t="s">
        <v>372</v>
      </c>
      <c r="L326" s="69" t="s">
        <v>643</v>
      </c>
      <c r="M326" s="69">
        <f t="shared" si="61"/>
        <v>112217</v>
      </c>
      <c r="N326" s="69">
        <f t="shared" si="62"/>
        <v>16832.55</v>
      </c>
      <c r="O326" s="69">
        <f t="shared" si="63"/>
        <v>95384.45</v>
      </c>
      <c r="P326" s="69">
        <f t="shared" si="64"/>
        <v>7153.8337499999998</v>
      </c>
      <c r="Q326" s="69">
        <f t="shared" si="65"/>
        <v>102538.28375</v>
      </c>
      <c r="R326" s="69"/>
      <c r="S326" s="69"/>
      <c r="T326" s="69">
        <f t="shared" si="66"/>
        <v>7153.8337499999998</v>
      </c>
      <c r="U326" s="69"/>
      <c r="V326" s="69"/>
      <c r="W326" s="69">
        <f t="shared" si="67"/>
        <v>103038.28375</v>
      </c>
      <c r="X326" s="69" t="str">
        <f t="shared" si="68"/>
        <v>High sale</v>
      </c>
      <c r="Y326" s="69">
        <f t="shared" si="72"/>
        <v>4769.2224999999999</v>
      </c>
      <c r="Z326" s="69" t="str" cm="1">
        <f t="array" ref="Z326">_xlfn.IFS(Q326&gt;=300000,"Large",Q326&gt;=150000,"Medium", Q326&gt;=0,"Small")</f>
        <v>Small</v>
      </c>
      <c r="AA326" s="69" t="str">
        <f t="shared" si="69"/>
        <v>J</v>
      </c>
      <c r="AB326" s="69" t="str">
        <f t="shared" si="70"/>
        <v>00325</v>
      </c>
      <c r="AC326" s="69" t="str">
        <f t="shared" si="71"/>
        <v>Bola-North</v>
      </c>
      <c r="AD326" s="69"/>
      <c r="AE326" s="69"/>
      <c r="AF326" s="69"/>
      <c r="AG326" s="69"/>
      <c r="AH326" s="70"/>
      <c r="AI326" s="71"/>
      <c r="AK326" t="s">
        <v>1822</v>
      </c>
      <c r="AL326" t="s">
        <v>3088</v>
      </c>
    </row>
    <row r="327" spans="1:47" x14ac:dyDescent="0.3">
      <c r="A327" s="72" t="s">
        <v>743</v>
      </c>
      <c r="B327" s="73" t="s">
        <v>1022</v>
      </c>
      <c r="C327" s="73" t="s">
        <v>373</v>
      </c>
      <c r="D327" s="73" t="s">
        <v>675</v>
      </c>
      <c r="E327" s="73" t="s">
        <v>403</v>
      </c>
      <c r="F327" s="73">
        <v>18</v>
      </c>
      <c r="G327" s="73">
        <v>542</v>
      </c>
      <c r="H327" s="73">
        <v>0</v>
      </c>
      <c r="I327" s="73">
        <v>7.5</v>
      </c>
      <c r="J327" s="73" t="s">
        <v>642</v>
      </c>
      <c r="K327" s="73" t="s">
        <v>384</v>
      </c>
      <c r="L327" s="73" t="s">
        <v>665</v>
      </c>
      <c r="M327" s="73">
        <f t="shared" si="61"/>
        <v>9756</v>
      </c>
      <c r="N327" s="73">
        <f t="shared" si="62"/>
        <v>0</v>
      </c>
      <c r="O327" s="73">
        <f t="shared" si="63"/>
        <v>9756</v>
      </c>
      <c r="P327" s="73">
        <f t="shared" si="64"/>
        <v>731.7</v>
      </c>
      <c r="Q327" s="73">
        <f t="shared" si="65"/>
        <v>10487.7</v>
      </c>
      <c r="R327" s="73"/>
      <c r="S327" s="73"/>
      <c r="T327" s="73">
        <f t="shared" si="66"/>
        <v>731.69999999999993</v>
      </c>
      <c r="U327" s="73"/>
      <c r="V327" s="73"/>
      <c r="W327" s="73">
        <f t="shared" si="67"/>
        <v>10987.7</v>
      </c>
      <c r="X327" s="73" t="str">
        <f t="shared" si="68"/>
        <v>Low Sale</v>
      </c>
      <c r="Y327" s="73">
        <f t="shared" si="72"/>
        <v>0</v>
      </c>
      <c r="Z327" s="73" t="str" cm="1">
        <f t="array" ref="Z327">_xlfn.IFS(Q327&gt;=300000,"Large",Q327&gt;=150000,"Medium", Q327&gt;=0,"Small")</f>
        <v>Small</v>
      </c>
      <c r="AA327" s="73" t="str">
        <f t="shared" si="69"/>
        <v>J</v>
      </c>
      <c r="AB327" s="73" t="str">
        <f t="shared" si="70"/>
        <v>00326</v>
      </c>
      <c r="AC327" s="73" t="str">
        <f t="shared" si="71"/>
        <v>Fatima-East</v>
      </c>
      <c r="AD327" s="73"/>
      <c r="AE327" s="73"/>
      <c r="AF327" s="73"/>
      <c r="AG327" s="73"/>
      <c r="AH327" s="74"/>
      <c r="AI327" s="75"/>
      <c r="AK327">
        <v>214902704.54499975</v>
      </c>
      <c r="AL327" s="57">
        <v>1</v>
      </c>
    </row>
    <row r="328" spans="1:47" x14ac:dyDescent="0.3">
      <c r="A328" s="76" t="s">
        <v>733</v>
      </c>
      <c r="B328" s="69" t="s">
        <v>1023</v>
      </c>
      <c r="C328" s="69" t="s">
        <v>93</v>
      </c>
      <c r="D328" s="69" t="s">
        <v>246</v>
      </c>
      <c r="E328" s="69" t="s">
        <v>416</v>
      </c>
      <c r="F328" s="69">
        <v>26</v>
      </c>
      <c r="G328" s="69">
        <v>13051</v>
      </c>
      <c r="H328" s="69">
        <v>0</v>
      </c>
      <c r="I328" s="69">
        <v>7.5</v>
      </c>
      <c r="J328" s="69" t="s">
        <v>648</v>
      </c>
      <c r="K328" s="69" t="s">
        <v>372</v>
      </c>
      <c r="L328" s="69" t="s">
        <v>649</v>
      </c>
      <c r="M328" s="69">
        <f t="shared" si="61"/>
        <v>339326</v>
      </c>
      <c r="N328" s="69">
        <f t="shared" si="62"/>
        <v>0</v>
      </c>
      <c r="O328" s="69">
        <f t="shared" si="63"/>
        <v>339326</v>
      </c>
      <c r="P328" s="69">
        <f t="shared" si="64"/>
        <v>25449.45</v>
      </c>
      <c r="Q328" s="69">
        <f t="shared" si="65"/>
        <v>364775.45</v>
      </c>
      <c r="R328" s="69"/>
      <c r="S328" s="69"/>
      <c r="T328" s="69">
        <f t="shared" si="66"/>
        <v>25449.45</v>
      </c>
      <c r="U328" s="69"/>
      <c r="V328" s="69"/>
      <c r="W328" s="69">
        <f t="shared" si="67"/>
        <v>365275.45</v>
      </c>
      <c r="X328" s="69" t="str">
        <f t="shared" si="68"/>
        <v>High sale</v>
      </c>
      <c r="Y328" s="69">
        <f t="shared" si="72"/>
        <v>0</v>
      </c>
      <c r="Z328" s="69" t="str" cm="1">
        <f t="array" ref="Z328">_xlfn.IFS(Q328&gt;=300000,"Large",Q328&gt;=150000,"Medium", Q328&gt;=0,"Small")</f>
        <v>Large</v>
      </c>
      <c r="AA328" s="69" t="str">
        <f t="shared" si="69"/>
        <v>J</v>
      </c>
      <c r="AB328" s="69" t="str">
        <f t="shared" si="70"/>
        <v>00327</v>
      </c>
      <c r="AC328" s="69" t="str">
        <f t="shared" si="71"/>
        <v>Ibrahim-West</v>
      </c>
      <c r="AD328" s="69"/>
      <c r="AE328" s="69"/>
      <c r="AF328" s="69"/>
      <c r="AG328" s="69"/>
      <c r="AH328" s="70"/>
      <c r="AI328" s="71"/>
    </row>
    <row r="329" spans="1:47" x14ac:dyDescent="0.3">
      <c r="A329" s="72" t="s">
        <v>752</v>
      </c>
      <c r="B329" s="73" t="s">
        <v>1024</v>
      </c>
      <c r="C329" s="73" t="s">
        <v>714</v>
      </c>
      <c r="D329" s="73" t="s">
        <v>784</v>
      </c>
      <c r="E329" s="73" t="s">
        <v>785</v>
      </c>
      <c r="F329" s="73">
        <v>15</v>
      </c>
      <c r="G329" s="73">
        <v>537</v>
      </c>
      <c r="H329" s="73">
        <v>15</v>
      </c>
      <c r="I329" s="73">
        <v>7.5</v>
      </c>
      <c r="J329" s="73" t="s">
        <v>648</v>
      </c>
      <c r="K329" s="73" t="s">
        <v>392</v>
      </c>
      <c r="L329" s="73" t="s">
        <v>649</v>
      </c>
      <c r="M329" s="73">
        <f t="shared" si="61"/>
        <v>8055</v>
      </c>
      <c r="N329" s="73">
        <f t="shared" si="62"/>
        <v>1208.25</v>
      </c>
      <c r="O329" s="73">
        <f t="shared" si="63"/>
        <v>6846.75</v>
      </c>
      <c r="P329" s="73">
        <f t="shared" si="64"/>
        <v>513.50625000000002</v>
      </c>
      <c r="Q329" s="73">
        <f t="shared" si="65"/>
        <v>7360.2562500000004</v>
      </c>
      <c r="R329" s="73"/>
      <c r="S329" s="73"/>
      <c r="T329" s="73">
        <f t="shared" si="66"/>
        <v>513.50625000000002</v>
      </c>
      <c r="U329" s="73"/>
      <c r="V329" s="73"/>
      <c r="W329" s="73">
        <f t="shared" si="67"/>
        <v>7860.2562500000004</v>
      </c>
      <c r="X329" s="73" t="str">
        <f t="shared" si="68"/>
        <v>Low Sale</v>
      </c>
      <c r="Y329" s="73">
        <f t="shared" si="72"/>
        <v>0</v>
      </c>
      <c r="Z329" s="73" t="str" cm="1">
        <f t="array" ref="Z329">_xlfn.IFS(Q329&gt;=300000,"Large",Q329&gt;=150000,"Medium", Q329&gt;=0,"Small")</f>
        <v>Small</v>
      </c>
      <c r="AA329" s="73" t="str">
        <f t="shared" si="69"/>
        <v>J</v>
      </c>
      <c r="AB329" s="73" t="str">
        <f t="shared" si="70"/>
        <v>00328</v>
      </c>
      <c r="AC329" s="73" t="str">
        <f t="shared" si="71"/>
        <v>Hassan-West</v>
      </c>
      <c r="AD329" s="73"/>
      <c r="AE329" s="73"/>
      <c r="AF329" s="73"/>
      <c r="AG329" s="73"/>
      <c r="AH329" s="74"/>
      <c r="AI329" s="75"/>
    </row>
    <row r="330" spans="1:47" x14ac:dyDescent="0.3">
      <c r="A330" s="76" t="s">
        <v>705</v>
      </c>
      <c r="B330" s="69" t="s">
        <v>1025</v>
      </c>
      <c r="C330" s="69" t="s">
        <v>639</v>
      </c>
      <c r="D330" s="69" t="s">
        <v>216</v>
      </c>
      <c r="E330" s="69" t="s">
        <v>647</v>
      </c>
      <c r="F330" s="69">
        <v>6</v>
      </c>
      <c r="G330" s="69">
        <v>1029</v>
      </c>
      <c r="H330" s="69">
        <v>10</v>
      </c>
      <c r="I330" s="69">
        <v>7.5</v>
      </c>
      <c r="J330" s="69" t="s">
        <v>635</v>
      </c>
      <c r="K330" s="69" t="s">
        <v>384</v>
      </c>
      <c r="L330" s="69" t="s">
        <v>665</v>
      </c>
      <c r="M330" s="69">
        <f t="shared" si="61"/>
        <v>6174</v>
      </c>
      <c r="N330" s="69">
        <f t="shared" si="62"/>
        <v>617.4</v>
      </c>
      <c r="O330" s="69">
        <f t="shared" si="63"/>
        <v>5556.6</v>
      </c>
      <c r="P330" s="69">
        <f t="shared" si="64"/>
        <v>416.745</v>
      </c>
      <c r="Q330" s="69">
        <f t="shared" si="65"/>
        <v>5973.3450000000003</v>
      </c>
      <c r="R330" s="69"/>
      <c r="S330" s="69"/>
      <c r="T330" s="69">
        <f t="shared" si="66"/>
        <v>416.745</v>
      </c>
      <c r="U330" s="69"/>
      <c r="V330" s="69"/>
      <c r="W330" s="69">
        <f t="shared" si="67"/>
        <v>6473.3450000000003</v>
      </c>
      <c r="X330" s="69" t="str">
        <f t="shared" si="68"/>
        <v>Low Sale</v>
      </c>
      <c r="Y330" s="69">
        <f t="shared" si="72"/>
        <v>0</v>
      </c>
      <c r="Z330" s="69" t="str" cm="1">
        <f t="array" ref="Z330">_xlfn.IFS(Q330&gt;=300000,"Large",Q330&gt;=150000,"Medium", Q330&gt;=0,"Small")</f>
        <v>Small</v>
      </c>
      <c r="AA330" s="69" t="str">
        <f t="shared" si="69"/>
        <v>J</v>
      </c>
      <c r="AB330" s="69" t="str">
        <f t="shared" si="70"/>
        <v>00329</v>
      </c>
      <c r="AC330" s="69" t="str">
        <f t="shared" si="71"/>
        <v>Grace-East</v>
      </c>
      <c r="AD330" s="69"/>
      <c r="AE330" s="69"/>
      <c r="AF330" s="69"/>
      <c r="AG330" s="69"/>
      <c r="AH330" s="70"/>
      <c r="AI330" s="71"/>
    </row>
    <row r="331" spans="1:47" x14ac:dyDescent="0.3">
      <c r="A331" s="72" t="s">
        <v>654</v>
      </c>
      <c r="B331" s="73" t="s">
        <v>1026</v>
      </c>
      <c r="C331" s="73" t="s">
        <v>714</v>
      </c>
      <c r="D331" s="73" t="s">
        <v>640</v>
      </c>
      <c r="E331" s="73" t="s">
        <v>641</v>
      </c>
      <c r="F331" s="73">
        <v>8</v>
      </c>
      <c r="G331" s="73">
        <v>6621</v>
      </c>
      <c r="H331" s="73">
        <v>0</v>
      </c>
      <c r="I331" s="73">
        <v>7.5</v>
      </c>
      <c r="J331" s="73" t="s">
        <v>642</v>
      </c>
      <c r="K331" s="73" t="s">
        <v>384</v>
      </c>
      <c r="L331" s="73" t="s">
        <v>649</v>
      </c>
      <c r="M331" s="73">
        <f t="shared" si="61"/>
        <v>52968</v>
      </c>
      <c r="N331" s="73">
        <f t="shared" si="62"/>
        <v>0</v>
      </c>
      <c r="O331" s="73">
        <f t="shared" si="63"/>
        <v>52968</v>
      </c>
      <c r="P331" s="73">
        <f t="shared" si="64"/>
        <v>3972.6</v>
      </c>
      <c r="Q331" s="73">
        <f t="shared" si="65"/>
        <v>56940.6</v>
      </c>
      <c r="R331" s="73"/>
      <c r="S331" s="73"/>
      <c r="T331" s="73">
        <f t="shared" si="66"/>
        <v>3972.6</v>
      </c>
      <c r="U331" s="73"/>
      <c r="V331" s="73"/>
      <c r="W331" s="73">
        <f t="shared" si="67"/>
        <v>57440.6</v>
      </c>
      <c r="X331" s="73" t="str">
        <f t="shared" si="68"/>
        <v>Low Sale</v>
      </c>
      <c r="Y331" s="73">
        <f t="shared" si="72"/>
        <v>0</v>
      </c>
      <c r="Z331" s="73" t="str" cm="1">
        <f t="array" ref="Z331">_xlfn.IFS(Q331&gt;=300000,"Large",Q331&gt;=150000,"Medium", Q331&gt;=0,"Small")</f>
        <v>Small</v>
      </c>
      <c r="AA331" s="73" t="str">
        <f t="shared" si="69"/>
        <v>J</v>
      </c>
      <c r="AB331" s="73" t="str">
        <f t="shared" si="70"/>
        <v>00330</v>
      </c>
      <c r="AC331" s="73" t="str">
        <f t="shared" si="71"/>
        <v>Hassan-West</v>
      </c>
      <c r="AD331" s="73"/>
      <c r="AE331" s="73"/>
      <c r="AF331" s="73"/>
      <c r="AG331" s="73"/>
      <c r="AH331" s="74"/>
      <c r="AI331" s="75"/>
    </row>
    <row r="332" spans="1:47" x14ac:dyDescent="0.3">
      <c r="A332" s="76" t="s">
        <v>721</v>
      </c>
      <c r="B332" s="69" t="s">
        <v>1027</v>
      </c>
      <c r="C332" s="69" t="s">
        <v>671</v>
      </c>
      <c r="D332" s="69" t="s">
        <v>685</v>
      </c>
      <c r="E332" s="69" t="s">
        <v>406</v>
      </c>
      <c r="F332" s="69">
        <v>35</v>
      </c>
      <c r="G332" s="69">
        <v>3102</v>
      </c>
      <c r="H332" s="69">
        <v>0</v>
      </c>
      <c r="I332" s="69">
        <v>7.5</v>
      </c>
      <c r="J332" s="69" t="s">
        <v>648</v>
      </c>
      <c r="K332" s="69" t="s">
        <v>392</v>
      </c>
      <c r="L332" s="69" t="s">
        <v>643</v>
      </c>
      <c r="M332" s="69">
        <f t="shared" si="61"/>
        <v>108570</v>
      </c>
      <c r="N332" s="69">
        <f t="shared" si="62"/>
        <v>0</v>
      </c>
      <c r="O332" s="69">
        <f t="shared" si="63"/>
        <v>108570</v>
      </c>
      <c r="P332" s="69">
        <f t="shared" si="64"/>
        <v>8142.75</v>
      </c>
      <c r="Q332" s="69">
        <f t="shared" si="65"/>
        <v>116712.75</v>
      </c>
      <c r="R332" s="69"/>
      <c r="S332" s="69"/>
      <c r="T332" s="69">
        <f t="shared" si="66"/>
        <v>8142.75</v>
      </c>
      <c r="U332" s="69"/>
      <c r="V332" s="69"/>
      <c r="W332" s="69">
        <f t="shared" si="67"/>
        <v>117212.75</v>
      </c>
      <c r="X332" s="69" t="str">
        <f t="shared" si="68"/>
        <v>High sale</v>
      </c>
      <c r="Y332" s="69">
        <f t="shared" si="72"/>
        <v>5428.5</v>
      </c>
      <c r="Z332" s="69" t="str" cm="1">
        <f t="array" ref="Z332">_xlfn.IFS(Q332&gt;=300000,"Large",Q332&gt;=150000,"Medium", Q332&gt;=0,"Small")</f>
        <v>Small</v>
      </c>
      <c r="AA332" s="69" t="str">
        <f t="shared" si="69"/>
        <v>J</v>
      </c>
      <c r="AB332" s="69" t="str">
        <f t="shared" si="70"/>
        <v>00331</v>
      </c>
      <c r="AC332" s="69" t="str">
        <f t="shared" si="71"/>
        <v>Bola-North</v>
      </c>
      <c r="AD332" s="69"/>
      <c r="AE332" s="69"/>
      <c r="AF332" s="69"/>
      <c r="AG332" s="69"/>
      <c r="AH332" s="70"/>
      <c r="AI332" s="71"/>
    </row>
    <row r="333" spans="1:47" x14ac:dyDescent="0.3">
      <c r="A333" s="72" t="s">
        <v>676</v>
      </c>
      <c r="B333" s="73" t="s">
        <v>1028</v>
      </c>
      <c r="C333" s="73" t="s">
        <v>671</v>
      </c>
      <c r="D333" s="73" t="s">
        <v>740</v>
      </c>
      <c r="E333" s="73" t="s">
        <v>408</v>
      </c>
      <c r="F333" s="73">
        <v>11</v>
      </c>
      <c r="G333" s="73">
        <v>13596</v>
      </c>
      <c r="H333" s="73">
        <v>0</v>
      </c>
      <c r="I333" s="73">
        <v>7.5</v>
      </c>
      <c r="J333" s="73" t="s">
        <v>642</v>
      </c>
      <c r="K333" s="73" t="s">
        <v>372</v>
      </c>
      <c r="L333" s="73" t="s">
        <v>649</v>
      </c>
      <c r="M333" s="73">
        <f t="shared" si="61"/>
        <v>149556</v>
      </c>
      <c r="N333" s="73">
        <f t="shared" si="62"/>
        <v>0</v>
      </c>
      <c r="O333" s="73">
        <f t="shared" si="63"/>
        <v>149556</v>
      </c>
      <c r="P333" s="73">
        <f t="shared" si="64"/>
        <v>11216.7</v>
      </c>
      <c r="Q333" s="73">
        <f t="shared" si="65"/>
        <v>160772.70000000001</v>
      </c>
      <c r="R333" s="73"/>
      <c r="S333" s="73"/>
      <c r="T333" s="73">
        <f t="shared" si="66"/>
        <v>11216.699999999999</v>
      </c>
      <c r="U333" s="73"/>
      <c r="V333" s="73"/>
      <c r="W333" s="73">
        <f t="shared" si="67"/>
        <v>161272.70000000001</v>
      </c>
      <c r="X333" s="73" t="str">
        <f t="shared" si="68"/>
        <v>High sale</v>
      </c>
      <c r="Y333" s="73">
        <f t="shared" si="72"/>
        <v>0</v>
      </c>
      <c r="Z333" s="73" t="str" cm="1">
        <f t="array" ref="Z333">_xlfn.IFS(Q333&gt;=300000,"Large",Q333&gt;=150000,"Medium", Q333&gt;=0,"Small")</f>
        <v>Medium</v>
      </c>
      <c r="AA333" s="73" t="str">
        <f t="shared" si="69"/>
        <v>J</v>
      </c>
      <c r="AB333" s="73" t="str">
        <f t="shared" si="70"/>
        <v>00332</v>
      </c>
      <c r="AC333" s="73" t="str">
        <f t="shared" si="71"/>
        <v>Bola-West</v>
      </c>
      <c r="AD333" s="73"/>
      <c r="AE333" s="73"/>
      <c r="AF333" s="73"/>
      <c r="AG333" s="73"/>
      <c r="AH333" s="74"/>
      <c r="AI333" s="75"/>
    </row>
    <row r="334" spans="1:47" x14ac:dyDescent="0.3">
      <c r="A334" s="76" t="s">
        <v>691</v>
      </c>
      <c r="B334" s="69" t="s">
        <v>1029</v>
      </c>
      <c r="C334" s="69" t="s">
        <v>671</v>
      </c>
      <c r="D334" s="69" t="s">
        <v>216</v>
      </c>
      <c r="E334" s="69" t="s">
        <v>647</v>
      </c>
      <c r="F334" s="69">
        <v>16</v>
      </c>
      <c r="G334" s="69">
        <v>3125</v>
      </c>
      <c r="H334" s="69">
        <v>0</v>
      </c>
      <c r="I334" s="69">
        <v>7.5</v>
      </c>
      <c r="J334" s="69" t="s">
        <v>656</v>
      </c>
      <c r="K334" s="69" t="s">
        <v>372</v>
      </c>
      <c r="L334" s="69" t="s">
        <v>665</v>
      </c>
      <c r="M334" s="69">
        <f t="shared" si="61"/>
        <v>50000</v>
      </c>
      <c r="N334" s="69">
        <f t="shared" si="62"/>
        <v>0</v>
      </c>
      <c r="O334" s="69">
        <f t="shared" si="63"/>
        <v>50000</v>
      </c>
      <c r="P334" s="69">
        <f t="shared" si="64"/>
        <v>3750</v>
      </c>
      <c r="Q334" s="69">
        <f t="shared" si="65"/>
        <v>53750</v>
      </c>
      <c r="R334" s="69"/>
      <c r="S334" s="69"/>
      <c r="T334" s="69">
        <f t="shared" si="66"/>
        <v>3750</v>
      </c>
      <c r="U334" s="69"/>
      <c r="V334" s="69"/>
      <c r="W334" s="69">
        <f t="shared" si="67"/>
        <v>54250</v>
      </c>
      <c r="X334" s="69" t="str">
        <f t="shared" si="68"/>
        <v>Low Sale</v>
      </c>
      <c r="Y334" s="69">
        <f t="shared" si="72"/>
        <v>0</v>
      </c>
      <c r="Z334" s="69" t="str" cm="1">
        <f t="array" ref="Z334">_xlfn.IFS(Q334&gt;=300000,"Large",Q334&gt;=150000,"Medium", Q334&gt;=0,"Small")</f>
        <v>Small</v>
      </c>
      <c r="AA334" s="69" t="str">
        <f t="shared" si="69"/>
        <v>J</v>
      </c>
      <c r="AB334" s="69" t="str">
        <f t="shared" si="70"/>
        <v>00333</v>
      </c>
      <c r="AC334" s="69" t="str">
        <f t="shared" si="71"/>
        <v>Bola-East</v>
      </c>
      <c r="AD334" s="69"/>
      <c r="AE334" s="69"/>
      <c r="AF334" s="69"/>
      <c r="AG334" s="69"/>
      <c r="AH334" s="70"/>
      <c r="AI334" s="71"/>
    </row>
    <row r="335" spans="1:47" x14ac:dyDescent="0.3">
      <c r="A335" s="72" t="s">
        <v>637</v>
      </c>
      <c r="B335" s="73" t="s">
        <v>1030</v>
      </c>
      <c r="C335" s="73" t="s">
        <v>671</v>
      </c>
      <c r="D335" s="73" t="s">
        <v>710</v>
      </c>
      <c r="E335" s="73" t="s">
        <v>641</v>
      </c>
      <c r="F335" s="73">
        <v>31</v>
      </c>
      <c r="G335" s="73">
        <v>11130</v>
      </c>
      <c r="H335" s="73">
        <v>0</v>
      </c>
      <c r="I335" s="73">
        <v>7.5</v>
      </c>
      <c r="J335" s="73" t="s">
        <v>642</v>
      </c>
      <c r="K335" s="73" t="s">
        <v>384</v>
      </c>
      <c r="L335" s="73" t="s">
        <v>649</v>
      </c>
      <c r="M335" s="73">
        <f t="shared" si="61"/>
        <v>345030</v>
      </c>
      <c r="N335" s="73">
        <f t="shared" si="62"/>
        <v>0</v>
      </c>
      <c r="O335" s="73">
        <f t="shared" si="63"/>
        <v>345030</v>
      </c>
      <c r="P335" s="73">
        <f t="shared" si="64"/>
        <v>25877.25</v>
      </c>
      <c r="Q335" s="73">
        <f t="shared" si="65"/>
        <v>370907.25</v>
      </c>
      <c r="R335" s="73"/>
      <c r="S335" s="73"/>
      <c r="T335" s="73">
        <f t="shared" si="66"/>
        <v>25877.25</v>
      </c>
      <c r="U335" s="73"/>
      <c r="V335" s="73"/>
      <c r="W335" s="73">
        <f t="shared" si="67"/>
        <v>371407.25</v>
      </c>
      <c r="X335" s="73" t="str">
        <f t="shared" si="68"/>
        <v>High sale</v>
      </c>
      <c r="Y335" s="73">
        <f t="shared" si="72"/>
        <v>17251.5</v>
      </c>
      <c r="Z335" s="73" t="str" cm="1">
        <f t="array" ref="Z335">_xlfn.IFS(Q335&gt;=300000,"Large",Q335&gt;=150000,"Medium", Q335&gt;=0,"Small")</f>
        <v>Large</v>
      </c>
      <c r="AA335" s="73" t="str">
        <f t="shared" si="69"/>
        <v>J</v>
      </c>
      <c r="AB335" s="73" t="str">
        <f t="shared" si="70"/>
        <v>00334</v>
      </c>
      <c r="AC335" s="73" t="str">
        <f t="shared" si="71"/>
        <v>Bola-West</v>
      </c>
      <c r="AD335" s="73"/>
      <c r="AE335" s="73"/>
      <c r="AF335" s="73"/>
      <c r="AG335" s="73"/>
      <c r="AH335" s="74"/>
      <c r="AI335" s="75"/>
    </row>
    <row r="336" spans="1:47" x14ac:dyDescent="0.3">
      <c r="A336" s="76" t="s">
        <v>733</v>
      </c>
      <c r="B336" s="69" t="s">
        <v>1031</v>
      </c>
      <c r="C336" s="69" t="s">
        <v>714</v>
      </c>
      <c r="D336" s="69" t="s">
        <v>685</v>
      </c>
      <c r="E336" s="69" t="s">
        <v>406</v>
      </c>
      <c r="F336" s="69">
        <v>48</v>
      </c>
      <c r="G336" s="69">
        <v>5780</v>
      </c>
      <c r="H336" s="69">
        <v>0</v>
      </c>
      <c r="I336" s="69">
        <v>7.5</v>
      </c>
      <c r="J336" s="69" t="s">
        <v>656</v>
      </c>
      <c r="K336" s="69" t="s">
        <v>392</v>
      </c>
      <c r="L336" s="69" t="s">
        <v>636</v>
      </c>
      <c r="M336" s="69">
        <f t="shared" si="61"/>
        <v>277440</v>
      </c>
      <c r="N336" s="69">
        <f t="shared" si="62"/>
        <v>0</v>
      </c>
      <c r="O336" s="69">
        <f t="shared" si="63"/>
        <v>277440</v>
      </c>
      <c r="P336" s="69">
        <f t="shared" si="64"/>
        <v>20808</v>
      </c>
      <c r="Q336" s="69">
        <f t="shared" si="65"/>
        <v>298248</v>
      </c>
      <c r="R336" s="69"/>
      <c r="S336" s="69"/>
      <c r="T336" s="69">
        <f t="shared" si="66"/>
        <v>20808</v>
      </c>
      <c r="U336" s="69"/>
      <c r="V336" s="69"/>
      <c r="W336" s="69">
        <f t="shared" si="67"/>
        <v>298748</v>
      </c>
      <c r="X336" s="69" t="str">
        <f t="shared" si="68"/>
        <v>High sale</v>
      </c>
      <c r="Y336" s="69">
        <f t="shared" si="72"/>
        <v>13872</v>
      </c>
      <c r="Z336" s="69" t="str" cm="1">
        <f t="array" ref="Z336">_xlfn.IFS(Q336&gt;=300000,"Large",Q336&gt;=150000,"Medium", Q336&gt;=0,"Small")</f>
        <v>Medium</v>
      </c>
      <c r="AA336" s="69" t="str">
        <f t="shared" si="69"/>
        <v>J</v>
      </c>
      <c r="AB336" s="69" t="str">
        <f t="shared" si="70"/>
        <v>00335</v>
      </c>
      <c r="AC336" s="69" t="str">
        <f t="shared" si="71"/>
        <v>Hassan-South</v>
      </c>
      <c r="AD336" s="69"/>
      <c r="AE336" s="69"/>
      <c r="AF336" s="69"/>
      <c r="AG336" s="69"/>
      <c r="AH336" s="70"/>
      <c r="AI336" s="71"/>
    </row>
    <row r="337" spans="1:46" x14ac:dyDescent="0.3">
      <c r="A337" s="72" t="s">
        <v>724</v>
      </c>
      <c r="B337" s="73" t="s">
        <v>1032</v>
      </c>
      <c r="C337" s="73" t="s">
        <v>379</v>
      </c>
      <c r="D337" s="73" t="s">
        <v>784</v>
      </c>
      <c r="E337" s="73" t="s">
        <v>785</v>
      </c>
      <c r="F337" s="73">
        <v>48</v>
      </c>
      <c r="G337" s="73">
        <v>4260</v>
      </c>
      <c r="H337" s="73">
        <v>0</v>
      </c>
      <c r="I337" s="73">
        <v>7.5</v>
      </c>
      <c r="J337" s="73" t="s">
        <v>656</v>
      </c>
      <c r="K337" s="73" t="s">
        <v>372</v>
      </c>
      <c r="L337" s="73" t="s">
        <v>643</v>
      </c>
      <c r="M337" s="73">
        <f t="shared" si="61"/>
        <v>204480</v>
      </c>
      <c r="N337" s="73">
        <f t="shared" si="62"/>
        <v>0</v>
      </c>
      <c r="O337" s="73">
        <f t="shared" si="63"/>
        <v>204480</v>
      </c>
      <c r="P337" s="73">
        <f t="shared" si="64"/>
        <v>15336</v>
      </c>
      <c r="Q337" s="73">
        <f t="shared" si="65"/>
        <v>219816</v>
      </c>
      <c r="R337" s="73"/>
      <c r="S337" s="73"/>
      <c r="T337" s="73">
        <f t="shared" si="66"/>
        <v>15336</v>
      </c>
      <c r="U337" s="73"/>
      <c r="V337" s="73"/>
      <c r="W337" s="73">
        <f t="shared" si="67"/>
        <v>220316</v>
      </c>
      <c r="X337" s="73" t="str">
        <f t="shared" si="68"/>
        <v>High sale</v>
      </c>
      <c r="Y337" s="73">
        <f t="shared" si="72"/>
        <v>10224</v>
      </c>
      <c r="Z337" s="73" t="str" cm="1">
        <f t="array" ref="Z337">_xlfn.IFS(Q337&gt;=300000,"Large",Q337&gt;=150000,"Medium", Q337&gt;=0,"Small")</f>
        <v>Medium</v>
      </c>
      <c r="AA337" s="73" t="str">
        <f t="shared" si="69"/>
        <v>J</v>
      </c>
      <c r="AB337" s="73" t="str">
        <f t="shared" si="70"/>
        <v>00336</v>
      </c>
      <c r="AC337" s="73" t="str">
        <f t="shared" si="71"/>
        <v>John-North</v>
      </c>
      <c r="AD337" s="73"/>
      <c r="AE337" s="73"/>
      <c r="AF337" s="73"/>
      <c r="AG337" s="73"/>
      <c r="AH337" s="74"/>
      <c r="AI337" s="75"/>
      <c r="AN337" s="59" t="s">
        <v>631</v>
      </c>
      <c r="AO337" t="s">
        <v>1822</v>
      </c>
    </row>
    <row r="338" spans="1:46" x14ac:dyDescent="0.3">
      <c r="A338" s="76" t="s">
        <v>658</v>
      </c>
      <c r="B338" s="69" t="s">
        <v>1033</v>
      </c>
      <c r="C338" s="69" t="s">
        <v>714</v>
      </c>
      <c r="D338" s="69" t="s">
        <v>672</v>
      </c>
      <c r="E338" s="69" t="s">
        <v>673</v>
      </c>
      <c r="F338" s="69">
        <v>2</v>
      </c>
      <c r="G338" s="69">
        <v>8922</v>
      </c>
      <c r="H338" s="69">
        <v>5</v>
      </c>
      <c r="I338" s="69">
        <v>7.5</v>
      </c>
      <c r="J338" s="69" t="s">
        <v>656</v>
      </c>
      <c r="K338" s="69" t="s">
        <v>392</v>
      </c>
      <c r="L338" s="69" t="s">
        <v>636</v>
      </c>
      <c r="M338" s="69">
        <f t="shared" si="61"/>
        <v>17844</v>
      </c>
      <c r="N338" s="69">
        <f t="shared" si="62"/>
        <v>892.2</v>
      </c>
      <c r="O338" s="69">
        <f t="shared" si="63"/>
        <v>16951.8</v>
      </c>
      <c r="P338" s="69">
        <f t="shared" si="64"/>
        <v>1271.385</v>
      </c>
      <c r="Q338" s="69">
        <f t="shared" si="65"/>
        <v>18223.184999999998</v>
      </c>
      <c r="R338" s="69"/>
      <c r="S338" s="69"/>
      <c r="T338" s="69">
        <f t="shared" si="66"/>
        <v>1271.385</v>
      </c>
      <c r="U338" s="69"/>
      <c r="V338" s="69"/>
      <c r="W338" s="69">
        <f t="shared" si="67"/>
        <v>18723.184999999998</v>
      </c>
      <c r="X338" s="69" t="str">
        <f t="shared" si="68"/>
        <v>Low Sale</v>
      </c>
      <c r="Y338" s="69">
        <f t="shared" si="72"/>
        <v>0</v>
      </c>
      <c r="Z338" s="69" t="str" cm="1">
        <f t="array" ref="Z338">_xlfn.IFS(Q338&gt;=300000,"Large",Q338&gt;=150000,"Medium", Q338&gt;=0,"Small")</f>
        <v>Small</v>
      </c>
      <c r="AA338" s="69" t="str">
        <f t="shared" si="69"/>
        <v>J</v>
      </c>
      <c r="AB338" s="69" t="str">
        <f t="shared" si="70"/>
        <v>00337</v>
      </c>
      <c r="AC338" s="69" t="str">
        <f t="shared" si="71"/>
        <v>Hassan-South</v>
      </c>
      <c r="AD338" s="69"/>
      <c r="AE338" s="69"/>
      <c r="AF338" s="69"/>
      <c r="AG338" s="69"/>
      <c r="AH338" s="70"/>
      <c r="AI338" s="71"/>
      <c r="AN338" s="56" t="s">
        <v>665</v>
      </c>
      <c r="AO338">
        <v>58280950.20500005</v>
      </c>
    </row>
    <row r="339" spans="1:46" x14ac:dyDescent="0.3">
      <c r="A339" s="72" t="s">
        <v>666</v>
      </c>
      <c r="B339" s="73" t="s">
        <v>1034</v>
      </c>
      <c r="C339" s="73" t="s">
        <v>639</v>
      </c>
      <c r="D339" s="73" t="s">
        <v>784</v>
      </c>
      <c r="E339" s="73" t="s">
        <v>785</v>
      </c>
      <c r="F339" s="73">
        <v>14</v>
      </c>
      <c r="G339" s="73">
        <v>9504</v>
      </c>
      <c r="H339" s="73">
        <v>5</v>
      </c>
      <c r="I339" s="73">
        <v>7.5</v>
      </c>
      <c r="J339" s="73" t="s">
        <v>642</v>
      </c>
      <c r="K339" s="73" t="s">
        <v>392</v>
      </c>
      <c r="L339" s="73" t="s">
        <v>643</v>
      </c>
      <c r="M339" s="73">
        <f t="shared" si="61"/>
        <v>133056</v>
      </c>
      <c r="N339" s="73">
        <f t="shared" si="62"/>
        <v>6652.8</v>
      </c>
      <c r="O339" s="73">
        <f t="shared" si="63"/>
        <v>126403.2</v>
      </c>
      <c r="P339" s="73">
        <f t="shared" si="64"/>
        <v>9480.24</v>
      </c>
      <c r="Q339" s="73">
        <f t="shared" si="65"/>
        <v>135883.44</v>
      </c>
      <c r="R339" s="73"/>
      <c r="S339" s="73"/>
      <c r="T339" s="73">
        <f t="shared" si="66"/>
        <v>9480.24</v>
      </c>
      <c r="U339" s="73"/>
      <c r="V339" s="73"/>
      <c r="W339" s="73">
        <f t="shared" si="67"/>
        <v>136383.44</v>
      </c>
      <c r="X339" s="73" t="str">
        <f t="shared" si="68"/>
        <v>High sale</v>
      </c>
      <c r="Y339" s="73">
        <f t="shared" si="72"/>
        <v>0</v>
      </c>
      <c r="Z339" s="73" t="str" cm="1">
        <f t="array" ref="Z339">_xlfn.IFS(Q339&gt;=300000,"Large",Q339&gt;=150000,"Medium", Q339&gt;=0,"Small")</f>
        <v>Small</v>
      </c>
      <c r="AA339" s="73" t="str">
        <f t="shared" si="69"/>
        <v>J</v>
      </c>
      <c r="AB339" s="73" t="str">
        <f t="shared" si="70"/>
        <v>00338</v>
      </c>
      <c r="AC339" s="73" t="str">
        <f t="shared" si="71"/>
        <v>Grace-North</v>
      </c>
      <c r="AD339" s="73"/>
      <c r="AE339" s="73"/>
      <c r="AF339" s="73"/>
      <c r="AG339" s="73"/>
      <c r="AH339" s="74"/>
      <c r="AI339" s="75"/>
      <c r="AN339" s="56" t="s">
        <v>643</v>
      </c>
      <c r="AO339">
        <v>48948775.498750001</v>
      </c>
    </row>
    <row r="340" spans="1:46" x14ac:dyDescent="0.3">
      <c r="A340" s="76" t="s">
        <v>666</v>
      </c>
      <c r="B340" s="69" t="s">
        <v>1035</v>
      </c>
      <c r="C340" s="69" t="s">
        <v>93</v>
      </c>
      <c r="D340" s="69" t="s">
        <v>663</v>
      </c>
      <c r="E340" s="69" t="s">
        <v>664</v>
      </c>
      <c r="F340" s="69">
        <v>28</v>
      </c>
      <c r="G340" s="69">
        <v>588</v>
      </c>
      <c r="H340" s="69">
        <v>10</v>
      </c>
      <c r="I340" s="69">
        <v>7.5</v>
      </c>
      <c r="J340" s="69" t="s">
        <v>656</v>
      </c>
      <c r="K340" s="69" t="s">
        <v>384</v>
      </c>
      <c r="L340" s="69" t="s">
        <v>649</v>
      </c>
      <c r="M340" s="69">
        <f t="shared" si="61"/>
        <v>16464</v>
      </c>
      <c r="N340" s="69">
        <f t="shared" si="62"/>
        <v>1646.4</v>
      </c>
      <c r="O340" s="69">
        <f t="shared" si="63"/>
        <v>14817.6</v>
      </c>
      <c r="P340" s="69">
        <f t="shared" si="64"/>
        <v>1111.32</v>
      </c>
      <c r="Q340" s="69">
        <f t="shared" si="65"/>
        <v>15928.92</v>
      </c>
      <c r="R340" s="69"/>
      <c r="S340" s="69"/>
      <c r="T340" s="69">
        <f t="shared" si="66"/>
        <v>1111.32</v>
      </c>
      <c r="U340" s="69"/>
      <c r="V340" s="69"/>
      <c r="W340" s="69">
        <f t="shared" si="67"/>
        <v>16428.919999999998</v>
      </c>
      <c r="X340" s="69" t="str">
        <f t="shared" si="68"/>
        <v>Low Sale</v>
      </c>
      <c r="Y340" s="69">
        <f t="shared" si="72"/>
        <v>0</v>
      </c>
      <c r="Z340" s="69" t="str" cm="1">
        <f t="array" ref="Z340">_xlfn.IFS(Q340&gt;=300000,"Large",Q340&gt;=150000,"Medium", Q340&gt;=0,"Small")</f>
        <v>Small</v>
      </c>
      <c r="AA340" s="69" t="str">
        <f t="shared" si="69"/>
        <v>J</v>
      </c>
      <c r="AB340" s="69" t="str">
        <f t="shared" si="70"/>
        <v>00339</v>
      </c>
      <c r="AC340" s="69" t="str">
        <f t="shared" si="71"/>
        <v>Ibrahim-West</v>
      </c>
      <c r="AD340" s="69"/>
      <c r="AE340" s="69"/>
      <c r="AF340" s="69"/>
      <c r="AG340" s="69"/>
      <c r="AH340" s="70"/>
      <c r="AI340" s="71"/>
      <c r="AN340" s="56" t="s">
        <v>636</v>
      </c>
      <c r="AO340">
        <v>53858216.379999995</v>
      </c>
    </row>
    <row r="341" spans="1:46" x14ac:dyDescent="0.3">
      <c r="A341" s="72" t="s">
        <v>712</v>
      </c>
      <c r="B341" s="73" t="s">
        <v>1036</v>
      </c>
      <c r="C341" s="73" t="s">
        <v>379</v>
      </c>
      <c r="D341" s="73" t="s">
        <v>672</v>
      </c>
      <c r="E341" s="73" t="s">
        <v>673</v>
      </c>
      <c r="F341" s="73">
        <v>6</v>
      </c>
      <c r="G341" s="73">
        <v>10130</v>
      </c>
      <c r="H341" s="73">
        <v>5</v>
      </c>
      <c r="I341" s="73">
        <v>7.5</v>
      </c>
      <c r="J341" s="73" t="s">
        <v>635</v>
      </c>
      <c r="K341" s="73" t="s">
        <v>384</v>
      </c>
      <c r="L341" s="73" t="s">
        <v>665</v>
      </c>
      <c r="M341" s="73">
        <f t="shared" si="61"/>
        <v>60780</v>
      </c>
      <c r="N341" s="73">
        <f t="shared" si="62"/>
        <v>3039</v>
      </c>
      <c r="O341" s="73">
        <f t="shared" si="63"/>
        <v>57741</v>
      </c>
      <c r="P341" s="73">
        <f t="shared" si="64"/>
        <v>4330.5749999999998</v>
      </c>
      <c r="Q341" s="73">
        <f t="shared" si="65"/>
        <v>62071.574999999997</v>
      </c>
      <c r="R341" s="73"/>
      <c r="S341" s="73"/>
      <c r="T341" s="73">
        <f t="shared" si="66"/>
        <v>4330.5749999999998</v>
      </c>
      <c r="U341" s="73"/>
      <c r="V341" s="73"/>
      <c r="W341" s="73">
        <f t="shared" si="67"/>
        <v>62571.574999999997</v>
      </c>
      <c r="X341" s="73" t="str">
        <f t="shared" si="68"/>
        <v>Low Sale</v>
      </c>
      <c r="Y341" s="73">
        <f t="shared" si="72"/>
        <v>0</v>
      </c>
      <c r="Z341" s="73" t="str" cm="1">
        <f t="array" ref="Z341">_xlfn.IFS(Q341&gt;=300000,"Large",Q341&gt;=150000,"Medium", Q341&gt;=0,"Small")</f>
        <v>Small</v>
      </c>
      <c r="AA341" s="73" t="str">
        <f t="shared" si="69"/>
        <v>J</v>
      </c>
      <c r="AB341" s="73" t="str">
        <f t="shared" si="70"/>
        <v>00340</v>
      </c>
      <c r="AC341" s="73" t="str">
        <f t="shared" si="71"/>
        <v>John-East</v>
      </c>
      <c r="AD341" s="73"/>
      <c r="AE341" s="73"/>
      <c r="AF341" s="73"/>
      <c r="AG341" s="73"/>
      <c r="AH341" s="74"/>
      <c r="AI341" s="75"/>
      <c r="AN341" s="56" t="s">
        <v>649</v>
      </c>
      <c r="AO341">
        <v>53814762.461250007</v>
      </c>
    </row>
    <row r="342" spans="1:46" x14ac:dyDescent="0.3">
      <c r="A342" s="76" t="s">
        <v>733</v>
      </c>
      <c r="B342" s="69" t="s">
        <v>1037</v>
      </c>
      <c r="C342" s="69" t="s">
        <v>100</v>
      </c>
      <c r="D342" s="69" t="s">
        <v>634</v>
      </c>
      <c r="E342" s="69" t="s">
        <v>377</v>
      </c>
      <c r="F342" s="69">
        <v>7</v>
      </c>
      <c r="G342" s="69">
        <v>9415</v>
      </c>
      <c r="H342" s="69">
        <v>5</v>
      </c>
      <c r="I342" s="69">
        <v>7.5</v>
      </c>
      <c r="J342" s="69" t="s">
        <v>642</v>
      </c>
      <c r="K342" s="69" t="s">
        <v>384</v>
      </c>
      <c r="L342" s="69" t="s">
        <v>665</v>
      </c>
      <c r="M342" s="69">
        <f t="shared" si="61"/>
        <v>65905</v>
      </c>
      <c r="N342" s="69">
        <f t="shared" si="62"/>
        <v>3295.25</v>
      </c>
      <c r="O342" s="69">
        <f t="shared" si="63"/>
        <v>62609.75</v>
      </c>
      <c r="P342" s="69">
        <f t="shared" si="64"/>
        <v>4695.7312499999998</v>
      </c>
      <c r="Q342" s="69">
        <f t="shared" si="65"/>
        <v>67305.481249999997</v>
      </c>
      <c r="R342" s="69"/>
      <c r="S342" s="69"/>
      <c r="T342" s="69">
        <f t="shared" si="66"/>
        <v>4695.7312499999998</v>
      </c>
      <c r="U342" s="69"/>
      <c r="V342" s="69"/>
      <c r="W342" s="69">
        <f t="shared" si="67"/>
        <v>67805.481249999997</v>
      </c>
      <c r="X342" s="69" t="str">
        <f t="shared" si="68"/>
        <v>Low Sale</v>
      </c>
      <c r="Y342" s="69">
        <f t="shared" si="72"/>
        <v>0</v>
      </c>
      <c r="Z342" s="69" t="str" cm="1">
        <f t="array" ref="Z342">_xlfn.IFS(Q342&gt;=300000,"Large",Q342&gt;=150000,"Medium", Q342&gt;=0,"Small")</f>
        <v>Small</v>
      </c>
      <c r="AA342" s="69" t="str">
        <f t="shared" si="69"/>
        <v>J</v>
      </c>
      <c r="AB342" s="69" t="str">
        <f t="shared" si="70"/>
        <v>00341</v>
      </c>
      <c r="AC342" s="69" t="str">
        <f t="shared" si="71"/>
        <v>Kemi-East</v>
      </c>
      <c r="AD342" s="69"/>
      <c r="AE342" s="69"/>
      <c r="AF342" s="69"/>
      <c r="AG342" s="69"/>
      <c r="AH342" s="70"/>
      <c r="AI342" s="71"/>
      <c r="AN342" s="56" t="s">
        <v>1821</v>
      </c>
      <c r="AO342">
        <v>214902704.54500005</v>
      </c>
    </row>
    <row r="343" spans="1:46" x14ac:dyDescent="0.3">
      <c r="A343" s="72" t="s">
        <v>705</v>
      </c>
      <c r="B343" s="73" t="s">
        <v>1038</v>
      </c>
      <c r="C343" s="73" t="s">
        <v>671</v>
      </c>
      <c r="D343" s="73" t="s">
        <v>652</v>
      </c>
      <c r="E343" s="73" t="s">
        <v>653</v>
      </c>
      <c r="F343" s="73">
        <v>24</v>
      </c>
      <c r="G343" s="73">
        <v>4802</v>
      </c>
      <c r="H343" s="73">
        <v>15</v>
      </c>
      <c r="I343" s="73">
        <v>7.5</v>
      </c>
      <c r="J343" s="73" t="s">
        <v>642</v>
      </c>
      <c r="K343" s="73" t="s">
        <v>384</v>
      </c>
      <c r="L343" s="73" t="s">
        <v>649</v>
      </c>
      <c r="M343" s="73">
        <f t="shared" si="61"/>
        <v>115248</v>
      </c>
      <c r="N343" s="73">
        <f t="shared" si="62"/>
        <v>17287.2</v>
      </c>
      <c r="O343" s="73">
        <f t="shared" si="63"/>
        <v>97960.8</v>
      </c>
      <c r="P343" s="73">
        <f t="shared" si="64"/>
        <v>7347.06</v>
      </c>
      <c r="Q343" s="73">
        <f t="shared" si="65"/>
        <v>105307.86</v>
      </c>
      <c r="R343" s="73"/>
      <c r="S343" s="73"/>
      <c r="T343" s="73">
        <f t="shared" si="66"/>
        <v>7347.06</v>
      </c>
      <c r="U343" s="73"/>
      <c r="V343" s="73"/>
      <c r="W343" s="73">
        <f t="shared" si="67"/>
        <v>105807.86</v>
      </c>
      <c r="X343" s="73" t="str">
        <f t="shared" si="68"/>
        <v>High sale</v>
      </c>
      <c r="Y343" s="73">
        <f t="shared" si="72"/>
        <v>0</v>
      </c>
      <c r="Z343" s="73" t="str" cm="1">
        <f t="array" ref="Z343">_xlfn.IFS(Q343&gt;=300000,"Large",Q343&gt;=150000,"Medium", Q343&gt;=0,"Small")</f>
        <v>Small</v>
      </c>
      <c r="AA343" s="73" t="str">
        <f t="shared" si="69"/>
        <v>J</v>
      </c>
      <c r="AB343" s="73" t="str">
        <f t="shared" si="70"/>
        <v>00342</v>
      </c>
      <c r="AC343" s="73" t="str">
        <f t="shared" si="71"/>
        <v>Bola-West</v>
      </c>
      <c r="AD343" s="73"/>
      <c r="AE343" s="73"/>
      <c r="AF343" s="73"/>
      <c r="AG343" s="73"/>
      <c r="AH343" s="74"/>
      <c r="AI343" s="75"/>
    </row>
    <row r="344" spans="1:46" x14ac:dyDescent="0.3">
      <c r="A344" s="76" t="s">
        <v>654</v>
      </c>
      <c r="B344" s="69" t="s">
        <v>1039</v>
      </c>
      <c r="C344" s="69" t="s">
        <v>100</v>
      </c>
      <c r="D344" s="69" t="s">
        <v>681</v>
      </c>
      <c r="E344" s="69" t="s">
        <v>673</v>
      </c>
      <c r="F344" s="69">
        <v>49</v>
      </c>
      <c r="G344" s="69">
        <v>3073</v>
      </c>
      <c r="H344" s="69">
        <v>15</v>
      </c>
      <c r="I344" s="69">
        <v>7.5</v>
      </c>
      <c r="J344" s="69" t="s">
        <v>635</v>
      </c>
      <c r="K344" s="69" t="s">
        <v>384</v>
      </c>
      <c r="L344" s="69" t="s">
        <v>636</v>
      </c>
      <c r="M344" s="69">
        <f t="shared" si="61"/>
        <v>150577</v>
      </c>
      <c r="N344" s="69">
        <f t="shared" si="62"/>
        <v>22586.55</v>
      </c>
      <c r="O344" s="69">
        <f t="shared" si="63"/>
        <v>127990.45</v>
      </c>
      <c r="P344" s="69">
        <f t="shared" si="64"/>
        <v>9599.2837500000005</v>
      </c>
      <c r="Q344" s="69">
        <f t="shared" si="65"/>
        <v>137589.73374999998</v>
      </c>
      <c r="R344" s="69"/>
      <c r="S344" s="69"/>
      <c r="T344" s="69">
        <f t="shared" si="66"/>
        <v>9599.2837499999987</v>
      </c>
      <c r="U344" s="69"/>
      <c r="V344" s="69"/>
      <c r="W344" s="69">
        <f t="shared" si="67"/>
        <v>138089.73374999998</v>
      </c>
      <c r="X344" s="69" t="str">
        <f t="shared" si="68"/>
        <v>High sale</v>
      </c>
      <c r="Y344" s="69">
        <f t="shared" si="72"/>
        <v>6399.5225</v>
      </c>
      <c r="Z344" s="69" t="str" cm="1">
        <f t="array" ref="Z344">_xlfn.IFS(Q344&gt;=300000,"Large",Q344&gt;=150000,"Medium", Q344&gt;=0,"Small")</f>
        <v>Small</v>
      </c>
      <c r="AA344" s="69" t="str">
        <f t="shared" si="69"/>
        <v>J</v>
      </c>
      <c r="AB344" s="69" t="str">
        <f t="shared" si="70"/>
        <v>00343</v>
      </c>
      <c r="AC344" s="69" t="str">
        <f t="shared" si="71"/>
        <v>Kemi-South</v>
      </c>
      <c r="AD344" s="69"/>
      <c r="AE344" s="69"/>
      <c r="AF344" s="69"/>
      <c r="AG344" s="69"/>
      <c r="AH344" s="70"/>
      <c r="AI344" s="71"/>
    </row>
    <row r="345" spans="1:46" x14ac:dyDescent="0.3">
      <c r="A345" s="72" t="s">
        <v>752</v>
      </c>
      <c r="B345" s="73" t="s">
        <v>1040</v>
      </c>
      <c r="C345" s="73" t="s">
        <v>100</v>
      </c>
      <c r="D345" s="73" t="s">
        <v>675</v>
      </c>
      <c r="E345" s="73" t="s">
        <v>403</v>
      </c>
      <c r="F345" s="73">
        <v>39</v>
      </c>
      <c r="G345" s="73">
        <v>2576</v>
      </c>
      <c r="H345" s="73">
        <v>0</v>
      </c>
      <c r="I345" s="73">
        <v>7.5</v>
      </c>
      <c r="J345" s="73" t="s">
        <v>656</v>
      </c>
      <c r="K345" s="73" t="s">
        <v>372</v>
      </c>
      <c r="L345" s="73" t="s">
        <v>643</v>
      </c>
      <c r="M345" s="73">
        <f t="shared" si="61"/>
        <v>100464</v>
      </c>
      <c r="N345" s="73">
        <f t="shared" si="62"/>
        <v>0</v>
      </c>
      <c r="O345" s="73">
        <f t="shared" si="63"/>
        <v>100464</v>
      </c>
      <c r="P345" s="73">
        <f t="shared" si="64"/>
        <v>7534.8</v>
      </c>
      <c r="Q345" s="73">
        <f t="shared" si="65"/>
        <v>107998.8</v>
      </c>
      <c r="R345" s="73"/>
      <c r="S345" s="73"/>
      <c r="T345" s="73">
        <f t="shared" si="66"/>
        <v>7534.7999999999993</v>
      </c>
      <c r="U345" s="73"/>
      <c r="V345" s="73"/>
      <c r="W345" s="73">
        <f t="shared" si="67"/>
        <v>108498.8</v>
      </c>
      <c r="X345" s="73" t="str">
        <f t="shared" si="68"/>
        <v>High sale</v>
      </c>
      <c r="Y345" s="73">
        <f t="shared" si="72"/>
        <v>5023.2000000000007</v>
      </c>
      <c r="Z345" s="73" t="str" cm="1">
        <f t="array" ref="Z345">_xlfn.IFS(Q345&gt;=300000,"Large",Q345&gt;=150000,"Medium", Q345&gt;=0,"Small")</f>
        <v>Small</v>
      </c>
      <c r="AA345" s="73" t="str">
        <f t="shared" si="69"/>
        <v>J</v>
      </c>
      <c r="AB345" s="73" t="str">
        <f t="shared" si="70"/>
        <v>00344</v>
      </c>
      <c r="AC345" s="73" t="str">
        <f t="shared" si="71"/>
        <v>Kemi-North</v>
      </c>
      <c r="AD345" s="73"/>
      <c r="AE345" s="73"/>
      <c r="AF345" s="73"/>
      <c r="AG345" s="73"/>
      <c r="AH345" s="74"/>
      <c r="AI345" s="75"/>
    </row>
    <row r="346" spans="1:46" x14ac:dyDescent="0.3">
      <c r="A346" s="76" t="s">
        <v>679</v>
      </c>
      <c r="B346" s="69" t="s">
        <v>1041</v>
      </c>
      <c r="C346" s="69" t="s">
        <v>373</v>
      </c>
      <c r="D346" s="69" t="s">
        <v>660</v>
      </c>
      <c r="E346" s="69" t="s">
        <v>406</v>
      </c>
      <c r="F346" s="69">
        <v>37</v>
      </c>
      <c r="G346" s="69">
        <v>8473</v>
      </c>
      <c r="H346" s="69">
        <v>15</v>
      </c>
      <c r="I346" s="69">
        <v>7.5</v>
      </c>
      <c r="J346" s="69" t="s">
        <v>648</v>
      </c>
      <c r="K346" s="69" t="s">
        <v>372</v>
      </c>
      <c r="L346" s="69" t="s">
        <v>665</v>
      </c>
      <c r="M346" s="69">
        <f t="shared" si="61"/>
        <v>313501</v>
      </c>
      <c r="N346" s="69">
        <f t="shared" si="62"/>
        <v>47025.15</v>
      </c>
      <c r="O346" s="69">
        <f t="shared" si="63"/>
        <v>266475.84999999998</v>
      </c>
      <c r="P346" s="69">
        <f t="shared" si="64"/>
        <v>19985.688749999998</v>
      </c>
      <c r="Q346" s="69">
        <f t="shared" si="65"/>
        <v>286461.53874999995</v>
      </c>
      <c r="R346" s="69"/>
      <c r="S346" s="69"/>
      <c r="T346" s="69">
        <f t="shared" si="66"/>
        <v>19985.688749999998</v>
      </c>
      <c r="U346" s="69"/>
      <c r="V346" s="69"/>
      <c r="W346" s="69">
        <f t="shared" si="67"/>
        <v>286961.53874999995</v>
      </c>
      <c r="X346" s="69" t="str">
        <f t="shared" si="68"/>
        <v>High sale</v>
      </c>
      <c r="Y346" s="69">
        <f t="shared" si="72"/>
        <v>13323.7925</v>
      </c>
      <c r="Z346" s="69" t="str" cm="1">
        <f t="array" ref="Z346">_xlfn.IFS(Q346&gt;=300000,"Large",Q346&gt;=150000,"Medium", Q346&gt;=0,"Small")</f>
        <v>Medium</v>
      </c>
      <c r="AA346" s="69" t="str">
        <f t="shared" si="69"/>
        <v>J</v>
      </c>
      <c r="AB346" s="69" t="str">
        <f t="shared" si="70"/>
        <v>00345</v>
      </c>
      <c r="AC346" s="69" t="str">
        <f t="shared" si="71"/>
        <v>Fatima-East</v>
      </c>
      <c r="AD346" s="69"/>
      <c r="AE346" s="69"/>
      <c r="AF346" s="69"/>
      <c r="AG346" s="69"/>
      <c r="AH346" s="70"/>
      <c r="AI346" s="71"/>
    </row>
    <row r="347" spans="1:46" x14ac:dyDescent="0.3">
      <c r="A347" s="72" t="s">
        <v>679</v>
      </c>
      <c r="B347" s="73" t="s">
        <v>1042</v>
      </c>
      <c r="C347" s="73" t="s">
        <v>662</v>
      </c>
      <c r="D347" s="73" t="s">
        <v>640</v>
      </c>
      <c r="E347" s="73" t="s">
        <v>641</v>
      </c>
      <c r="F347" s="73">
        <v>3</v>
      </c>
      <c r="G347" s="73">
        <v>7306</v>
      </c>
      <c r="H347" s="73">
        <v>5</v>
      </c>
      <c r="I347" s="73">
        <v>7.5</v>
      </c>
      <c r="J347" s="73" t="s">
        <v>648</v>
      </c>
      <c r="K347" s="73" t="s">
        <v>384</v>
      </c>
      <c r="L347" s="73" t="s">
        <v>649</v>
      </c>
      <c r="M347" s="73">
        <f t="shared" si="61"/>
        <v>21918</v>
      </c>
      <c r="N347" s="73">
        <f t="shared" si="62"/>
        <v>1095.9000000000001</v>
      </c>
      <c r="O347" s="73">
        <f t="shared" si="63"/>
        <v>20822.099999999999</v>
      </c>
      <c r="P347" s="73">
        <f t="shared" si="64"/>
        <v>1561.6575</v>
      </c>
      <c r="Q347" s="73">
        <f t="shared" si="65"/>
        <v>22383.7575</v>
      </c>
      <c r="R347" s="73"/>
      <c r="S347" s="73"/>
      <c r="T347" s="73">
        <f t="shared" si="66"/>
        <v>1561.6574999999998</v>
      </c>
      <c r="U347" s="73"/>
      <c r="V347" s="73"/>
      <c r="W347" s="73">
        <f t="shared" si="67"/>
        <v>22883.7575</v>
      </c>
      <c r="X347" s="73" t="str">
        <f t="shared" si="68"/>
        <v>Low Sale</v>
      </c>
      <c r="Y347" s="73">
        <f t="shared" si="72"/>
        <v>0</v>
      </c>
      <c r="Z347" s="73" t="str" cm="1">
        <f t="array" ref="Z347">_xlfn.IFS(Q347&gt;=300000,"Large",Q347&gt;=150000,"Medium", Q347&gt;=0,"Small")</f>
        <v>Small</v>
      </c>
      <c r="AA347" s="73" t="str">
        <f t="shared" si="69"/>
        <v>J</v>
      </c>
      <c r="AB347" s="73" t="str">
        <f t="shared" si="70"/>
        <v>00346</v>
      </c>
      <c r="AC347" s="73" t="str">
        <f t="shared" si="71"/>
        <v>Ade-West</v>
      </c>
      <c r="AD347" s="73"/>
      <c r="AE347" s="73"/>
      <c r="AF347" s="73"/>
      <c r="AG347" s="73"/>
      <c r="AH347" s="74"/>
      <c r="AI347" s="75"/>
      <c r="AS347" s="59" t="s">
        <v>357</v>
      </c>
      <c r="AT347" t="s">
        <v>3086</v>
      </c>
    </row>
    <row r="348" spans="1:46" x14ac:dyDescent="0.3">
      <c r="A348" s="76" t="s">
        <v>679</v>
      </c>
      <c r="B348" s="69" t="s">
        <v>1043</v>
      </c>
      <c r="C348" s="69" t="s">
        <v>639</v>
      </c>
      <c r="D348" s="69" t="s">
        <v>672</v>
      </c>
      <c r="E348" s="69" t="s">
        <v>673</v>
      </c>
      <c r="F348" s="69">
        <v>8</v>
      </c>
      <c r="G348" s="69">
        <v>7520</v>
      </c>
      <c r="H348" s="69">
        <v>10</v>
      </c>
      <c r="I348" s="69">
        <v>7.5</v>
      </c>
      <c r="J348" s="69" t="s">
        <v>642</v>
      </c>
      <c r="K348" s="69" t="s">
        <v>392</v>
      </c>
      <c r="L348" s="69" t="s">
        <v>649</v>
      </c>
      <c r="M348" s="69">
        <f t="shared" si="61"/>
        <v>60160</v>
      </c>
      <c r="N348" s="69">
        <f t="shared" si="62"/>
        <v>6016</v>
      </c>
      <c r="O348" s="69">
        <f t="shared" si="63"/>
        <v>54144</v>
      </c>
      <c r="P348" s="69">
        <f t="shared" si="64"/>
        <v>4060.8</v>
      </c>
      <c r="Q348" s="69">
        <f t="shared" si="65"/>
        <v>58204.800000000003</v>
      </c>
      <c r="R348" s="69"/>
      <c r="S348" s="69"/>
      <c r="T348" s="69">
        <f t="shared" si="66"/>
        <v>4060.7999999999997</v>
      </c>
      <c r="U348" s="69"/>
      <c r="V348" s="69"/>
      <c r="W348" s="69">
        <f t="shared" si="67"/>
        <v>58704.800000000003</v>
      </c>
      <c r="X348" s="69" t="str">
        <f t="shared" si="68"/>
        <v>Low Sale</v>
      </c>
      <c r="Y348" s="69">
        <f t="shared" si="72"/>
        <v>0</v>
      </c>
      <c r="Z348" s="69" t="str" cm="1">
        <f t="array" ref="Z348">_xlfn.IFS(Q348&gt;=300000,"Large",Q348&gt;=150000,"Medium", Q348&gt;=0,"Small")</f>
        <v>Small</v>
      </c>
      <c r="AA348" s="69" t="str">
        <f t="shared" si="69"/>
        <v>J</v>
      </c>
      <c r="AB348" s="69" t="str">
        <f t="shared" si="70"/>
        <v>00347</v>
      </c>
      <c r="AC348" s="69" t="str">
        <f t="shared" si="71"/>
        <v>Grace-West</v>
      </c>
      <c r="AD348" s="69"/>
      <c r="AE348" s="69"/>
      <c r="AF348" s="69"/>
      <c r="AG348" s="69"/>
      <c r="AH348" s="70"/>
      <c r="AI348" s="71"/>
      <c r="AS348" s="56" t="s">
        <v>647</v>
      </c>
      <c r="AT348">
        <v>11093793.950000003</v>
      </c>
    </row>
    <row r="349" spans="1:46" x14ac:dyDescent="0.3">
      <c r="A349" s="72" t="s">
        <v>696</v>
      </c>
      <c r="B349" s="73" t="s">
        <v>1044</v>
      </c>
      <c r="C349" s="73" t="s">
        <v>100</v>
      </c>
      <c r="D349" s="73" t="s">
        <v>681</v>
      </c>
      <c r="E349" s="73" t="s">
        <v>673</v>
      </c>
      <c r="F349" s="73">
        <v>3</v>
      </c>
      <c r="G349" s="73">
        <v>12630</v>
      </c>
      <c r="H349" s="73">
        <v>15</v>
      </c>
      <c r="I349" s="73">
        <v>7.5</v>
      </c>
      <c r="J349" s="73" t="s">
        <v>648</v>
      </c>
      <c r="K349" s="73" t="s">
        <v>372</v>
      </c>
      <c r="L349" s="73" t="s">
        <v>636</v>
      </c>
      <c r="M349" s="73">
        <f t="shared" si="61"/>
        <v>37890</v>
      </c>
      <c r="N349" s="73">
        <f t="shared" si="62"/>
        <v>5683.5</v>
      </c>
      <c r="O349" s="73">
        <f t="shared" si="63"/>
        <v>32206.5</v>
      </c>
      <c r="P349" s="73">
        <f t="shared" si="64"/>
        <v>2415.4875000000002</v>
      </c>
      <c r="Q349" s="73">
        <f t="shared" si="65"/>
        <v>34621.987500000003</v>
      </c>
      <c r="R349" s="73"/>
      <c r="S349" s="73"/>
      <c r="T349" s="73">
        <f t="shared" si="66"/>
        <v>2415.4874999999997</v>
      </c>
      <c r="U349" s="73"/>
      <c r="V349" s="73"/>
      <c r="W349" s="73">
        <f t="shared" si="67"/>
        <v>35121.987500000003</v>
      </c>
      <c r="X349" s="73" t="str">
        <f t="shared" si="68"/>
        <v>Low Sale</v>
      </c>
      <c r="Y349" s="73">
        <f t="shared" si="72"/>
        <v>0</v>
      </c>
      <c r="Z349" s="73" t="str" cm="1">
        <f t="array" ref="Z349">_xlfn.IFS(Q349&gt;=300000,"Large",Q349&gt;=150000,"Medium", Q349&gt;=0,"Small")</f>
        <v>Small</v>
      </c>
      <c r="AA349" s="73" t="str">
        <f t="shared" si="69"/>
        <v>J</v>
      </c>
      <c r="AB349" s="73" t="str">
        <f t="shared" si="70"/>
        <v>00348</v>
      </c>
      <c r="AC349" s="73" t="str">
        <f t="shared" si="71"/>
        <v>Kemi-South</v>
      </c>
      <c r="AD349" s="73"/>
      <c r="AE349" s="73"/>
      <c r="AF349" s="73"/>
      <c r="AG349" s="73"/>
      <c r="AH349" s="74"/>
      <c r="AI349" s="75"/>
      <c r="AS349" s="56" t="s">
        <v>673</v>
      </c>
      <c r="AT349">
        <v>21224860.950000007</v>
      </c>
    </row>
    <row r="350" spans="1:46" x14ac:dyDescent="0.3">
      <c r="A350" s="76" t="s">
        <v>727</v>
      </c>
      <c r="B350" s="69" t="s">
        <v>1045</v>
      </c>
      <c r="C350" s="69" t="s">
        <v>100</v>
      </c>
      <c r="D350" s="69" t="s">
        <v>663</v>
      </c>
      <c r="E350" s="69" t="s">
        <v>664</v>
      </c>
      <c r="F350" s="69">
        <v>1</v>
      </c>
      <c r="G350" s="69">
        <v>10595</v>
      </c>
      <c r="H350" s="69">
        <v>5</v>
      </c>
      <c r="I350" s="69">
        <v>7.5</v>
      </c>
      <c r="J350" s="69" t="s">
        <v>656</v>
      </c>
      <c r="K350" s="69" t="s">
        <v>384</v>
      </c>
      <c r="L350" s="69" t="s">
        <v>643</v>
      </c>
      <c r="M350" s="69">
        <f t="shared" si="61"/>
        <v>10595</v>
      </c>
      <c r="N350" s="69">
        <f t="shared" si="62"/>
        <v>529.75</v>
      </c>
      <c r="O350" s="69">
        <f t="shared" si="63"/>
        <v>10065.25</v>
      </c>
      <c r="P350" s="69">
        <f t="shared" si="64"/>
        <v>754.89374999999995</v>
      </c>
      <c r="Q350" s="69">
        <f t="shared" si="65"/>
        <v>10820.143749999999</v>
      </c>
      <c r="R350" s="69"/>
      <c r="S350" s="69"/>
      <c r="T350" s="69">
        <f t="shared" si="66"/>
        <v>754.89374999999995</v>
      </c>
      <c r="U350" s="69"/>
      <c r="V350" s="69"/>
      <c r="W350" s="69">
        <f t="shared" si="67"/>
        <v>11320.143749999999</v>
      </c>
      <c r="X350" s="69" t="str">
        <f t="shared" si="68"/>
        <v>Low Sale</v>
      </c>
      <c r="Y350" s="69">
        <f t="shared" si="72"/>
        <v>0</v>
      </c>
      <c r="Z350" s="69" t="str" cm="1">
        <f t="array" ref="Z350">_xlfn.IFS(Q350&gt;=300000,"Large",Q350&gt;=150000,"Medium", Q350&gt;=0,"Small")</f>
        <v>Small</v>
      </c>
      <c r="AA350" s="69" t="str">
        <f t="shared" si="69"/>
        <v>J</v>
      </c>
      <c r="AB350" s="69" t="str">
        <f t="shared" si="70"/>
        <v>00349</v>
      </c>
      <c r="AC350" s="69" t="str">
        <f t="shared" si="71"/>
        <v>Kemi-North</v>
      </c>
      <c r="AD350" s="69"/>
      <c r="AE350" s="69"/>
      <c r="AF350" s="69"/>
      <c r="AG350" s="69"/>
      <c r="AH350" s="70"/>
      <c r="AI350" s="71"/>
      <c r="AS350" s="56" t="s">
        <v>408</v>
      </c>
      <c r="AT350">
        <v>18209415.699999999</v>
      </c>
    </row>
    <row r="351" spans="1:46" x14ac:dyDescent="0.3">
      <c r="A351" s="72" t="s">
        <v>682</v>
      </c>
      <c r="B351" s="73" t="s">
        <v>1046</v>
      </c>
      <c r="C351" s="73" t="s">
        <v>714</v>
      </c>
      <c r="D351" s="73" t="s">
        <v>672</v>
      </c>
      <c r="E351" s="73" t="s">
        <v>673</v>
      </c>
      <c r="F351" s="73">
        <v>29</v>
      </c>
      <c r="G351" s="73">
        <v>11000</v>
      </c>
      <c r="H351" s="73">
        <v>5</v>
      </c>
      <c r="I351" s="73">
        <v>7.5</v>
      </c>
      <c r="J351" s="73" t="s">
        <v>656</v>
      </c>
      <c r="K351" s="73" t="s">
        <v>384</v>
      </c>
      <c r="L351" s="73" t="s">
        <v>665</v>
      </c>
      <c r="M351" s="73">
        <f t="shared" si="61"/>
        <v>319000</v>
      </c>
      <c r="N351" s="73">
        <f t="shared" si="62"/>
        <v>15950</v>
      </c>
      <c r="O351" s="73">
        <f t="shared" si="63"/>
        <v>303050</v>
      </c>
      <c r="P351" s="73">
        <f t="shared" si="64"/>
        <v>22728.75</v>
      </c>
      <c r="Q351" s="73">
        <f t="shared" si="65"/>
        <v>325778.75</v>
      </c>
      <c r="R351" s="73"/>
      <c r="S351" s="73"/>
      <c r="T351" s="73">
        <f t="shared" si="66"/>
        <v>22728.75</v>
      </c>
      <c r="U351" s="73"/>
      <c r="V351" s="73"/>
      <c r="W351" s="73">
        <f t="shared" si="67"/>
        <v>326278.75</v>
      </c>
      <c r="X351" s="73" t="str">
        <f t="shared" si="68"/>
        <v>High sale</v>
      </c>
      <c r="Y351" s="73">
        <f t="shared" si="72"/>
        <v>0</v>
      </c>
      <c r="Z351" s="73" t="str" cm="1">
        <f t="array" ref="Z351">_xlfn.IFS(Q351&gt;=300000,"Large",Q351&gt;=150000,"Medium", Q351&gt;=0,"Small")</f>
        <v>Large</v>
      </c>
      <c r="AA351" s="73" t="str">
        <f t="shared" si="69"/>
        <v>J</v>
      </c>
      <c r="AB351" s="73" t="str">
        <f t="shared" si="70"/>
        <v>00350</v>
      </c>
      <c r="AC351" s="73" t="str">
        <f t="shared" si="71"/>
        <v>Hassan-East</v>
      </c>
      <c r="AD351" s="73"/>
      <c r="AE351" s="73"/>
      <c r="AF351" s="73"/>
      <c r="AG351" s="73"/>
      <c r="AH351" s="74"/>
      <c r="AI351" s="75"/>
      <c r="AS351" s="56" t="s">
        <v>406</v>
      </c>
      <c r="AT351">
        <v>23411034.70000001</v>
      </c>
    </row>
    <row r="352" spans="1:46" x14ac:dyDescent="0.3">
      <c r="A352" s="76" t="s">
        <v>752</v>
      </c>
      <c r="B352" s="69" t="s">
        <v>1047</v>
      </c>
      <c r="C352" s="69" t="s">
        <v>671</v>
      </c>
      <c r="D352" s="69" t="s">
        <v>634</v>
      </c>
      <c r="E352" s="69" t="s">
        <v>377</v>
      </c>
      <c r="F352" s="69">
        <v>48</v>
      </c>
      <c r="G352" s="69">
        <v>14794</v>
      </c>
      <c r="H352" s="69">
        <v>0</v>
      </c>
      <c r="I352" s="69">
        <v>7.5</v>
      </c>
      <c r="J352" s="69" t="s">
        <v>642</v>
      </c>
      <c r="K352" s="69" t="s">
        <v>384</v>
      </c>
      <c r="L352" s="69" t="s">
        <v>665</v>
      </c>
      <c r="M352" s="69">
        <f t="shared" si="61"/>
        <v>710112</v>
      </c>
      <c r="N352" s="69">
        <f t="shared" si="62"/>
        <v>0</v>
      </c>
      <c r="O352" s="69">
        <f t="shared" si="63"/>
        <v>710112</v>
      </c>
      <c r="P352" s="69">
        <f t="shared" si="64"/>
        <v>53258.400000000001</v>
      </c>
      <c r="Q352" s="69">
        <f t="shared" si="65"/>
        <v>763370.4</v>
      </c>
      <c r="R352" s="69"/>
      <c r="S352" s="69"/>
      <c r="T352" s="69">
        <f t="shared" si="66"/>
        <v>53258.400000000001</v>
      </c>
      <c r="U352" s="69"/>
      <c r="V352" s="69"/>
      <c r="W352" s="69">
        <f t="shared" si="67"/>
        <v>763870.4</v>
      </c>
      <c r="X352" s="69" t="str">
        <f t="shared" si="68"/>
        <v>High sale</v>
      </c>
      <c r="Y352" s="69">
        <f t="shared" si="72"/>
        <v>35505.599999999999</v>
      </c>
      <c r="Z352" s="69" t="str" cm="1">
        <f t="array" ref="Z352">_xlfn.IFS(Q352&gt;=300000,"Large",Q352&gt;=150000,"Medium", Q352&gt;=0,"Small")</f>
        <v>Large</v>
      </c>
      <c r="AA352" s="69" t="str">
        <f t="shared" si="69"/>
        <v>J</v>
      </c>
      <c r="AB352" s="69" t="str">
        <f t="shared" si="70"/>
        <v>00351</v>
      </c>
      <c r="AC352" s="69" t="str">
        <f t="shared" si="71"/>
        <v>Bola-East</v>
      </c>
      <c r="AD352" s="69"/>
      <c r="AE352" s="69"/>
      <c r="AF352" s="69"/>
      <c r="AG352" s="69"/>
      <c r="AH352" s="70"/>
      <c r="AI352" s="71"/>
      <c r="AS352" s="56" t="s">
        <v>416</v>
      </c>
      <c r="AT352">
        <v>23545633.549999993</v>
      </c>
    </row>
    <row r="353" spans="1:46" x14ac:dyDescent="0.3">
      <c r="A353" s="72" t="s">
        <v>696</v>
      </c>
      <c r="B353" s="73" t="s">
        <v>1048</v>
      </c>
      <c r="C353" s="73" t="s">
        <v>93</v>
      </c>
      <c r="D353" s="73" t="s">
        <v>652</v>
      </c>
      <c r="E353" s="73" t="s">
        <v>653</v>
      </c>
      <c r="F353" s="73">
        <v>50</v>
      </c>
      <c r="G353" s="73">
        <v>12043</v>
      </c>
      <c r="H353" s="73">
        <v>10</v>
      </c>
      <c r="I353" s="73">
        <v>7.5</v>
      </c>
      <c r="J353" s="73" t="s">
        <v>656</v>
      </c>
      <c r="K353" s="73" t="s">
        <v>392</v>
      </c>
      <c r="L353" s="73" t="s">
        <v>649</v>
      </c>
      <c r="M353" s="73">
        <f t="shared" si="61"/>
        <v>602150</v>
      </c>
      <c r="N353" s="73">
        <f t="shared" si="62"/>
        <v>60215</v>
      </c>
      <c r="O353" s="73">
        <f t="shared" si="63"/>
        <v>541935</v>
      </c>
      <c r="P353" s="73">
        <f t="shared" si="64"/>
        <v>40645.125</v>
      </c>
      <c r="Q353" s="73">
        <f t="shared" si="65"/>
        <v>582580.125</v>
      </c>
      <c r="R353" s="73"/>
      <c r="S353" s="73"/>
      <c r="T353" s="73">
        <f t="shared" si="66"/>
        <v>40645.125</v>
      </c>
      <c r="U353" s="73"/>
      <c r="V353" s="73"/>
      <c r="W353" s="73">
        <f t="shared" si="67"/>
        <v>583080.125</v>
      </c>
      <c r="X353" s="73" t="str">
        <f t="shared" si="68"/>
        <v>High sale</v>
      </c>
      <c r="Y353" s="73">
        <f t="shared" si="72"/>
        <v>27096.75</v>
      </c>
      <c r="Z353" s="73" t="str" cm="1">
        <f t="array" ref="Z353">_xlfn.IFS(Q353&gt;=300000,"Large",Q353&gt;=150000,"Medium", Q353&gt;=0,"Small")</f>
        <v>Large</v>
      </c>
      <c r="AA353" s="73" t="str">
        <f t="shared" si="69"/>
        <v>J</v>
      </c>
      <c r="AB353" s="73" t="str">
        <f t="shared" si="70"/>
        <v>00352</v>
      </c>
      <c r="AC353" s="73" t="str">
        <f t="shared" si="71"/>
        <v>Ibrahim-West</v>
      </c>
      <c r="AD353" s="73"/>
      <c r="AE353" s="73"/>
      <c r="AF353" s="73"/>
      <c r="AG353" s="73"/>
      <c r="AH353" s="74"/>
      <c r="AI353" s="75"/>
      <c r="AS353" s="56" t="s">
        <v>377</v>
      </c>
      <c r="AT353">
        <v>22798610.550000001</v>
      </c>
    </row>
    <row r="354" spans="1:46" x14ac:dyDescent="0.3">
      <c r="A354" s="76" t="s">
        <v>699</v>
      </c>
      <c r="B354" s="69" t="s">
        <v>1049</v>
      </c>
      <c r="C354" s="69" t="s">
        <v>379</v>
      </c>
      <c r="D354" s="69" t="s">
        <v>740</v>
      </c>
      <c r="E354" s="69" t="s">
        <v>408</v>
      </c>
      <c r="F354" s="69">
        <v>40</v>
      </c>
      <c r="G354" s="69">
        <v>5858</v>
      </c>
      <c r="H354" s="69">
        <v>5</v>
      </c>
      <c r="I354" s="69">
        <v>7.5</v>
      </c>
      <c r="J354" s="69" t="s">
        <v>648</v>
      </c>
      <c r="K354" s="69" t="s">
        <v>372</v>
      </c>
      <c r="L354" s="69" t="s">
        <v>649</v>
      </c>
      <c r="M354" s="69">
        <f t="shared" si="61"/>
        <v>234320</v>
      </c>
      <c r="N354" s="69">
        <f t="shared" si="62"/>
        <v>11716</v>
      </c>
      <c r="O354" s="69">
        <f t="shared" si="63"/>
        <v>222604</v>
      </c>
      <c r="P354" s="69">
        <f t="shared" si="64"/>
        <v>16695.3</v>
      </c>
      <c r="Q354" s="69">
        <f t="shared" si="65"/>
        <v>239299.3</v>
      </c>
      <c r="R354" s="69"/>
      <c r="S354" s="69"/>
      <c r="T354" s="69">
        <f t="shared" si="66"/>
        <v>16695.3</v>
      </c>
      <c r="U354" s="69"/>
      <c r="V354" s="69"/>
      <c r="W354" s="69">
        <f t="shared" si="67"/>
        <v>239799.3</v>
      </c>
      <c r="X354" s="69" t="str">
        <f t="shared" si="68"/>
        <v>High sale</v>
      </c>
      <c r="Y354" s="69">
        <f t="shared" si="72"/>
        <v>11130.2</v>
      </c>
      <c r="Z354" s="69" t="str" cm="1">
        <f t="array" ref="Z354">_xlfn.IFS(Q354&gt;=300000,"Large",Q354&gt;=150000,"Medium", Q354&gt;=0,"Small")</f>
        <v>Medium</v>
      </c>
      <c r="AA354" s="69" t="str">
        <f t="shared" si="69"/>
        <v>J</v>
      </c>
      <c r="AB354" s="69" t="str">
        <f t="shared" si="70"/>
        <v>00353</v>
      </c>
      <c r="AC354" s="69" t="str">
        <f t="shared" si="71"/>
        <v>John-West</v>
      </c>
      <c r="AD354" s="69"/>
      <c r="AE354" s="69"/>
      <c r="AF354" s="69"/>
      <c r="AG354" s="69"/>
      <c r="AH354" s="70"/>
      <c r="AI354" s="71"/>
      <c r="AS354" s="56" t="s">
        <v>641</v>
      </c>
      <c r="AT354">
        <v>19408069.5</v>
      </c>
    </row>
    <row r="355" spans="1:46" x14ac:dyDescent="0.3">
      <c r="A355" s="72" t="s">
        <v>743</v>
      </c>
      <c r="B355" s="73" t="s">
        <v>1050</v>
      </c>
      <c r="C355" s="73" t="s">
        <v>93</v>
      </c>
      <c r="D355" s="73" t="s">
        <v>245</v>
      </c>
      <c r="E355" s="73" t="s">
        <v>416</v>
      </c>
      <c r="F355" s="73">
        <v>48</v>
      </c>
      <c r="G355" s="73">
        <v>11447</v>
      </c>
      <c r="H355" s="73">
        <v>5</v>
      </c>
      <c r="I355" s="73">
        <v>7.5</v>
      </c>
      <c r="J355" s="73" t="s">
        <v>642</v>
      </c>
      <c r="K355" s="73" t="s">
        <v>392</v>
      </c>
      <c r="L355" s="73" t="s">
        <v>643</v>
      </c>
      <c r="M355" s="73">
        <f t="shared" si="61"/>
        <v>549456</v>
      </c>
      <c r="N355" s="73">
        <f t="shared" si="62"/>
        <v>27472.799999999999</v>
      </c>
      <c r="O355" s="73">
        <f t="shared" si="63"/>
        <v>521983.2</v>
      </c>
      <c r="P355" s="73">
        <f t="shared" si="64"/>
        <v>39148.74</v>
      </c>
      <c r="Q355" s="73">
        <f t="shared" si="65"/>
        <v>561131.94000000006</v>
      </c>
      <c r="R355" s="73"/>
      <c r="S355" s="73"/>
      <c r="T355" s="73">
        <f t="shared" si="66"/>
        <v>39148.74</v>
      </c>
      <c r="U355" s="73"/>
      <c r="V355" s="73"/>
      <c r="W355" s="73">
        <f t="shared" si="67"/>
        <v>561631.94000000006</v>
      </c>
      <c r="X355" s="73" t="str">
        <f t="shared" si="68"/>
        <v>High sale</v>
      </c>
      <c r="Y355" s="73">
        <f t="shared" si="72"/>
        <v>26099.160000000003</v>
      </c>
      <c r="Z355" s="73" t="str" cm="1">
        <f t="array" ref="Z355">_xlfn.IFS(Q355&gt;=300000,"Large",Q355&gt;=150000,"Medium", Q355&gt;=0,"Small")</f>
        <v>Large</v>
      </c>
      <c r="AA355" s="73" t="str">
        <f t="shared" si="69"/>
        <v>J</v>
      </c>
      <c r="AB355" s="73" t="str">
        <f t="shared" si="70"/>
        <v>00354</v>
      </c>
      <c r="AC355" s="73" t="str">
        <f t="shared" si="71"/>
        <v>Ibrahim-North</v>
      </c>
      <c r="AD355" s="73"/>
      <c r="AE355" s="73"/>
      <c r="AF355" s="73"/>
      <c r="AG355" s="73"/>
      <c r="AH355" s="74"/>
      <c r="AI355" s="75"/>
      <c r="AS355" s="56" t="s">
        <v>664</v>
      </c>
      <c r="AT355">
        <v>14307377.200000003</v>
      </c>
    </row>
    <row r="356" spans="1:46" x14ac:dyDescent="0.3">
      <c r="A356" s="76" t="s">
        <v>666</v>
      </c>
      <c r="B356" s="69" t="s">
        <v>1051</v>
      </c>
      <c r="C356" s="69" t="s">
        <v>639</v>
      </c>
      <c r="D356" s="69" t="s">
        <v>640</v>
      </c>
      <c r="E356" s="69" t="s">
        <v>641</v>
      </c>
      <c r="F356" s="69">
        <v>41</v>
      </c>
      <c r="G356" s="69">
        <v>8990</v>
      </c>
      <c r="H356" s="69">
        <v>5</v>
      </c>
      <c r="I356" s="69">
        <v>7.5</v>
      </c>
      <c r="J356" s="69" t="s">
        <v>642</v>
      </c>
      <c r="K356" s="69" t="s">
        <v>372</v>
      </c>
      <c r="L356" s="69" t="s">
        <v>649</v>
      </c>
      <c r="M356" s="69">
        <f t="shared" si="61"/>
        <v>368590</v>
      </c>
      <c r="N356" s="69">
        <f t="shared" si="62"/>
        <v>18429.5</v>
      </c>
      <c r="O356" s="69">
        <f t="shared" si="63"/>
        <v>350160.5</v>
      </c>
      <c r="P356" s="69">
        <f t="shared" si="64"/>
        <v>26262.037499999999</v>
      </c>
      <c r="Q356" s="69">
        <f t="shared" si="65"/>
        <v>376422.53749999998</v>
      </c>
      <c r="R356" s="69"/>
      <c r="S356" s="69"/>
      <c r="T356" s="69">
        <f t="shared" si="66"/>
        <v>26262.037499999999</v>
      </c>
      <c r="U356" s="69"/>
      <c r="V356" s="69"/>
      <c r="W356" s="69">
        <f t="shared" si="67"/>
        <v>376922.53749999998</v>
      </c>
      <c r="X356" s="69" t="str">
        <f t="shared" si="68"/>
        <v>High sale</v>
      </c>
      <c r="Y356" s="69">
        <f t="shared" si="72"/>
        <v>17508.025000000001</v>
      </c>
      <c r="Z356" s="69" t="str" cm="1">
        <f t="array" ref="Z356">_xlfn.IFS(Q356&gt;=300000,"Large",Q356&gt;=150000,"Medium", Q356&gt;=0,"Small")</f>
        <v>Large</v>
      </c>
      <c r="AA356" s="69" t="str">
        <f t="shared" si="69"/>
        <v>J</v>
      </c>
      <c r="AB356" s="69" t="str">
        <f t="shared" si="70"/>
        <v>00355</v>
      </c>
      <c r="AC356" s="69" t="str">
        <f t="shared" si="71"/>
        <v>Grace-West</v>
      </c>
      <c r="AD356" s="69"/>
      <c r="AE356" s="69"/>
      <c r="AF356" s="69"/>
      <c r="AG356" s="69"/>
      <c r="AH356" s="70"/>
      <c r="AI356" s="71"/>
      <c r="AS356" s="56" t="s">
        <v>653</v>
      </c>
      <c r="AT356">
        <v>13450660.299999999</v>
      </c>
    </row>
    <row r="357" spans="1:46" x14ac:dyDescent="0.3">
      <c r="A357" s="72" t="s">
        <v>679</v>
      </c>
      <c r="B357" s="73" t="s">
        <v>1052</v>
      </c>
      <c r="C357" s="73" t="s">
        <v>714</v>
      </c>
      <c r="D357" s="73" t="s">
        <v>698</v>
      </c>
      <c r="E357" s="73" t="s">
        <v>377</v>
      </c>
      <c r="F357" s="73">
        <v>29</v>
      </c>
      <c r="G357" s="73">
        <v>13108</v>
      </c>
      <c r="H357" s="73">
        <v>0</v>
      </c>
      <c r="I357" s="73">
        <v>7.5</v>
      </c>
      <c r="J357" s="73" t="s">
        <v>635</v>
      </c>
      <c r="K357" s="73" t="s">
        <v>384</v>
      </c>
      <c r="L357" s="73" t="s">
        <v>643</v>
      </c>
      <c r="M357" s="73">
        <f t="shared" si="61"/>
        <v>380132</v>
      </c>
      <c r="N357" s="73">
        <f t="shared" si="62"/>
        <v>0</v>
      </c>
      <c r="O357" s="73">
        <f t="shared" si="63"/>
        <v>380132</v>
      </c>
      <c r="P357" s="73">
        <f t="shared" si="64"/>
        <v>28509.9</v>
      </c>
      <c r="Q357" s="73">
        <f t="shared" si="65"/>
        <v>408641.9</v>
      </c>
      <c r="R357" s="73"/>
      <c r="S357" s="73"/>
      <c r="T357" s="73">
        <f t="shared" si="66"/>
        <v>28509.899999999998</v>
      </c>
      <c r="U357" s="73"/>
      <c r="V357" s="73"/>
      <c r="W357" s="73">
        <f t="shared" si="67"/>
        <v>409141.9</v>
      </c>
      <c r="X357" s="73" t="str">
        <f t="shared" si="68"/>
        <v>High sale</v>
      </c>
      <c r="Y357" s="73">
        <f t="shared" si="72"/>
        <v>0</v>
      </c>
      <c r="Z357" s="73" t="str" cm="1">
        <f t="array" ref="Z357">_xlfn.IFS(Q357&gt;=300000,"Large",Q357&gt;=150000,"Medium", Q357&gt;=0,"Small")</f>
        <v>Large</v>
      </c>
      <c r="AA357" s="73" t="str">
        <f t="shared" si="69"/>
        <v>J</v>
      </c>
      <c r="AB357" s="73" t="str">
        <f t="shared" si="70"/>
        <v>00356</v>
      </c>
      <c r="AC357" s="73" t="str">
        <f t="shared" si="71"/>
        <v>Hassan-North</v>
      </c>
      <c r="AD357" s="73"/>
      <c r="AE357" s="73"/>
      <c r="AF357" s="73"/>
      <c r="AG357" s="73"/>
      <c r="AH357" s="74"/>
      <c r="AI357" s="75"/>
      <c r="AS357" s="56" t="s">
        <v>785</v>
      </c>
      <c r="AT357">
        <v>11059129.800000001</v>
      </c>
    </row>
    <row r="358" spans="1:46" x14ac:dyDescent="0.3">
      <c r="A358" s="76" t="s">
        <v>752</v>
      </c>
      <c r="B358" s="69" t="s">
        <v>1053</v>
      </c>
      <c r="C358" s="69" t="s">
        <v>93</v>
      </c>
      <c r="D358" s="69" t="s">
        <v>784</v>
      </c>
      <c r="E358" s="69" t="s">
        <v>785</v>
      </c>
      <c r="F358" s="69">
        <v>19</v>
      </c>
      <c r="G358" s="69">
        <v>5229</v>
      </c>
      <c r="H358" s="69">
        <v>15</v>
      </c>
      <c r="I358" s="69">
        <v>7.5</v>
      </c>
      <c r="J358" s="69" t="s">
        <v>656</v>
      </c>
      <c r="K358" s="69" t="s">
        <v>372</v>
      </c>
      <c r="L358" s="69" t="s">
        <v>665</v>
      </c>
      <c r="M358" s="69">
        <f t="shared" si="61"/>
        <v>99351</v>
      </c>
      <c r="N358" s="69">
        <f t="shared" si="62"/>
        <v>14902.65</v>
      </c>
      <c r="O358" s="69">
        <f t="shared" si="63"/>
        <v>84448.35</v>
      </c>
      <c r="P358" s="69">
        <f t="shared" si="64"/>
        <v>6333.6262500000003</v>
      </c>
      <c r="Q358" s="69">
        <f t="shared" si="65"/>
        <v>90781.976250000007</v>
      </c>
      <c r="R358" s="69"/>
      <c r="S358" s="69"/>
      <c r="T358" s="69">
        <f t="shared" si="66"/>
        <v>6333.6262500000003</v>
      </c>
      <c r="U358" s="69"/>
      <c r="V358" s="69"/>
      <c r="W358" s="69">
        <f t="shared" si="67"/>
        <v>91281.976250000007</v>
      </c>
      <c r="X358" s="69" t="str">
        <f t="shared" si="68"/>
        <v>Low Sale</v>
      </c>
      <c r="Y358" s="69">
        <f t="shared" si="72"/>
        <v>0</v>
      </c>
      <c r="Z358" s="69" t="str" cm="1">
        <f t="array" ref="Z358">_xlfn.IFS(Q358&gt;=300000,"Large",Q358&gt;=150000,"Medium", Q358&gt;=0,"Small")</f>
        <v>Small</v>
      </c>
      <c r="AA358" s="69" t="str">
        <f t="shared" si="69"/>
        <v>J</v>
      </c>
      <c r="AB358" s="69" t="str">
        <f t="shared" si="70"/>
        <v>00357</v>
      </c>
      <c r="AC358" s="69" t="str">
        <f t="shared" si="71"/>
        <v>Ibrahim-East</v>
      </c>
      <c r="AD358" s="69"/>
      <c r="AE358" s="69"/>
      <c r="AF358" s="69"/>
      <c r="AG358" s="69"/>
      <c r="AH358" s="70"/>
      <c r="AI358" s="71"/>
      <c r="AS358" s="56" t="s">
        <v>403</v>
      </c>
      <c r="AT358">
        <v>21400906.400000006</v>
      </c>
    </row>
    <row r="359" spans="1:46" x14ac:dyDescent="0.3">
      <c r="A359" s="72" t="s">
        <v>637</v>
      </c>
      <c r="B359" s="73" t="s">
        <v>1054</v>
      </c>
      <c r="C359" s="73" t="s">
        <v>646</v>
      </c>
      <c r="D359" s="73" t="s">
        <v>784</v>
      </c>
      <c r="E359" s="73" t="s">
        <v>785</v>
      </c>
      <c r="F359" s="73">
        <v>32</v>
      </c>
      <c r="G359" s="73">
        <v>12196</v>
      </c>
      <c r="H359" s="73">
        <v>10</v>
      </c>
      <c r="I359" s="73">
        <v>7.5</v>
      </c>
      <c r="J359" s="73" t="s">
        <v>635</v>
      </c>
      <c r="K359" s="73" t="s">
        <v>392</v>
      </c>
      <c r="L359" s="73" t="s">
        <v>665</v>
      </c>
      <c r="M359" s="73">
        <f t="shared" si="61"/>
        <v>390272</v>
      </c>
      <c r="N359" s="73">
        <f t="shared" si="62"/>
        <v>39027.199999999997</v>
      </c>
      <c r="O359" s="73">
        <f t="shared" si="63"/>
        <v>351244.79999999999</v>
      </c>
      <c r="P359" s="73">
        <f t="shared" si="64"/>
        <v>26343.360000000001</v>
      </c>
      <c r="Q359" s="73">
        <f t="shared" si="65"/>
        <v>377588.16</v>
      </c>
      <c r="R359" s="73"/>
      <c r="S359" s="73"/>
      <c r="T359" s="73">
        <f t="shared" si="66"/>
        <v>26343.359999999997</v>
      </c>
      <c r="U359" s="73"/>
      <c r="V359" s="73"/>
      <c r="W359" s="73">
        <f t="shared" si="67"/>
        <v>378088.16</v>
      </c>
      <c r="X359" s="73" t="str">
        <f t="shared" si="68"/>
        <v>High sale</v>
      </c>
      <c r="Y359" s="73">
        <f t="shared" si="72"/>
        <v>17562.240000000002</v>
      </c>
      <c r="Z359" s="73" t="str" cm="1">
        <f t="array" ref="Z359">_xlfn.IFS(Q359&gt;=300000,"Large",Q359&gt;=150000,"Medium", Q359&gt;=0,"Small")</f>
        <v>Large</v>
      </c>
      <c r="AA359" s="73" t="str">
        <f t="shared" si="69"/>
        <v>J</v>
      </c>
      <c r="AB359" s="73" t="str">
        <f t="shared" si="70"/>
        <v>00358</v>
      </c>
      <c r="AC359" s="73" t="str">
        <f t="shared" si="71"/>
        <v>Lucky-East</v>
      </c>
      <c r="AD359" s="73"/>
      <c r="AE359" s="73"/>
      <c r="AF359" s="73"/>
      <c r="AG359" s="73"/>
      <c r="AH359" s="74"/>
      <c r="AI359" s="75"/>
      <c r="AS359" s="56" t="s">
        <v>1821</v>
      </c>
      <c r="AT359">
        <v>199909492.60000005</v>
      </c>
    </row>
    <row r="360" spans="1:46" x14ac:dyDescent="0.3">
      <c r="A360" s="76" t="s">
        <v>691</v>
      </c>
      <c r="B360" s="69" t="s">
        <v>1055</v>
      </c>
      <c r="C360" s="69" t="s">
        <v>100</v>
      </c>
      <c r="D360" s="69" t="s">
        <v>634</v>
      </c>
      <c r="E360" s="69" t="s">
        <v>377</v>
      </c>
      <c r="F360" s="69">
        <v>20</v>
      </c>
      <c r="G360" s="69">
        <v>400</v>
      </c>
      <c r="H360" s="69">
        <v>5</v>
      </c>
      <c r="I360" s="69">
        <v>7.5</v>
      </c>
      <c r="J360" s="69" t="s">
        <v>642</v>
      </c>
      <c r="K360" s="69" t="s">
        <v>384</v>
      </c>
      <c r="L360" s="69" t="s">
        <v>649</v>
      </c>
      <c r="M360" s="69">
        <f t="shared" si="61"/>
        <v>8000</v>
      </c>
      <c r="N360" s="69">
        <f t="shared" si="62"/>
        <v>400</v>
      </c>
      <c r="O360" s="69">
        <f t="shared" si="63"/>
        <v>7600</v>
      </c>
      <c r="P360" s="69">
        <f t="shared" si="64"/>
        <v>570</v>
      </c>
      <c r="Q360" s="69">
        <f t="shared" si="65"/>
        <v>8170</v>
      </c>
      <c r="R360" s="69"/>
      <c r="S360" s="69"/>
      <c r="T360" s="69">
        <f t="shared" si="66"/>
        <v>570</v>
      </c>
      <c r="U360" s="69"/>
      <c r="V360" s="69"/>
      <c r="W360" s="69">
        <f t="shared" si="67"/>
        <v>8670</v>
      </c>
      <c r="X360" s="69" t="str">
        <f t="shared" si="68"/>
        <v>Low Sale</v>
      </c>
      <c r="Y360" s="69">
        <f t="shared" si="72"/>
        <v>0</v>
      </c>
      <c r="Z360" s="69" t="str" cm="1">
        <f t="array" ref="Z360">_xlfn.IFS(Q360&gt;=300000,"Large",Q360&gt;=150000,"Medium", Q360&gt;=0,"Small")</f>
        <v>Small</v>
      </c>
      <c r="AA360" s="69" t="str">
        <f t="shared" si="69"/>
        <v>J</v>
      </c>
      <c r="AB360" s="69" t="str">
        <f t="shared" si="70"/>
        <v>00359</v>
      </c>
      <c r="AC360" s="69" t="str">
        <f t="shared" si="71"/>
        <v>Kemi-West</v>
      </c>
      <c r="AD360" s="69"/>
      <c r="AE360" s="69"/>
      <c r="AF360" s="69"/>
      <c r="AG360" s="69"/>
      <c r="AH360" s="70"/>
      <c r="AI360" s="71"/>
    </row>
    <row r="361" spans="1:46" x14ac:dyDescent="0.3">
      <c r="A361" s="72" t="s">
        <v>679</v>
      </c>
      <c r="B361" s="73" t="s">
        <v>1056</v>
      </c>
      <c r="C361" s="73" t="s">
        <v>100</v>
      </c>
      <c r="D361" s="73" t="s">
        <v>710</v>
      </c>
      <c r="E361" s="73" t="s">
        <v>641</v>
      </c>
      <c r="F361" s="73">
        <v>33</v>
      </c>
      <c r="G361" s="73">
        <v>10576</v>
      </c>
      <c r="H361" s="73">
        <v>0</v>
      </c>
      <c r="I361" s="73">
        <v>7.5</v>
      </c>
      <c r="J361" s="73" t="s">
        <v>635</v>
      </c>
      <c r="K361" s="73" t="s">
        <v>392</v>
      </c>
      <c r="L361" s="73" t="s">
        <v>643</v>
      </c>
      <c r="M361" s="73">
        <f t="shared" si="61"/>
        <v>349008</v>
      </c>
      <c r="N361" s="73">
        <f t="shared" si="62"/>
        <v>0</v>
      </c>
      <c r="O361" s="73">
        <f t="shared" si="63"/>
        <v>349008</v>
      </c>
      <c r="P361" s="73">
        <f t="shared" si="64"/>
        <v>26175.599999999999</v>
      </c>
      <c r="Q361" s="73">
        <f t="shared" si="65"/>
        <v>375183.6</v>
      </c>
      <c r="R361" s="73"/>
      <c r="S361" s="73"/>
      <c r="T361" s="73">
        <f t="shared" si="66"/>
        <v>26175.599999999999</v>
      </c>
      <c r="U361" s="73"/>
      <c r="V361" s="73"/>
      <c r="W361" s="73">
        <f t="shared" si="67"/>
        <v>375683.6</v>
      </c>
      <c r="X361" s="73" t="str">
        <f t="shared" si="68"/>
        <v>High sale</v>
      </c>
      <c r="Y361" s="73">
        <f t="shared" si="72"/>
        <v>17450.400000000001</v>
      </c>
      <c r="Z361" s="73" t="str" cm="1">
        <f t="array" ref="Z361">_xlfn.IFS(Q361&gt;=300000,"Large",Q361&gt;=150000,"Medium", Q361&gt;=0,"Small")</f>
        <v>Large</v>
      </c>
      <c r="AA361" s="73" t="str">
        <f t="shared" si="69"/>
        <v>J</v>
      </c>
      <c r="AB361" s="73" t="str">
        <f t="shared" si="70"/>
        <v>00360</v>
      </c>
      <c r="AC361" s="73" t="str">
        <f t="shared" si="71"/>
        <v>Kemi-North</v>
      </c>
      <c r="AD361" s="73"/>
      <c r="AE361" s="73"/>
      <c r="AF361" s="73"/>
      <c r="AG361" s="73"/>
      <c r="AH361" s="74"/>
      <c r="AI361" s="75"/>
    </row>
    <row r="362" spans="1:46" x14ac:dyDescent="0.3">
      <c r="A362" s="76" t="s">
        <v>727</v>
      </c>
      <c r="B362" s="69" t="s">
        <v>1057</v>
      </c>
      <c r="C362" s="69" t="s">
        <v>662</v>
      </c>
      <c r="D362" s="69" t="s">
        <v>640</v>
      </c>
      <c r="E362" s="69" t="s">
        <v>641</v>
      </c>
      <c r="F362" s="69">
        <v>19</v>
      </c>
      <c r="G362" s="69">
        <v>11804</v>
      </c>
      <c r="H362" s="69">
        <v>0</v>
      </c>
      <c r="I362" s="69">
        <v>7.5</v>
      </c>
      <c r="J362" s="69" t="s">
        <v>635</v>
      </c>
      <c r="K362" s="69" t="s">
        <v>392</v>
      </c>
      <c r="L362" s="69" t="s">
        <v>636</v>
      </c>
      <c r="M362" s="69">
        <f t="shared" si="61"/>
        <v>224276</v>
      </c>
      <c r="N362" s="69">
        <f t="shared" si="62"/>
        <v>0</v>
      </c>
      <c r="O362" s="69">
        <f t="shared" si="63"/>
        <v>224276</v>
      </c>
      <c r="P362" s="69">
        <f t="shared" si="64"/>
        <v>16820.7</v>
      </c>
      <c r="Q362" s="69">
        <f t="shared" si="65"/>
        <v>241096.7</v>
      </c>
      <c r="R362" s="69"/>
      <c r="S362" s="69"/>
      <c r="T362" s="69">
        <f t="shared" si="66"/>
        <v>16820.7</v>
      </c>
      <c r="U362" s="69"/>
      <c r="V362" s="69"/>
      <c r="W362" s="69">
        <f t="shared" si="67"/>
        <v>241596.7</v>
      </c>
      <c r="X362" s="69" t="str">
        <f t="shared" si="68"/>
        <v>High sale</v>
      </c>
      <c r="Y362" s="69">
        <f t="shared" si="72"/>
        <v>0</v>
      </c>
      <c r="Z362" s="69" t="str" cm="1">
        <f t="array" ref="Z362">_xlfn.IFS(Q362&gt;=300000,"Large",Q362&gt;=150000,"Medium", Q362&gt;=0,"Small")</f>
        <v>Medium</v>
      </c>
      <c r="AA362" s="69" t="str">
        <f t="shared" si="69"/>
        <v>J</v>
      </c>
      <c r="AB362" s="69" t="str">
        <f t="shared" si="70"/>
        <v>00361</v>
      </c>
      <c r="AC362" s="69" t="str">
        <f t="shared" si="71"/>
        <v>Ade-South</v>
      </c>
      <c r="AD362" s="69"/>
      <c r="AE362" s="69"/>
      <c r="AF362" s="69"/>
      <c r="AG362" s="69"/>
      <c r="AH362" s="70"/>
      <c r="AI362" s="71"/>
    </row>
    <row r="363" spans="1:46" x14ac:dyDescent="0.3">
      <c r="A363" s="72" t="s">
        <v>699</v>
      </c>
      <c r="B363" s="73" t="s">
        <v>1058</v>
      </c>
      <c r="C363" s="73" t="s">
        <v>714</v>
      </c>
      <c r="D363" s="73" t="s">
        <v>681</v>
      </c>
      <c r="E363" s="73" t="s">
        <v>673</v>
      </c>
      <c r="F363" s="73">
        <v>21</v>
      </c>
      <c r="G363" s="73">
        <v>14590</v>
      </c>
      <c r="H363" s="73">
        <v>0</v>
      </c>
      <c r="I363" s="73">
        <v>7.5</v>
      </c>
      <c r="J363" s="73" t="s">
        <v>642</v>
      </c>
      <c r="K363" s="73" t="s">
        <v>384</v>
      </c>
      <c r="L363" s="73" t="s">
        <v>636</v>
      </c>
      <c r="M363" s="73">
        <f t="shared" si="61"/>
        <v>306390</v>
      </c>
      <c r="N363" s="73">
        <f t="shared" si="62"/>
        <v>0</v>
      </c>
      <c r="O363" s="73">
        <f t="shared" si="63"/>
        <v>306390</v>
      </c>
      <c r="P363" s="73">
        <f t="shared" si="64"/>
        <v>22979.25</v>
      </c>
      <c r="Q363" s="73">
        <f t="shared" si="65"/>
        <v>329369.25</v>
      </c>
      <c r="R363" s="73"/>
      <c r="S363" s="73"/>
      <c r="T363" s="73">
        <f t="shared" si="66"/>
        <v>22979.25</v>
      </c>
      <c r="U363" s="73"/>
      <c r="V363" s="73"/>
      <c r="W363" s="73">
        <f t="shared" si="67"/>
        <v>329869.25</v>
      </c>
      <c r="X363" s="73" t="str">
        <f t="shared" si="68"/>
        <v>High sale</v>
      </c>
      <c r="Y363" s="73">
        <f t="shared" si="72"/>
        <v>0</v>
      </c>
      <c r="Z363" s="73" t="str" cm="1">
        <f t="array" ref="Z363">_xlfn.IFS(Q363&gt;=300000,"Large",Q363&gt;=150000,"Medium", Q363&gt;=0,"Small")</f>
        <v>Large</v>
      </c>
      <c r="AA363" s="73" t="str">
        <f t="shared" si="69"/>
        <v>J</v>
      </c>
      <c r="AB363" s="73" t="str">
        <f t="shared" si="70"/>
        <v>00362</v>
      </c>
      <c r="AC363" s="73" t="str">
        <f t="shared" si="71"/>
        <v>Hassan-South</v>
      </c>
      <c r="AD363" s="73"/>
      <c r="AE363" s="73"/>
      <c r="AF363" s="73"/>
      <c r="AG363" s="73"/>
      <c r="AH363" s="74"/>
      <c r="AI363" s="75"/>
    </row>
    <row r="364" spans="1:46" x14ac:dyDescent="0.3">
      <c r="A364" s="76" t="s">
        <v>666</v>
      </c>
      <c r="B364" s="69" t="s">
        <v>1059</v>
      </c>
      <c r="C364" s="69" t="s">
        <v>100</v>
      </c>
      <c r="D364" s="69" t="s">
        <v>740</v>
      </c>
      <c r="E364" s="69" t="s">
        <v>408</v>
      </c>
      <c r="F364" s="69">
        <v>44</v>
      </c>
      <c r="G364" s="69">
        <v>8846</v>
      </c>
      <c r="H364" s="69">
        <v>10</v>
      </c>
      <c r="I364" s="69">
        <v>7.5</v>
      </c>
      <c r="J364" s="69" t="s">
        <v>648</v>
      </c>
      <c r="K364" s="69" t="s">
        <v>372</v>
      </c>
      <c r="L364" s="69" t="s">
        <v>649</v>
      </c>
      <c r="M364" s="69">
        <f t="shared" si="61"/>
        <v>389224</v>
      </c>
      <c r="N364" s="69">
        <f t="shared" si="62"/>
        <v>38922.400000000001</v>
      </c>
      <c r="O364" s="69">
        <f t="shared" si="63"/>
        <v>350301.6</v>
      </c>
      <c r="P364" s="69">
        <f t="shared" si="64"/>
        <v>26272.62</v>
      </c>
      <c r="Q364" s="69">
        <f t="shared" si="65"/>
        <v>376574.22</v>
      </c>
      <c r="R364" s="69"/>
      <c r="S364" s="69"/>
      <c r="T364" s="69">
        <f t="shared" si="66"/>
        <v>26272.62</v>
      </c>
      <c r="U364" s="69"/>
      <c r="V364" s="69"/>
      <c r="W364" s="69">
        <f t="shared" si="67"/>
        <v>377074.22</v>
      </c>
      <c r="X364" s="69" t="str">
        <f t="shared" si="68"/>
        <v>High sale</v>
      </c>
      <c r="Y364" s="69">
        <f t="shared" si="72"/>
        <v>17515.079999999998</v>
      </c>
      <c r="Z364" s="69" t="str" cm="1">
        <f t="array" ref="Z364">_xlfn.IFS(Q364&gt;=300000,"Large",Q364&gt;=150000,"Medium", Q364&gt;=0,"Small")</f>
        <v>Large</v>
      </c>
      <c r="AA364" s="69" t="str">
        <f t="shared" si="69"/>
        <v>J</v>
      </c>
      <c r="AB364" s="69" t="str">
        <f t="shared" si="70"/>
        <v>00363</v>
      </c>
      <c r="AC364" s="69" t="str">
        <f t="shared" si="71"/>
        <v>Kemi-West</v>
      </c>
      <c r="AD364" s="69"/>
      <c r="AE364" s="69"/>
      <c r="AF364" s="69"/>
      <c r="AG364" s="69"/>
      <c r="AH364" s="70"/>
      <c r="AI364" s="71"/>
    </row>
    <row r="365" spans="1:46" x14ac:dyDescent="0.3">
      <c r="A365" s="72" t="s">
        <v>691</v>
      </c>
      <c r="B365" s="73" t="s">
        <v>1060</v>
      </c>
      <c r="C365" s="73" t="s">
        <v>639</v>
      </c>
      <c r="D365" s="73" t="s">
        <v>640</v>
      </c>
      <c r="E365" s="73" t="s">
        <v>641</v>
      </c>
      <c r="F365" s="73">
        <v>8</v>
      </c>
      <c r="G365" s="73">
        <v>7088</v>
      </c>
      <c r="H365" s="73">
        <v>0</v>
      </c>
      <c r="I365" s="73">
        <v>7.5</v>
      </c>
      <c r="J365" s="73" t="s">
        <v>656</v>
      </c>
      <c r="K365" s="73" t="s">
        <v>372</v>
      </c>
      <c r="L365" s="73" t="s">
        <v>643</v>
      </c>
      <c r="M365" s="73">
        <f t="shared" si="61"/>
        <v>56704</v>
      </c>
      <c r="N365" s="73">
        <f t="shared" si="62"/>
        <v>0</v>
      </c>
      <c r="O365" s="73">
        <f t="shared" si="63"/>
        <v>56704</v>
      </c>
      <c r="P365" s="73">
        <f t="shared" si="64"/>
        <v>4252.8</v>
      </c>
      <c r="Q365" s="73">
        <f t="shared" si="65"/>
        <v>60956.800000000003</v>
      </c>
      <c r="R365" s="73"/>
      <c r="S365" s="73"/>
      <c r="T365" s="73">
        <f t="shared" si="66"/>
        <v>4252.8</v>
      </c>
      <c r="U365" s="73"/>
      <c r="V365" s="73"/>
      <c r="W365" s="73">
        <f t="shared" si="67"/>
        <v>61456.800000000003</v>
      </c>
      <c r="X365" s="73" t="str">
        <f t="shared" si="68"/>
        <v>Low Sale</v>
      </c>
      <c r="Y365" s="73">
        <f t="shared" si="72"/>
        <v>0</v>
      </c>
      <c r="Z365" s="73" t="str" cm="1">
        <f t="array" ref="Z365">_xlfn.IFS(Q365&gt;=300000,"Large",Q365&gt;=150000,"Medium", Q365&gt;=0,"Small")</f>
        <v>Small</v>
      </c>
      <c r="AA365" s="73" t="str">
        <f t="shared" si="69"/>
        <v>J</v>
      </c>
      <c r="AB365" s="73" t="str">
        <f t="shared" si="70"/>
        <v>00364</v>
      </c>
      <c r="AC365" s="73" t="str">
        <f t="shared" si="71"/>
        <v>Grace-North</v>
      </c>
      <c r="AD365" s="73"/>
      <c r="AE365" s="73"/>
      <c r="AF365" s="73"/>
      <c r="AG365" s="73"/>
      <c r="AH365" s="74"/>
      <c r="AI365" s="75"/>
    </row>
    <row r="366" spans="1:46" x14ac:dyDescent="0.3">
      <c r="A366" s="76" t="s">
        <v>650</v>
      </c>
      <c r="B366" s="69" t="s">
        <v>1061</v>
      </c>
      <c r="C366" s="69" t="s">
        <v>714</v>
      </c>
      <c r="D366" s="69" t="s">
        <v>216</v>
      </c>
      <c r="E366" s="69" t="s">
        <v>647</v>
      </c>
      <c r="F366" s="69">
        <v>4</v>
      </c>
      <c r="G366" s="69">
        <v>13268</v>
      </c>
      <c r="H366" s="69">
        <v>10</v>
      </c>
      <c r="I366" s="69">
        <v>7.5</v>
      </c>
      <c r="J366" s="69" t="s">
        <v>642</v>
      </c>
      <c r="K366" s="69" t="s">
        <v>372</v>
      </c>
      <c r="L366" s="69" t="s">
        <v>665</v>
      </c>
      <c r="M366" s="69">
        <f t="shared" si="61"/>
        <v>53072</v>
      </c>
      <c r="N366" s="69">
        <f t="shared" si="62"/>
        <v>5307.2</v>
      </c>
      <c r="O366" s="69">
        <f t="shared" si="63"/>
        <v>47764.800000000003</v>
      </c>
      <c r="P366" s="69">
        <f t="shared" si="64"/>
        <v>3582.36</v>
      </c>
      <c r="Q366" s="69">
        <f t="shared" si="65"/>
        <v>51347.16</v>
      </c>
      <c r="R366" s="69"/>
      <c r="S366" s="69"/>
      <c r="T366" s="69">
        <f t="shared" si="66"/>
        <v>3582.36</v>
      </c>
      <c r="U366" s="69"/>
      <c r="V366" s="69"/>
      <c r="W366" s="69">
        <f t="shared" si="67"/>
        <v>51847.16</v>
      </c>
      <c r="X366" s="69" t="str">
        <f t="shared" si="68"/>
        <v>Low Sale</v>
      </c>
      <c r="Y366" s="69">
        <f t="shared" si="72"/>
        <v>0</v>
      </c>
      <c r="Z366" s="69" t="str" cm="1">
        <f t="array" ref="Z366">_xlfn.IFS(Q366&gt;=300000,"Large",Q366&gt;=150000,"Medium", Q366&gt;=0,"Small")</f>
        <v>Small</v>
      </c>
      <c r="AA366" s="69" t="str">
        <f t="shared" si="69"/>
        <v>J</v>
      </c>
      <c r="AB366" s="69" t="str">
        <f t="shared" si="70"/>
        <v>00365</v>
      </c>
      <c r="AC366" s="69" t="str">
        <f t="shared" si="71"/>
        <v>Hassan-East</v>
      </c>
      <c r="AD366" s="69"/>
      <c r="AE366" s="69"/>
      <c r="AF366" s="69"/>
      <c r="AG366" s="69"/>
      <c r="AH366" s="70"/>
      <c r="AI366" s="71"/>
    </row>
    <row r="367" spans="1:46" x14ac:dyDescent="0.3">
      <c r="A367" s="72" t="s">
        <v>632</v>
      </c>
      <c r="B367" s="73" t="s">
        <v>1062</v>
      </c>
      <c r="C367" s="73" t="s">
        <v>662</v>
      </c>
      <c r="D367" s="73" t="s">
        <v>216</v>
      </c>
      <c r="E367" s="73" t="s">
        <v>647</v>
      </c>
      <c r="F367" s="73">
        <v>35</v>
      </c>
      <c r="G367" s="73">
        <v>7002</v>
      </c>
      <c r="H367" s="73">
        <v>15</v>
      </c>
      <c r="I367" s="73">
        <v>7.5</v>
      </c>
      <c r="J367" s="73" t="s">
        <v>642</v>
      </c>
      <c r="K367" s="73" t="s">
        <v>392</v>
      </c>
      <c r="L367" s="73" t="s">
        <v>636</v>
      </c>
      <c r="M367" s="73">
        <f t="shared" si="61"/>
        <v>245070</v>
      </c>
      <c r="N367" s="73">
        <f t="shared" si="62"/>
        <v>36760.5</v>
      </c>
      <c r="O367" s="73">
        <f t="shared" si="63"/>
        <v>208309.5</v>
      </c>
      <c r="P367" s="73">
        <f t="shared" si="64"/>
        <v>15623.2125</v>
      </c>
      <c r="Q367" s="73">
        <f t="shared" si="65"/>
        <v>223932.71249999999</v>
      </c>
      <c r="R367" s="73"/>
      <c r="S367" s="73"/>
      <c r="T367" s="73">
        <f t="shared" si="66"/>
        <v>15623.2125</v>
      </c>
      <c r="U367" s="73"/>
      <c r="V367" s="73"/>
      <c r="W367" s="73">
        <f t="shared" si="67"/>
        <v>224432.71249999999</v>
      </c>
      <c r="X367" s="73" t="str">
        <f t="shared" si="68"/>
        <v>High sale</v>
      </c>
      <c r="Y367" s="73">
        <f t="shared" si="72"/>
        <v>10415.475</v>
      </c>
      <c r="Z367" s="73" t="str" cm="1">
        <f t="array" ref="Z367">_xlfn.IFS(Q367&gt;=300000,"Large",Q367&gt;=150000,"Medium", Q367&gt;=0,"Small")</f>
        <v>Medium</v>
      </c>
      <c r="AA367" s="73" t="str">
        <f t="shared" si="69"/>
        <v>J</v>
      </c>
      <c r="AB367" s="73" t="str">
        <f t="shared" si="70"/>
        <v>00366</v>
      </c>
      <c r="AC367" s="73" t="str">
        <f t="shared" si="71"/>
        <v>Ade-South</v>
      </c>
      <c r="AD367" s="73"/>
      <c r="AE367" s="73"/>
      <c r="AF367" s="73"/>
      <c r="AG367" s="73"/>
      <c r="AH367" s="74"/>
      <c r="AI367" s="75"/>
    </row>
    <row r="368" spans="1:46" x14ac:dyDescent="0.3">
      <c r="A368" s="76" t="s">
        <v>679</v>
      </c>
      <c r="B368" s="69" t="s">
        <v>1063</v>
      </c>
      <c r="C368" s="69" t="s">
        <v>93</v>
      </c>
      <c r="D368" s="69" t="s">
        <v>784</v>
      </c>
      <c r="E368" s="69" t="s">
        <v>785</v>
      </c>
      <c r="F368" s="69">
        <v>4</v>
      </c>
      <c r="G368" s="69">
        <v>4350</v>
      </c>
      <c r="H368" s="69">
        <v>15</v>
      </c>
      <c r="I368" s="69">
        <v>7.5</v>
      </c>
      <c r="J368" s="69" t="s">
        <v>648</v>
      </c>
      <c r="K368" s="69" t="s">
        <v>392</v>
      </c>
      <c r="L368" s="69" t="s">
        <v>665</v>
      </c>
      <c r="M368" s="69">
        <f t="shared" si="61"/>
        <v>17400</v>
      </c>
      <c r="N368" s="69">
        <f t="shared" si="62"/>
        <v>2610</v>
      </c>
      <c r="O368" s="69">
        <f t="shared" si="63"/>
        <v>14790</v>
      </c>
      <c r="P368" s="69">
        <f t="shared" si="64"/>
        <v>1109.25</v>
      </c>
      <c r="Q368" s="69">
        <f t="shared" si="65"/>
        <v>15899.25</v>
      </c>
      <c r="R368" s="69"/>
      <c r="S368" s="69"/>
      <c r="T368" s="69">
        <f t="shared" si="66"/>
        <v>1109.25</v>
      </c>
      <c r="U368" s="69"/>
      <c r="V368" s="69"/>
      <c r="W368" s="69">
        <f t="shared" si="67"/>
        <v>16399.25</v>
      </c>
      <c r="X368" s="69" t="str">
        <f t="shared" si="68"/>
        <v>Low Sale</v>
      </c>
      <c r="Y368" s="69">
        <f t="shared" si="72"/>
        <v>0</v>
      </c>
      <c r="Z368" s="69" t="str" cm="1">
        <f t="array" ref="Z368">_xlfn.IFS(Q368&gt;=300000,"Large",Q368&gt;=150000,"Medium", Q368&gt;=0,"Small")</f>
        <v>Small</v>
      </c>
      <c r="AA368" s="69" t="str">
        <f t="shared" si="69"/>
        <v>J</v>
      </c>
      <c r="AB368" s="69" t="str">
        <f t="shared" si="70"/>
        <v>00367</v>
      </c>
      <c r="AC368" s="69" t="str">
        <f t="shared" si="71"/>
        <v>Ibrahim-East</v>
      </c>
      <c r="AD368" s="69"/>
      <c r="AE368" s="69"/>
      <c r="AF368" s="69"/>
      <c r="AG368" s="69"/>
      <c r="AH368" s="70"/>
      <c r="AI368" s="71"/>
    </row>
    <row r="369" spans="1:35" x14ac:dyDescent="0.3">
      <c r="A369" s="72" t="s">
        <v>727</v>
      </c>
      <c r="B369" s="73" t="s">
        <v>1064</v>
      </c>
      <c r="C369" s="73" t="s">
        <v>89</v>
      </c>
      <c r="D369" s="73" t="s">
        <v>663</v>
      </c>
      <c r="E369" s="73" t="s">
        <v>664</v>
      </c>
      <c r="F369" s="73">
        <v>18</v>
      </c>
      <c r="G369" s="73">
        <v>2176</v>
      </c>
      <c r="H369" s="73">
        <v>10</v>
      </c>
      <c r="I369" s="73">
        <v>7.5</v>
      </c>
      <c r="J369" s="73" t="s">
        <v>635</v>
      </c>
      <c r="K369" s="73" t="s">
        <v>384</v>
      </c>
      <c r="L369" s="73" t="s">
        <v>636</v>
      </c>
      <c r="M369" s="73">
        <f t="shared" si="61"/>
        <v>39168</v>
      </c>
      <c r="N369" s="73">
        <f t="shared" si="62"/>
        <v>3916.8</v>
      </c>
      <c r="O369" s="73">
        <f t="shared" si="63"/>
        <v>35251.199999999997</v>
      </c>
      <c r="P369" s="73">
        <f t="shared" si="64"/>
        <v>2643.84</v>
      </c>
      <c r="Q369" s="73">
        <f t="shared" si="65"/>
        <v>37895.039999999994</v>
      </c>
      <c r="R369" s="73"/>
      <c r="S369" s="73"/>
      <c r="T369" s="73">
        <f t="shared" si="66"/>
        <v>2643.8399999999997</v>
      </c>
      <c r="U369" s="73"/>
      <c r="V369" s="73"/>
      <c r="W369" s="73">
        <f t="shared" si="67"/>
        <v>38395.039999999994</v>
      </c>
      <c r="X369" s="73" t="str">
        <f t="shared" si="68"/>
        <v>Low Sale</v>
      </c>
      <c r="Y369" s="73">
        <f t="shared" si="72"/>
        <v>0</v>
      </c>
      <c r="Z369" s="73" t="str" cm="1">
        <f t="array" ref="Z369">_xlfn.IFS(Q369&gt;=300000,"Large",Q369&gt;=150000,"Medium", Q369&gt;=0,"Small")</f>
        <v>Small</v>
      </c>
      <c r="AA369" s="73" t="str">
        <f t="shared" si="69"/>
        <v>J</v>
      </c>
      <c r="AB369" s="73" t="str">
        <f t="shared" si="70"/>
        <v>00368</v>
      </c>
      <c r="AC369" s="73" t="str">
        <f t="shared" si="71"/>
        <v>Chinedu-South</v>
      </c>
      <c r="AD369" s="73"/>
      <c r="AE369" s="73"/>
      <c r="AF369" s="73"/>
      <c r="AG369" s="73"/>
      <c r="AH369" s="74"/>
      <c r="AI369" s="75"/>
    </row>
    <row r="370" spans="1:35" x14ac:dyDescent="0.3">
      <c r="A370" s="76" t="s">
        <v>727</v>
      </c>
      <c r="B370" s="69" t="s">
        <v>1065</v>
      </c>
      <c r="C370" s="69" t="s">
        <v>100</v>
      </c>
      <c r="D370" s="69" t="s">
        <v>663</v>
      </c>
      <c r="E370" s="69" t="s">
        <v>664</v>
      </c>
      <c r="F370" s="69">
        <v>18</v>
      </c>
      <c r="G370" s="69">
        <v>13805</v>
      </c>
      <c r="H370" s="69">
        <v>5</v>
      </c>
      <c r="I370" s="69">
        <v>7.5</v>
      </c>
      <c r="J370" s="69" t="s">
        <v>635</v>
      </c>
      <c r="K370" s="69" t="s">
        <v>392</v>
      </c>
      <c r="L370" s="69" t="s">
        <v>649</v>
      </c>
      <c r="M370" s="69">
        <f t="shared" si="61"/>
        <v>248490</v>
      </c>
      <c r="N370" s="69">
        <f t="shared" si="62"/>
        <v>12424.5</v>
      </c>
      <c r="O370" s="69">
        <f t="shared" si="63"/>
        <v>236065.5</v>
      </c>
      <c r="P370" s="69">
        <f t="shared" si="64"/>
        <v>17704.912499999999</v>
      </c>
      <c r="Q370" s="69">
        <f t="shared" si="65"/>
        <v>253770.41250000001</v>
      </c>
      <c r="R370" s="69"/>
      <c r="S370" s="69"/>
      <c r="T370" s="69">
        <f t="shared" si="66"/>
        <v>17704.912499999999</v>
      </c>
      <c r="U370" s="69"/>
      <c r="V370" s="69"/>
      <c r="W370" s="69">
        <f t="shared" si="67"/>
        <v>254270.41250000001</v>
      </c>
      <c r="X370" s="69" t="str">
        <f t="shared" si="68"/>
        <v>High sale</v>
      </c>
      <c r="Y370" s="69">
        <f t="shared" si="72"/>
        <v>0</v>
      </c>
      <c r="Z370" s="69" t="str" cm="1">
        <f t="array" ref="Z370">_xlfn.IFS(Q370&gt;=300000,"Large",Q370&gt;=150000,"Medium", Q370&gt;=0,"Small")</f>
        <v>Medium</v>
      </c>
      <c r="AA370" s="69" t="str">
        <f t="shared" si="69"/>
        <v>J</v>
      </c>
      <c r="AB370" s="69" t="str">
        <f t="shared" si="70"/>
        <v>00369</v>
      </c>
      <c r="AC370" s="69" t="str">
        <f t="shared" si="71"/>
        <v>Kemi-West</v>
      </c>
      <c r="AD370" s="69"/>
      <c r="AE370" s="69"/>
      <c r="AF370" s="69"/>
      <c r="AG370" s="69"/>
      <c r="AH370" s="70"/>
      <c r="AI370" s="71"/>
    </row>
    <row r="371" spans="1:35" x14ac:dyDescent="0.3">
      <c r="A371" s="72" t="s">
        <v>708</v>
      </c>
      <c r="B371" s="73" t="s">
        <v>1066</v>
      </c>
      <c r="C371" s="73" t="s">
        <v>89</v>
      </c>
      <c r="D371" s="73" t="s">
        <v>690</v>
      </c>
      <c r="E371" s="73" t="s">
        <v>408</v>
      </c>
      <c r="F371" s="73">
        <v>50</v>
      </c>
      <c r="G371" s="73">
        <v>10757</v>
      </c>
      <c r="H371" s="73">
        <v>10</v>
      </c>
      <c r="I371" s="73">
        <v>7.5</v>
      </c>
      <c r="J371" s="73" t="s">
        <v>656</v>
      </c>
      <c r="K371" s="73" t="s">
        <v>372</v>
      </c>
      <c r="L371" s="73" t="s">
        <v>665</v>
      </c>
      <c r="M371" s="73">
        <f t="shared" si="61"/>
        <v>537850</v>
      </c>
      <c r="N371" s="73">
        <f t="shared" si="62"/>
        <v>53785</v>
      </c>
      <c r="O371" s="73">
        <f t="shared" si="63"/>
        <v>484065</v>
      </c>
      <c r="P371" s="73">
        <f t="shared" si="64"/>
        <v>36304.875</v>
      </c>
      <c r="Q371" s="73">
        <f t="shared" si="65"/>
        <v>520369.875</v>
      </c>
      <c r="R371" s="73"/>
      <c r="S371" s="73"/>
      <c r="T371" s="73">
        <f t="shared" si="66"/>
        <v>36304.875</v>
      </c>
      <c r="U371" s="73"/>
      <c r="V371" s="73"/>
      <c r="W371" s="73">
        <f t="shared" si="67"/>
        <v>520869.875</v>
      </c>
      <c r="X371" s="73" t="str">
        <f t="shared" si="68"/>
        <v>High sale</v>
      </c>
      <c r="Y371" s="73">
        <f t="shared" si="72"/>
        <v>24203.25</v>
      </c>
      <c r="Z371" s="73" t="str" cm="1">
        <f t="array" ref="Z371">_xlfn.IFS(Q371&gt;=300000,"Large",Q371&gt;=150000,"Medium", Q371&gt;=0,"Small")</f>
        <v>Large</v>
      </c>
      <c r="AA371" s="73" t="str">
        <f t="shared" si="69"/>
        <v>J</v>
      </c>
      <c r="AB371" s="73" t="str">
        <f t="shared" si="70"/>
        <v>00370</v>
      </c>
      <c r="AC371" s="73" t="str">
        <f t="shared" si="71"/>
        <v>Chinedu-East</v>
      </c>
      <c r="AD371" s="73"/>
      <c r="AE371" s="73"/>
      <c r="AF371" s="73"/>
      <c r="AG371" s="73"/>
      <c r="AH371" s="74"/>
      <c r="AI371" s="75"/>
    </row>
    <row r="372" spans="1:35" x14ac:dyDescent="0.3">
      <c r="A372" s="76" t="s">
        <v>658</v>
      </c>
      <c r="B372" s="69" t="s">
        <v>1067</v>
      </c>
      <c r="C372" s="69" t="s">
        <v>639</v>
      </c>
      <c r="D372" s="69" t="s">
        <v>740</v>
      </c>
      <c r="E372" s="69" t="s">
        <v>408</v>
      </c>
      <c r="F372" s="69">
        <v>49</v>
      </c>
      <c r="G372" s="69">
        <v>5136</v>
      </c>
      <c r="H372" s="69">
        <v>10</v>
      </c>
      <c r="I372" s="69">
        <v>7.5</v>
      </c>
      <c r="J372" s="69" t="s">
        <v>648</v>
      </c>
      <c r="K372" s="69" t="s">
        <v>392</v>
      </c>
      <c r="L372" s="69" t="s">
        <v>665</v>
      </c>
      <c r="M372" s="69">
        <f t="shared" si="61"/>
        <v>251664</v>
      </c>
      <c r="N372" s="69">
        <f t="shared" si="62"/>
        <v>25166.400000000001</v>
      </c>
      <c r="O372" s="69">
        <f t="shared" si="63"/>
        <v>226497.6</v>
      </c>
      <c r="P372" s="69">
        <f t="shared" si="64"/>
        <v>16987.32</v>
      </c>
      <c r="Q372" s="69">
        <f t="shared" si="65"/>
        <v>243484.92</v>
      </c>
      <c r="R372" s="69"/>
      <c r="S372" s="69"/>
      <c r="T372" s="69">
        <f t="shared" si="66"/>
        <v>16987.32</v>
      </c>
      <c r="U372" s="69"/>
      <c r="V372" s="69"/>
      <c r="W372" s="69">
        <f t="shared" si="67"/>
        <v>243984.92</v>
      </c>
      <c r="X372" s="69" t="str">
        <f t="shared" si="68"/>
        <v>High sale</v>
      </c>
      <c r="Y372" s="69">
        <f t="shared" si="72"/>
        <v>11324.880000000001</v>
      </c>
      <c r="Z372" s="69" t="str" cm="1">
        <f t="array" ref="Z372">_xlfn.IFS(Q372&gt;=300000,"Large",Q372&gt;=150000,"Medium", Q372&gt;=0,"Small")</f>
        <v>Medium</v>
      </c>
      <c r="AA372" s="69" t="str">
        <f t="shared" si="69"/>
        <v>J</v>
      </c>
      <c r="AB372" s="69" t="str">
        <f t="shared" si="70"/>
        <v>00371</v>
      </c>
      <c r="AC372" s="69" t="str">
        <f t="shared" si="71"/>
        <v>Grace-East</v>
      </c>
      <c r="AD372" s="69"/>
      <c r="AE372" s="69"/>
      <c r="AF372" s="69"/>
      <c r="AG372" s="69"/>
      <c r="AH372" s="70"/>
      <c r="AI372" s="71"/>
    </row>
    <row r="373" spans="1:35" x14ac:dyDescent="0.3">
      <c r="A373" s="72" t="s">
        <v>750</v>
      </c>
      <c r="B373" s="73" t="s">
        <v>1068</v>
      </c>
      <c r="C373" s="73" t="s">
        <v>373</v>
      </c>
      <c r="D373" s="73" t="s">
        <v>634</v>
      </c>
      <c r="E373" s="73" t="s">
        <v>377</v>
      </c>
      <c r="F373" s="73">
        <v>26</v>
      </c>
      <c r="G373" s="73">
        <v>10974</v>
      </c>
      <c r="H373" s="73">
        <v>0</v>
      </c>
      <c r="I373" s="73">
        <v>7.5</v>
      </c>
      <c r="J373" s="73" t="s">
        <v>656</v>
      </c>
      <c r="K373" s="73" t="s">
        <v>392</v>
      </c>
      <c r="L373" s="73" t="s">
        <v>636</v>
      </c>
      <c r="M373" s="73">
        <f t="shared" si="61"/>
        <v>285324</v>
      </c>
      <c r="N373" s="73">
        <f t="shared" si="62"/>
        <v>0</v>
      </c>
      <c r="O373" s="73">
        <f t="shared" si="63"/>
        <v>285324</v>
      </c>
      <c r="P373" s="73">
        <f t="shared" si="64"/>
        <v>21399.3</v>
      </c>
      <c r="Q373" s="73">
        <f t="shared" si="65"/>
        <v>306723.3</v>
      </c>
      <c r="R373" s="73"/>
      <c r="S373" s="73"/>
      <c r="T373" s="73">
        <f t="shared" si="66"/>
        <v>21399.3</v>
      </c>
      <c r="U373" s="73"/>
      <c r="V373" s="73"/>
      <c r="W373" s="73">
        <f t="shared" si="67"/>
        <v>307223.3</v>
      </c>
      <c r="X373" s="73" t="str">
        <f t="shared" si="68"/>
        <v>High sale</v>
      </c>
      <c r="Y373" s="73">
        <f t="shared" si="72"/>
        <v>0</v>
      </c>
      <c r="Z373" s="73" t="str" cm="1">
        <f t="array" ref="Z373">_xlfn.IFS(Q373&gt;=300000,"Large",Q373&gt;=150000,"Medium", Q373&gt;=0,"Small")</f>
        <v>Large</v>
      </c>
      <c r="AA373" s="73" t="str">
        <f t="shared" si="69"/>
        <v>J</v>
      </c>
      <c r="AB373" s="73" t="str">
        <f t="shared" si="70"/>
        <v>00372</v>
      </c>
      <c r="AC373" s="73" t="str">
        <f t="shared" si="71"/>
        <v>Fatima-South</v>
      </c>
      <c r="AD373" s="73"/>
      <c r="AE373" s="73"/>
      <c r="AF373" s="73"/>
      <c r="AG373" s="73"/>
      <c r="AH373" s="74"/>
      <c r="AI373" s="75"/>
    </row>
    <row r="374" spans="1:35" x14ac:dyDescent="0.3">
      <c r="A374" s="76" t="s">
        <v>658</v>
      </c>
      <c r="B374" s="69" t="s">
        <v>1069</v>
      </c>
      <c r="C374" s="69" t="s">
        <v>671</v>
      </c>
      <c r="D374" s="69" t="s">
        <v>652</v>
      </c>
      <c r="E374" s="69" t="s">
        <v>653</v>
      </c>
      <c r="F374" s="69">
        <v>38</v>
      </c>
      <c r="G374" s="69">
        <v>8451</v>
      </c>
      <c r="H374" s="69">
        <v>10</v>
      </c>
      <c r="I374" s="69">
        <v>7.5</v>
      </c>
      <c r="J374" s="69" t="s">
        <v>635</v>
      </c>
      <c r="K374" s="69" t="s">
        <v>392</v>
      </c>
      <c r="L374" s="69" t="s">
        <v>636</v>
      </c>
      <c r="M374" s="69">
        <f t="shared" si="61"/>
        <v>321138</v>
      </c>
      <c r="N374" s="69">
        <f t="shared" si="62"/>
        <v>32113.8</v>
      </c>
      <c r="O374" s="69">
        <f t="shared" si="63"/>
        <v>289024.2</v>
      </c>
      <c r="P374" s="69">
        <f t="shared" si="64"/>
        <v>21676.814999999999</v>
      </c>
      <c r="Q374" s="69">
        <f t="shared" si="65"/>
        <v>310701.01500000001</v>
      </c>
      <c r="R374" s="69"/>
      <c r="S374" s="69"/>
      <c r="T374" s="69">
        <f t="shared" si="66"/>
        <v>21676.814999999999</v>
      </c>
      <c r="U374" s="69"/>
      <c r="V374" s="69"/>
      <c r="W374" s="69">
        <f t="shared" si="67"/>
        <v>311201.01500000001</v>
      </c>
      <c r="X374" s="69" t="str">
        <f t="shared" si="68"/>
        <v>High sale</v>
      </c>
      <c r="Y374" s="69">
        <f t="shared" si="72"/>
        <v>14451.210000000001</v>
      </c>
      <c r="Z374" s="69" t="str" cm="1">
        <f t="array" ref="Z374">_xlfn.IFS(Q374&gt;=300000,"Large",Q374&gt;=150000,"Medium", Q374&gt;=0,"Small")</f>
        <v>Large</v>
      </c>
      <c r="AA374" s="69" t="str">
        <f t="shared" si="69"/>
        <v>J</v>
      </c>
      <c r="AB374" s="69" t="str">
        <f t="shared" si="70"/>
        <v>00373</v>
      </c>
      <c r="AC374" s="69" t="str">
        <f t="shared" si="71"/>
        <v>Bola-South</v>
      </c>
      <c r="AD374" s="69"/>
      <c r="AE374" s="69"/>
      <c r="AF374" s="69"/>
      <c r="AG374" s="69"/>
      <c r="AH374" s="70"/>
      <c r="AI374" s="71"/>
    </row>
    <row r="375" spans="1:35" x14ac:dyDescent="0.3">
      <c r="A375" s="72" t="s">
        <v>701</v>
      </c>
      <c r="B375" s="73" t="s">
        <v>1070</v>
      </c>
      <c r="C375" s="73" t="s">
        <v>671</v>
      </c>
      <c r="D375" s="73" t="s">
        <v>660</v>
      </c>
      <c r="E375" s="73" t="s">
        <v>406</v>
      </c>
      <c r="F375" s="73">
        <v>45</v>
      </c>
      <c r="G375" s="73">
        <v>3422</v>
      </c>
      <c r="H375" s="73">
        <v>0</v>
      </c>
      <c r="I375" s="73">
        <v>7.5</v>
      </c>
      <c r="J375" s="73" t="s">
        <v>648</v>
      </c>
      <c r="K375" s="73" t="s">
        <v>392</v>
      </c>
      <c r="L375" s="73" t="s">
        <v>649</v>
      </c>
      <c r="M375" s="73">
        <f t="shared" si="61"/>
        <v>153990</v>
      </c>
      <c r="N375" s="73">
        <f t="shared" si="62"/>
        <v>0</v>
      </c>
      <c r="O375" s="73">
        <f t="shared" si="63"/>
        <v>153990</v>
      </c>
      <c r="P375" s="73">
        <f t="shared" si="64"/>
        <v>11549.25</v>
      </c>
      <c r="Q375" s="73">
        <f t="shared" si="65"/>
        <v>165539.25</v>
      </c>
      <c r="R375" s="73"/>
      <c r="S375" s="73"/>
      <c r="T375" s="73">
        <f t="shared" si="66"/>
        <v>11549.25</v>
      </c>
      <c r="U375" s="73"/>
      <c r="V375" s="73"/>
      <c r="W375" s="73">
        <f t="shared" si="67"/>
        <v>166039.25</v>
      </c>
      <c r="X375" s="73" t="str">
        <f t="shared" si="68"/>
        <v>High sale</v>
      </c>
      <c r="Y375" s="73">
        <f t="shared" si="72"/>
        <v>7699.5</v>
      </c>
      <c r="Z375" s="73" t="str" cm="1">
        <f t="array" ref="Z375">_xlfn.IFS(Q375&gt;=300000,"Large",Q375&gt;=150000,"Medium", Q375&gt;=0,"Small")</f>
        <v>Medium</v>
      </c>
      <c r="AA375" s="73" t="str">
        <f t="shared" si="69"/>
        <v>J</v>
      </c>
      <c r="AB375" s="73" t="str">
        <f t="shared" si="70"/>
        <v>00374</v>
      </c>
      <c r="AC375" s="73" t="str">
        <f t="shared" si="71"/>
        <v>Bola-West</v>
      </c>
      <c r="AD375" s="73"/>
      <c r="AE375" s="73"/>
      <c r="AF375" s="73"/>
      <c r="AG375" s="73"/>
      <c r="AH375" s="74"/>
      <c r="AI375" s="75"/>
    </row>
    <row r="376" spans="1:35" x14ac:dyDescent="0.3">
      <c r="A376" s="76" t="s">
        <v>650</v>
      </c>
      <c r="B376" s="69" t="s">
        <v>1071</v>
      </c>
      <c r="C376" s="69" t="s">
        <v>714</v>
      </c>
      <c r="D376" s="69" t="s">
        <v>663</v>
      </c>
      <c r="E376" s="69" t="s">
        <v>664</v>
      </c>
      <c r="F376" s="69">
        <v>36</v>
      </c>
      <c r="G376" s="69">
        <v>3329</v>
      </c>
      <c r="H376" s="69">
        <v>10</v>
      </c>
      <c r="I376" s="69">
        <v>7.5</v>
      </c>
      <c r="J376" s="69" t="s">
        <v>648</v>
      </c>
      <c r="K376" s="69" t="s">
        <v>392</v>
      </c>
      <c r="L376" s="69" t="s">
        <v>636</v>
      </c>
      <c r="M376" s="69">
        <f t="shared" si="61"/>
        <v>119844</v>
      </c>
      <c r="N376" s="69">
        <f t="shared" si="62"/>
        <v>11984.4</v>
      </c>
      <c r="O376" s="69">
        <f t="shared" si="63"/>
        <v>107859.6</v>
      </c>
      <c r="P376" s="69">
        <f t="shared" si="64"/>
        <v>8089.47</v>
      </c>
      <c r="Q376" s="69">
        <f t="shared" si="65"/>
        <v>115949.07</v>
      </c>
      <c r="R376" s="69"/>
      <c r="S376" s="69"/>
      <c r="T376" s="69">
        <f t="shared" si="66"/>
        <v>8089.47</v>
      </c>
      <c r="U376" s="69"/>
      <c r="V376" s="69"/>
      <c r="W376" s="69">
        <f t="shared" si="67"/>
        <v>116449.07</v>
      </c>
      <c r="X376" s="69" t="str">
        <f t="shared" si="68"/>
        <v>High sale</v>
      </c>
      <c r="Y376" s="69">
        <f t="shared" si="72"/>
        <v>5392.9800000000005</v>
      </c>
      <c r="Z376" s="69" t="str" cm="1">
        <f t="array" ref="Z376">_xlfn.IFS(Q376&gt;=300000,"Large",Q376&gt;=150000,"Medium", Q376&gt;=0,"Small")</f>
        <v>Small</v>
      </c>
      <c r="AA376" s="69" t="str">
        <f t="shared" si="69"/>
        <v>J</v>
      </c>
      <c r="AB376" s="69" t="str">
        <f t="shared" si="70"/>
        <v>00375</v>
      </c>
      <c r="AC376" s="69" t="str">
        <f t="shared" si="71"/>
        <v>Hassan-South</v>
      </c>
      <c r="AD376" s="69"/>
      <c r="AE376" s="69"/>
      <c r="AF376" s="69"/>
      <c r="AG376" s="69"/>
      <c r="AH376" s="70"/>
      <c r="AI376" s="71"/>
    </row>
    <row r="377" spans="1:35" x14ac:dyDescent="0.3">
      <c r="A377" s="72" t="s">
        <v>696</v>
      </c>
      <c r="B377" s="73" t="s">
        <v>1072</v>
      </c>
      <c r="C377" s="73" t="s">
        <v>100</v>
      </c>
      <c r="D377" s="73" t="s">
        <v>690</v>
      </c>
      <c r="E377" s="73" t="s">
        <v>408</v>
      </c>
      <c r="F377" s="73">
        <v>45</v>
      </c>
      <c r="G377" s="73">
        <v>2642</v>
      </c>
      <c r="H377" s="73">
        <v>15</v>
      </c>
      <c r="I377" s="73">
        <v>7.5</v>
      </c>
      <c r="J377" s="73" t="s">
        <v>642</v>
      </c>
      <c r="K377" s="73" t="s">
        <v>372</v>
      </c>
      <c r="L377" s="73" t="s">
        <v>665</v>
      </c>
      <c r="M377" s="73">
        <f t="shared" si="61"/>
        <v>118890</v>
      </c>
      <c r="N377" s="73">
        <f t="shared" si="62"/>
        <v>17833.5</v>
      </c>
      <c r="O377" s="73">
        <f t="shared" si="63"/>
        <v>101056.5</v>
      </c>
      <c r="P377" s="73">
        <f t="shared" si="64"/>
        <v>7579.2375000000002</v>
      </c>
      <c r="Q377" s="73">
        <f t="shared" si="65"/>
        <v>108635.7375</v>
      </c>
      <c r="R377" s="73"/>
      <c r="S377" s="73"/>
      <c r="T377" s="73">
        <f t="shared" si="66"/>
        <v>7579.2374999999993</v>
      </c>
      <c r="U377" s="73"/>
      <c r="V377" s="73"/>
      <c r="W377" s="73">
        <f t="shared" si="67"/>
        <v>109135.7375</v>
      </c>
      <c r="X377" s="73" t="str">
        <f t="shared" si="68"/>
        <v>High sale</v>
      </c>
      <c r="Y377" s="73">
        <f t="shared" si="72"/>
        <v>5052.8250000000007</v>
      </c>
      <c r="Z377" s="73" t="str" cm="1">
        <f t="array" ref="Z377">_xlfn.IFS(Q377&gt;=300000,"Large",Q377&gt;=150000,"Medium", Q377&gt;=0,"Small")</f>
        <v>Small</v>
      </c>
      <c r="AA377" s="73" t="str">
        <f t="shared" si="69"/>
        <v>J</v>
      </c>
      <c r="AB377" s="73" t="str">
        <f t="shared" si="70"/>
        <v>00376</v>
      </c>
      <c r="AC377" s="73" t="str">
        <f t="shared" si="71"/>
        <v>Kemi-East</v>
      </c>
      <c r="AD377" s="73"/>
      <c r="AE377" s="73"/>
      <c r="AF377" s="73"/>
      <c r="AG377" s="73"/>
      <c r="AH377" s="74"/>
      <c r="AI377" s="75"/>
    </row>
    <row r="378" spans="1:35" x14ac:dyDescent="0.3">
      <c r="A378" s="76" t="s">
        <v>682</v>
      </c>
      <c r="B378" s="69" t="s">
        <v>1073</v>
      </c>
      <c r="C378" s="69" t="s">
        <v>662</v>
      </c>
      <c r="D378" s="69" t="s">
        <v>663</v>
      </c>
      <c r="E378" s="69" t="s">
        <v>664</v>
      </c>
      <c r="F378" s="69">
        <v>34</v>
      </c>
      <c r="G378" s="69">
        <v>14177</v>
      </c>
      <c r="H378" s="69">
        <v>0</v>
      </c>
      <c r="I378" s="69">
        <v>7.5</v>
      </c>
      <c r="J378" s="69" t="s">
        <v>648</v>
      </c>
      <c r="K378" s="69" t="s">
        <v>384</v>
      </c>
      <c r="L378" s="69" t="s">
        <v>649</v>
      </c>
      <c r="M378" s="69">
        <f t="shared" si="61"/>
        <v>482018</v>
      </c>
      <c r="N378" s="69">
        <f t="shared" si="62"/>
        <v>0</v>
      </c>
      <c r="O378" s="69">
        <f t="shared" si="63"/>
        <v>482018</v>
      </c>
      <c r="P378" s="69">
        <f t="shared" si="64"/>
        <v>36151.35</v>
      </c>
      <c r="Q378" s="69">
        <f t="shared" si="65"/>
        <v>518169.35</v>
      </c>
      <c r="R378" s="69"/>
      <c r="S378" s="69"/>
      <c r="T378" s="69">
        <f t="shared" si="66"/>
        <v>36151.35</v>
      </c>
      <c r="U378" s="69"/>
      <c r="V378" s="69"/>
      <c r="W378" s="69">
        <f t="shared" si="67"/>
        <v>518669.35</v>
      </c>
      <c r="X378" s="69" t="str">
        <f t="shared" si="68"/>
        <v>High sale</v>
      </c>
      <c r="Y378" s="69">
        <f t="shared" si="72"/>
        <v>24100.9</v>
      </c>
      <c r="Z378" s="69" t="str" cm="1">
        <f t="array" ref="Z378">_xlfn.IFS(Q378&gt;=300000,"Large",Q378&gt;=150000,"Medium", Q378&gt;=0,"Small")</f>
        <v>Large</v>
      </c>
      <c r="AA378" s="69" t="str">
        <f t="shared" si="69"/>
        <v>J</v>
      </c>
      <c r="AB378" s="69" t="str">
        <f t="shared" si="70"/>
        <v>00377</v>
      </c>
      <c r="AC378" s="69" t="str">
        <f t="shared" si="71"/>
        <v>Ade-West</v>
      </c>
      <c r="AD378" s="69"/>
      <c r="AE378" s="69"/>
      <c r="AF378" s="69"/>
      <c r="AG378" s="69"/>
      <c r="AH378" s="70"/>
      <c r="AI378" s="71"/>
    </row>
    <row r="379" spans="1:35" x14ac:dyDescent="0.3">
      <c r="A379" s="72" t="s">
        <v>637</v>
      </c>
      <c r="B379" s="73" t="s">
        <v>1074</v>
      </c>
      <c r="C379" s="73" t="s">
        <v>89</v>
      </c>
      <c r="D379" s="73" t="s">
        <v>652</v>
      </c>
      <c r="E379" s="73" t="s">
        <v>653</v>
      </c>
      <c r="F379" s="73">
        <v>47</v>
      </c>
      <c r="G379" s="73">
        <v>3171</v>
      </c>
      <c r="H379" s="73">
        <v>0</v>
      </c>
      <c r="I379" s="73">
        <v>7.5</v>
      </c>
      <c r="J379" s="73" t="s">
        <v>656</v>
      </c>
      <c r="K379" s="73" t="s">
        <v>384</v>
      </c>
      <c r="L379" s="73" t="s">
        <v>643</v>
      </c>
      <c r="M379" s="73">
        <f t="shared" si="61"/>
        <v>149037</v>
      </c>
      <c r="N379" s="73">
        <f t="shared" si="62"/>
        <v>0</v>
      </c>
      <c r="O379" s="73">
        <f t="shared" si="63"/>
        <v>149037</v>
      </c>
      <c r="P379" s="73">
        <f t="shared" si="64"/>
        <v>11177.775</v>
      </c>
      <c r="Q379" s="73">
        <f t="shared" si="65"/>
        <v>160214.77499999999</v>
      </c>
      <c r="R379" s="73"/>
      <c r="S379" s="73"/>
      <c r="T379" s="73">
        <f t="shared" si="66"/>
        <v>11177.775</v>
      </c>
      <c r="U379" s="73"/>
      <c r="V379" s="73"/>
      <c r="W379" s="73">
        <f t="shared" si="67"/>
        <v>160714.77499999999</v>
      </c>
      <c r="X379" s="73" t="str">
        <f t="shared" si="68"/>
        <v>High sale</v>
      </c>
      <c r="Y379" s="73">
        <f t="shared" si="72"/>
        <v>7451.85</v>
      </c>
      <c r="Z379" s="73" t="str" cm="1">
        <f t="array" ref="Z379">_xlfn.IFS(Q379&gt;=300000,"Large",Q379&gt;=150000,"Medium", Q379&gt;=0,"Small")</f>
        <v>Medium</v>
      </c>
      <c r="AA379" s="73" t="str">
        <f t="shared" si="69"/>
        <v>J</v>
      </c>
      <c r="AB379" s="73" t="str">
        <f t="shared" si="70"/>
        <v>00378</v>
      </c>
      <c r="AC379" s="73" t="str">
        <f t="shared" si="71"/>
        <v>Chinedu-North</v>
      </c>
      <c r="AD379" s="73"/>
      <c r="AE379" s="73"/>
      <c r="AF379" s="73"/>
      <c r="AG379" s="73"/>
      <c r="AH379" s="74"/>
      <c r="AI379" s="75"/>
    </row>
    <row r="380" spans="1:35" x14ac:dyDescent="0.3">
      <c r="A380" s="76" t="s">
        <v>650</v>
      </c>
      <c r="B380" s="69" t="s">
        <v>1075</v>
      </c>
      <c r="C380" s="69" t="s">
        <v>379</v>
      </c>
      <c r="D380" s="69" t="s">
        <v>784</v>
      </c>
      <c r="E380" s="69" t="s">
        <v>785</v>
      </c>
      <c r="F380" s="69">
        <v>47</v>
      </c>
      <c r="G380" s="69">
        <v>1917</v>
      </c>
      <c r="H380" s="69">
        <v>10</v>
      </c>
      <c r="I380" s="69">
        <v>7.5</v>
      </c>
      <c r="J380" s="69" t="s">
        <v>656</v>
      </c>
      <c r="K380" s="69" t="s">
        <v>392</v>
      </c>
      <c r="L380" s="69" t="s">
        <v>665</v>
      </c>
      <c r="M380" s="69">
        <f t="shared" si="61"/>
        <v>90099</v>
      </c>
      <c r="N380" s="69">
        <f t="shared" si="62"/>
        <v>9009.9</v>
      </c>
      <c r="O380" s="69">
        <f t="shared" si="63"/>
        <v>81089.100000000006</v>
      </c>
      <c r="P380" s="69">
        <f t="shared" si="64"/>
        <v>6081.6824999999999</v>
      </c>
      <c r="Q380" s="69">
        <f t="shared" si="65"/>
        <v>87170.782500000001</v>
      </c>
      <c r="R380" s="69"/>
      <c r="S380" s="69"/>
      <c r="T380" s="69">
        <f t="shared" si="66"/>
        <v>6081.6824999999999</v>
      </c>
      <c r="U380" s="69"/>
      <c r="V380" s="69"/>
      <c r="W380" s="69">
        <f t="shared" si="67"/>
        <v>87670.782500000001</v>
      </c>
      <c r="X380" s="69" t="str">
        <f t="shared" si="68"/>
        <v>Low Sale</v>
      </c>
      <c r="Y380" s="69">
        <f t="shared" si="72"/>
        <v>4054.4550000000004</v>
      </c>
      <c r="Z380" s="69" t="str" cm="1">
        <f t="array" ref="Z380">_xlfn.IFS(Q380&gt;=300000,"Large",Q380&gt;=150000,"Medium", Q380&gt;=0,"Small")</f>
        <v>Small</v>
      </c>
      <c r="AA380" s="69" t="str">
        <f t="shared" si="69"/>
        <v>J</v>
      </c>
      <c r="AB380" s="69" t="str">
        <f t="shared" si="70"/>
        <v>00379</v>
      </c>
      <c r="AC380" s="69" t="str">
        <f t="shared" si="71"/>
        <v>John-East</v>
      </c>
      <c r="AD380" s="69"/>
      <c r="AE380" s="69"/>
      <c r="AF380" s="69"/>
      <c r="AG380" s="69"/>
      <c r="AH380" s="70"/>
      <c r="AI380" s="71"/>
    </row>
    <row r="381" spans="1:35" x14ac:dyDescent="0.3">
      <c r="A381" s="72" t="s">
        <v>701</v>
      </c>
      <c r="B381" s="73" t="s">
        <v>1076</v>
      </c>
      <c r="C381" s="73" t="s">
        <v>373</v>
      </c>
      <c r="D381" s="73" t="s">
        <v>246</v>
      </c>
      <c r="E381" s="73" t="s">
        <v>416</v>
      </c>
      <c r="F381" s="73">
        <v>6</v>
      </c>
      <c r="G381" s="73">
        <v>1320</v>
      </c>
      <c r="H381" s="73">
        <v>15</v>
      </c>
      <c r="I381" s="73">
        <v>7.5</v>
      </c>
      <c r="J381" s="73" t="s">
        <v>642</v>
      </c>
      <c r="K381" s="73" t="s">
        <v>384</v>
      </c>
      <c r="L381" s="73" t="s">
        <v>643</v>
      </c>
      <c r="M381" s="73">
        <f t="shared" si="61"/>
        <v>7920</v>
      </c>
      <c r="N381" s="73">
        <f t="shared" si="62"/>
        <v>1188</v>
      </c>
      <c r="O381" s="73">
        <f t="shared" si="63"/>
        <v>6732</v>
      </c>
      <c r="P381" s="73">
        <f t="shared" si="64"/>
        <v>504.9</v>
      </c>
      <c r="Q381" s="73">
        <f t="shared" si="65"/>
        <v>7236.9</v>
      </c>
      <c r="R381" s="73"/>
      <c r="S381" s="73"/>
      <c r="T381" s="73">
        <f t="shared" si="66"/>
        <v>504.9</v>
      </c>
      <c r="U381" s="73"/>
      <c r="V381" s="73"/>
      <c r="W381" s="73">
        <f t="shared" si="67"/>
        <v>7736.9</v>
      </c>
      <c r="X381" s="73" t="str">
        <f t="shared" si="68"/>
        <v>Low Sale</v>
      </c>
      <c r="Y381" s="73">
        <f t="shared" si="72"/>
        <v>0</v>
      </c>
      <c r="Z381" s="73" t="str" cm="1">
        <f t="array" ref="Z381">_xlfn.IFS(Q381&gt;=300000,"Large",Q381&gt;=150000,"Medium", Q381&gt;=0,"Small")</f>
        <v>Small</v>
      </c>
      <c r="AA381" s="73" t="str">
        <f t="shared" si="69"/>
        <v>J</v>
      </c>
      <c r="AB381" s="73" t="str">
        <f t="shared" si="70"/>
        <v>00380</v>
      </c>
      <c r="AC381" s="73" t="str">
        <f t="shared" si="71"/>
        <v>Fatima-North</v>
      </c>
      <c r="AD381" s="73"/>
      <c r="AE381" s="73"/>
      <c r="AF381" s="73"/>
      <c r="AG381" s="73"/>
      <c r="AH381" s="74"/>
      <c r="AI381" s="75"/>
    </row>
    <row r="382" spans="1:35" x14ac:dyDescent="0.3">
      <c r="A382" s="76" t="s">
        <v>750</v>
      </c>
      <c r="B382" s="69" t="s">
        <v>1077</v>
      </c>
      <c r="C382" s="69" t="s">
        <v>93</v>
      </c>
      <c r="D382" s="69" t="s">
        <v>216</v>
      </c>
      <c r="E382" s="69" t="s">
        <v>647</v>
      </c>
      <c r="F382" s="69">
        <v>17</v>
      </c>
      <c r="G382" s="69">
        <v>3694</v>
      </c>
      <c r="H382" s="69">
        <v>5</v>
      </c>
      <c r="I382" s="69">
        <v>7.5</v>
      </c>
      <c r="J382" s="69" t="s">
        <v>648</v>
      </c>
      <c r="K382" s="69" t="s">
        <v>372</v>
      </c>
      <c r="L382" s="69" t="s">
        <v>665</v>
      </c>
      <c r="M382" s="69">
        <f t="shared" si="61"/>
        <v>62798</v>
      </c>
      <c r="N382" s="69">
        <f t="shared" si="62"/>
        <v>3139.9</v>
      </c>
      <c r="O382" s="69">
        <f t="shared" si="63"/>
        <v>59658.1</v>
      </c>
      <c r="P382" s="69">
        <f t="shared" si="64"/>
        <v>4474.3575000000001</v>
      </c>
      <c r="Q382" s="69">
        <f t="shared" si="65"/>
        <v>64132.457499999997</v>
      </c>
      <c r="R382" s="69"/>
      <c r="S382" s="69"/>
      <c r="T382" s="69">
        <f t="shared" si="66"/>
        <v>4474.3575000000001</v>
      </c>
      <c r="U382" s="69"/>
      <c r="V382" s="69"/>
      <c r="W382" s="69">
        <f t="shared" si="67"/>
        <v>64632.457499999997</v>
      </c>
      <c r="X382" s="69" t="str">
        <f t="shared" si="68"/>
        <v>Low Sale</v>
      </c>
      <c r="Y382" s="69">
        <f t="shared" si="72"/>
        <v>0</v>
      </c>
      <c r="Z382" s="69" t="str" cm="1">
        <f t="array" ref="Z382">_xlfn.IFS(Q382&gt;=300000,"Large",Q382&gt;=150000,"Medium", Q382&gt;=0,"Small")</f>
        <v>Small</v>
      </c>
      <c r="AA382" s="69" t="str">
        <f t="shared" si="69"/>
        <v>J</v>
      </c>
      <c r="AB382" s="69" t="str">
        <f t="shared" si="70"/>
        <v>00381</v>
      </c>
      <c r="AC382" s="69" t="str">
        <f t="shared" si="71"/>
        <v>Ibrahim-East</v>
      </c>
      <c r="AD382" s="69"/>
      <c r="AE382" s="69"/>
      <c r="AF382" s="69"/>
      <c r="AG382" s="69"/>
      <c r="AH382" s="70"/>
      <c r="AI382" s="71"/>
    </row>
    <row r="383" spans="1:35" x14ac:dyDescent="0.3">
      <c r="A383" s="72" t="s">
        <v>724</v>
      </c>
      <c r="B383" s="73" t="s">
        <v>1078</v>
      </c>
      <c r="C383" s="73" t="s">
        <v>714</v>
      </c>
      <c r="D383" s="73" t="s">
        <v>675</v>
      </c>
      <c r="E383" s="73" t="s">
        <v>403</v>
      </c>
      <c r="F383" s="73">
        <v>39</v>
      </c>
      <c r="G383" s="73">
        <v>5881</v>
      </c>
      <c r="H383" s="73">
        <v>0</v>
      </c>
      <c r="I383" s="73">
        <v>7.5</v>
      </c>
      <c r="J383" s="73" t="s">
        <v>635</v>
      </c>
      <c r="K383" s="73" t="s">
        <v>392</v>
      </c>
      <c r="L383" s="73" t="s">
        <v>636</v>
      </c>
      <c r="M383" s="73">
        <f t="shared" si="61"/>
        <v>229359</v>
      </c>
      <c r="N383" s="73">
        <f t="shared" si="62"/>
        <v>0</v>
      </c>
      <c r="O383" s="73">
        <f t="shared" si="63"/>
        <v>229359</v>
      </c>
      <c r="P383" s="73">
        <f t="shared" si="64"/>
        <v>17201.924999999999</v>
      </c>
      <c r="Q383" s="73">
        <f t="shared" si="65"/>
        <v>246560.92499999999</v>
      </c>
      <c r="R383" s="73"/>
      <c r="S383" s="73"/>
      <c r="T383" s="73">
        <f t="shared" si="66"/>
        <v>17201.924999999999</v>
      </c>
      <c r="U383" s="73"/>
      <c r="V383" s="73"/>
      <c r="W383" s="73">
        <f t="shared" si="67"/>
        <v>247060.92499999999</v>
      </c>
      <c r="X383" s="73" t="str">
        <f t="shared" si="68"/>
        <v>High sale</v>
      </c>
      <c r="Y383" s="73">
        <f t="shared" si="72"/>
        <v>11467.95</v>
      </c>
      <c r="Z383" s="73" t="str" cm="1">
        <f t="array" ref="Z383">_xlfn.IFS(Q383&gt;=300000,"Large",Q383&gt;=150000,"Medium", Q383&gt;=0,"Small")</f>
        <v>Medium</v>
      </c>
      <c r="AA383" s="73" t="str">
        <f t="shared" si="69"/>
        <v>J</v>
      </c>
      <c r="AB383" s="73" t="str">
        <f t="shared" si="70"/>
        <v>00382</v>
      </c>
      <c r="AC383" s="73" t="str">
        <f t="shared" si="71"/>
        <v>Hassan-South</v>
      </c>
      <c r="AD383" s="73"/>
      <c r="AE383" s="73"/>
      <c r="AF383" s="73"/>
      <c r="AG383" s="73"/>
      <c r="AH383" s="74"/>
      <c r="AI383" s="75"/>
    </row>
    <row r="384" spans="1:35" x14ac:dyDescent="0.3">
      <c r="A384" s="76" t="s">
        <v>632</v>
      </c>
      <c r="B384" s="69" t="s">
        <v>1079</v>
      </c>
      <c r="C384" s="69" t="s">
        <v>671</v>
      </c>
      <c r="D384" s="69" t="s">
        <v>672</v>
      </c>
      <c r="E384" s="69" t="s">
        <v>673</v>
      </c>
      <c r="F384" s="69">
        <v>50</v>
      </c>
      <c r="G384" s="69">
        <v>4281</v>
      </c>
      <c r="H384" s="69">
        <v>0</v>
      </c>
      <c r="I384" s="69">
        <v>7.5</v>
      </c>
      <c r="J384" s="69" t="s">
        <v>656</v>
      </c>
      <c r="K384" s="69" t="s">
        <v>384</v>
      </c>
      <c r="L384" s="69" t="s">
        <v>649</v>
      </c>
      <c r="M384" s="69">
        <f t="shared" si="61"/>
        <v>214050</v>
      </c>
      <c r="N384" s="69">
        <f t="shared" si="62"/>
        <v>0</v>
      </c>
      <c r="O384" s="69">
        <f t="shared" si="63"/>
        <v>214050</v>
      </c>
      <c r="P384" s="69">
        <f t="shared" si="64"/>
        <v>16053.75</v>
      </c>
      <c r="Q384" s="69">
        <f t="shared" si="65"/>
        <v>230103.75</v>
      </c>
      <c r="R384" s="69"/>
      <c r="S384" s="69"/>
      <c r="T384" s="69">
        <f t="shared" si="66"/>
        <v>16053.75</v>
      </c>
      <c r="U384" s="69"/>
      <c r="V384" s="69"/>
      <c r="W384" s="69">
        <f t="shared" si="67"/>
        <v>230603.75</v>
      </c>
      <c r="X384" s="69" t="str">
        <f t="shared" si="68"/>
        <v>High sale</v>
      </c>
      <c r="Y384" s="69">
        <f t="shared" si="72"/>
        <v>10702.5</v>
      </c>
      <c r="Z384" s="69" t="str" cm="1">
        <f t="array" ref="Z384">_xlfn.IFS(Q384&gt;=300000,"Large",Q384&gt;=150000,"Medium", Q384&gt;=0,"Small")</f>
        <v>Medium</v>
      </c>
      <c r="AA384" s="69" t="str">
        <f t="shared" si="69"/>
        <v>J</v>
      </c>
      <c r="AB384" s="69" t="str">
        <f t="shared" si="70"/>
        <v>00383</v>
      </c>
      <c r="AC384" s="69" t="str">
        <f t="shared" si="71"/>
        <v>Bola-West</v>
      </c>
      <c r="AD384" s="69"/>
      <c r="AE384" s="69"/>
      <c r="AF384" s="69"/>
      <c r="AG384" s="69"/>
      <c r="AH384" s="70"/>
      <c r="AI384" s="71"/>
    </row>
    <row r="385" spans="1:35" x14ac:dyDescent="0.3">
      <c r="A385" s="72" t="s">
        <v>679</v>
      </c>
      <c r="B385" s="73" t="s">
        <v>1080</v>
      </c>
      <c r="C385" s="73" t="s">
        <v>379</v>
      </c>
      <c r="D385" s="73" t="s">
        <v>660</v>
      </c>
      <c r="E385" s="73" t="s">
        <v>406</v>
      </c>
      <c r="F385" s="73">
        <v>4</v>
      </c>
      <c r="G385" s="73">
        <v>11155</v>
      </c>
      <c r="H385" s="73">
        <v>15</v>
      </c>
      <c r="I385" s="73">
        <v>7.5</v>
      </c>
      <c r="J385" s="73" t="s">
        <v>648</v>
      </c>
      <c r="K385" s="73" t="s">
        <v>392</v>
      </c>
      <c r="L385" s="73" t="s">
        <v>665</v>
      </c>
      <c r="M385" s="73">
        <f t="shared" si="61"/>
        <v>44620</v>
      </c>
      <c r="N385" s="73">
        <f t="shared" si="62"/>
        <v>6693</v>
      </c>
      <c r="O385" s="73">
        <f t="shared" si="63"/>
        <v>37927</v>
      </c>
      <c r="P385" s="73">
        <f t="shared" si="64"/>
        <v>2844.5250000000001</v>
      </c>
      <c r="Q385" s="73">
        <f t="shared" si="65"/>
        <v>40771.525000000001</v>
      </c>
      <c r="R385" s="73"/>
      <c r="S385" s="73"/>
      <c r="T385" s="73">
        <f t="shared" si="66"/>
        <v>2844.5250000000001</v>
      </c>
      <c r="U385" s="73"/>
      <c r="V385" s="73"/>
      <c r="W385" s="73">
        <f t="shared" si="67"/>
        <v>41271.525000000001</v>
      </c>
      <c r="X385" s="73" t="str">
        <f t="shared" si="68"/>
        <v>Low Sale</v>
      </c>
      <c r="Y385" s="73">
        <f t="shared" si="72"/>
        <v>0</v>
      </c>
      <c r="Z385" s="73" t="str" cm="1">
        <f t="array" ref="Z385">_xlfn.IFS(Q385&gt;=300000,"Large",Q385&gt;=150000,"Medium", Q385&gt;=0,"Small")</f>
        <v>Small</v>
      </c>
      <c r="AA385" s="73" t="str">
        <f t="shared" si="69"/>
        <v>J</v>
      </c>
      <c r="AB385" s="73" t="str">
        <f t="shared" si="70"/>
        <v>00384</v>
      </c>
      <c r="AC385" s="73" t="str">
        <f t="shared" si="71"/>
        <v>John-East</v>
      </c>
      <c r="AD385" s="73"/>
      <c r="AE385" s="73"/>
      <c r="AF385" s="73"/>
      <c r="AG385" s="73"/>
      <c r="AH385" s="74"/>
      <c r="AI385" s="75"/>
    </row>
    <row r="386" spans="1:35" x14ac:dyDescent="0.3">
      <c r="A386" s="76" t="s">
        <v>658</v>
      </c>
      <c r="B386" s="69" t="s">
        <v>1081</v>
      </c>
      <c r="C386" s="69" t="s">
        <v>714</v>
      </c>
      <c r="D386" s="69" t="s">
        <v>681</v>
      </c>
      <c r="E386" s="69" t="s">
        <v>673</v>
      </c>
      <c r="F386" s="69">
        <v>13</v>
      </c>
      <c r="G386" s="69">
        <v>11390</v>
      </c>
      <c r="H386" s="69">
        <v>15</v>
      </c>
      <c r="I386" s="69">
        <v>7.5</v>
      </c>
      <c r="J386" s="69" t="s">
        <v>656</v>
      </c>
      <c r="K386" s="69" t="s">
        <v>384</v>
      </c>
      <c r="L386" s="69" t="s">
        <v>643</v>
      </c>
      <c r="M386" s="69">
        <f t="shared" ref="M386:M449" si="73">SUM(F386*G386)</f>
        <v>148070</v>
      </c>
      <c r="N386" s="69">
        <f t="shared" ref="N386:N449" si="74">SUM(M386*H386/100)</f>
        <v>22210.5</v>
      </c>
      <c r="O386" s="69">
        <f t="shared" ref="O386:O449" si="75">SUM(M386-N386)</f>
        <v>125859.5</v>
      </c>
      <c r="P386" s="69">
        <f t="shared" ref="P386:P449" si="76">SUM(O386*I386/100)</f>
        <v>9439.4624999999996</v>
      </c>
      <c r="Q386" s="69">
        <f t="shared" ref="Q386:Q449" si="77">SUM(P386+O386)</f>
        <v>135298.96249999999</v>
      </c>
      <c r="R386" s="69"/>
      <c r="S386" s="69"/>
      <c r="T386" s="69">
        <f t="shared" ref="T386:T449" si="78">$S$4*O386</f>
        <v>9439.4624999999996</v>
      </c>
      <c r="U386" s="69"/>
      <c r="V386" s="69"/>
      <c r="W386" s="69">
        <f t="shared" ref="W386:W449" si="79">Q386+$V$5</f>
        <v>135798.96249999999</v>
      </c>
      <c r="X386" s="69" t="str">
        <f t="shared" ref="X386:X449" si="80">IF(Q386&gt;=100000,"High sale","Low Sale")</f>
        <v>High sale</v>
      </c>
      <c r="Y386" s="69">
        <f t="shared" si="72"/>
        <v>0</v>
      </c>
      <c r="Z386" s="69" t="str" cm="1">
        <f t="array" ref="Z386">_xlfn.IFS(Q386&gt;=300000,"Large",Q386&gt;=150000,"Medium", Q386&gt;=0,"Small")</f>
        <v>Small</v>
      </c>
      <c r="AA386" s="69" t="str">
        <f t="shared" ref="AA386:AA449" si="81">TEXT(A386,"mmmmm")</f>
        <v>J</v>
      </c>
      <c r="AB386" s="69" t="str">
        <f t="shared" ref="AB386:AB449" si="82">RIGHT(B386,5)</f>
        <v>00385</v>
      </c>
      <c r="AC386" s="69" t="str">
        <f t="shared" ref="AC386:AC449" si="83">_xlfn.CONCAT((C386&amp;"-"&amp;L386))</f>
        <v>Hassan-North</v>
      </c>
      <c r="AD386" s="69"/>
      <c r="AE386" s="69"/>
      <c r="AF386" s="69"/>
      <c r="AG386" s="69"/>
      <c r="AH386" s="70"/>
      <c r="AI386" s="71"/>
    </row>
    <row r="387" spans="1:35" x14ac:dyDescent="0.3">
      <c r="A387" s="72" t="s">
        <v>687</v>
      </c>
      <c r="B387" s="73" t="s">
        <v>1082</v>
      </c>
      <c r="C387" s="73" t="s">
        <v>379</v>
      </c>
      <c r="D387" s="73" t="s">
        <v>710</v>
      </c>
      <c r="E387" s="73" t="s">
        <v>641</v>
      </c>
      <c r="F387" s="73">
        <v>14</v>
      </c>
      <c r="G387" s="73">
        <v>3442</v>
      </c>
      <c r="H387" s="73">
        <v>15</v>
      </c>
      <c r="I387" s="73">
        <v>7.5</v>
      </c>
      <c r="J387" s="73" t="s">
        <v>656</v>
      </c>
      <c r="K387" s="73" t="s">
        <v>384</v>
      </c>
      <c r="L387" s="73" t="s">
        <v>649</v>
      </c>
      <c r="M387" s="73">
        <f t="shared" si="73"/>
        <v>48188</v>
      </c>
      <c r="N387" s="73">
        <f t="shared" si="74"/>
        <v>7228.2</v>
      </c>
      <c r="O387" s="73">
        <f t="shared" si="75"/>
        <v>40959.800000000003</v>
      </c>
      <c r="P387" s="73">
        <f t="shared" si="76"/>
        <v>3071.9850000000001</v>
      </c>
      <c r="Q387" s="73">
        <f t="shared" si="77"/>
        <v>44031.785000000003</v>
      </c>
      <c r="R387" s="73"/>
      <c r="S387" s="73"/>
      <c r="T387" s="73">
        <f t="shared" si="78"/>
        <v>3071.9850000000001</v>
      </c>
      <c r="U387" s="73"/>
      <c r="V387" s="73"/>
      <c r="W387" s="73">
        <f t="shared" si="79"/>
        <v>44531.785000000003</v>
      </c>
      <c r="X387" s="73" t="str">
        <f t="shared" si="80"/>
        <v>Low Sale</v>
      </c>
      <c r="Y387" s="73">
        <f t="shared" ref="Y387:Y450" si="84">IF(F387&gt;=30,O387*5%,0)</f>
        <v>0</v>
      </c>
      <c r="Z387" s="73" t="str" cm="1">
        <f t="array" ref="Z387">_xlfn.IFS(Q387&gt;=300000,"Large",Q387&gt;=150000,"Medium", Q387&gt;=0,"Small")</f>
        <v>Small</v>
      </c>
      <c r="AA387" s="73" t="str">
        <f t="shared" si="81"/>
        <v>J</v>
      </c>
      <c r="AB387" s="73" t="str">
        <f t="shared" si="82"/>
        <v>00386</v>
      </c>
      <c r="AC387" s="73" t="str">
        <f t="shared" si="83"/>
        <v>John-West</v>
      </c>
      <c r="AD387" s="73"/>
      <c r="AE387" s="73"/>
      <c r="AF387" s="73"/>
      <c r="AG387" s="73"/>
      <c r="AH387" s="74"/>
      <c r="AI387" s="75"/>
    </row>
    <row r="388" spans="1:35" x14ac:dyDescent="0.3">
      <c r="A388" s="76" t="s">
        <v>682</v>
      </c>
      <c r="B388" s="69" t="s">
        <v>1083</v>
      </c>
      <c r="C388" s="69" t="s">
        <v>89</v>
      </c>
      <c r="D388" s="69" t="s">
        <v>685</v>
      </c>
      <c r="E388" s="69" t="s">
        <v>406</v>
      </c>
      <c r="F388" s="69">
        <v>5</v>
      </c>
      <c r="G388" s="69">
        <v>14832</v>
      </c>
      <c r="H388" s="69">
        <v>15</v>
      </c>
      <c r="I388" s="69">
        <v>7.5</v>
      </c>
      <c r="J388" s="69" t="s">
        <v>642</v>
      </c>
      <c r="K388" s="69" t="s">
        <v>384</v>
      </c>
      <c r="L388" s="69" t="s">
        <v>665</v>
      </c>
      <c r="M388" s="69">
        <f t="shared" si="73"/>
        <v>74160</v>
      </c>
      <c r="N388" s="69">
        <f t="shared" si="74"/>
        <v>11124</v>
      </c>
      <c r="O388" s="69">
        <f t="shared" si="75"/>
        <v>63036</v>
      </c>
      <c r="P388" s="69">
        <f t="shared" si="76"/>
        <v>4727.7</v>
      </c>
      <c r="Q388" s="69">
        <f t="shared" si="77"/>
        <v>67763.7</v>
      </c>
      <c r="R388" s="69"/>
      <c r="S388" s="69"/>
      <c r="T388" s="69">
        <f t="shared" si="78"/>
        <v>4727.7</v>
      </c>
      <c r="U388" s="69"/>
      <c r="V388" s="69"/>
      <c r="W388" s="69">
        <f t="shared" si="79"/>
        <v>68263.7</v>
      </c>
      <c r="X388" s="69" t="str">
        <f t="shared" si="80"/>
        <v>Low Sale</v>
      </c>
      <c r="Y388" s="69">
        <f t="shared" si="84"/>
        <v>0</v>
      </c>
      <c r="Z388" s="69" t="str" cm="1">
        <f t="array" ref="Z388">_xlfn.IFS(Q388&gt;=300000,"Large",Q388&gt;=150000,"Medium", Q388&gt;=0,"Small")</f>
        <v>Small</v>
      </c>
      <c r="AA388" s="69" t="str">
        <f t="shared" si="81"/>
        <v>J</v>
      </c>
      <c r="AB388" s="69" t="str">
        <f t="shared" si="82"/>
        <v>00387</v>
      </c>
      <c r="AC388" s="69" t="str">
        <f t="shared" si="83"/>
        <v>Chinedu-East</v>
      </c>
      <c r="AD388" s="69"/>
      <c r="AE388" s="69"/>
      <c r="AF388" s="69"/>
      <c r="AG388" s="69"/>
      <c r="AH388" s="70"/>
      <c r="AI388" s="71"/>
    </row>
    <row r="389" spans="1:35" x14ac:dyDescent="0.3">
      <c r="A389" s="72" t="s">
        <v>743</v>
      </c>
      <c r="B389" s="73" t="s">
        <v>1084</v>
      </c>
      <c r="C389" s="73" t="s">
        <v>89</v>
      </c>
      <c r="D389" s="73" t="s">
        <v>690</v>
      </c>
      <c r="E389" s="73" t="s">
        <v>408</v>
      </c>
      <c r="F389" s="73">
        <v>49</v>
      </c>
      <c r="G389" s="73">
        <v>1247</v>
      </c>
      <c r="H389" s="73">
        <v>0</v>
      </c>
      <c r="I389" s="73">
        <v>7.5</v>
      </c>
      <c r="J389" s="73" t="s">
        <v>642</v>
      </c>
      <c r="K389" s="73" t="s">
        <v>392</v>
      </c>
      <c r="L389" s="73" t="s">
        <v>649</v>
      </c>
      <c r="M389" s="73">
        <f t="shared" si="73"/>
        <v>61103</v>
      </c>
      <c r="N389" s="73">
        <f t="shared" si="74"/>
        <v>0</v>
      </c>
      <c r="O389" s="73">
        <f t="shared" si="75"/>
        <v>61103</v>
      </c>
      <c r="P389" s="73">
        <f t="shared" si="76"/>
        <v>4582.7250000000004</v>
      </c>
      <c r="Q389" s="73">
        <f t="shared" si="77"/>
        <v>65685.725000000006</v>
      </c>
      <c r="R389" s="73"/>
      <c r="S389" s="73"/>
      <c r="T389" s="73">
        <f t="shared" si="78"/>
        <v>4582.7249999999995</v>
      </c>
      <c r="U389" s="73"/>
      <c r="V389" s="73"/>
      <c r="W389" s="73">
        <f t="shared" si="79"/>
        <v>66185.725000000006</v>
      </c>
      <c r="X389" s="73" t="str">
        <f t="shared" si="80"/>
        <v>Low Sale</v>
      </c>
      <c r="Y389" s="73">
        <f t="shared" si="84"/>
        <v>3055.15</v>
      </c>
      <c r="Z389" s="73" t="str" cm="1">
        <f t="array" ref="Z389">_xlfn.IFS(Q389&gt;=300000,"Large",Q389&gt;=150000,"Medium", Q389&gt;=0,"Small")</f>
        <v>Small</v>
      </c>
      <c r="AA389" s="73" t="str">
        <f t="shared" si="81"/>
        <v>J</v>
      </c>
      <c r="AB389" s="73" t="str">
        <f t="shared" si="82"/>
        <v>00388</v>
      </c>
      <c r="AC389" s="73" t="str">
        <f t="shared" si="83"/>
        <v>Chinedu-West</v>
      </c>
      <c r="AD389" s="73"/>
      <c r="AE389" s="73"/>
      <c r="AF389" s="73"/>
      <c r="AG389" s="73"/>
      <c r="AH389" s="74"/>
      <c r="AI389" s="75"/>
    </row>
    <row r="390" spans="1:35" x14ac:dyDescent="0.3">
      <c r="A390" s="76" t="s">
        <v>724</v>
      </c>
      <c r="B390" s="69" t="s">
        <v>1085</v>
      </c>
      <c r="C390" s="69" t="s">
        <v>379</v>
      </c>
      <c r="D390" s="69" t="s">
        <v>672</v>
      </c>
      <c r="E390" s="69" t="s">
        <v>673</v>
      </c>
      <c r="F390" s="69">
        <v>33</v>
      </c>
      <c r="G390" s="69">
        <v>14581</v>
      </c>
      <c r="H390" s="69">
        <v>15</v>
      </c>
      <c r="I390" s="69">
        <v>7.5</v>
      </c>
      <c r="J390" s="69" t="s">
        <v>656</v>
      </c>
      <c r="K390" s="69" t="s">
        <v>392</v>
      </c>
      <c r="L390" s="69" t="s">
        <v>665</v>
      </c>
      <c r="M390" s="69">
        <f t="shared" si="73"/>
        <v>481173</v>
      </c>
      <c r="N390" s="69">
        <f t="shared" si="74"/>
        <v>72175.95</v>
      </c>
      <c r="O390" s="69">
        <f t="shared" si="75"/>
        <v>408997.05</v>
      </c>
      <c r="P390" s="69">
        <f t="shared" si="76"/>
        <v>30674.778750000001</v>
      </c>
      <c r="Q390" s="69">
        <f t="shared" si="77"/>
        <v>439671.82874999999</v>
      </c>
      <c r="R390" s="69"/>
      <c r="S390" s="69"/>
      <c r="T390" s="69">
        <f t="shared" si="78"/>
        <v>30674.778749999998</v>
      </c>
      <c r="U390" s="69"/>
      <c r="V390" s="69"/>
      <c r="W390" s="69">
        <f t="shared" si="79"/>
        <v>440171.82874999999</v>
      </c>
      <c r="X390" s="69" t="str">
        <f t="shared" si="80"/>
        <v>High sale</v>
      </c>
      <c r="Y390" s="69">
        <f t="shared" si="84"/>
        <v>20449.852500000001</v>
      </c>
      <c r="Z390" s="69" t="str" cm="1">
        <f t="array" ref="Z390">_xlfn.IFS(Q390&gt;=300000,"Large",Q390&gt;=150000,"Medium", Q390&gt;=0,"Small")</f>
        <v>Large</v>
      </c>
      <c r="AA390" s="69" t="str">
        <f t="shared" si="81"/>
        <v>J</v>
      </c>
      <c r="AB390" s="69" t="str">
        <f t="shared" si="82"/>
        <v>00389</v>
      </c>
      <c r="AC390" s="69" t="str">
        <f t="shared" si="83"/>
        <v>John-East</v>
      </c>
      <c r="AD390" s="69"/>
      <c r="AE390" s="69"/>
      <c r="AF390" s="69"/>
      <c r="AG390" s="69"/>
      <c r="AH390" s="70"/>
      <c r="AI390" s="71"/>
    </row>
    <row r="391" spans="1:35" x14ac:dyDescent="0.3">
      <c r="A391" s="72" t="s">
        <v>632</v>
      </c>
      <c r="B391" s="73" t="s">
        <v>1086</v>
      </c>
      <c r="C391" s="73" t="s">
        <v>93</v>
      </c>
      <c r="D391" s="73" t="s">
        <v>672</v>
      </c>
      <c r="E391" s="73" t="s">
        <v>673</v>
      </c>
      <c r="F391" s="73">
        <v>37</v>
      </c>
      <c r="G391" s="73">
        <v>12254</v>
      </c>
      <c r="H391" s="73">
        <v>0</v>
      </c>
      <c r="I391" s="73">
        <v>7.5</v>
      </c>
      <c r="J391" s="73" t="s">
        <v>656</v>
      </c>
      <c r="K391" s="73" t="s">
        <v>384</v>
      </c>
      <c r="L391" s="73" t="s">
        <v>636</v>
      </c>
      <c r="M391" s="73">
        <f t="shared" si="73"/>
        <v>453398</v>
      </c>
      <c r="N391" s="73">
        <f t="shared" si="74"/>
        <v>0</v>
      </c>
      <c r="O391" s="73">
        <f t="shared" si="75"/>
        <v>453398</v>
      </c>
      <c r="P391" s="73">
        <f t="shared" si="76"/>
        <v>34004.85</v>
      </c>
      <c r="Q391" s="73">
        <f t="shared" si="77"/>
        <v>487402.85</v>
      </c>
      <c r="R391" s="73"/>
      <c r="S391" s="73"/>
      <c r="T391" s="73">
        <f t="shared" si="78"/>
        <v>34004.85</v>
      </c>
      <c r="U391" s="73"/>
      <c r="V391" s="73"/>
      <c r="W391" s="73">
        <f t="shared" si="79"/>
        <v>487902.85</v>
      </c>
      <c r="X391" s="73" t="str">
        <f t="shared" si="80"/>
        <v>High sale</v>
      </c>
      <c r="Y391" s="73">
        <f t="shared" si="84"/>
        <v>22669.9</v>
      </c>
      <c r="Z391" s="73" t="str" cm="1">
        <f t="array" ref="Z391">_xlfn.IFS(Q391&gt;=300000,"Large",Q391&gt;=150000,"Medium", Q391&gt;=0,"Small")</f>
        <v>Large</v>
      </c>
      <c r="AA391" s="73" t="str">
        <f t="shared" si="81"/>
        <v>J</v>
      </c>
      <c r="AB391" s="73" t="str">
        <f t="shared" si="82"/>
        <v>00390</v>
      </c>
      <c r="AC391" s="73" t="str">
        <f t="shared" si="83"/>
        <v>Ibrahim-South</v>
      </c>
      <c r="AD391" s="73"/>
      <c r="AE391" s="73"/>
      <c r="AF391" s="73"/>
      <c r="AG391" s="73"/>
      <c r="AH391" s="74"/>
      <c r="AI391" s="75"/>
    </row>
    <row r="392" spans="1:35" x14ac:dyDescent="0.3">
      <c r="A392" s="76" t="s">
        <v>727</v>
      </c>
      <c r="B392" s="69" t="s">
        <v>1087</v>
      </c>
      <c r="C392" s="69" t="s">
        <v>93</v>
      </c>
      <c r="D392" s="69" t="s">
        <v>718</v>
      </c>
      <c r="E392" s="69" t="s">
        <v>403</v>
      </c>
      <c r="F392" s="69">
        <v>50</v>
      </c>
      <c r="G392" s="69">
        <v>9176</v>
      </c>
      <c r="H392" s="69">
        <v>5</v>
      </c>
      <c r="I392" s="69">
        <v>7.5</v>
      </c>
      <c r="J392" s="69" t="s">
        <v>642</v>
      </c>
      <c r="K392" s="69" t="s">
        <v>372</v>
      </c>
      <c r="L392" s="69" t="s">
        <v>649</v>
      </c>
      <c r="M392" s="69">
        <f t="shared" si="73"/>
        <v>458800</v>
      </c>
      <c r="N392" s="69">
        <f t="shared" si="74"/>
        <v>22940</v>
      </c>
      <c r="O392" s="69">
        <f t="shared" si="75"/>
        <v>435860</v>
      </c>
      <c r="P392" s="69">
        <f t="shared" si="76"/>
        <v>32689.5</v>
      </c>
      <c r="Q392" s="69">
        <f t="shared" si="77"/>
        <v>468549.5</v>
      </c>
      <c r="R392" s="69"/>
      <c r="S392" s="69"/>
      <c r="T392" s="69">
        <f t="shared" si="78"/>
        <v>32689.5</v>
      </c>
      <c r="U392" s="69"/>
      <c r="V392" s="69"/>
      <c r="W392" s="69">
        <f t="shared" si="79"/>
        <v>469049.5</v>
      </c>
      <c r="X392" s="69" t="str">
        <f t="shared" si="80"/>
        <v>High sale</v>
      </c>
      <c r="Y392" s="69">
        <f t="shared" si="84"/>
        <v>21793</v>
      </c>
      <c r="Z392" s="69" t="str" cm="1">
        <f t="array" ref="Z392">_xlfn.IFS(Q392&gt;=300000,"Large",Q392&gt;=150000,"Medium", Q392&gt;=0,"Small")</f>
        <v>Large</v>
      </c>
      <c r="AA392" s="69" t="str">
        <f t="shared" si="81"/>
        <v>J</v>
      </c>
      <c r="AB392" s="69" t="str">
        <f t="shared" si="82"/>
        <v>00391</v>
      </c>
      <c r="AC392" s="69" t="str">
        <f t="shared" si="83"/>
        <v>Ibrahim-West</v>
      </c>
      <c r="AD392" s="69"/>
      <c r="AE392" s="69"/>
      <c r="AF392" s="69"/>
      <c r="AG392" s="69"/>
      <c r="AH392" s="70"/>
      <c r="AI392" s="71"/>
    </row>
    <row r="393" spans="1:35" x14ac:dyDescent="0.3">
      <c r="A393" s="72" t="s">
        <v>654</v>
      </c>
      <c r="B393" s="73" t="s">
        <v>1088</v>
      </c>
      <c r="C393" s="73" t="s">
        <v>100</v>
      </c>
      <c r="D393" s="73" t="s">
        <v>216</v>
      </c>
      <c r="E393" s="73" t="s">
        <v>647</v>
      </c>
      <c r="F393" s="73">
        <v>27</v>
      </c>
      <c r="G393" s="73">
        <v>4504</v>
      </c>
      <c r="H393" s="73">
        <v>5</v>
      </c>
      <c r="I393" s="73">
        <v>7.5</v>
      </c>
      <c r="J393" s="73" t="s">
        <v>656</v>
      </c>
      <c r="K393" s="73" t="s">
        <v>372</v>
      </c>
      <c r="L393" s="73" t="s">
        <v>643</v>
      </c>
      <c r="M393" s="73">
        <f t="shared" si="73"/>
        <v>121608</v>
      </c>
      <c r="N393" s="73">
        <f t="shared" si="74"/>
        <v>6080.4</v>
      </c>
      <c r="O393" s="73">
        <f t="shared" si="75"/>
        <v>115527.6</v>
      </c>
      <c r="P393" s="73">
        <f t="shared" si="76"/>
        <v>8664.57</v>
      </c>
      <c r="Q393" s="73">
        <f t="shared" si="77"/>
        <v>124192.17000000001</v>
      </c>
      <c r="R393" s="73"/>
      <c r="S393" s="73"/>
      <c r="T393" s="73">
        <f t="shared" si="78"/>
        <v>8664.57</v>
      </c>
      <c r="U393" s="73"/>
      <c r="V393" s="73"/>
      <c r="W393" s="73">
        <f t="shared" si="79"/>
        <v>124692.17000000001</v>
      </c>
      <c r="X393" s="73" t="str">
        <f t="shared" si="80"/>
        <v>High sale</v>
      </c>
      <c r="Y393" s="73">
        <f t="shared" si="84"/>
        <v>0</v>
      </c>
      <c r="Z393" s="73" t="str" cm="1">
        <f t="array" ref="Z393">_xlfn.IFS(Q393&gt;=300000,"Large",Q393&gt;=150000,"Medium", Q393&gt;=0,"Small")</f>
        <v>Small</v>
      </c>
      <c r="AA393" s="73" t="str">
        <f t="shared" si="81"/>
        <v>J</v>
      </c>
      <c r="AB393" s="73" t="str">
        <f t="shared" si="82"/>
        <v>00392</v>
      </c>
      <c r="AC393" s="73" t="str">
        <f t="shared" si="83"/>
        <v>Kemi-North</v>
      </c>
      <c r="AD393" s="73"/>
      <c r="AE393" s="73"/>
      <c r="AF393" s="73"/>
      <c r="AG393" s="73"/>
      <c r="AH393" s="74"/>
      <c r="AI393" s="75"/>
    </row>
    <row r="394" spans="1:35" x14ac:dyDescent="0.3">
      <c r="A394" s="76" t="s">
        <v>676</v>
      </c>
      <c r="B394" s="69" t="s">
        <v>1089</v>
      </c>
      <c r="C394" s="69" t="s">
        <v>89</v>
      </c>
      <c r="D394" s="69" t="s">
        <v>685</v>
      </c>
      <c r="E394" s="69" t="s">
        <v>406</v>
      </c>
      <c r="F394" s="69">
        <v>47</v>
      </c>
      <c r="G394" s="69">
        <v>9525</v>
      </c>
      <c r="H394" s="69">
        <v>0</v>
      </c>
      <c r="I394" s="69">
        <v>7.5</v>
      </c>
      <c r="J394" s="69" t="s">
        <v>656</v>
      </c>
      <c r="K394" s="69" t="s">
        <v>392</v>
      </c>
      <c r="L394" s="69" t="s">
        <v>665</v>
      </c>
      <c r="M394" s="69">
        <f t="shared" si="73"/>
        <v>447675</v>
      </c>
      <c r="N394" s="69">
        <f t="shared" si="74"/>
        <v>0</v>
      </c>
      <c r="O394" s="69">
        <f t="shared" si="75"/>
        <v>447675</v>
      </c>
      <c r="P394" s="69">
        <f t="shared" si="76"/>
        <v>33575.625</v>
      </c>
      <c r="Q394" s="69">
        <f t="shared" si="77"/>
        <v>481250.625</v>
      </c>
      <c r="R394" s="69"/>
      <c r="S394" s="69"/>
      <c r="T394" s="69">
        <f t="shared" si="78"/>
        <v>33575.625</v>
      </c>
      <c r="U394" s="69"/>
      <c r="V394" s="69"/>
      <c r="W394" s="69">
        <f t="shared" si="79"/>
        <v>481750.625</v>
      </c>
      <c r="X394" s="69" t="str">
        <f t="shared" si="80"/>
        <v>High sale</v>
      </c>
      <c r="Y394" s="69">
        <f t="shared" si="84"/>
        <v>22383.75</v>
      </c>
      <c r="Z394" s="69" t="str" cm="1">
        <f t="array" ref="Z394">_xlfn.IFS(Q394&gt;=300000,"Large",Q394&gt;=150000,"Medium", Q394&gt;=0,"Small")</f>
        <v>Large</v>
      </c>
      <c r="AA394" s="69" t="str">
        <f t="shared" si="81"/>
        <v>J</v>
      </c>
      <c r="AB394" s="69" t="str">
        <f t="shared" si="82"/>
        <v>00393</v>
      </c>
      <c r="AC394" s="69" t="str">
        <f t="shared" si="83"/>
        <v>Chinedu-East</v>
      </c>
      <c r="AD394" s="69"/>
      <c r="AE394" s="69"/>
      <c r="AF394" s="69"/>
      <c r="AG394" s="69"/>
      <c r="AH394" s="70"/>
      <c r="AI394" s="71"/>
    </row>
    <row r="395" spans="1:35" x14ac:dyDescent="0.3">
      <c r="A395" s="72" t="s">
        <v>708</v>
      </c>
      <c r="B395" s="73" t="s">
        <v>1090</v>
      </c>
      <c r="C395" s="73" t="s">
        <v>379</v>
      </c>
      <c r="D395" s="73" t="s">
        <v>698</v>
      </c>
      <c r="E395" s="73" t="s">
        <v>377</v>
      </c>
      <c r="F395" s="73">
        <v>25</v>
      </c>
      <c r="G395" s="73">
        <v>14970</v>
      </c>
      <c r="H395" s="73">
        <v>15</v>
      </c>
      <c r="I395" s="73">
        <v>7.5</v>
      </c>
      <c r="J395" s="73" t="s">
        <v>648</v>
      </c>
      <c r="K395" s="73" t="s">
        <v>392</v>
      </c>
      <c r="L395" s="73" t="s">
        <v>665</v>
      </c>
      <c r="M395" s="73">
        <f t="shared" si="73"/>
        <v>374250</v>
      </c>
      <c r="N395" s="73">
        <f t="shared" si="74"/>
        <v>56137.5</v>
      </c>
      <c r="O395" s="73">
        <f t="shared" si="75"/>
        <v>318112.5</v>
      </c>
      <c r="P395" s="73">
        <f t="shared" si="76"/>
        <v>23858.4375</v>
      </c>
      <c r="Q395" s="73">
        <f t="shared" si="77"/>
        <v>341970.9375</v>
      </c>
      <c r="R395" s="73"/>
      <c r="S395" s="73"/>
      <c r="T395" s="73">
        <f t="shared" si="78"/>
        <v>23858.4375</v>
      </c>
      <c r="U395" s="73"/>
      <c r="V395" s="73"/>
      <c r="W395" s="73">
        <f t="shared" si="79"/>
        <v>342470.9375</v>
      </c>
      <c r="X395" s="73" t="str">
        <f t="shared" si="80"/>
        <v>High sale</v>
      </c>
      <c r="Y395" s="73">
        <f t="shared" si="84"/>
        <v>0</v>
      </c>
      <c r="Z395" s="73" t="str" cm="1">
        <f t="array" ref="Z395">_xlfn.IFS(Q395&gt;=300000,"Large",Q395&gt;=150000,"Medium", Q395&gt;=0,"Small")</f>
        <v>Large</v>
      </c>
      <c r="AA395" s="73" t="str">
        <f t="shared" si="81"/>
        <v>J</v>
      </c>
      <c r="AB395" s="73" t="str">
        <f t="shared" si="82"/>
        <v>00394</v>
      </c>
      <c r="AC395" s="73" t="str">
        <f t="shared" si="83"/>
        <v>John-East</v>
      </c>
      <c r="AD395" s="73"/>
      <c r="AE395" s="73"/>
      <c r="AF395" s="73"/>
      <c r="AG395" s="73"/>
      <c r="AH395" s="74"/>
      <c r="AI395" s="75"/>
    </row>
    <row r="396" spans="1:35" x14ac:dyDescent="0.3">
      <c r="A396" s="76" t="s">
        <v>824</v>
      </c>
      <c r="B396" s="69" t="s">
        <v>1091</v>
      </c>
      <c r="C396" s="69" t="s">
        <v>89</v>
      </c>
      <c r="D396" s="69" t="s">
        <v>685</v>
      </c>
      <c r="E396" s="69" t="s">
        <v>406</v>
      </c>
      <c r="F396" s="69">
        <v>9</v>
      </c>
      <c r="G396" s="69">
        <v>7466</v>
      </c>
      <c r="H396" s="69">
        <v>15</v>
      </c>
      <c r="I396" s="69">
        <v>7.5</v>
      </c>
      <c r="J396" s="69" t="s">
        <v>656</v>
      </c>
      <c r="K396" s="69" t="s">
        <v>392</v>
      </c>
      <c r="L396" s="69" t="s">
        <v>643</v>
      </c>
      <c r="M396" s="69">
        <f t="shared" si="73"/>
        <v>67194</v>
      </c>
      <c r="N396" s="69">
        <f t="shared" si="74"/>
        <v>10079.1</v>
      </c>
      <c r="O396" s="69">
        <f t="shared" si="75"/>
        <v>57114.9</v>
      </c>
      <c r="P396" s="69">
        <f t="shared" si="76"/>
        <v>4283.6175000000003</v>
      </c>
      <c r="Q396" s="69">
        <f t="shared" si="77"/>
        <v>61398.517500000002</v>
      </c>
      <c r="R396" s="69"/>
      <c r="S396" s="69"/>
      <c r="T396" s="69">
        <f t="shared" si="78"/>
        <v>4283.6175000000003</v>
      </c>
      <c r="U396" s="69"/>
      <c r="V396" s="69"/>
      <c r="W396" s="69">
        <f t="shared" si="79"/>
        <v>61898.517500000002</v>
      </c>
      <c r="X396" s="69" t="str">
        <f t="shared" si="80"/>
        <v>Low Sale</v>
      </c>
      <c r="Y396" s="69">
        <f t="shared" si="84"/>
        <v>0</v>
      </c>
      <c r="Z396" s="69" t="str" cm="1">
        <f t="array" ref="Z396">_xlfn.IFS(Q396&gt;=300000,"Large",Q396&gt;=150000,"Medium", Q396&gt;=0,"Small")</f>
        <v>Small</v>
      </c>
      <c r="AA396" s="69" t="str">
        <f t="shared" si="81"/>
        <v>J</v>
      </c>
      <c r="AB396" s="69" t="str">
        <f t="shared" si="82"/>
        <v>00395</v>
      </c>
      <c r="AC396" s="69" t="str">
        <f t="shared" si="83"/>
        <v>Chinedu-North</v>
      </c>
      <c r="AD396" s="69"/>
      <c r="AE396" s="69"/>
      <c r="AF396" s="69"/>
      <c r="AG396" s="69"/>
      <c r="AH396" s="70"/>
      <c r="AI396" s="71"/>
    </row>
    <row r="397" spans="1:35" x14ac:dyDescent="0.3">
      <c r="A397" s="72" t="s">
        <v>693</v>
      </c>
      <c r="B397" s="73" t="s">
        <v>1092</v>
      </c>
      <c r="C397" s="73" t="s">
        <v>93</v>
      </c>
      <c r="D397" s="73" t="s">
        <v>675</v>
      </c>
      <c r="E397" s="73" t="s">
        <v>403</v>
      </c>
      <c r="F397" s="73">
        <v>30</v>
      </c>
      <c r="G397" s="73">
        <v>5338</v>
      </c>
      <c r="H397" s="73">
        <v>5</v>
      </c>
      <c r="I397" s="73">
        <v>7.5</v>
      </c>
      <c r="J397" s="73" t="s">
        <v>648</v>
      </c>
      <c r="K397" s="73" t="s">
        <v>392</v>
      </c>
      <c r="L397" s="73" t="s">
        <v>636</v>
      </c>
      <c r="M397" s="73">
        <f t="shared" si="73"/>
        <v>160140</v>
      </c>
      <c r="N397" s="73">
        <f t="shared" si="74"/>
        <v>8007</v>
      </c>
      <c r="O397" s="73">
        <f t="shared" si="75"/>
        <v>152133</v>
      </c>
      <c r="P397" s="73">
        <f t="shared" si="76"/>
        <v>11409.975</v>
      </c>
      <c r="Q397" s="73">
        <f t="shared" si="77"/>
        <v>163542.97500000001</v>
      </c>
      <c r="R397" s="73"/>
      <c r="S397" s="73"/>
      <c r="T397" s="73">
        <f t="shared" si="78"/>
        <v>11409.975</v>
      </c>
      <c r="U397" s="73"/>
      <c r="V397" s="73"/>
      <c r="W397" s="73">
        <f t="shared" si="79"/>
        <v>164042.97500000001</v>
      </c>
      <c r="X397" s="73" t="str">
        <f t="shared" si="80"/>
        <v>High sale</v>
      </c>
      <c r="Y397" s="73">
        <f t="shared" si="84"/>
        <v>7606.6500000000005</v>
      </c>
      <c r="Z397" s="73" t="str" cm="1">
        <f t="array" ref="Z397">_xlfn.IFS(Q397&gt;=300000,"Large",Q397&gt;=150000,"Medium", Q397&gt;=0,"Small")</f>
        <v>Medium</v>
      </c>
      <c r="AA397" s="73" t="str">
        <f t="shared" si="81"/>
        <v>J</v>
      </c>
      <c r="AB397" s="73" t="str">
        <f t="shared" si="82"/>
        <v>00396</v>
      </c>
      <c r="AC397" s="73" t="str">
        <f t="shared" si="83"/>
        <v>Ibrahim-South</v>
      </c>
      <c r="AD397" s="73"/>
      <c r="AE397" s="73"/>
      <c r="AF397" s="73"/>
      <c r="AG397" s="73"/>
      <c r="AH397" s="74"/>
      <c r="AI397" s="75"/>
    </row>
    <row r="398" spans="1:35" x14ac:dyDescent="0.3">
      <c r="A398" s="76" t="s">
        <v>650</v>
      </c>
      <c r="B398" s="69" t="s">
        <v>1093</v>
      </c>
      <c r="C398" s="69" t="s">
        <v>93</v>
      </c>
      <c r="D398" s="69" t="s">
        <v>634</v>
      </c>
      <c r="E398" s="69" t="s">
        <v>377</v>
      </c>
      <c r="F398" s="69">
        <v>18</v>
      </c>
      <c r="G398" s="69">
        <v>13555</v>
      </c>
      <c r="H398" s="69">
        <v>5</v>
      </c>
      <c r="I398" s="69">
        <v>7.5</v>
      </c>
      <c r="J398" s="69" t="s">
        <v>642</v>
      </c>
      <c r="K398" s="69" t="s">
        <v>384</v>
      </c>
      <c r="L398" s="69" t="s">
        <v>665</v>
      </c>
      <c r="M398" s="69">
        <f t="shared" si="73"/>
        <v>243990</v>
      </c>
      <c r="N398" s="69">
        <f t="shared" si="74"/>
        <v>12199.5</v>
      </c>
      <c r="O398" s="69">
        <f t="shared" si="75"/>
        <v>231790.5</v>
      </c>
      <c r="P398" s="69">
        <f t="shared" si="76"/>
        <v>17384.287499999999</v>
      </c>
      <c r="Q398" s="69">
        <f t="shared" si="77"/>
        <v>249174.78750000001</v>
      </c>
      <c r="R398" s="69"/>
      <c r="S398" s="69"/>
      <c r="T398" s="69">
        <f t="shared" si="78"/>
        <v>17384.287499999999</v>
      </c>
      <c r="U398" s="69"/>
      <c r="V398" s="69"/>
      <c r="W398" s="69">
        <f t="shared" si="79"/>
        <v>249674.78750000001</v>
      </c>
      <c r="X398" s="69" t="str">
        <f t="shared" si="80"/>
        <v>High sale</v>
      </c>
      <c r="Y398" s="69">
        <f t="shared" si="84"/>
        <v>0</v>
      </c>
      <c r="Z398" s="69" t="str" cm="1">
        <f t="array" ref="Z398">_xlfn.IFS(Q398&gt;=300000,"Large",Q398&gt;=150000,"Medium", Q398&gt;=0,"Small")</f>
        <v>Medium</v>
      </c>
      <c r="AA398" s="69" t="str">
        <f t="shared" si="81"/>
        <v>J</v>
      </c>
      <c r="AB398" s="69" t="str">
        <f t="shared" si="82"/>
        <v>00397</v>
      </c>
      <c r="AC398" s="69" t="str">
        <f t="shared" si="83"/>
        <v>Ibrahim-East</v>
      </c>
      <c r="AD398" s="69"/>
      <c r="AE398" s="69"/>
      <c r="AF398" s="69"/>
      <c r="AG398" s="69"/>
      <c r="AH398" s="70"/>
      <c r="AI398" s="71"/>
    </row>
    <row r="399" spans="1:35" x14ac:dyDescent="0.3">
      <c r="A399" s="72" t="s">
        <v>724</v>
      </c>
      <c r="B399" s="73" t="s">
        <v>1094</v>
      </c>
      <c r="C399" s="73" t="s">
        <v>379</v>
      </c>
      <c r="D399" s="73" t="s">
        <v>640</v>
      </c>
      <c r="E399" s="73" t="s">
        <v>641</v>
      </c>
      <c r="F399" s="73">
        <v>26</v>
      </c>
      <c r="G399" s="73">
        <v>10390</v>
      </c>
      <c r="H399" s="73">
        <v>0</v>
      </c>
      <c r="I399" s="73">
        <v>7.5</v>
      </c>
      <c r="J399" s="73" t="s">
        <v>635</v>
      </c>
      <c r="K399" s="73" t="s">
        <v>384</v>
      </c>
      <c r="L399" s="73" t="s">
        <v>665</v>
      </c>
      <c r="M399" s="73">
        <f t="shared" si="73"/>
        <v>270140</v>
      </c>
      <c r="N399" s="73">
        <f t="shared" si="74"/>
        <v>0</v>
      </c>
      <c r="O399" s="73">
        <f t="shared" si="75"/>
        <v>270140</v>
      </c>
      <c r="P399" s="73">
        <f t="shared" si="76"/>
        <v>20260.5</v>
      </c>
      <c r="Q399" s="73">
        <f t="shared" si="77"/>
        <v>290400.5</v>
      </c>
      <c r="R399" s="73"/>
      <c r="S399" s="73"/>
      <c r="T399" s="73">
        <f t="shared" si="78"/>
        <v>20260.5</v>
      </c>
      <c r="U399" s="73"/>
      <c r="V399" s="73"/>
      <c r="W399" s="73">
        <f t="shared" si="79"/>
        <v>290900.5</v>
      </c>
      <c r="X399" s="73" t="str">
        <f t="shared" si="80"/>
        <v>High sale</v>
      </c>
      <c r="Y399" s="73">
        <f t="shared" si="84"/>
        <v>0</v>
      </c>
      <c r="Z399" s="73" t="str" cm="1">
        <f t="array" ref="Z399">_xlfn.IFS(Q399&gt;=300000,"Large",Q399&gt;=150000,"Medium", Q399&gt;=0,"Small")</f>
        <v>Medium</v>
      </c>
      <c r="AA399" s="73" t="str">
        <f t="shared" si="81"/>
        <v>J</v>
      </c>
      <c r="AB399" s="73" t="str">
        <f t="shared" si="82"/>
        <v>00398</v>
      </c>
      <c r="AC399" s="73" t="str">
        <f t="shared" si="83"/>
        <v>John-East</v>
      </c>
      <c r="AD399" s="73"/>
      <c r="AE399" s="73"/>
      <c r="AF399" s="73"/>
      <c r="AG399" s="73"/>
      <c r="AH399" s="74"/>
      <c r="AI399" s="75"/>
    </row>
    <row r="400" spans="1:35" x14ac:dyDescent="0.3">
      <c r="A400" s="76" t="s">
        <v>727</v>
      </c>
      <c r="B400" s="69" t="s">
        <v>1095</v>
      </c>
      <c r="C400" s="69" t="s">
        <v>373</v>
      </c>
      <c r="D400" s="69" t="s">
        <v>652</v>
      </c>
      <c r="E400" s="69" t="s">
        <v>653</v>
      </c>
      <c r="F400" s="69">
        <v>26</v>
      </c>
      <c r="G400" s="69">
        <v>3116</v>
      </c>
      <c r="H400" s="69">
        <v>15</v>
      </c>
      <c r="I400" s="69">
        <v>7.5</v>
      </c>
      <c r="J400" s="69" t="s">
        <v>648</v>
      </c>
      <c r="K400" s="69" t="s">
        <v>384</v>
      </c>
      <c r="L400" s="69" t="s">
        <v>649</v>
      </c>
      <c r="M400" s="69">
        <f t="shared" si="73"/>
        <v>81016</v>
      </c>
      <c r="N400" s="69">
        <f t="shared" si="74"/>
        <v>12152.4</v>
      </c>
      <c r="O400" s="69">
        <f t="shared" si="75"/>
        <v>68863.600000000006</v>
      </c>
      <c r="P400" s="69">
        <f t="shared" si="76"/>
        <v>5164.7700000000004</v>
      </c>
      <c r="Q400" s="69">
        <f t="shared" si="77"/>
        <v>74028.37000000001</v>
      </c>
      <c r="R400" s="69"/>
      <c r="S400" s="69"/>
      <c r="T400" s="69">
        <f t="shared" si="78"/>
        <v>5164.7700000000004</v>
      </c>
      <c r="U400" s="69"/>
      <c r="V400" s="69"/>
      <c r="W400" s="69">
        <f t="shared" si="79"/>
        <v>74528.37000000001</v>
      </c>
      <c r="X400" s="69" t="str">
        <f t="shared" si="80"/>
        <v>Low Sale</v>
      </c>
      <c r="Y400" s="69">
        <f t="shared" si="84"/>
        <v>0</v>
      </c>
      <c r="Z400" s="69" t="str" cm="1">
        <f t="array" ref="Z400">_xlfn.IFS(Q400&gt;=300000,"Large",Q400&gt;=150000,"Medium", Q400&gt;=0,"Small")</f>
        <v>Small</v>
      </c>
      <c r="AA400" s="69" t="str">
        <f t="shared" si="81"/>
        <v>J</v>
      </c>
      <c r="AB400" s="69" t="str">
        <f t="shared" si="82"/>
        <v>00399</v>
      </c>
      <c r="AC400" s="69" t="str">
        <f t="shared" si="83"/>
        <v>Fatima-West</v>
      </c>
      <c r="AD400" s="69"/>
      <c r="AE400" s="69"/>
      <c r="AF400" s="69"/>
      <c r="AG400" s="69"/>
      <c r="AH400" s="70"/>
      <c r="AI400" s="71"/>
    </row>
    <row r="401" spans="1:35" x14ac:dyDescent="0.3">
      <c r="A401" s="72" t="s">
        <v>658</v>
      </c>
      <c r="B401" s="73" t="s">
        <v>1096</v>
      </c>
      <c r="C401" s="73" t="s">
        <v>671</v>
      </c>
      <c r="D401" s="73" t="s">
        <v>216</v>
      </c>
      <c r="E401" s="73" t="s">
        <v>647</v>
      </c>
      <c r="F401" s="73">
        <v>35</v>
      </c>
      <c r="G401" s="73">
        <v>13973</v>
      </c>
      <c r="H401" s="73">
        <v>5</v>
      </c>
      <c r="I401" s="73">
        <v>7.5</v>
      </c>
      <c r="J401" s="73" t="s">
        <v>648</v>
      </c>
      <c r="K401" s="73" t="s">
        <v>384</v>
      </c>
      <c r="L401" s="73" t="s">
        <v>643</v>
      </c>
      <c r="M401" s="73">
        <f t="shared" si="73"/>
        <v>489055</v>
      </c>
      <c r="N401" s="73">
        <f t="shared" si="74"/>
        <v>24452.75</v>
      </c>
      <c r="O401" s="73">
        <f t="shared" si="75"/>
        <v>464602.25</v>
      </c>
      <c r="P401" s="73">
        <f t="shared" si="76"/>
        <v>34845.168749999997</v>
      </c>
      <c r="Q401" s="73">
        <f t="shared" si="77"/>
        <v>499447.41875000001</v>
      </c>
      <c r="R401" s="73"/>
      <c r="S401" s="73"/>
      <c r="T401" s="73">
        <f t="shared" si="78"/>
        <v>34845.168749999997</v>
      </c>
      <c r="U401" s="73"/>
      <c r="V401" s="73"/>
      <c r="W401" s="73">
        <f t="shared" si="79"/>
        <v>499947.41875000001</v>
      </c>
      <c r="X401" s="73" t="str">
        <f t="shared" si="80"/>
        <v>High sale</v>
      </c>
      <c r="Y401" s="73">
        <f t="shared" si="84"/>
        <v>23230.112500000003</v>
      </c>
      <c r="Z401" s="73" t="str" cm="1">
        <f t="array" ref="Z401">_xlfn.IFS(Q401&gt;=300000,"Large",Q401&gt;=150000,"Medium", Q401&gt;=0,"Small")</f>
        <v>Large</v>
      </c>
      <c r="AA401" s="73" t="str">
        <f t="shared" si="81"/>
        <v>J</v>
      </c>
      <c r="AB401" s="73" t="str">
        <f t="shared" si="82"/>
        <v>00400</v>
      </c>
      <c r="AC401" s="73" t="str">
        <f t="shared" si="83"/>
        <v>Bola-North</v>
      </c>
      <c r="AD401" s="73"/>
      <c r="AE401" s="73"/>
      <c r="AF401" s="73"/>
      <c r="AG401" s="73"/>
      <c r="AH401" s="74"/>
      <c r="AI401" s="75"/>
    </row>
    <row r="402" spans="1:35" x14ac:dyDescent="0.3">
      <c r="A402" s="76" t="s">
        <v>696</v>
      </c>
      <c r="B402" s="69" t="s">
        <v>1097</v>
      </c>
      <c r="C402" s="69" t="s">
        <v>646</v>
      </c>
      <c r="D402" s="69" t="s">
        <v>246</v>
      </c>
      <c r="E402" s="69" t="s">
        <v>416</v>
      </c>
      <c r="F402" s="69">
        <v>37</v>
      </c>
      <c r="G402" s="69">
        <v>9877</v>
      </c>
      <c r="H402" s="69">
        <v>5</v>
      </c>
      <c r="I402" s="69">
        <v>7.5</v>
      </c>
      <c r="J402" s="69" t="s">
        <v>642</v>
      </c>
      <c r="K402" s="69" t="s">
        <v>392</v>
      </c>
      <c r="L402" s="69" t="s">
        <v>649</v>
      </c>
      <c r="M402" s="69">
        <f t="shared" si="73"/>
        <v>365449</v>
      </c>
      <c r="N402" s="69">
        <f t="shared" si="74"/>
        <v>18272.45</v>
      </c>
      <c r="O402" s="69">
        <f t="shared" si="75"/>
        <v>347176.55</v>
      </c>
      <c r="P402" s="69">
        <f t="shared" si="76"/>
        <v>26038.241249999999</v>
      </c>
      <c r="Q402" s="69">
        <f t="shared" si="77"/>
        <v>373214.79125000001</v>
      </c>
      <c r="R402" s="69"/>
      <c r="S402" s="69"/>
      <c r="T402" s="69">
        <f t="shared" si="78"/>
        <v>26038.241249999999</v>
      </c>
      <c r="U402" s="69"/>
      <c r="V402" s="69"/>
      <c r="W402" s="69">
        <f t="shared" si="79"/>
        <v>373714.79125000001</v>
      </c>
      <c r="X402" s="69" t="str">
        <f t="shared" si="80"/>
        <v>High sale</v>
      </c>
      <c r="Y402" s="69">
        <f t="shared" si="84"/>
        <v>17358.827499999999</v>
      </c>
      <c r="Z402" s="69" t="str" cm="1">
        <f t="array" ref="Z402">_xlfn.IFS(Q402&gt;=300000,"Large",Q402&gt;=150000,"Medium", Q402&gt;=0,"Small")</f>
        <v>Large</v>
      </c>
      <c r="AA402" s="69" t="str">
        <f t="shared" si="81"/>
        <v>J</v>
      </c>
      <c r="AB402" s="69" t="str">
        <f t="shared" si="82"/>
        <v>00401</v>
      </c>
      <c r="AC402" s="69" t="str">
        <f t="shared" si="83"/>
        <v>Lucky-West</v>
      </c>
      <c r="AD402" s="69"/>
      <c r="AE402" s="69"/>
      <c r="AF402" s="69"/>
      <c r="AG402" s="69"/>
      <c r="AH402" s="70"/>
      <c r="AI402" s="71"/>
    </row>
    <row r="403" spans="1:35" x14ac:dyDescent="0.3">
      <c r="A403" s="72" t="s">
        <v>752</v>
      </c>
      <c r="B403" s="73" t="s">
        <v>1098</v>
      </c>
      <c r="C403" s="73" t="s">
        <v>671</v>
      </c>
      <c r="D403" s="73" t="s">
        <v>718</v>
      </c>
      <c r="E403" s="73" t="s">
        <v>403</v>
      </c>
      <c r="F403" s="73">
        <v>19</v>
      </c>
      <c r="G403" s="73">
        <v>12421</v>
      </c>
      <c r="H403" s="73">
        <v>10</v>
      </c>
      <c r="I403" s="73">
        <v>7.5</v>
      </c>
      <c r="J403" s="73" t="s">
        <v>656</v>
      </c>
      <c r="K403" s="73" t="s">
        <v>372</v>
      </c>
      <c r="L403" s="73" t="s">
        <v>649</v>
      </c>
      <c r="M403" s="73">
        <f t="shared" si="73"/>
        <v>235999</v>
      </c>
      <c r="N403" s="73">
        <f t="shared" si="74"/>
        <v>23599.9</v>
      </c>
      <c r="O403" s="73">
        <f t="shared" si="75"/>
        <v>212399.1</v>
      </c>
      <c r="P403" s="73">
        <f t="shared" si="76"/>
        <v>15929.932500000001</v>
      </c>
      <c r="Q403" s="73">
        <f t="shared" si="77"/>
        <v>228329.0325</v>
      </c>
      <c r="R403" s="73"/>
      <c r="S403" s="73"/>
      <c r="T403" s="73">
        <f t="shared" si="78"/>
        <v>15929.932499999999</v>
      </c>
      <c r="U403" s="73"/>
      <c r="V403" s="73"/>
      <c r="W403" s="73">
        <f t="shared" si="79"/>
        <v>228829.0325</v>
      </c>
      <c r="X403" s="73" t="str">
        <f t="shared" si="80"/>
        <v>High sale</v>
      </c>
      <c r="Y403" s="73">
        <f t="shared" si="84"/>
        <v>0</v>
      </c>
      <c r="Z403" s="73" t="str" cm="1">
        <f t="array" ref="Z403">_xlfn.IFS(Q403&gt;=300000,"Large",Q403&gt;=150000,"Medium", Q403&gt;=0,"Small")</f>
        <v>Medium</v>
      </c>
      <c r="AA403" s="73" t="str">
        <f t="shared" si="81"/>
        <v>J</v>
      </c>
      <c r="AB403" s="73" t="str">
        <f t="shared" si="82"/>
        <v>00402</v>
      </c>
      <c r="AC403" s="73" t="str">
        <f t="shared" si="83"/>
        <v>Bola-West</v>
      </c>
      <c r="AD403" s="73"/>
      <c r="AE403" s="73"/>
      <c r="AF403" s="73"/>
      <c r="AG403" s="73"/>
      <c r="AH403" s="74"/>
      <c r="AI403" s="75"/>
    </row>
    <row r="404" spans="1:35" x14ac:dyDescent="0.3">
      <c r="A404" s="76" t="s">
        <v>658</v>
      </c>
      <c r="B404" s="69" t="s">
        <v>1099</v>
      </c>
      <c r="C404" s="69" t="s">
        <v>671</v>
      </c>
      <c r="D404" s="69" t="s">
        <v>245</v>
      </c>
      <c r="E404" s="69" t="s">
        <v>416</v>
      </c>
      <c r="F404" s="69">
        <v>42</v>
      </c>
      <c r="G404" s="69">
        <v>13233</v>
      </c>
      <c r="H404" s="69">
        <v>15</v>
      </c>
      <c r="I404" s="69">
        <v>7.5</v>
      </c>
      <c r="J404" s="69" t="s">
        <v>656</v>
      </c>
      <c r="K404" s="69" t="s">
        <v>392</v>
      </c>
      <c r="L404" s="69" t="s">
        <v>643</v>
      </c>
      <c r="M404" s="69">
        <f t="shared" si="73"/>
        <v>555786</v>
      </c>
      <c r="N404" s="69">
        <f t="shared" si="74"/>
        <v>83367.899999999994</v>
      </c>
      <c r="O404" s="69">
        <f t="shared" si="75"/>
        <v>472418.1</v>
      </c>
      <c r="P404" s="69">
        <f t="shared" si="76"/>
        <v>35431.357499999998</v>
      </c>
      <c r="Q404" s="69">
        <f t="shared" si="77"/>
        <v>507849.45749999996</v>
      </c>
      <c r="R404" s="69"/>
      <c r="S404" s="69"/>
      <c r="T404" s="69">
        <f t="shared" si="78"/>
        <v>35431.357499999998</v>
      </c>
      <c r="U404" s="69"/>
      <c r="V404" s="69"/>
      <c r="W404" s="69">
        <f t="shared" si="79"/>
        <v>508349.45749999996</v>
      </c>
      <c r="X404" s="69" t="str">
        <f t="shared" si="80"/>
        <v>High sale</v>
      </c>
      <c r="Y404" s="69">
        <f t="shared" si="84"/>
        <v>23620.904999999999</v>
      </c>
      <c r="Z404" s="69" t="str" cm="1">
        <f t="array" ref="Z404">_xlfn.IFS(Q404&gt;=300000,"Large",Q404&gt;=150000,"Medium", Q404&gt;=0,"Small")</f>
        <v>Large</v>
      </c>
      <c r="AA404" s="69" t="str">
        <f t="shared" si="81"/>
        <v>J</v>
      </c>
      <c r="AB404" s="69" t="str">
        <f t="shared" si="82"/>
        <v>00403</v>
      </c>
      <c r="AC404" s="69" t="str">
        <f t="shared" si="83"/>
        <v>Bola-North</v>
      </c>
      <c r="AD404" s="69"/>
      <c r="AE404" s="69"/>
      <c r="AF404" s="69"/>
      <c r="AG404" s="69"/>
      <c r="AH404" s="70"/>
      <c r="AI404" s="71"/>
    </row>
    <row r="405" spans="1:35" x14ac:dyDescent="0.3">
      <c r="A405" s="72" t="s">
        <v>669</v>
      </c>
      <c r="B405" s="73" t="s">
        <v>1100</v>
      </c>
      <c r="C405" s="73" t="s">
        <v>639</v>
      </c>
      <c r="D405" s="73" t="s">
        <v>634</v>
      </c>
      <c r="E405" s="73" t="s">
        <v>377</v>
      </c>
      <c r="F405" s="73">
        <v>31</v>
      </c>
      <c r="G405" s="73">
        <v>1903</v>
      </c>
      <c r="H405" s="73">
        <v>10</v>
      </c>
      <c r="I405" s="73">
        <v>7.5</v>
      </c>
      <c r="J405" s="73" t="s">
        <v>648</v>
      </c>
      <c r="K405" s="73" t="s">
        <v>384</v>
      </c>
      <c r="L405" s="73" t="s">
        <v>636</v>
      </c>
      <c r="M405" s="73">
        <f t="shared" si="73"/>
        <v>58993</v>
      </c>
      <c r="N405" s="73">
        <f t="shared" si="74"/>
        <v>5899.3</v>
      </c>
      <c r="O405" s="73">
        <f t="shared" si="75"/>
        <v>53093.7</v>
      </c>
      <c r="P405" s="73">
        <f t="shared" si="76"/>
        <v>3982.0275000000001</v>
      </c>
      <c r="Q405" s="73">
        <f t="shared" si="77"/>
        <v>57075.727499999994</v>
      </c>
      <c r="R405" s="73"/>
      <c r="S405" s="73"/>
      <c r="T405" s="73">
        <f t="shared" si="78"/>
        <v>3982.0274999999997</v>
      </c>
      <c r="U405" s="73"/>
      <c r="V405" s="73"/>
      <c r="W405" s="73">
        <f t="shared" si="79"/>
        <v>57575.727499999994</v>
      </c>
      <c r="X405" s="73" t="str">
        <f t="shared" si="80"/>
        <v>Low Sale</v>
      </c>
      <c r="Y405" s="73">
        <f t="shared" si="84"/>
        <v>2654.6849999999999</v>
      </c>
      <c r="Z405" s="73" t="str" cm="1">
        <f t="array" ref="Z405">_xlfn.IFS(Q405&gt;=300000,"Large",Q405&gt;=150000,"Medium", Q405&gt;=0,"Small")</f>
        <v>Small</v>
      </c>
      <c r="AA405" s="73" t="str">
        <f t="shared" si="81"/>
        <v>J</v>
      </c>
      <c r="AB405" s="73" t="str">
        <f t="shared" si="82"/>
        <v>00404</v>
      </c>
      <c r="AC405" s="73" t="str">
        <f t="shared" si="83"/>
        <v>Grace-South</v>
      </c>
      <c r="AD405" s="73"/>
      <c r="AE405" s="73"/>
      <c r="AF405" s="73"/>
      <c r="AG405" s="73"/>
      <c r="AH405" s="74"/>
      <c r="AI405" s="75"/>
    </row>
    <row r="406" spans="1:35" x14ac:dyDescent="0.3">
      <c r="A406" s="76" t="s">
        <v>658</v>
      </c>
      <c r="B406" s="69" t="s">
        <v>1101</v>
      </c>
      <c r="C406" s="69" t="s">
        <v>671</v>
      </c>
      <c r="D406" s="69" t="s">
        <v>660</v>
      </c>
      <c r="E406" s="69" t="s">
        <v>406</v>
      </c>
      <c r="F406" s="69">
        <v>1</v>
      </c>
      <c r="G406" s="69">
        <v>5856</v>
      </c>
      <c r="H406" s="69">
        <v>10</v>
      </c>
      <c r="I406" s="69">
        <v>7.5</v>
      </c>
      <c r="J406" s="69" t="s">
        <v>648</v>
      </c>
      <c r="K406" s="69" t="s">
        <v>392</v>
      </c>
      <c r="L406" s="69" t="s">
        <v>665</v>
      </c>
      <c r="M406" s="69">
        <f t="shared" si="73"/>
        <v>5856</v>
      </c>
      <c r="N406" s="69">
        <f t="shared" si="74"/>
        <v>585.6</v>
      </c>
      <c r="O406" s="69">
        <f t="shared" si="75"/>
        <v>5270.4</v>
      </c>
      <c r="P406" s="69">
        <f t="shared" si="76"/>
        <v>395.28</v>
      </c>
      <c r="Q406" s="69">
        <f t="shared" si="77"/>
        <v>5665.6799999999994</v>
      </c>
      <c r="R406" s="69"/>
      <c r="S406" s="69"/>
      <c r="T406" s="69">
        <f t="shared" si="78"/>
        <v>395.28</v>
      </c>
      <c r="U406" s="69"/>
      <c r="V406" s="69"/>
      <c r="W406" s="69">
        <f t="shared" si="79"/>
        <v>6165.6799999999994</v>
      </c>
      <c r="X406" s="69" t="str">
        <f t="shared" si="80"/>
        <v>Low Sale</v>
      </c>
      <c r="Y406" s="69">
        <f t="shared" si="84"/>
        <v>0</v>
      </c>
      <c r="Z406" s="69" t="str" cm="1">
        <f t="array" ref="Z406">_xlfn.IFS(Q406&gt;=300000,"Large",Q406&gt;=150000,"Medium", Q406&gt;=0,"Small")</f>
        <v>Small</v>
      </c>
      <c r="AA406" s="69" t="str">
        <f t="shared" si="81"/>
        <v>J</v>
      </c>
      <c r="AB406" s="69" t="str">
        <f t="shared" si="82"/>
        <v>00405</v>
      </c>
      <c r="AC406" s="69" t="str">
        <f t="shared" si="83"/>
        <v>Bola-East</v>
      </c>
      <c r="AD406" s="69"/>
      <c r="AE406" s="69"/>
      <c r="AF406" s="69"/>
      <c r="AG406" s="69"/>
      <c r="AH406" s="70"/>
      <c r="AI406" s="71"/>
    </row>
    <row r="407" spans="1:35" x14ac:dyDescent="0.3">
      <c r="A407" s="72" t="s">
        <v>812</v>
      </c>
      <c r="B407" s="73" t="s">
        <v>1102</v>
      </c>
      <c r="C407" s="73" t="s">
        <v>639</v>
      </c>
      <c r="D407" s="73" t="s">
        <v>634</v>
      </c>
      <c r="E407" s="73" t="s">
        <v>377</v>
      </c>
      <c r="F407" s="73">
        <v>28</v>
      </c>
      <c r="G407" s="73">
        <v>2946</v>
      </c>
      <c r="H407" s="73">
        <v>0</v>
      </c>
      <c r="I407" s="73">
        <v>7.5</v>
      </c>
      <c r="J407" s="73" t="s">
        <v>648</v>
      </c>
      <c r="K407" s="73" t="s">
        <v>372</v>
      </c>
      <c r="L407" s="73" t="s">
        <v>649</v>
      </c>
      <c r="M407" s="73">
        <f t="shared" si="73"/>
        <v>82488</v>
      </c>
      <c r="N407" s="73">
        <f t="shared" si="74"/>
        <v>0</v>
      </c>
      <c r="O407" s="73">
        <f t="shared" si="75"/>
        <v>82488</v>
      </c>
      <c r="P407" s="73">
        <f t="shared" si="76"/>
        <v>6186.6</v>
      </c>
      <c r="Q407" s="73">
        <f t="shared" si="77"/>
        <v>88674.6</v>
      </c>
      <c r="R407" s="73"/>
      <c r="S407" s="73"/>
      <c r="T407" s="73">
        <f t="shared" si="78"/>
        <v>6186.5999999999995</v>
      </c>
      <c r="U407" s="73"/>
      <c r="V407" s="73"/>
      <c r="W407" s="73">
        <f t="shared" si="79"/>
        <v>89174.6</v>
      </c>
      <c r="X407" s="73" t="str">
        <f t="shared" si="80"/>
        <v>Low Sale</v>
      </c>
      <c r="Y407" s="73">
        <f t="shared" si="84"/>
        <v>0</v>
      </c>
      <c r="Z407" s="73" t="str" cm="1">
        <f t="array" ref="Z407">_xlfn.IFS(Q407&gt;=300000,"Large",Q407&gt;=150000,"Medium", Q407&gt;=0,"Small")</f>
        <v>Small</v>
      </c>
      <c r="AA407" s="73" t="str">
        <f t="shared" si="81"/>
        <v>J</v>
      </c>
      <c r="AB407" s="73" t="str">
        <f t="shared" si="82"/>
        <v>00406</v>
      </c>
      <c r="AC407" s="73" t="str">
        <f t="shared" si="83"/>
        <v>Grace-West</v>
      </c>
      <c r="AD407" s="73"/>
      <c r="AE407" s="73"/>
      <c r="AF407" s="73"/>
      <c r="AG407" s="73"/>
      <c r="AH407" s="74"/>
      <c r="AI407" s="75"/>
    </row>
    <row r="408" spans="1:35" x14ac:dyDescent="0.3">
      <c r="A408" s="76" t="s">
        <v>733</v>
      </c>
      <c r="B408" s="69" t="s">
        <v>1103</v>
      </c>
      <c r="C408" s="69" t="s">
        <v>714</v>
      </c>
      <c r="D408" s="69" t="s">
        <v>216</v>
      </c>
      <c r="E408" s="69" t="s">
        <v>647</v>
      </c>
      <c r="F408" s="69">
        <v>16</v>
      </c>
      <c r="G408" s="69">
        <v>7595</v>
      </c>
      <c r="H408" s="69">
        <v>10</v>
      </c>
      <c r="I408" s="69">
        <v>7.5</v>
      </c>
      <c r="J408" s="69" t="s">
        <v>656</v>
      </c>
      <c r="K408" s="69" t="s">
        <v>392</v>
      </c>
      <c r="L408" s="69" t="s">
        <v>649</v>
      </c>
      <c r="M408" s="69">
        <f t="shared" si="73"/>
        <v>121520</v>
      </c>
      <c r="N408" s="69">
        <f t="shared" si="74"/>
        <v>12152</v>
      </c>
      <c r="O408" s="69">
        <f t="shared" si="75"/>
        <v>109368</v>
      </c>
      <c r="P408" s="69">
        <f t="shared" si="76"/>
        <v>8202.6</v>
      </c>
      <c r="Q408" s="69">
        <f t="shared" si="77"/>
        <v>117570.6</v>
      </c>
      <c r="R408" s="69"/>
      <c r="S408" s="69"/>
      <c r="T408" s="69">
        <f t="shared" si="78"/>
        <v>8202.6</v>
      </c>
      <c r="U408" s="69"/>
      <c r="V408" s="69"/>
      <c r="W408" s="69">
        <f t="shared" si="79"/>
        <v>118070.6</v>
      </c>
      <c r="X408" s="69" t="str">
        <f t="shared" si="80"/>
        <v>High sale</v>
      </c>
      <c r="Y408" s="69">
        <f t="shared" si="84"/>
        <v>0</v>
      </c>
      <c r="Z408" s="69" t="str" cm="1">
        <f t="array" ref="Z408">_xlfn.IFS(Q408&gt;=300000,"Large",Q408&gt;=150000,"Medium", Q408&gt;=0,"Small")</f>
        <v>Small</v>
      </c>
      <c r="AA408" s="69" t="str">
        <f t="shared" si="81"/>
        <v>J</v>
      </c>
      <c r="AB408" s="69" t="str">
        <f t="shared" si="82"/>
        <v>00407</v>
      </c>
      <c r="AC408" s="69" t="str">
        <f t="shared" si="83"/>
        <v>Hassan-West</v>
      </c>
      <c r="AD408" s="69"/>
      <c r="AE408" s="69"/>
      <c r="AF408" s="69"/>
      <c r="AG408" s="69"/>
      <c r="AH408" s="70"/>
      <c r="AI408" s="71"/>
    </row>
    <row r="409" spans="1:35" x14ac:dyDescent="0.3">
      <c r="A409" s="72" t="s">
        <v>696</v>
      </c>
      <c r="B409" s="73" t="s">
        <v>1104</v>
      </c>
      <c r="C409" s="73" t="s">
        <v>646</v>
      </c>
      <c r="D409" s="73" t="s">
        <v>698</v>
      </c>
      <c r="E409" s="73" t="s">
        <v>377</v>
      </c>
      <c r="F409" s="73">
        <v>25</v>
      </c>
      <c r="G409" s="73">
        <v>917</v>
      </c>
      <c r="H409" s="73">
        <v>0</v>
      </c>
      <c r="I409" s="73">
        <v>7.5</v>
      </c>
      <c r="J409" s="73" t="s">
        <v>656</v>
      </c>
      <c r="K409" s="73" t="s">
        <v>392</v>
      </c>
      <c r="L409" s="73" t="s">
        <v>643</v>
      </c>
      <c r="M409" s="73">
        <f t="shared" si="73"/>
        <v>22925</v>
      </c>
      <c r="N409" s="73">
        <f t="shared" si="74"/>
        <v>0</v>
      </c>
      <c r="O409" s="73">
        <f t="shared" si="75"/>
        <v>22925</v>
      </c>
      <c r="P409" s="73">
        <f t="shared" si="76"/>
        <v>1719.375</v>
      </c>
      <c r="Q409" s="73">
        <f t="shared" si="77"/>
        <v>24644.375</v>
      </c>
      <c r="R409" s="73"/>
      <c r="S409" s="73"/>
      <c r="T409" s="73">
        <f t="shared" si="78"/>
        <v>1719.375</v>
      </c>
      <c r="U409" s="73"/>
      <c r="V409" s="73"/>
      <c r="W409" s="73">
        <f t="shared" si="79"/>
        <v>25144.375</v>
      </c>
      <c r="X409" s="73" t="str">
        <f t="shared" si="80"/>
        <v>Low Sale</v>
      </c>
      <c r="Y409" s="73">
        <f t="shared" si="84"/>
        <v>0</v>
      </c>
      <c r="Z409" s="73" t="str" cm="1">
        <f t="array" ref="Z409">_xlfn.IFS(Q409&gt;=300000,"Large",Q409&gt;=150000,"Medium", Q409&gt;=0,"Small")</f>
        <v>Small</v>
      </c>
      <c r="AA409" s="73" t="str">
        <f t="shared" si="81"/>
        <v>J</v>
      </c>
      <c r="AB409" s="73" t="str">
        <f t="shared" si="82"/>
        <v>00408</v>
      </c>
      <c r="AC409" s="73" t="str">
        <f t="shared" si="83"/>
        <v>Lucky-North</v>
      </c>
      <c r="AD409" s="73"/>
      <c r="AE409" s="73"/>
      <c r="AF409" s="73"/>
      <c r="AG409" s="73"/>
      <c r="AH409" s="74"/>
      <c r="AI409" s="75"/>
    </row>
    <row r="410" spans="1:35" x14ac:dyDescent="0.3">
      <c r="A410" s="76" t="s">
        <v>699</v>
      </c>
      <c r="B410" s="69" t="s">
        <v>1105</v>
      </c>
      <c r="C410" s="69" t="s">
        <v>671</v>
      </c>
      <c r="D410" s="69" t="s">
        <v>663</v>
      </c>
      <c r="E410" s="69" t="s">
        <v>664</v>
      </c>
      <c r="F410" s="69">
        <v>25</v>
      </c>
      <c r="G410" s="69">
        <v>12142</v>
      </c>
      <c r="H410" s="69">
        <v>5</v>
      </c>
      <c r="I410" s="69">
        <v>7.5</v>
      </c>
      <c r="J410" s="69" t="s">
        <v>642</v>
      </c>
      <c r="K410" s="69" t="s">
        <v>372</v>
      </c>
      <c r="L410" s="69" t="s">
        <v>649</v>
      </c>
      <c r="M410" s="69">
        <f t="shared" si="73"/>
        <v>303550</v>
      </c>
      <c r="N410" s="69">
        <f t="shared" si="74"/>
        <v>15177.5</v>
      </c>
      <c r="O410" s="69">
        <f t="shared" si="75"/>
        <v>288372.5</v>
      </c>
      <c r="P410" s="69">
        <f t="shared" si="76"/>
        <v>21627.9375</v>
      </c>
      <c r="Q410" s="69">
        <f t="shared" si="77"/>
        <v>310000.4375</v>
      </c>
      <c r="R410" s="69"/>
      <c r="S410" s="69"/>
      <c r="T410" s="69">
        <f t="shared" si="78"/>
        <v>21627.9375</v>
      </c>
      <c r="U410" s="69"/>
      <c r="V410" s="69"/>
      <c r="W410" s="69">
        <f t="shared" si="79"/>
        <v>310500.4375</v>
      </c>
      <c r="X410" s="69" t="str">
        <f t="shared" si="80"/>
        <v>High sale</v>
      </c>
      <c r="Y410" s="69">
        <f t="shared" si="84"/>
        <v>0</v>
      </c>
      <c r="Z410" s="69" t="str" cm="1">
        <f t="array" ref="Z410">_xlfn.IFS(Q410&gt;=300000,"Large",Q410&gt;=150000,"Medium", Q410&gt;=0,"Small")</f>
        <v>Large</v>
      </c>
      <c r="AA410" s="69" t="str">
        <f t="shared" si="81"/>
        <v>J</v>
      </c>
      <c r="AB410" s="69" t="str">
        <f t="shared" si="82"/>
        <v>00409</v>
      </c>
      <c r="AC410" s="69" t="str">
        <f t="shared" si="83"/>
        <v>Bola-West</v>
      </c>
      <c r="AD410" s="69"/>
      <c r="AE410" s="69"/>
      <c r="AF410" s="69"/>
      <c r="AG410" s="69"/>
      <c r="AH410" s="70"/>
      <c r="AI410" s="71"/>
    </row>
    <row r="411" spans="1:35" x14ac:dyDescent="0.3">
      <c r="A411" s="72" t="s">
        <v>682</v>
      </c>
      <c r="B411" s="73" t="s">
        <v>1106</v>
      </c>
      <c r="C411" s="73" t="s">
        <v>100</v>
      </c>
      <c r="D411" s="73" t="s">
        <v>246</v>
      </c>
      <c r="E411" s="73" t="s">
        <v>416</v>
      </c>
      <c r="F411" s="73">
        <v>49</v>
      </c>
      <c r="G411" s="73">
        <v>6880</v>
      </c>
      <c r="H411" s="73">
        <v>5</v>
      </c>
      <c r="I411" s="73">
        <v>7.5</v>
      </c>
      <c r="J411" s="73" t="s">
        <v>635</v>
      </c>
      <c r="K411" s="73" t="s">
        <v>372</v>
      </c>
      <c r="L411" s="73" t="s">
        <v>636</v>
      </c>
      <c r="M411" s="73">
        <f t="shared" si="73"/>
        <v>337120</v>
      </c>
      <c r="N411" s="73">
        <f t="shared" si="74"/>
        <v>16856</v>
      </c>
      <c r="O411" s="73">
        <f t="shared" si="75"/>
        <v>320264</v>
      </c>
      <c r="P411" s="73">
        <f t="shared" si="76"/>
        <v>24019.8</v>
      </c>
      <c r="Q411" s="73">
        <f t="shared" si="77"/>
        <v>344283.8</v>
      </c>
      <c r="R411" s="73"/>
      <c r="S411" s="73"/>
      <c r="T411" s="73">
        <f t="shared" si="78"/>
        <v>24019.8</v>
      </c>
      <c r="U411" s="73"/>
      <c r="V411" s="73"/>
      <c r="W411" s="73">
        <f t="shared" si="79"/>
        <v>344783.8</v>
      </c>
      <c r="X411" s="73" t="str">
        <f t="shared" si="80"/>
        <v>High sale</v>
      </c>
      <c r="Y411" s="73">
        <f t="shared" si="84"/>
        <v>16013.2</v>
      </c>
      <c r="Z411" s="73" t="str" cm="1">
        <f t="array" ref="Z411">_xlfn.IFS(Q411&gt;=300000,"Large",Q411&gt;=150000,"Medium", Q411&gt;=0,"Small")</f>
        <v>Large</v>
      </c>
      <c r="AA411" s="73" t="str">
        <f t="shared" si="81"/>
        <v>J</v>
      </c>
      <c r="AB411" s="73" t="str">
        <f t="shared" si="82"/>
        <v>00410</v>
      </c>
      <c r="AC411" s="73" t="str">
        <f t="shared" si="83"/>
        <v>Kemi-South</v>
      </c>
      <c r="AD411" s="73"/>
      <c r="AE411" s="73"/>
      <c r="AF411" s="73"/>
      <c r="AG411" s="73"/>
      <c r="AH411" s="74"/>
      <c r="AI411" s="75"/>
    </row>
    <row r="412" spans="1:35" x14ac:dyDescent="0.3">
      <c r="A412" s="76" t="s">
        <v>632</v>
      </c>
      <c r="B412" s="69" t="s">
        <v>1107</v>
      </c>
      <c r="C412" s="69" t="s">
        <v>373</v>
      </c>
      <c r="D412" s="69" t="s">
        <v>663</v>
      </c>
      <c r="E412" s="69" t="s">
        <v>664</v>
      </c>
      <c r="F412" s="69">
        <v>35</v>
      </c>
      <c r="G412" s="69">
        <v>10831</v>
      </c>
      <c r="H412" s="69">
        <v>15</v>
      </c>
      <c r="I412" s="69">
        <v>7.5</v>
      </c>
      <c r="J412" s="69" t="s">
        <v>648</v>
      </c>
      <c r="K412" s="69" t="s">
        <v>392</v>
      </c>
      <c r="L412" s="69" t="s">
        <v>643</v>
      </c>
      <c r="M412" s="69">
        <f t="shared" si="73"/>
        <v>379085</v>
      </c>
      <c r="N412" s="69">
        <f t="shared" si="74"/>
        <v>56862.75</v>
      </c>
      <c r="O412" s="69">
        <f t="shared" si="75"/>
        <v>322222.25</v>
      </c>
      <c r="P412" s="69">
        <f t="shared" si="76"/>
        <v>24166.668750000001</v>
      </c>
      <c r="Q412" s="69">
        <f t="shared" si="77"/>
        <v>346388.91875000001</v>
      </c>
      <c r="R412" s="69"/>
      <c r="S412" s="69"/>
      <c r="T412" s="69">
        <f t="shared" si="78"/>
        <v>24166.668750000001</v>
      </c>
      <c r="U412" s="69"/>
      <c r="V412" s="69"/>
      <c r="W412" s="69">
        <f t="shared" si="79"/>
        <v>346888.91875000001</v>
      </c>
      <c r="X412" s="69" t="str">
        <f t="shared" si="80"/>
        <v>High sale</v>
      </c>
      <c r="Y412" s="69">
        <f t="shared" si="84"/>
        <v>16111.112500000001</v>
      </c>
      <c r="Z412" s="69" t="str" cm="1">
        <f t="array" ref="Z412">_xlfn.IFS(Q412&gt;=300000,"Large",Q412&gt;=150000,"Medium", Q412&gt;=0,"Small")</f>
        <v>Large</v>
      </c>
      <c r="AA412" s="69" t="str">
        <f t="shared" si="81"/>
        <v>J</v>
      </c>
      <c r="AB412" s="69" t="str">
        <f t="shared" si="82"/>
        <v>00411</v>
      </c>
      <c r="AC412" s="69" t="str">
        <f t="shared" si="83"/>
        <v>Fatima-North</v>
      </c>
      <c r="AD412" s="69"/>
      <c r="AE412" s="69"/>
      <c r="AF412" s="69"/>
      <c r="AG412" s="69"/>
      <c r="AH412" s="70"/>
      <c r="AI412" s="71"/>
    </row>
    <row r="413" spans="1:35" x14ac:dyDescent="0.3">
      <c r="A413" s="72" t="s">
        <v>750</v>
      </c>
      <c r="B413" s="73" t="s">
        <v>1108</v>
      </c>
      <c r="C413" s="73" t="s">
        <v>93</v>
      </c>
      <c r="D413" s="73" t="s">
        <v>718</v>
      </c>
      <c r="E413" s="73" t="s">
        <v>403</v>
      </c>
      <c r="F413" s="73">
        <v>37</v>
      </c>
      <c r="G413" s="73">
        <v>13500</v>
      </c>
      <c r="H413" s="73">
        <v>10</v>
      </c>
      <c r="I413" s="73">
        <v>7.5</v>
      </c>
      <c r="J413" s="73" t="s">
        <v>656</v>
      </c>
      <c r="K413" s="73" t="s">
        <v>392</v>
      </c>
      <c r="L413" s="73" t="s">
        <v>649</v>
      </c>
      <c r="M413" s="73">
        <f t="shared" si="73"/>
        <v>499500</v>
      </c>
      <c r="N413" s="73">
        <f t="shared" si="74"/>
        <v>49950</v>
      </c>
      <c r="O413" s="73">
        <f t="shared" si="75"/>
        <v>449550</v>
      </c>
      <c r="P413" s="73">
        <f t="shared" si="76"/>
        <v>33716.25</v>
      </c>
      <c r="Q413" s="73">
        <f t="shared" si="77"/>
        <v>483266.25</v>
      </c>
      <c r="R413" s="73"/>
      <c r="S413" s="73"/>
      <c r="T413" s="73">
        <f t="shared" si="78"/>
        <v>33716.25</v>
      </c>
      <c r="U413" s="73"/>
      <c r="V413" s="73"/>
      <c r="W413" s="73">
        <f t="shared" si="79"/>
        <v>483766.25</v>
      </c>
      <c r="X413" s="73" t="str">
        <f t="shared" si="80"/>
        <v>High sale</v>
      </c>
      <c r="Y413" s="73">
        <f t="shared" si="84"/>
        <v>22477.5</v>
      </c>
      <c r="Z413" s="73" t="str" cm="1">
        <f t="array" ref="Z413">_xlfn.IFS(Q413&gt;=300000,"Large",Q413&gt;=150000,"Medium", Q413&gt;=0,"Small")</f>
        <v>Large</v>
      </c>
      <c r="AA413" s="73" t="str">
        <f t="shared" si="81"/>
        <v>J</v>
      </c>
      <c r="AB413" s="73" t="str">
        <f t="shared" si="82"/>
        <v>00412</v>
      </c>
      <c r="AC413" s="73" t="str">
        <f t="shared" si="83"/>
        <v>Ibrahim-West</v>
      </c>
      <c r="AD413" s="73"/>
      <c r="AE413" s="73"/>
      <c r="AF413" s="73"/>
      <c r="AG413" s="73"/>
      <c r="AH413" s="74"/>
      <c r="AI413" s="75"/>
    </row>
    <row r="414" spans="1:35" x14ac:dyDescent="0.3">
      <c r="A414" s="76" t="s">
        <v>708</v>
      </c>
      <c r="B414" s="69" t="s">
        <v>1109</v>
      </c>
      <c r="C414" s="69" t="s">
        <v>93</v>
      </c>
      <c r="D414" s="69" t="s">
        <v>246</v>
      </c>
      <c r="E414" s="69" t="s">
        <v>416</v>
      </c>
      <c r="F414" s="69">
        <v>35</v>
      </c>
      <c r="G414" s="69">
        <v>14373</v>
      </c>
      <c r="H414" s="69">
        <v>10</v>
      </c>
      <c r="I414" s="69">
        <v>7.5</v>
      </c>
      <c r="J414" s="69" t="s">
        <v>648</v>
      </c>
      <c r="K414" s="69" t="s">
        <v>372</v>
      </c>
      <c r="L414" s="69" t="s">
        <v>636</v>
      </c>
      <c r="M414" s="69">
        <f t="shared" si="73"/>
        <v>503055</v>
      </c>
      <c r="N414" s="69">
        <f t="shared" si="74"/>
        <v>50305.5</v>
      </c>
      <c r="O414" s="69">
        <f t="shared" si="75"/>
        <v>452749.5</v>
      </c>
      <c r="P414" s="69">
        <f t="shared" si="76"/>
        <v>33956.212500000001</v>
      </c>
      <c r="Q414" s="69">
        <f t="shared" si="77"/>
        <v>486705.71250000002</v>
      </c>
      <c r="R414" s="69"/>
      <c r="S414" s="69"/>
      <c r="T414" s="69">
        <f t="shared" si="78"/>
        <v>33956.212500000001</v>
      </c>
      <c r="U414" s="69"/>
      <c r="V414" s="69"/>
      <c r="W414" s="69">
        <f t="shared" si="79"/>
        <v>487205.71250000002</v>
      </c>
      <c r="X414" s="69" t="str">
        <f t="shared" si="80"/>
        <v>High sale</v>
      </c>
      <c r="Y414" s="69">
        <f t="shared" si="84"/>
        <v>22637.475000000002</v>
      </c>
      <c r="Z414" s="69" t="str" cm="1">
        <f t="array" ref="Z414">_xlfn.IFS(Q414&gt;=300000,"Large",Q414&gt;=150000,"Medium", Q414&gt;=0,"Small")</f>
        <v>Large</v>
      </c>
      <c r="AA414" s="69" t="str">
        <f t="shared" si="81"/>
        <v>J</v>
      </c>
      <c r="AB414" s="69" t="str">
        <f t="shared" si="82"/>
        <v>00413</v>
      </c>
      <c r="AC414" s="69" t="str">
        <f t="shared" si="83"/>
        <v>Ibrahim-South</v>
      </c>
      <c r="AD414" s="69"/>
      <c r="AE414" s="69"/>
      <c r="AF414" s="69"/>
      <c r="AG414" s="69"/>
      <c r="AH414" s="70"/>
      <c r="AI414" s="71"/>
    </row>
    <row r="415" spans="1:35" x14ac:dyDescent="0.3">
      <c r="A415" s="72" t="s">
        <v>699</v>
      </c>
      <c r="B415" s="73" t="s">
        <v>1110</v>
      </c>
      <c r="C415" s="73" t="s">
        <v>379</v>
      </c>
      <c r="D415" s="73" t="s">
        <v>660</v>
      </c>
      <c r="E415" s="73" t="s">
        <v>406</v>
      </c>
      <c r="F415" s="73">
        <v>36</v>
      </c>
      <c r="G415" s="73">
        <v>4636</v>
      </c>
      <c r="H415" s="73">
        <v>5</v>
      </c>
      <c r="I415" s="73">
        <v>7.5</v>
      </c>
      <c r="J415" s="73" t="s">
        <v>648</v>
      </c>
      <c r="K415" s="73" t="s">
        <v>384</v>
      </c>
      <c r="L415" s="73" t="s">
        <v>665</v>
      </c>
      <c r="M415" s="73">
        <f t="shared" si="73"/>
        <v>166896</v>
      </c>
      <c r="N415" s="73">
        <f t="shared" si="74"/>
        <v>8344.7999999999993</v>
      </c>
      <c r="O415" s="73">
        <f t="shared" si="75"/>
        <v>158551.20000000001</v>
      </c>
      <c r="P415" s="73">
        <f t="shared" si="76"/>
        <v>11891.34</v>
      </c>
      <c r="Q415" s="73">
        <f t="shared" si="77"/>
        <v>170442.54</v>
      </c>
      <c r="R415" s="73"/>
      <c r="S415" s="73"/>
      <c r="T415" s="73">
        <f t="shared" si="78"/>
        <v>11891.34</v>
      </c>
      <c r="U415" s="73"/>
      <c r="V415" s="73"/>
      <c r="W415" s="73">
        <f t="shared" si="79"/>
        <v>170942.54</v>
      </c>
      <c r="X415" s="73" t="str">
        <f t="shared" si="80"/>
        <v>High sale</v>
      </c>
      <c r="Y415" s="73">
        <f t="shared" si="84"/>
        <v>7927.5600000000013</v>
      </c>
      <c r="Z415" s="73" t="str" cm="1">
        <f t="array" ref="Z415">_xlfn.IFS(Q415&gt;=300000,"Large",Q415&gt;=150000,"Medium", Q415&gt;=0,"Small")</f>
        <v>Medium</v>
      </c>
      <c r="AA415" s="73" t="str">
        <f t="shared" si="81"/>
        <v>J</v>
      </c>
      <c r="AB415" s="73" t="str">
        <f t="shared" si="82"/>
        <v>00414</v>
      </c>
      <c r="AC415" s="73" t="str">
        <f t="shared" si="83"/>
        <v>John-East</v>
      </c>
      <c r="AD415" s="73"/>
      <c r="AE415" s="73"/>
      <c r="AF415" s="73"/>
      <c r="AG415" s="73"/>
      <c r="AH415" s="74"/>
      <c r="AI415" s="75"/>
    </row>
    <row r="416" spans="1:35" x14ac:dyDescent="0.3">
      <c r="A416" s="76" t="s">
        <v>750</v>
      </c>
      <c r="B416" s="69" t="s">
        <v>1111</v>
      </c>
      <c r="C416" s="69" t="s">
        <v>714</v>
      </c>
      <c r="D416" s="69" t="s">
        <v>675</v>
      </c>
      <c r="E416" s="69" t="s">
        <v>403</v>
      </c>
      <c r="F416" s="69">
        <v>36</v>
      </c>
      <c r="G416" s="69">
        <v>14490</v>
      </c>
      <c r="H416" s="69">
        <v>5</v>
      </c>
      <c r="I416" s="69">
        <v>7.5</v>
      </c>
      <c r="J416" s="69" t="s">
        <v>642</v>
      </c>
      <c r="K416" s="69" t="s">
        <v>372</v>
      </c>
      <c r="L416" s="69" t="s">
        <v>643</v>
      </c>
      <c r="M416" s="69">
        <f t="shared" si="73"/>
        <v>521640</v>
      </c>
      <c r="N416" s="69">
        <f t="shared" si="74"/>
        <v>26082</v>
      </c>
      <c r="O416" s="69">
        <f t="shared" si="75"/>
        <v>495558</v>
      </c>
      <c r="P416" s="69">
        <f t="shared" si="76"/>
        <v>37166.85</v>
      </c>
      <c r="Q416" s="69">
        <f t="shared" si="77"/>
        <v>532724.85</v>
      </c>
      <c r="R416" s="69"/>
      <c r="S416" s="69"/>
      <c r="T416" s="69">
        <f t="shared" si="78"/>
        <v>37166.85</v>
      </c>
      <c r="U416" s="69"/>
      <c r="V416" s="69"/>
      <c r="W416" s="69">
        <f t="shared" si="79"/>
        <v>533224.85</v>
      </c>
      <c r="X416" s="69" t="str">
        <f t="shared" si="80"/>
        <v>High sale</v>
      </c>
      <c r="Y416" s="69">
        <f t="shared" si="84"/>
        <v>24777.9</v>
      </c>
      <c r="Z416" s="69" t="str" cm="1">
        <f t="array" ref="Z416">_xlfn.IFS(Q416&gt;=300000,"Large",Q416&gt;=150000,"Medium", Q416&gt;=0,"Small")</f>
        <v>Large</v>
      </c>
      <c r="AA416" s="69" t="str">
        <f t="shared" si="81"/>
        <v>J</v>
      </c>
      <c r="AB416" s="69" t="str">
        <f t="shared" si="82"/>
        <v>00415</v>
      </c>
      <c r="AC416" s="69" t="str">
        <f t="shared" si="83"/>
        <v>Hassan-North</v>
      </c>
      <c r="AD416" s="69"/>
      <c r="AE416" s="69"/>
      <c r="AF416" s="69"/>
      <c r="AG416" s="69"/>
      <c r="AH416" s="70"/>
      <c r="AI416" s="71"/>
    </row>
    <row r="417" spans="1:35" x14ac:dyDescent="0.3">
      <c r="A417" s="72" t="s">
        <v>632</v>
      </c>
      <c r="B417" s="73" t="s">
        <v>1112</v>
      </c>
      <c r="C417" s="73" t="s">
        <v>100</v>
      </c>
      <c r="D417" s="73" t="s">
        <v>675</v>
      </c>
      <c r="E417" s="73" t="s">
        <v>403</v>
      </c>
      <c r="F417" s="73">
        <v>31</v>
      </c>
      <c r="G417" s="73">
        <v>1984</v>
      </c>
      <c r="H417" s="73">
        <v>0</v>
      </c>
      <c r="I417" s="73">
        <v>7.5</v>
      </c>
      <c r="J417" s="73" t="s">
        <v>642</v>
      </c>
      <c r="K417" s="73" t="s">
        <v>372</v>
      </c>
      <c r="L417" s="73" t="s">
        <v>649</v>
      </c>
      <c r="M417" s="73">
        <f t="shared" si="73"/>
        <v>61504</v>
      </c>
      <c r="N417" s="73">
        <f t="shared" si="74"/>
        <v>0</v>
      </c>
      <c r="O417" s="73">
        <f t="shared" si="75"/>
        <v>61504</v>
      </c>
      <c r="P417" s="73">
        <f t="shared" si="76"/>
        <v>4612.8</v>
      </c>
      <c r="Q417" s="73">
        <f t="shared" si="77"/>
        <v>66116.800000000003</v>
      </c>
      <c r="R417" s="73"/>
      <c r="S417" s="73"/>
      <c r="T417" s="73">
        <f t="shared" si="78"/>
        <v>4612.8</v>
      </c>
      <c r="U417" s="73"/>
      <c r="V417" s="73"/>
      <c r="W417" s="73">
        <f t="shared" si="79"/>
        <v>66616.800000000003</v>
      </c>
      <c r="X417" s="73" t="str">
        <f t="shared" si="80"/>
        <v>Low Sale</v>
      </c>
      <c r="Y417" s="73">
        <f t="shared" si="84"/>
        <v>3075.2000000000003</v>
      </c>
      <c r="Z417" s="73" t="str" cm="1">
        <f t="array" ref="Z417">_xlfn.IFS(Q417&gt;=300000,"Large",Q417&gt;=150000,"Medium", Q417&gt;=0,"Small")</f>
        <v>Small</v>
      </c>
      <c r="AA417" s="73" t="str">
        <f t="shared" si="81"/>
        <v>J</v>
      </c>
      <c r="AB417" s="73" t="str">
        <f t="shared" si="82"/>
        <v>00416</v>
      </c>
      <c r="AC417" s="73" t="str">
        <f t="shared" si="83"/>
        <v>Kemi-West</v>
      </c>
      <c r="AD417" s="73"/>
      <c r="AE417" s="73"/>
      <c r="AF417" s="73"/>
      <c r="AG417" s="73"/>
      <c r="AH417" s="74"/>
      <c r="AI417" s="75"/>
    </row>
    <row r="418" spans="1:35" x14ac:dyDescent="0.3">
      <c r="A418" s="76" t="s">
        <v>712</v>
      </c>
      <c r="B418" s="69" t="s">
        <v>1113</v>
      </c>
      <c r="C418" s="69" t="s">
        <v>714</v>
      </c>
      <c r="D418" s="69" t="s">
        <v>784</v>
      </c>
      <c r="E418" s="69" t="s">
        <v>785</v>
      </c>
      <c r="F418" s="69">
        <v>48</v>
      </c>
      <c r="G418" s="69">
        <v>2494</v>
      </c>
      <c r="H418" s="69">
        <v>15</v>
      </c>
      <c r="I418" s="69">
        <v>7.5</v>
      </c>
      <c r="J418" s="69" t="s">
        <v>656</v>
      </c>
      <c r="K418" s="69" t="s">
        <v>392</v>
      </c>
      <c r="L418" s="69" t="s">
        <v>665</v>
      </c>
      <c r="M418" s="69">
        <f t="shared" si="73"/>
        <v>119712</v>
      </c>
      <c r="N418" s="69">
        <f t="shared" si="74"/>
        <v>17956.8</v>
      </c>
      <c r="O418" s="69">
        <f t="shared" si="75"/>
        <v>101755.2</v>
      </c>
      <c r="P418" s="69">
        <f t="shared" si="76"/>
        <v>7631.64</v>
      </c>
      <c r="Q418" s="69">
        <f t="shared" si="77"/>
        <v>109386.84</v>
      </c>
      <c r="R418" s="69"/>
      <c r="S418" s="69"/>
      <c r="T418" s="69">
        <f t="shared" si="78"/>
        <v>7631.6399999999994</v>
      </c>
      <c r="U418" s="69"/>
      <c r="V418" s="69"/>
      <c r="W418" s="69">
        <f t="shared" si="79"/>
        <v>109886.84</v>
      </c>
      <c r="X418" s="69" t="str">
        <f t="shared" si="80"/>
        <v>High sale</v>
      </c>
      <c r="Y418" s="69">
        <f t="shared" si="84"/>
        <v>5087.76</v>
      </c>
      <c r="Z418" s="69" t="str" cm="1">
        <f t="array" ref="Z418">_xlfn.IFS(Q418&gt;=300000,"Large",Q418&gt;=150000,"Medium", Q418&gt;=0,"Small")</f>
        <v>Small</v>
      </c>
      <c r="AA418" s="69" t="str">
        <f t="shared" si="81"/>
        <v>J</v>
      </c>
      <c r="AB418" s="69" t="str">
        <f t="shared" si="82"/>
        <v>00417</v>
      </c>
      <c r="AC418" s="69" t="str">
        <f t="shared" si="83"/>
        <v>Hassan-East</v>
      </c>
      <c r="AD418" s="69"/>
      <c r="AE418" s="69"/>
      <c r="AF418" s="69"/>
      <c r="AG418" s="69"/>
      <c r="AH418" s="70"/>
      <c r="AI418" s="71"/>
    </row>
    <row r="419" spans="1:35" x14ac:dyDescent="0.3">
      <c r="A419" s="72" t="s">
        <v>687</v>
      </c>
      <c r="B419" s="73" t="s">
        <v>1114</v>
      </c>
      <c r="C419" s="73" t="s">
        <v>373</v>
      </c>
      <c r="D419" s="73" t="s">
        <v>698</v>
      </c>
      <c r="E419" s="73" t="s">
        <v>377</v>
      </c>
      <c r="F419" s="73">
        <v>20</v>
      </c>
      <c r="G419" s="73">
        <v>1363</v>
      </c>
      <c r="H419" s="73">
        <v>0</v>
      </c>
      <c r="I419" s="73">
        <v>7.5</v>
      </c>
      <c r="J419" s="73" t="s">
        <v>642</v>
      </c>
      <c r="K419" s="73" t="s">
        <v>384</v>
      </c>
      <c r="L419" s="73" t="s">
        <v>665</v>
      </c>
      <c r="M419" s="73">
        <f t="shared" si="73"/>
        <v>27260</v>
      </c>
      <c r="N419" s="73">
        <f t="shared" si="74"/>
        <v>0</v>
      </c>
      <c r="O419" s="73">
        <f t="shared" si="75"/>
        <v>27260</v>
      </c>
      <c r="P419" s="73">
        <f t="shared" si="76"/>
        <v>2044.5</v>
      </c>
      <c r="Q419" s="73">
        <f t="shared" si="77"/>
        <v>29304.5</v>
      </c>
      <c r="R419" s="73"/>
      <c r="S419" s="73"/>
      <c r="T419" s="73">
        <f t="shared" si="78"/>
        <v>2044.5</v>
      </c>
      <c r="U419" s="73"/>
      <c r="V419" s="73"/>
      <c r="W419" s="73">
        <f t="shared" si="79"/>
        <v>29804.5</v>
      </c>
      <c r="X419" s="73" t="str">
        <f t="shared" si="80"/>
        <v>Low Sale</v>
      </c>
      <c r="Y419" s="73">
        <f t="shared" si="84"/>
        <v>0</v>
      </c>
      <c r="Z419" s="73" t="str" cm="1">
        <f t="array" ref="Z419">_xlfn.IFS(Q419&gt;=300000,"Large",Q419&gt;=150000,"Medium", Q419&gt;=0,"Small")</f>
        <v>Small</v>
      </c>
      <c r="AA419" s="73" t="str">
        <f t="shared" si="81"/>
        <v>J</v>
      </c>
      <c r="AB419" s="73" t="str">
        <f t="shared" si="82"/>
        <v>00418</v>
      </c>
      <c r="AC419" s="73" t="str">
        <f t="shared" si="83"/>
        <v>Fatima-East</v>
      </c>
      <c r="AD419" s="73"/>
      <c r="AE419" s="73"/>
      <c r="AF419" s="73"/>
      <c r="AG419" s="73"/>
      <c r="AH419" s="74"/>
      <c r="AI419" s="75"/>
    </row>
    <row r="420" spans="1:35" x14ac:dyDescent="0.3">
      <c r="A420" s="76" t="s">
        <v>699</v>
      </c>
      <c r="B420" s="69" t="s">
        <v>1115</v>
      </c>
      <c r="C420" s="69" t="s">
        <v>646</v>
      </c>
      <c r="D420" s="69" t="s">
        <v>740</v>
      </c>
      <c r="E420" s="69" t="s">
        <v>408</v>
      </c>
      <c r="F420" s="69">
        <v>50</v>
      </c>
      <c r="G420" s="69">
        <v>2419</v>
      </c>
      <c r="H420" s="69">
        <v>5</v>
      </c>
      <c r="I420" s="69">
        <v>7.5</v>
      </c>
      <c r="J420" s="69" t="s">
        <v>635</v>
      </c>
      <c r="K420" s="69" t="s">
        <v>384</v>
      </c>
      <c r="L420" s="69" t="s">
        <v>649</v>
      </c>
      <c r="M420" s="69">
        <f t="shared" si="73"/>
        <v>120950</v>
      </c>
      <c r="N420" s="69">
        <f t="shared" si="74"/>
        <v>6047.5</v>
      </c>
      <c r="O420" s="69">
        <f t="shared" si="75"/>
        <v>114902.5</v>
      </c>
      <c r="P420" s="69">
        <f t="shared" si="76"/>
        <v>8617.6875</v>
      </c>
      <c r="Q420" s="69">
        <f t="shared" si="77"/>
        <v>123520.1875</v>
      </c>
      <c r="R420" s="69"/>
      <c r="S420" s="69"/>
      <c r="T420" s="69">
        <f t="shared" si="78"/>
        <v>8617.6875</v>
      </c>
      <c r="U420" s="69"/>
      <c r="V420" s="69"/>
      <c r="W420" s="69">
        <f t="shared" si="79"/>
        <v>124020.1875</v>
      </c>
      <c r="X420" s="69" t="str">
        <f t="shared" si="80"/>
        <v>High sale</v>
      </c>
      <c r="Y420" s="69">
        <f t="shared" si="84"/>
        <v>5745.125</v>
      </c>
      <c r="Z420" s="69" t="str" cm="1">
        <f t="array" ref="Z420">_xlfn.IFS(Q420&gt;=300000,"Large",Q420&gt;=150000,"Medium", Q420&gt;=0,"Small")</f>
        <v>Small</v>
      </c>
      <c r="AA420" s="69" t="str">
        <f t="shared" si="81"/>
        <v>J</v>
      </c>
      <c r="AB420" s="69" t="str">
        <f t="shared" si="82"/>
        <v>00419</v>
      </c>
      <c r="AC420" s="69" t="str">
        <f t="shared" si="83"/>
        <v>Lucky-West</v>
      </c>
      <c r="AD420" s="69"/>
      <c r="AE420" s="69"/>
      <c r="AF420" s="69"/>
      <c r="AG420" s="69"/>
      <c r="AH420" s="70"/>
      <c r="AI420" s="71"/>
    </row>
    <row r="421" spans="1:35" x14ac:dyDescent="0.3">
      <c r="A421" s="72" t="s">
        <v>727</v>
      </c>
      <c r="B421" s="73" t="s">
        <v>1116</v>
      </c>
      <c r="C421" s="73" t="s">
        <v>93</v>
      </c>
      <c r="D421" s="73" t="s">
        <v>672</v>
      </c>
      <c r="E421" s="73" t="s">
        <v>673</v>
      </c>
      <c r="F421" s="73">
        <v>11</v>
      </c>
      <c r="G421" s="73">
        <v>4735</v>
      </c>
      <c r="H421" s="73">
        <v>15</v>
      </c>
      <c r="I421" s="73">
        <v>7.5</v>
      </c>
      <c r="J421" s="73" t="s">
        <v>642</v>
      </c>
      <c r="K421" s="73" t="s">
        <v>372</v>
      </c>
      <c r="L421" s="73" t="s">
        <v>665</v>
      </c>
      <c r="M421" s="73">
        <f t="shared" si="73"/>
        <v>52085</v>
      </c>
      <c r="N421" s="73">
        <f t="shared" si="74"/>
        <v>7812.75</v>
      </c>
      <c r="O421" s="73">
        <f t="shared" si="75"/>
        <v>44272.25</v>
      </c>
      <c r="P421" s="73">
        <f t="shared" si="76"/>
        <v>3320.4187499999998</v>
      </c>
      <c r="Q421" s="73">
        <f t="shared" si="77"/>
        <v>47592.668749999997</v>
      </c>
      <c r="R421" s="73"/>
      <c r="S421" s="73"/>
      <c r="T421" s="73">
        <f t="shared" si="78"/>
        <v>3320.4187499999998</v>
      </c>
      <c r="U421" s="73"/>
      <c r="V421" s="73"/>
      <c r="W421" s="73">
        <f t="shared" si="79"/>
        <v>48092.668749999997</v>
      </c>
      <c r="X421" s="73" t="str">
        <f t="shared" si="80"/>
        <v>Low Sale</v>
      </c>
      <c r="Y421" s="73">
        <f t="shared" si="84"/>
        <v>0</v>
      </c>
      <c r="Z421" s="73" t="str" cm="1">
        <f t="array" ref="Z421">_xlfn.IFS(Q421&gt;=300000,"Large",Q421&gt;=150000,"Medium", Q421&gt;=0,"Small")</f>
        <v>Small</v>
      </c>
      <c r="AA421" s="73" t="str">
        <f t="shared" si="81"/>
        <v>J</v>
      </c>
      <c r="AB421" s="73" t="str">
        <f t="shared" si="82"/>
        <v>00420</v>
      </c>
      <c r="AC421" s="73" t="str">
        <f t="shared" si="83"/>
        <v>Ibrahim-East</v>
      </c>
      <c r="AD421" s="73"/>
      <c r="AE421" s="73"/>
      <c r="AF421" s="73"/>
      <c r="AG421" s="73"/>
      <c r="AH421" s="74"/>
      <c r="AI421" s="75"/>
    </row>
    <row r="422" spans="1:35" x14ac:dyDescent="0.3">
      <c r="A422" s="76" t="s">
        <v>687</v>
      </c>
      <c r="B422" s="69" t="s">
        <v>1117</v>
      </c>
      <c r="C422" s="69" t="s">
        <v>89</v>
      </c>
      <c r="D422" s="69" t="s">
        <v>784</v>
      </c>
      <c r="E422" s="69" t="s">
        <v>785</v>
      </c>
      <c r="F422" s="69">
        <v>8</v>
      </c>
      <c r="G422" s="69">
        <v>12881</v>
      </c>
      <c r="H422" s="69">
        <v>15</v>
      </c>
      <c r="I422" s="69">
        <v>7.5</v>
      </c>
      <c r="J422" s="69" t="s">
        <v>642</v>
      </c>
      <c r="K422" s="69" t="s">
        <v>384</v>
      </c>
      <c r="L422" s="69" t="s">
        <v>643</v>
      </c>
      <c r="M422" s="69">
        <f t="shared" si="73"/>
        <v>103048</v>
      </c>
      <c r="N422" s="69">
        <f t="shared" si="74"/>
        <v>15457.2</v>
      </c>
      <c r="O422" s="69">
        <f t="shared" si="75"/>
        <v>87590.8</v>
      </c>
      <c r="P422" s="69">
        <f t="shared" si="76"/>
        <v>6569.31</v>
      </c>
      <c r="Q422" s="69">
        <f t="shared" si="77"/>
        <v>94160.11</v>
      </c>
      <c r="R422" s="69"/>
      <c r="S422" s="69"/>
      <c r="T422" s="69">
        <f t="shared" si="78"/>
        <v>6569.31</v>
      </c>
      <c r="U422" s="69"/>
      <c r="V422" s="69"/>
      <c r="W422" s="69">
        <f t="shared" si="79"/>
        <v>94660.11</v>
      </c>
      <c r="X422" s="69" t="str">
        <f t="shared" si="80"/>
        <v>Low Sale</v>
      </c>
      <c r="Y422" s="69">
        <f t="shared" si="84"/>
        <v>0</v>
      </c>
      <c r="Z422" s="69" t="str" cm="1">
        <f t="array" ref="Z422">_xlfn.IFS(Q422&gt;=300000,"Large",Q422&gt;=150000,"Medium", Q422&gt;=0,"Small")</f>
        <v>Small</v>
      </c>
      <c r="AA422" s="69" t="str">
        <f t="shared" si="81"/>
        <v>J</v>
      </c>
      <c r="AB422" s="69" t="str">
        <f t="shared" si="82"/>
        <v>00421</v>
      </c>
      <c r="AC422" s="69" t="str">
        <f t="shared" si="83"/>
        <v>Chinedu-North</v>
      </c>
      <c r="AD422" s="69"/>
      <c r="AE422" s="69"/>
      <c r="AF422" s="69"/>
      <c r="AG422" s="69"/>
      <c r="AH422" s="70"/>
      <c r="AI422" s="71"/>
    </row>
    <row r="423" spans="1:35" x14ac:dyDescent="0.3">
      <c r="A423" s="72" t="s">
        <v>743</v>
      </c>
      <c r="B423" s="73" t="s">
        <v>1118</v>
      </c>
      <c r="C423" s="73" t="s">
        <v>93</v>
      </c>
      <c r="D423" s="73" t="s">
        <v>634</v>
      </c>
      <c r="E423" s="73" t="s">
        <v>377</v>
      </c>
      <c r="F423" s="73">
        <v>40</v>
      </c>
      <c r="G423" s="73">
        <v>9480</v>
      </c>
      <c r="H423" s="73">
        <v>10</v>
      </c>
      <c r="I423" s="73">
        <v>7.5</v>
      </c>
      <c r="J423" s="73" t="s">
        <v>642</v>
      </c>
      <c r="K423" s="73" t="s">
        <v>372</v>
      </c>
      <c r="L423" s="73" t="s">
        <v>636</v>
      </c>
      <c r="M423" s="73">
        <f t="shared" si="73"/>
        <v>379200</v>
      </c>
      <c r="N423" s="73">
        <f t="shared" si="74"/>
        <v>37920</v>
      </c>
      <c r="O423" s="73">
        <f t="shared" si="75"/>
        <v>341280</v>
      </c>
      <c r="P423" s="73">
        <f t="shared" si="76"/>
        <v>25596</v>
      </c>
      <c r="Q423" s="73">
        <f t="shared" si="77"/>
        <v>366876</v>
      </c>
      <c r="R423" s="73"/>
      <c r="S423" s="73"/>
      <c r="T423" s="73">
        <f t="shared" si="78"/>
        <v>25596</v>
      </c>
      <c r="U423" s="73"/>
      <c r="V423" s="73"/>
      <c r="W423" s="73">
        <f t="shared" si="79"/>
        <v>367376</v>
      </c>
      <c r="X423" s="73" t="str">
        <f t="shared" si="80"/>
        <v>High sale</v>
      </c>
      <c r="Y423" s="73">
        <f t="shared" si="84"/>
        <v>17064</v>
      </c>
      <c r="Z423" s="73" t="str" cm="1">
        <f t="array" ref="Z423">_xlfn.IFS(Q423&gt;=300000,"Large",Q423&gt;=150000,"Medium", Q423&gt;=0,"Small")</f>
        <v>Large</v>
      </c>
      <c r="AA423" s="73" t="str">
        <f t="shared" si="81"/>
        <v>J</v>
      </c>
      <c r="AB423" s="73" t="str">
        <f t="shared" si="82"/>
        <v>00422</v>
      </c>
      <c r="AC423" s="73" t="str">
        <f t="shared" si="83"/>
        <v>Ibrahim-South</v>
      </c>
      <c r="AD423" s="73"/>
      <c r="AE423" s="73"/>
      <c r="AF423" s="73"/>
      <c r="AG423" s="73"/>
      <c r="AH423" s="74"/>
      <c r="AI423" s="75"/>
    </row>
    <row r="424" spans="1:35" x14ac:dyDescent="0.3">
      <c r="A424" s="76" t="s">
        <v>650</v>
      </c>
      <c r="B424" s="69" t="s">
        <v>1119</v>
      </c>
      <c r="C424" s="69" t="s">
        <v>646</v>
      </c>
      <c r="D424" s="69" t="s">
        <v>672</v>
      </c>
      <c r="E424" s="69" t="s">
        <v>673</v>
      </c>
      <c r="F424" s="69">
        <v>3</v>
      </c>
      <c r="G424" s="69">
        <v>10291</v>
      </c>
      <c r="H424" s="69">
        <v>15</v>
      </c>
      <c r="I424" s="69">
        <v>7.5</v>
      </c>
      <c r="J424" s="69" t="s">
        <v>648</v>
      </c>
      <c r="K424" s="69" t="s">
        <v>392</v>
      </c>
      <c r="L424" s="69" t="s">
        <v>636</v>
      </c>
      <c r="M424" s="69">
        <f t="shared" si="73"/>
        <v>30873</v>
      </c>
      <c r="N424" s="69">
        <f t="shared" si="74"/>
        <v>4630.95</v>
      </c>
      <c r="O424" s="69">
        <f t="shared" si="75"/>
        <v>26242.05</v>
      </c>
      <c r="P424" s="69">
        <f t="shared" si="76"/>
        <v>1968.1537499999999</v>
      </c>
      <c r="Q424" s="69">
        <f t="shared" si="77"/>
        <v>28210.203750000001</v>
      </c>
      <c r="R424" s="69"/>
      <c r="S424" s="69"/>
      <c r="T424" s="69">
        <f t="shared" si="78"/>
        <v>1968.1537499999999</v>
      </c>
      <c r="U424" s="69"/>
      <c r="V424" s="69"/>
      <c r="W424" s="69">
        <f t="shared" si="79"/>
        <v>28710.203750000001</v>
      </c>
      <c r="X424" s="69" t="str">
        <f t="shared" si="80"/>
        <v>Low Sale</v>
      </c>
      <c r="Y424" s="69">
        <f t="shared" si="84"/>
        <v>0</v>
      </c>
      <c r="Z424" s="69" t="str" cm="1">
        <f t="array" ref="Z424">_xlfn.IFS(Q424&gt;=300000,"Large",Q424&gt;=150000,"Medium", Q424&gt;=0,"Small")</f>
        <v>Small</v>
      </c>
      <c r="AA424" s="69" t="str">
        <f t="shared" si="81"/>
        <v>J</v>
      </c>
      <c r="AB424" s="69" t="str">
        <f t="shared" si="82"/>
        <v>00423</v>
      </c>
      <c r="AC424" s="69" t="str">
        <f t="shared" si="83"/>
        <v>Lucky-South</v>
      </c>
      <c r="AD424" s="69"/>
      <c r="AE424" s="69"/>
      <c r="AF424" s="69"/>
      <c r="AG424" s="69"/>
      <c r="AH424" s="70"/>
      <c r="AI424" s="71"/>
    </row>
    <row r="425" spans="1:35" x14ac:dyDescent="0.3">
      <c r="A425" s="72" t="s">
        <v>721</v>
      </c>
      <c r="B425" s="73" t="s">
        <v>1120</v>
      </c>
      <c r="C425" s="73" t="s">
        <v>89</v>
      </c>
      <c r="D425" s="73" t="s">
        <v>718</v>
      </c>
      <c r="E425" s="73" t="s">
        <v>403</v>
      </c>
      <c r="F425" s="73">
        <v>9</v>
      </c>
      <c r="G425" s="73">
        <v>10331</v>
      </c>
      <c r="H425" s="73">
        <v>5</v>
      </c>
      <c r="I425" s="73">
        <v>7.5</v>
      </c>
      <c r="J425" s="73" t="s">
        <v>648</v>
      </c>
      <c r="K425" s="73" t="s">
        <v>384</v>
      </c>
      <c r="L425" s="73" t="s">
        <v>643</v>
      </c>
      <c r="M425" s="73">
        <f t="shared" si="73"/>
        <v>92979</v>
      </c>
      <c r="N425" s="73">
        <f t="shared" si="74"/>
        <v>4648.95</v>
      </c>
      <c r="O425" s="73">
        <f t="shared" si="75"/>
        <v>88330.05</v>
      </c>
      <c r="P425" s="73">
        <f t="shared" si="76"/>
        <v>6624.7537499999999</v>
      </c>
      <c r="Q425" s="73">
        <f t="shared" si="77"/>
        <v>94954.803750000006</v>
      </c>
      <c r="R425" s="73"/>
      <c r="S425" s="73"/>
      <c r="T425" s="73">
        <f t="shared" si="78"/>
        <v>6624.7537499999999</v>
      </c>
      <c r="U425" s="73"/>
      <c r="V425" s="73"/>
      <c r="W425" s="73">
        <f t="shared" si="79"/>
        <v>95454.803750000006</v>
      </c>
      <c r="X425" s="73" t="str">
        <f t="shared" si="80"/>
        <v>Low Sale</v>
      </c>
      <c r="Y425" s="73">
        <f t="shared" si="84"/>
        <v>0</v>
      </c>
      <c r="Z425" s="73" t="str" cm="1">
        <f t="array" ref="Z425">_xlfn.IFS(Q425&gt;=300000,"Large",Q425&gt;=150000,"Medium", Q425&gt;=0,"Small")</f>
        <v>Small</v>
      </c>
      <c r="AA425" s="73" t="str">
        <f t="shared" si="81"/>
        <v>J</v>
      </c>
      <c r="AB425" s="73" t="str">
        <f t="shared" si="82"/>
        <v>00424</v>
      </c>
      <c r="AC425" s="73" t="str">
        <f t="shared" si="83"/>
        <v>Chinedu-North</v>
      </c>
      <c r="AD425" s="73"/>
      <c r="AE425" s="73"/>
      <c r="AF425" s="73"/>
      <c r="AG425" s="73"/>
      <c r="AH425" s="74"/>
      <c r="AI425" s="75"/>
    </row>
    <row r="426" spans="1:35" x14ac:dyDescent="0.3">
      <c r="A426" s="76" t="s">
        <v>676</v>
      </c>
      <c r="B426" s="69" t="s">
        <v>1121</v>
      </c>
      <c r="C426" s="69" t="s">
        <v>671</v>
      </c>
      <c r="D426" s="69" t="s">
        <v>246</v>
      </c>
      <c r="E426" s="69" t="s">
        <v>416</v>
      </c>
      <c r="F426" s="69">
        <v>27</v>
      </c>
      <c r="G426" s="69">
        <v>10968</v>
      </c>
      <c r="H426" s="69">
        <v>0</v>
      </c>
      <c r="I426" s="69">
        <v>7.5</v>
      </c>
      <c r="J426" s="69" t="s">
        <v>648</v>
      </c>
      <c r="K426" s="69" t="s">
        <v>372</v>
      </c>
      <c r="L426" s="69" t="s">
        <v>665</v>
      </c>
      <c r="M426" s="69">
        <f t="shared" si="73"/>
        <v>296136</v>
      </c>
      <c r="N426" s="69">
        <f t="shared" si="74"/>
        <v>0</v>
      </c>
      <c r="O426" s="69">
        <f t="shared" si="75"/>
        <v>296136</v>
      </c>
      <c r="P426" s="69">
        <f t="shared" si="76"/>
        <v>22210.2</v>
      </c>
      <c r="Q426" s="69">
        <f t="shared" si="77"/>
        <v>318346.2</v>
      </c>
      <c r="R426" s="69"/>
      <c r="S426" s="69"/>
      <c r="T426" s="69">
        <f t="shared" si="78"/>
        <v>22210.2</v>
      </c>
      <c r="U426" s="69"/>
      <c r="V426" s="69"/>
      <c r="W426" s="69">
        <f t="shared" si="79"/>
        <v>318846.2</v>
      </c>
      <c r="X426" s="69" t="str">
        <f t="shared" si="80"/>
        <v>High sale</v>
      </c>
      <c r="Y426" s="69">
        <f t="shared" si="84"/>
        <v>0</v>
      </c>
      <c r="Z426" s="69" t="str" cm="1">
        <f t="array" ref="Z426">_xlfn.IFS(Q426&gt;=300000,"Large",Q426&gt;=150000,"Medium", Q426&gt;=0,"Small")</f>
        <v>Large</v>
      </c>
      <c r="AA426" s="69" t="str">
        <f t="shared" si="81"/>
        <v>J</v>
      </c>
      <c r="AB426" s="69" t="str">
        <f t="shared" si="82"/>
        <v>00425</v>
      </c>
      <c r="AC426" s="69" t="str">
        <f t="shared" si="83"/>
        <v>Bola-East</v>
      </c>
      <c r="AD426" s="69"/>
      <c r="AE426" s="69"/>
      <c r="AF426" s="69"/>
      <c r="AG426" s="69"/>
      <c r="AH426" s="70"/>
      <c r="AI426" s="71"/>
    </row>
    <row r="427" spans="1:35" x14ac:dyDescent="0.3">
      <c r="A427" s="72" t="s">
        <v>637</v>
      </c>
      <c r="B427" s="73" t="s">
        <v>1122</v>
      </c>
      <c r="C427" s="73" t="s">
        <v>373</v>
      </c>
      <c r="D427" s="73" t="s">
        <v>216</v>
      </c>
      <c r="E427" s="73" t="s">
        <v>647</v>
      </c>
      <c r="F427" s="73">
        <v>11</v>
      </c>
      <c r="G427" s="73">
        <v>7031</v>
      </c>
      <c r="H427" s="73">
        <v>0</v>
      </c>
      <c r="I427" s="73">
        <v>7.5</v>
      </c>
      <c r="J427" s="73" t="s">
        <v>648</v>
      </c>
      <c r="K427" s="73" t="s">
        <v>372</v>
      </c>
      <c r="L427" s="73" t="s">
        <v>636</v>
      </c>
      <c r="M427" s="73">
        <f t="shared" si="73"/>
        <v>77341</v>
      </c>
      <c r="N427" s="73">
        <f t="shared" si="74"/>
        <v>0</v>
      </c>
      <c r="O427" s="73">
        <f t="shared" si="75"/>
        <v>77341</v>
      </c>
      <c r="P427" s="73">
        <f t="shared" si="76"/>
        <v>5800.5749999999998</v>
      </c>
      <c r="Q427" s="73">
        <f t="shared" si="77"/>
        <v>83141.574999999997</v>
      </c>
      <c r="R427" s="73"/>
      <c r="S427" s="73"/>
      <c r="T427" s="73">
        <f t="shared" si="78"/>
        <v>5800.5749999999998</v>
      </c>
      <c r="U427" s="73"/>
      <c r="V427" s="73"/>
      <c r="W427" s="73">
        <f t="shared" si="79"/>
        <v>83641.574999999997</v>
      </c>
      <c r="X427" s="73" t="str">
        <f t="shared" si="80"/>
        <v>Low Sale</v>
      </c>
      <c r="Y427" s="73">
        <f t="shared" si="84"/>
        <v>0</v>
      </c>
      <c r="Z427" s="73" t="str" cm="1">
        <f t="array" ref="Z427">_xlfn.IFS(Q427&gt;=300000,"Large",Q427&gt;=150000,"Medium", Q427&gt;=0,"Small")</f>
        <v>Small</v>
      </c>
      <c r="AA427" s="73" t="str">
        <f t="shared" si="81"/>
        <v>J</v>
      </c>
      <c r="AB427" s="73" t="str">
        <f t="shared" si="82"/>
        <v>00426</v>
      </c>
      <c r="AC427" s="73" t="str">
        <f t="shared" si="83"/>
        <v>Fatima-South</v>
      </c>
      <c r="AD427" s="73"/>
      <c r="AE427" s="73"/>
      <c r="AF427" s="73"/>
      <c r="AG427" s="73"/>
      <c r="AH427" s="74"/>
      <c r="AI427" s="75"/>
    </row>
    <row r="428" spans="1:35" x14ac:dyDescent="0.3">
      <c r="A428" s="76" t="s">
        <v>699</v>
      </c>
      <c r="B428" s="69" t="s">
        <v>1123</v>
      </c>
      <c r="C428" s="69" t="s">
        <v>100</v>
      </c>
      <c r="D428" s="69" t="s">
        <v>660</v>
      </c>
      <c r="E428" s="69" t="s">
        <v>406</v>
      </c>
      <c r="F428" s="69">
        <v>27</v>
      </c>
      <c r="G428" s="69">
        <v>14051</v>
      </c>
      <c r="H428" s="69">
        <v>5</v>
      </c>
      <c r="I428" s="69">
        <v>7.5</v>
      </c>
      <c r="J428" s="69" t="s">
        <v>635</v>
      </c>
      <c r="K428" s="69" t="s">
        <v>372</v>
      </c>
      <c r="L428" s="69" t="s">
        <v>649</v>
      </c>
      <c r="M428" s="69">
        <f t="shared" si="73"/>
        <v>379377</v>
      </c>
      <c r="N428" s="69">
        <f t="shared" si="74"/>
        <v>18968.849999999999</v>
      </c>
      <c r="O428" s="69">
        <f t="shared" si="75"/>
        <v>360408.15</v>
      </c>
      <c r="P428" s="69">
        <f t="shared" si="76"/>
        <v>27030.611250000002</v>
      </c>
      <c r="Q428" s="69">
        <f t="shared" si="77"/>
        <v>387438.76125000004</v>
      </c>
      <c r="R428" s="69"/>
      <c r="S428" s="69"/>
      <c r="T428" s="69">
        <f t="shared" si="78"/>
        <v>27030.611250000002</v>
      </c>
      <c r="U428" s="69"/>
      <c r="V428" s="69"/>
      <c r="W428" s="69">
        <f t="shared" si="79"/>
        <v>387938.76125000004</v>
      </c>
      <c r="X428" s="69" t="str">
        <f t="shared" si="80"/>
        <v>High sale</v>
      </c>
      <c r="Y428" s="69">
        <f t="shared" si="84"/>
        <v>0</v>
      </c>
      <c r="Z428" s="69" t="str" cm="1">
        <f t="array" ref="Z428">_xlfn.IFS(Q428&gt;=300000,"Large",Q428&gt;=150000,"Medium", Q428&gt;=0,"Small")</f>
        <v>Large</v>
      </c>
      <c r="AA428" s="69" t="str">
        <f t="shared" si="81"/>
        <v>J</v>
      </c>
      <c r="AB428" s="69" t="str">
        <f t="shared" si="82"/>
        <v>00427</v>
      </c>
      <c r="AC428" s="69" t="str">
        <f t="shared" si="83"/>
        <v>Kemi-West</v>
      </c>
      <c r="AD428" s="69"/>
      <c r="AE428" s="69"/>
      <c r="AF428" s="69"/>
      <c r="AG428" s="69"/>
      <c r="AH428" s="70"/>
      <c r="AI428" s="71"/>
    </row>
    <row r="429" spans="1:35" x14ac:dyDescent="0.3">
      <c r="A429" s="72" t="s">
        <v>687</v>
      </c>
      <c r="B429" s="73" t="s">
        <v>1124</v>
      </c>
      <c r="C429" s="73" t="s">
        <v>93</v>
      </c>
      <c r="D429" s="73" t="s">
        <v>681</v>
      </c>
      <c r="E429" s="73" t="s">
        <v>673</v>
      </c>
      <c r="F429" s="73">
        <v>10</v>
      </c>
      <c r="G429" s="73">
        <v>1787</v>
      </c>
      <c r="H429" s="73">
        <v>10</v>
      </c>
      <c r="I429" s="73">
        <v>7.5</v>
      </c>
      <c r="J429" s="73" t="s">
        <v>656</v>
      </c>
      <c r="K429" s="73" t="s">
        <v>384</v>
      </c>
      <c r="L429" s="73" t="s">
        <v>643</v>
      </c>
      <c r="M429" s="73">
        <f t="shared" si="73"/>
        <v>17870</v>
      </c>
      <c r="N429" s="73">
        <f t="shared" si="74"/>
        <v>1787</v>
      </c>
      <c r="O429" s="73">
        <f t="shared" si="75"/>
        <v>16083</v>
      </c>
      <c r="P429" s="73">
        <f t="shared" si="76"/>
        <v>1206.2249999999999</v>
      </c>
      <c r="Q429" s="73">
        <f t="shared" si="77"/>
        <v>17289.224999999999</v>
      </c>
      <c r="R429" s="73"/>
      <c r="S429" s="73"/>
      <c r="T429" s="73">
        <f t="shared" si="78"/>
        <v>1206.2249999999999</v>
      </c>
      <c r="U429" s="73"/>
      <c r="V429" s="73"/>
      <c r="W429" s="73">
        <f t="shared" si="79"/>
        <v>17789.224999999999</v>
      </c>
      <c r="X429" s="73" t="str">
        <f t="shared" si="80"/>
        <v>Low Sale</v>
      </c>
      <c r="Y429" s="73">
        <f t="shared" si="84"/>
        <v>0</v>
      </c>
      <c r="Z429" s="73" t="str" cm="1">
        <f t="array" ref="Z429">_xlfn.IFS(Q429&gt;=300000,"Large",Q429&gt;=150000,"Medium", Q429&gt;=0,"Small")</f>
        <v>Small</v>
      </c>
      <c r="AA429" s="73" t="str">
        <f t="shared" si="81"/>
        <v>J</v>
      </c>
      <c r="AB429" s="73" t="str">
        <f t="shared" si="82"/>
        <v>00428</v>
      </c>
      <c r="AC429" s="73" t="str">
        <f t="shared" si="83"/>
        <v>Ibrahim-North</v>
      </c>
      <c r="AD429" s="73"/>
      <c r="AE429" s="73"/>
      <c r="AF429" s="73"/>
      <c r="AG429" s="73"/>
      <c r="AH429" s="74"/>
      <c r="AI429" s="75"/>
    </row>
    <row r="430" spans="1:35" x14ac:dyDescent="0.3">
      <c r="A430" s="76" t="s">
        <v>824</v>
      </c>
      <c r="B430" s="69" t="s">
        <v>1125</v>
      </c>
      <c r="C430" s="69" t="s">
        <v>373</v>
      </c>
      <c r="D430" s="69" t="s">
        <v>245</v>
      </c>
      <c r="E430" s="69" t="s">
        <v>416</v>
      </c>
      <c r="F430" s="69">
        <v>4</v>
      </c>
      <c r="G430" s="69">
        <v>10072</v>
      </c>
      <c r="H430" s="69">
        <v>5</v>
      </c>
      <c r="I430" s="69">
        <v>7.5</v>
      </c>
      <c r="J430" s="69" t="s">
        <v>648</v>
      </c>
      <c r="K430" s="69" t="s">
        <v>392</v>
      </c>
      <c r="L430" s="69" t="s">
        <v>665</v>
      </c>
      <c r="M430" s="69">
        <f t="shared" si="73"/>
        <v>40288</v>
      </c>
      <c r="N430" s="69">
        <f t="shared" si="74"/>
        <v>2014.4</v>
      </c>
      <c r="O430" s="69">
        <f t="shared" si="75"/>
        <v>38273.599999999999</v>
      </c>
      <c r="P430" s="69">
        <f t="shared" si="76"/>
        <v>2870.52</v>
      </c>
      <c r="Q430" s="69">
        <f t="shared" si="77"/>
        <v>41144.119999999995</v>
      </c>
      <c r="R430" s="69"/>
      <c r="S430" s="69"/>
      <c r="T430" s="69">
        <f t="shared" si="78"/>
        <v>2870.52</v>
      </c>
      <c r="U430" s="69"/>
      <c r="V430" s="69"/>
      <c r="W430" s="69">
        <f t="shared" si="79"/>
        <v>41644.119999999995</v>
      </c>
      <c r="X430" s="69" t="str">
        <f t="shared" si="80"/>
        <v>Low Sale</v>
      </c>
      <c r="Y430" s="69">
        <f t="shared" si="84"/>
        <v>0</v>
      </c>
      <c r="Z430" s="69" t="str" cm="1">
        <f t="array" ref="Z430">_xlfn.IFS(Q430&gt;=300000,"Large",Q430&gt;=150000,"Medium", Q430&gt;=0,"Small")</f>
        <v>Small</v>
      </c>
      <c r="AA430" s="69" t="str">
        <f t="shared" si="81"/>
        <v>J</v>
      </c>
      <c r="AB430" s="69" t="str">
        <f t="shared" si="82"/>
        <v>00429</v>
      </c>
      <c r="AC430" s="69" t="str">
        <f t="shared" si="83"/>
        <v>Fatima-East</v>
      </c>
      <c r="AD430" s="69"/>
      <c r="AE430" s="69"/>
      <c r="AF430" s="69"/>
      <c r="AG430" s="69"/>
      <c r="AH430" s="70"/>
      <c r="AI430" s="71"/>
    </row>
    <row r="431" spans="1:35" x14ac:dyDescent="0.3">
      <c r="A431" s="72" t="s">
        <v>696</v>
      </c>
      <c r="B431" s="73" t="s">
        <v>1126</v>
      </c>
      <c r="C431" s="73" t="s">
        <v>89</v>
      </c>
      <c r="D431" s="73" t="s">
        <v>216</v>
      </c>
      <c r="E431" s="73" t="s">
        <v>647</v>
      </c>
      <c r="F431" s="73">
        <v>20</v>
      </c>
      <c r="G431" s="73">
        <v>632</v>
      </c>
      <c r="H431" s="73">
        <v>0</v>
      </c>
      <c r="I431" s="73">
        <v>7.5</v>
      </c>
      <c r="J431" s="73" t="s">
        <v>642</v>
      </c>
      <c r="K431" s="73" t="s">
        <v>392</v>
      </c>
      <c r="L431" s="73" t="s">
        <v>643</v>
      </c>
      <c r="M431" s="73">
        <f t="shared" si="73"/>
        <v>12640</v>
      </c>
      <c r="N431" s="73">
        <f t="shared" si="74"/>
        <v>0</v>
      </c>
      <c r="O431" s="73">
        <f t="shared" si="75"/>
        <v>12640</v>
      </c>
      <c r="P431" s="73">
        <f t="shared" si="76"/>
        <v>948</v>
      </c>
      <c r="Q431" s="73">
        <f t="shared" si="77"/>
        <v>13588</v>
      </c>
      <c r="R431" s="73"/>
      <c r="S431" s="73"/>
      <c r="T431" s="73">
        <f t="shared" si="78"/>
        <v>948</v>
      </c>
      <c r="U431" s="73"/>
      <c r="V431" s="73"/>
      <c r="W431" s="73">
        <f t="shared" si="79"/>
        <v>14088</v>
      </c>
      <c r="X431" s="73" t="str">
        <f t="shared" si="80"/>
        <v>Low Sale</v>
      </c>
      <c r="Y431" s="73">
        <f t="shared" si="84"/>
        <v>0</v>
      </c>
      <c r="Z431" s="73" t="str" cm="1">
        <f t="array" ref="Z431">_xlfn.IFS(Q431&gt;=300000,"Large",Q431&gt;=150000,"Medium", Q431&gt;=0,"Small")</f>
        <v>Small</v>
      </c>
      <c r="AA431" s="73" t="str">
        <f t="shared" si="81"/>
        <v>J</v>
      </c>
      <c r="AB431" s="73" t="str">
        <f t="shared" si="82"/>
        <v>00430</v>
      </c>
      <c r="AC431" s="73" t="str">
        <f t="shared" si="83"/>
        <v>Chinedu-North</v>
      </c>
      <c r="AD431" s="73"/>
      <c r="AE431" s="73"/>
      <c r="AF431" s="73"/>
      <c r="AG431" s="73"/>
      <c r="AH431" s="74"/>
      <c r="AI431" s="75"/>
    </row>
    <row r="432" spans="1:35" x14ac:dyDescent="0.3">
      <c r="A432" s="76" t="s">
        <v>699</v>
      </c>
      <c r="B432" s="69" t="s">
        <v>1127</v>
      </c>
      <c r="C432" s="69" t="s">
        <v>100</v>
      </c>
      <c r="D432" s="69" t="s">
        <v>245</v>
      </c>
      <c r="E432" s="69" t="s">
        <v>416</v>
      </c>
      <c r="F432" s="69">
        <v>47</v>
      </c>
      <c r="G432" s="69">
        <v>8677</v>
      </c>
      <c r="H432" s="69">
        <v>10</v>
      </c>
      <c r="I432" s="69">
        <v>7.5</v>
      </c>
      <c r="J432" s="69" t="s">
        <v>635</v>
      </c>
      <c r="K432" s="69" t="s">
        <v>392</v>
      </c>
      <c r="L432" s="69" t="s">
        <v>649</v>
      </c>
      <c r="M432" s="69">
        <f t="shared" si="73"/>
        <v>407819</v>
      </c>
      <c r="N432" s="69">
        <f t="shared" si="74"/>
        <v>40781.9</v>
      </c>
      <c r="O432" s="69">
        <f t="shared" si="75"/>
        <v>367037.1</v>
      </c>
      <c r="P432" s="69">
        <f t="shared" si="76"/>
        <v>27527.782500000001</v>
      </c>
      <c r="Q432" s="69">
        <f t="shared" si="77"/>
        <v>394564.88249999995</v>
      </c>
      <c r="R432" s="69"/>
      <c r="S432" s="69"/>
      <c r="T432" s="69">
        <f t="shared" si="78"/>
        <v>27527.782499999998</v>
      </c>
      <c r="U432" s="69"/>
      <c r="V432" s="69"/>
      <c r="W432" s="69">
        <f t="shared" si="79"/>
        <v>395064.88249999995</v>
      </c>
      <c r="X432" s="69" t="str">
        <f t="shared" si="80"/>
        <v>High sale</v>
      </c>
      <c r="Y432" s="69">
        <f t="shared" si="84"/>
        <v>18351.855</v>
      </c>
      <c r="Z432" s="69" t="str" cm="1">
        <f t="array" ref="Z432">_xlfn.IFS(Q432&gt;=300000,"Large",Q432&gt;=150000,"Medium", Q432&gt;=0,"Small")</f>
        <v>Large</v>
      </c>
      <c r="AA432" s="69" t="str">
        <f t="shared" si="81"/>
        <v>J</v>
      </c>
      <c r="AB432" s="69" t="str">
        <f t="shared" si="82"/>
        <v>00431</v>
      </c>
      <c r="AC432" s="69" t="str">
        <f t="shared" si="83"/>
        <v>Kemi-West</v>
      </c>
      <c r="AD432" s="69"/>
      <c r="AE432" s="69"/>
      <c r="AF432" s="69"/>
      <c r="AG432" s="69"/>
      <c r="AH432" s="70"/>
      <c r="AI432" s="71"/>
    </row>
    <row r="433" spans="1:35" x14ac:dyDescent="0.3">
      <c r="A433" s="72" t="s">
        <v>693</v>
      </c>
      <c r="B433" s="73" t="s">
        <v>1128</v>
      </c>
      <c r="C433" s="73" t="s">
        <v>100</v>
      </c>
      <c r="D433" s="73" t="s">
        <v>660</v>
      </c>
      <c r="E433" s="73" t="s">
        <v>406</v>
      </c>
      <c r="F433" s="73">
        <v>1</v>
      </c>
      <c r="G433" s="73">
        <v>10666</v>
      </c>
      <c r="H433" s="73">
        <v>5</v>
      </c>
      <c r="I433" s="73">
        <v>7.5</v>
      </c>
      <c r="J433" s="73" t="s">
        <v>656</v>
      </c>
      <c r="K433" s="73" t="s">
        <v>372</v>
      </c>
      <c r="L433" s="73" t="s">
        <v>643</v>
      </c>
      <c r="M433" s="73">
        <f t="shared" si="73"/>
        <v>10666</v>
      </c>
      <c r="N433" s="73">
        <f t="shared" si="74"/>
        <v>533.29999999999995</v>
      </c>
      <c r="O433" s="73">
        <f t="shared" si="75"/>
        <v>10132.700000000001</v>
      </c>
      <c r="P433" s="73">
        <f t="shared" si="76"/>
        <v>759.95249999999999</v>
      </c>
      <c r="Q433" s="73">
        <f t="shared" si="77"/>
        <v>10892.6525</v>
      </c>
      <c r="R433" s="73"/>
      <c r="S433" s="73"/>
      <c r="T433" s="73">
        <f t="shared" si="78"/>
        <v>759.95249999999999</v>
      </c>
      <c r="U433" s="73"/>
      <c r="V433" s="73"/>
      <c r="W433" s="73">
        <f t="shared" si="79"/>
        <v>11392.6525</v>
      </c>
      <c r="X433" s="73" t="str">
        <f t="shared" si="80"/>
        <v>Low Sale</v>
      </c>
      <c r="Y433" s="73">
        <f t="shared" si="84"/>
        <v>0</v>
      </c>
      <c r="Z433" s="73" t="str" cm="1">
        <f t="array" ref="Z433">_xlfn.IFS(Q433&gt;=300000,"Large",Q433&gt;=150000,"Medium", Q433&gt;=0,"Small")</f>
        <v>Small</v>
      </c>
      <c r="AA433" s="73" t="str">
        <f t="shared" si="81"/>
        <v>J</v>
      </c>
      <c r="AB433" s="73" t="str">
        <f t="shared" si="82"/>
        <v>00432</v>
      </c>
      <c r="AC433" s="73" t="str">
        <f t="shared" si="83"/>
        <v>Kemi-North</v>
      </c>
      <c r="AD433" s="73"/>
      <c r="AE433" s="73"/>
      <c r="AF433" s="73"/>
      <c r="AG433" s="73"/>
      <c r="AH433" s="74"/>
      <c r="AI433" s="75"/>
    </row>
    <row r="434" spans="1:35" x14ac:dyDescent="0.3">
      <c r="A434" s="76" t="s">
        <v>705</v>
      </c>
      <c r="B434" s="69" t="s">
        <v>1129</v>
      </c>
      <c r="C434" s="69" t="s">
        <v>89</v>
      </c>
      <c r="D434" s="69" t="s">
        <v>640</v>
      </c>
      <c r="E434" s="69" t="s">
        <v>641</v>
      </c>
      <c r="F434" s="69">
        <v>8</v>
      </c>
      <c r="G434" s="69">
        <v>6695</v>
      </c>
      <c r="H434" s="69">
        <v>5</v>
      </c>
      <c r="I434" s="69">
        <v>7.5</v>
      </c>
      <c r="J434" s="69" t="s">
        <v>642</v>
      </c>
      <c r="K434" s="69" t="s">
        <v>372</v>
      </c>
      <c r="L434" s="69" t="s">
        <v>643</v>
      </c>
      <c r="M434" s="69">
        <f t="shared" si="73"/>
        <v>53560</v>
      </c>
      <c r="N434" s="69">
        <f t="shared" si="74"/>
        <v>2678</v>
      </c>
      <c r="O434" s="69">
        <f t="shared" si="75"/>
        <v>50882</v>
      </c>
      <c r="P434" s="69">
        <f t="shared" si="76"/>
        <v>3816.15</v>
      </c>
      <c r="Q434" s="69">
        <f t="shared" si="77"/>
        <v>54698.15</v>
      </c>
      <c r="R434" s="69"/>
      <c r="S434" s="69"/>
      <c r="T434" s="69">
        <f t="shared" si="78"/>
        <v>3816.1499999999996</v>
      </c>
      <c r="U434" s="69"/>
      <c r="V434" s="69"/>
      <c r="W434" s="69">
        <f t="shared" si="79"/>
        <v>55198.15</v>
      </c>
      <c r="X434" s="69" t="str">
        <f t="shared" si="80"/>
        <v>Low Sale</v>
      </c>
      <c r="Y434" s="69">
        <f t="shared" si="84"/>
        <v>0</v>
      </c>
      <c r="Z434" s="69" t="str" cm="1">
        <f t="array" ref="Z434">_xlfn.IFS(Q434&gt;=300000,"Large",Q434&gt;=150000,"Medium", Q434&gt;=0,"Small")</f>
        <v>Small</v>
      </c>
      <c r="AA434" s="69" t="str">
        <f t="shared" si="81"/>
        <v>J</v>
      </c>
      <c r="AB434" s="69" t="str">
        <f t="shared" si="82"/>
        <v>00433</v>
      </c>
      <c r="AC434" s="69" t="str">
        <f t="shared" si="83"/>
        <v>Chinedu-North</v>
      </c>
      <c r="AD434" s="69"/>
      <c r="AE434" s="69"/>
      <c r="AF434" s="69"/>
      <c r="AG434" s="69"/>
      <c r="AH434" s="70"/>
      <c r="AI434" s="71"/>
    </row>
    <row r="435" spans="1:35" x14ac:dyDescent="0.3">
      <c r="A435" s="72" t="s">
        <v>699</v>
      </c>
      <c r="B435" s="73" t="s">
        <v>1130</v>
      </c>
      <c r="C435" s="73" t="s">
        <v>373</v>
      </c>
      <c r="D435" s="73" t="s">
        <v>245</v>
      </c>
      <c r="E435" s="73" t="s">
        <v>416</v>
      </c>
      <c r="F435" s="73">
        <v>29</v>
      </c>
      <c r="G435" s="73">
        <v>9035</v>
      </c>
      <c r="H435" s="73">
        <v>0</v>
      </c>
      <c r="I435" s="73">
        <v>7.5</v>
      </c>
      <c r="J435" s="73" t="s">
        <v>648</v>
      </c>
      <c r="K435" s="73" t="s">
        <v>392</v>
      </c>
      <c r="L435" s="73" t="s">
        <v>665</v>
      </c>
      <c r="M435" s="73">
        <f t="shared" si="73"/>
        <v>262015</v>
      </c>
      <c r="N435" s="73">
        <f t="shared" si="74"/>
        <v>0</v>
      </c>
      <c r="O435" s="73">
        <f t="shared" si="75"/>
        <v>262015</v>
      </c>
      <c r="P435" s="73">
        <f t="shared" si="76"/>
        <v>19651.125</v>
      </c>
      <c r="Q435" s="73">
        <f t="shared" si="77"/>
        <v>281666.125</v>
      </c>
      <c r="R435" s="73"/>
      <c r="S435" s="73"/>
      <c r="T435" s="73">
        <f t="shared" si="78"/>
        <v>19651.125</v>
      </c>
      <c r="U435" s="73"/>
      <c r="V435" s="73"/>
      <c r="W435" s="73">
        <f t="shared" si="79"/>
        <v>282166.125</v>
      </c>
      <c r="X435" s="73" t="str">
        <f t="shared" si="80"/>
        <v>High sale</v>
      </c>
      <c r="Y435" s="73">
        <f t="shared" si="84"/>
        <v>0</v>
      </c>
      <c r="Z435" s="73" t="str" cm="1">
        <f t="array" ref="Z435">_xlfn.IFS(Q435&gt;=300000,"Large",Q435&gt;=150000,"Medium", Q435&gt;=0,"Small")</f>
        <v>Medium</v>
      </c>
      <c r="AA435" s="73" t="str">
        <f t="shared" si="81"/>
        <v>J</v>
      </c>
      <c r="AB435" s="73" t="str">
        <f t="shared" si="82"/>
        <v>00434</v>
      </c>
      <c r="AC435" s="73" t="str">
        <f t="shared" si="83"/>
        <v>Fatima-East</v>
      </c>
      <c r="AD435" s="73"/>
      <c r="AE435" s="73"/>
      <c r="AF435" s="73"/>
      <c r="AG435" s="73"/>
      <c r="AH435" s="74"/>
      <c r="AI435" s="75"/>
    </row>
    <row r="436" spans="1:35" x14ac:dyDescent="0.3">
      <c r="A436" s="76" t="s">
        <v>666</v>
      </c>
      <c r="B436" s="69" t="s">
        <v>1131</v>
      </c>
      <c r="C436" s="69" t="s">
        <v>662</v>
      </c>
      <c r="D436" s="69" t="s">
        <v>216</v>
      </c>
      <c r="E436" s="69" t="s">
        <v>647</v>
      </c>
      <c r="F436" s="69">
        <v>25</v>
      </c>
      <c r="G436" s="69">
        <v>3006</v>
      </c>
      <c r="H436" s="69">
        <v>5</v>
      </c>
      <c r="I436" s="69">
        <v>7.5</v>
      </c>
      <c r="J436" s="69" t="s">
        <v>642</v>
      </c>
      <c r="K436" s="69" t="s">
        <v>392</v>
      </c>
      <c r="L436" s="69" t="s">
        <v>665</v>
      </c>
      <c r="M436" s="69">
        <f t="shared" si="73"/>
        <v>75150</v>
      </c>
      <c r="N436" s="69">
        <f t="shared" si="74"/>
        <v>3757.5</v>
      </c>
      <c r="O436" s="69">
        <f t="shared" si="75"/>
        <v>71392.5</v>
      </c>
      <c r="P436" s="69">
        <f t="shared" si="76"/>
        <v>5354.4375</v>
      </c>
      <c r="Q436" s="69">
        <f t="shared" si="77"/>
        <v>76746.9375</v>
      </c>
      <c r="R436" s="69"/>
      <c r="S436" s="69"/>
      <c r="T436" s="69">
        <f t="shared" si="78"/>
        <v>5354.4375</v>
      </c>
      <c r="U436" s="69"/>
      <c r="V436" s="69"/>
      <c r="W436" s="69">
        <f t="shared" si="79"/>
        <v>77246.9375</v>
      </c>
      <c r="X436" s="69" t="str">
        <f t="shared" si="80"/>
        <v>Low Sale</v>
      </c>
      <c r="Y436" s="69">
        <f t="shared" si="84"/>
        <v>0</v>
      </c>
      <c r="Z436" s="69" t="str" cm="1">
        <f t="array" ref="Z436">_xlfn.IFS(Q436&gt;=300000,"Large",Q436&gt;=150000,"Medium", Q436&gt;=0,"Small")</f>
        <v>Small</v>
      </c>
      <c r="AA436" s="69" t="str">
        <f t="shared" si="81"/>
        <v>J</v>
      </c>
      <c r="AB436" s="69" t="str">
        <f t="shared" si="82"/>
        <v>00435</v>
      </c>
      <c r="AC436" s="69" t="str">
        <f t="shared" si="83"/>
        <v>Ade-East</v>
      </c>
      <c r="AD436" s="69"/>
      <c r="AE436" s="69"/>
      <c r="AF436" s="69"/>
      <c r="AG436" s="69"/>
      <c r="AH436" s="70"/>
      <c r="AI436" s="71"/>
    </row>
    <row r="437" spans="1:35" x14ac:dyDescent="0.3">
      <c r="A437" s="72" t="s">
        <v>812</v>
      </c>
      <c r="B437" s="73" t="s">
        <v>1132</v>
      </c>
      <c r="C437" s="73" t="s">
        <v>714</v>
      </c>
      <c r="D437" s="73" t="s">
        <v>640</v>
      </c>
      <c r="E437" s="73" t="s">
        <v>641</v>
      </c>
      <c r="F437" s="73">
        <v>5</v>
      </c>
      <c r="G437" s="73">
        <v>4054</v>
      </c>
      <c r="H437" s="73">
        <v>0</v>
      </c>
      <c r="I437" s="73">
        <v>7.5</v>
      </c>
      <c r="J437" s="73" t="s">
        <v>656</v>
      </c>
      <c r="K437" s="73" t="s">
        <v>392</v>
      </c>
      <c r="L437" s="73" t="s">
        <v>649</v>
      </c>
      <c r="M437" s="73">
        <f t="shared" si="73"/>
        <v>20270</v>
      </c>
      <c r="N437" s="73">
        <f t="shared" si="74"/>
        <v>0</v>
      </c>
      <c r="O437" s="73">
        <f t="shared" si="75"/>
        <v>20270</v>
      </c>
      <c r="P437" s="73">
        <f t="shared" si="76"/>
        <v>1520.25</v>
      </c>
      <c r="Q437" s="73">
        <f t="shared" si="77"/>
        <v>21790.25</v>
      </c>
      <c r="R437" s="73"/>
      <c r="S437" s="73"/>
      <c r="T437" s="73">
        <f t="shared" si="78"/>
        <v>1520.25</v>
      </c>
      <c r="U437" s="73"/>
      <c r="V437" s="73"/>
      <c r="W437" s="73">
        <f t="shared" si="79"/>
        <v>22290.25</v>
      </c>
      <c r="X437" s="73" t="str">
        <f t="shared" si="80"/>
        <v>Low Sale</v>
      </c>
      <c r="Y437" s="73">
        <f t="shared" si="84"/>
        <v>0</v>
      </c>
      <c r="Z437" s="73" t="str" cm="1">
        <f t="array" ref="Z437">_xlfn.IFS(Q437&gt;=300000,"Large",Q437&gt;=150000,"Medium", Q437&gt;=0,"Small")</f>
        <v>Small</v>
      </c>
      <c r="AA437" s="73" t="str">
        <f t="shared" si="81"/>
        <v>J</v>
      </c>
      <c r="AB437" s="73" t="str">
        <f t="shared" si="82"/>
        <v>00436</v>
      </c>
      <c r="AC437" s="73" t="str">
        <f t="shared" si="83"/>
        <v>Hassan-West</v>
      </c>
      <c r="AD437" s="73"/>
      <c r="AE437" s="73"/>
      <c r="AF437" s="73"/>
      <c r="AG437" s="73"/>
      <c r="AH437" s="74"/>
      <c r="AI437" s="75"/>
    </row>
    <row r="438" spans="1:35" x14ac:dyDescent="0.3">
      <c r="A438" s="76" t="s">
        <v>705</v>
      </c>
      <c r="B438" s="69" t="s">
        <v>1133</v>
      </c>
      <c r="C438" s="69" t="s">
        <v>89</v>
      </c>
      <c r="D438" s="69" t="s">
        <v>784</v>
      </c>
      <c r="E438" s="69" t="s">
        <v>785</v>
      </c>
      <c r="F438" s="69">
        <v>1</v>
      </c>
      <c r="G438" s="69">
        <v>2067</v>
      </c>
      <c r="H438" s="69">
        <v>0</v>
      </c>
      <c r="I438" s="69">
        <v>7.5</v>
      </c>
      <c r="J438" s="69" t="s">
        <v>656</v>
      </c>
      <c r="K438" s="69" t="s">
        <v>372</v>
      </c>
      <c r="L438" s="69" t="s">
        <v>649</v>
      </c>
      <c r="M438" s="69">
        <f t="shared" si="73"/>
        <v>2067</v>
      </c>
      <c r="N438" s="69">
        <f t="shared" si="74"/>
        <v>0</v>
      </c>
      <c r="O438" s="69">
        <f t="shared" si="75"/>
        <v>2067</v>
      </c>
      <c r="P438" s="69">
        <f t="shared" si="76"/>
        <v>155.02500000000001</v>
      </c>
      <c r="Q438" s="69">
        <f t="shared" si="77"/>
        <v>2222.0250000000001</v>
      </c>
      <c r="R438" s="69"/>
      <c r="S438" s="69"/>
      <c r="T438" s="69">
        <f t="shared" si="78"/>
        <v>155.02500000000001</v>
      </c>
      <c r="U438" s="69"/>
      <c r="V438" s="69"/>
      <c r="W438" s="69">
        <f t="shared" si="79"/>
        <v>2722.0250000000001</v>
      </c>
      <c r="X438" s="69" t="str">
        <f t="shared" si="80"/>
        <v>Low Sale</v>
      </c>
      <c r="Y438" s="69">
        <f t="shared" si="84"/>
        <v>0</v>
      </c>
      <c r="Z438" s="69" t="str" cm="1">
        <f t="array" ref="Z438">_xlfn.IFS(Q438&gt;=300000,"Large",Q438&gt;=150000,"Medium", Q438&gt;=0,"Small")</f>
        <v>Small</v>
      </c>
      <c r="AA438" s="69" t="str">
        <f t="shared" si="81"/>
        <v>J</v>
      </c>
      <c r="AB438" s="69" t="str">
        <f t="shared" si="82"/>
        <v>00437</v>
      </c>
      <c r="AC438" s="69" t="str">
        <f t="shared" si="83"/>
        <v>Chinedu-West</v>
      </c>
      <c r="AD438" s="69"/>
      <c r="AE438" s="69"/>
      <c r="AF438" s="69"/>
      <c r="AG438" s="69"/>
      <c r="AH438" s="70"/>
      <c r="AI438" s="71"/>
    </row>
    <row r="439" spans="1:35" x14ac:dyDescent="0.3">
      <c r="A439" s="72" t="s">
        <v>658</v>
      </c>
      <c r="B439" s="73" t="s">
        <v>1134</v>
      </c>
      <c r="C439" s="73" t="s">
        <v>93</v>
      </c>
      <c r="D439" s="73" t="s">
        <v>698</v>
      </c>
      <c r="E439" s="73" t="s">
        <v>377</v>
      </c>
      <c r="F439" s="73">
        <v>17</v>
      </c>
      <c r="G439" s="73">
        <v>10005</v>
      </c>
      <c r="H439" s="73">
        <v>0</v>
      </c>
      <c r="I439" s="73">
        <v>7.5</v>
      </c>
      <c r="J439" s="73" t="s">
        <v>648</v>
      </c>
      <c r="K439" s="73" t="s">
        <v>372</v>
      </c>
      <c r="L439" s="73" t="s">
        <v>649</v>
      </c>
      <c r="M439" s="73">
        <f t="shared" si="73"/>
        <v>170085</v>
      </c>
      <c r="N439" s="73">
        <f t="shared" si="74"/>
        <v>0</v>
      </c>
      <c r="O439" s="73">
        <f t="shared" si="75"/>
        <v>170085</v>
      </c>
      <c r="P439" s="73">
        <f t="shared" si="76"/>
        <v>12756.375</v>
      </c>
      <c r="Q439" s="73">
        <f t="shared" si="77"/>
        <v>182841.375</v>
      </c>
      <c r="R439" s="73"/>
      <c r="S439" s="73"/>
      <c r="T439" s="73">
        <f t="shared" si="78"/>
        <v>12756.375</v>
      </c>
      <c r="U439" s="73"/>
      <c r="V439" s="73"/>
      <c r="W439" s="73">
        <f t="shared" si="79"/>
        <v>183341.375</v>
      </c>
      <c r="X439" s="73" t="str">
        <f t="shared" si="80"/>
        <v>High sale</v>
      </c>
      <c r="Y439" s="73">
        <f t="shared" si="84"/>
        <v>0</v>
      </c>
      <c r="Z439" s="73" t="str" cm="1">
        <f t="array" ref="Z439">_xlfn.IFS(Q439&gt;=300000,"Large",Q439&gt;=150000,"Medium", Q439&gt;=0,"Small")</f>
        <v>Medium</v>
      </c>
      <c r="AA439" s="73" t="str">
        <f t="shared" si="81"/>
        <v>J</v>
      </c>
      <c r="AB439" s="73" t="str">
        <f t="shared" si="82"/>
        <v>00438</v>
      </c>
      <c r="AC439" s="73" t="str">
        <f t="shared" si="83"/>
        <v>Ibrahim-West</v>
      </c>
      <c r="AD439" s="73"/>
      <c r="AE439" s="73"/>
      <c r="AF439" s="73"/>
      <c r="AG439" s="73"/>
      <c r="AH439" s="74"/>
      <c r="AI439" s="75"/>
    </row>
    <row r="440" spans="1:35" x14ac:dyDescent="0.3">
      <c r="A440" s="76" t="s">
        <v>632</v>
      </c>
      <c r="B440" s="69" t="s">
        <v>1135</v>
      </c>
      <c r="C440" s="69" t="s">
        <v>100</v>
      </c>
      <c r="D440" s="69" t="s">
        <v>710</v>
      </c>
      <c r="E440" s="69" t="s">
        <v>641</v>
      </c>
      <c r="F440" s="69">
        <v>20</v>
      </c>
      <c r="G440" s="69">
        <v>13088</v>
      </c>
      <c r="H440" s="69">
        <v>10</v>
      </c>
      <c r="I440" s="69">
        <v>7.5</v>
      </c>
      <c r="J440" s="69" t="s">
        <v>642</v>
      </c>
      <c r="K440" s="69" t="s">
        <v>384</v>
      </c>
      <c r="L440" s="69" t="s">
        <v>649</v>
      </c>
      <c r="M440" s="69">
        <f t="shared" si="73"/>
        <v>261760</v>
      </c>
      <c r="N440" s="69">
        <f t="shared" si="74"/>
        <v>26176</v>
      </c>
      <c r="O440" s="69">
        <f t="shared" si="75"/>
        <v>235584</v>
      </c>
      <c r="P440" s="69">
        <f t="shared" si="76"/>
        <v>17668.8</v>
      </c>
      <c r="Q440" s="69">
        <f t="shared" si="77"/>
        <v>253252.8</v>
      </c>
      <c r="R440" s="69"/>
      <c r="S440" s="69"/>
      <c r="T440" s="69">
        <f t="shared" si="78"/>
        <v>17668.8</v>
      </c>
      <c r="U440" s="69"/>
      <c r="V440" s="69"/>
      <c r="W440" s="69">
        <f t="shared" si="79"/>
        <v>253752.8</v>
      </c>
      <c r="X440" s="69" t="str">
        <f t="shared" si="80"/>
        <v>High sale</v>
      </c>
      <c r="Y440" s="69">
        <f t="shared" si="84"/>
        <v>0</v>
      </c>
      <c r="Z440" s="69" t="str" cm="1">
        <f t="array" ref="Z440">_xlfn.IFS(Q440&gt;=300000,"Large",Q440&gt;=150000,"Medium", Q440&gt;=0,"Small")</f>
        <v>Medium</v>
      </c>
      <c r="AA440" s="69" t="str">
        <f t="shared" si="81"/>
        <v>J</v>
      </c>
      <c r="AB440" s="69" t="str">
        <f t="shared" si="82"/>
        <v>00439</v>
      </c>
      <c r="AC440" s="69" t="str">
        <f t="shared" si="83"/>
        <v>Kemi-West</v>
      </c>
      <c r="AD440" s="69"/>
      <c r="AE440" s="69"/>
      <c r="AF440" s="69"/>
      <c r="AG440" s="69"/>
      <c r="AH440" s="70"/>
      <c r="AI440" s="71"/>
    </row>
    <row r="441" spans="1:35" x14ac:dyDescent="0.3">
      <c r="A441" s="72" t="s">
        <v>691</v>
      </c>
      <c r="B441" s="73" t="s">
        <v>1136</v>
      </c>
      <c r="C441" s="73" t="s">
        <v>662</v>
      </c>
      <c r="D441" s="73" t="s">
        <v>652</v>
      </c>
      <c r="E441" s="73" t="s">
        <v>653</v>
      </c>
      <c r="F441" s="73">
        <v>31</v>
      </c>
      <c r="G441" s="73">
        <v>10929</v>
      </c>
      <c r="H441" s="73">
        <v>10</v>
      </c>
      <c r="I441" s="73">
        <v>7.5</v>
      </c>
      <c r="J441" s="73" t="s">
        <v>635</v>
      </c>
      <c r="K441" s="73" t="s">
        <v>392</v>
      </c>
      <c r="L441" s="73" t="s">
        <v>649</v>
      </c>
      <c r="M441" s="73">
        <f t="shared" si="73"/>
        <v>338799</v>
      </c>
      <c r="N441" s="73">
        <f t="shared" si="74"/>
        <v>33879.9</v>
      </c>
      <c r="O441" s="73">
        <f t="shared" si="75"/>
        <v>304919.09999999998</v>
      </c>
      <c r="P441" s="73">
        <f t="shared" si="76"/>
        <v>22868.932499999999</v>
      </c>
      <c r="Q441" s="73">
        <f t="shared" si="77"/>
        <v>327788.03249999997</v>
      </c>
      <c r="R441" s="73"/>
      <c r="S441" s="73"/>
      <c r="T441" s="73">
        <f t="shared" si="78"/>
        <v>22868.932499999999</v>
      </c>
      <c r="U441" s="73"/>
      <c r="V441" s="73"/>
      <c r="W441" s="73">
        <f t="shared" si="79"/>
        <v>328288.03249999997</v>
      </c>
      <c r="X441" s="73" t="str">
        <f t="shared" si="80"/>
        <v>High sale</v>
      </c>
      <c r="Y441" s="73">
        <f t="shared" si="84"/>
        <v>15245.955</v>
      </c>
      <c r="Z441" s="73" t="str" cm="1">
        <f t="array" ref="Z441">_xlfn.IFS(Q441&gt;=300000,"Large",Q441&gt;=150000,"Medium", Q441&gt;=0,"Small")</f>
        <v>Large</v>
      </c>
      <c r="AA441" s="73" t="str">
        <f t="shared" si="81"/>
        <v>J</v>
      </c>
      <c r="AB441" s="73" t="str">
        <f t="shared" si="82"/>
        <v>00440</v>
      </c>
      <c r="AC441" s="73" t="str">
        <f t="shared" si="83"/>
        <v>Ade-West</v>
      </c>
      <c r="AD441" s="73"/>
      <c r="AE441" s="73"/>
      <c r="AF441" s="73"/>
      <c r="AG441" s="73"/>
      <c r="AH441" s="74"/>
      <c r="AI441" s="75"/>
    </row>
    <row r="442" spans="1:35" x14ac:dyDescent="0.3">
      <c r="A442" s="76" t="s">
        <v>712</v>
      </c>
      <c r="B442" s="69" t="s">
        <v>1137</v>
      </c>
      <c r="C442" s="69" t="s">
        <v>639</v>
      </c>
      <c r="D442" s="69" t="s">
        <v>663</v>
      </c>
      <c r="E442" s="69" t="s">
        <v>664</v>
      </c>
      <c r="F442" s="69">
        <v>1</v>
      </c>
      <c r="G442" s="69">
        <v>8681</v>
      </c>
      <c r="H442" s="69">
        <v>15</v>
      </c>
      <c r="I442" s="69">
        <v>7.5</v>
      </c>
      <c r="J442" s="69" t="s">
        <v>656</v>
      </c>
      <c r="K442" s="69" t="s">
        <v>384</v>
      </c>
      <c r="L442" s="69" t="s">
        <v>665</v>
      </c>
      <c r="M442" s="69">
        <f t="shared" si="73"/>
        <v>8681</v>
      </c>
      <c r="N442" s="69">
        <f t="shared" si="74"/>
        <v>1302.1500000000001</v>
      </c>
      <c r="O442" s="69">
        <f t="shared" si="75"/>
        <v>7378.85</v>
      </c>
      <c r="P442" s="69">
        <f t="shared" si="76"/>
        <v>553.41375000000005</v>
      </c>
      <c r="Q442" s="69">
        <f t="shared" si="77"/>
        <v>7932.2637500000001</v>
      </c>
      <c r="R442" s="69"/>
      <c r="S442" s="69"/>
      <c r="T442" s="69">
        <f t="shared" si="78"/>
        <v>553.41375000000005</v>
      </c>
      <c r="U442" s="69"/>
      <c r="V442" s="69"/>
      <c r="W442" s="69">
        <f t="shared" si="79"/>
        <v>8432.2637500000001</v>
      </c>
      <c r="X442" s="69" t="str">
        <f t="shared" si="80"/>
        <v>Low Sale</v>
      </c>
      <c r="Y442" s="69">
        <f t="shared" si="84"/>
        <v>0</v>
      </c>
      <c r="Z442" s="69" t="str" cm="1">
        <f t="array" ref="Z442">_xlfn.IFS(Q442&gt;=300000,"Large",Q442&gt;=150000,"Medium", Q442&gt;=0,"Small")</f>
        <v>Small</v>
      </c>
      <c r="AA442" s="69" t="str">
        <f t="shared" si="81"/>
        <v>J</v>
      </c>
      <c r="AB442" s="69" t="str">
        <f t="shared" si="82"/>
        <v>00441</v>
      </c>
      <c r="AC442" s="69" t="str">
        <f t="shared" si="83"/>
        <v>Grace-East</v>
      </c>
      <c r="AD442" s="69"/>
      <c r="AE442" s="69"/>
      <c r="AF442" s="69"/>
      <c r="AG442" s="69"/>
      <c r="AH442" s="70"/>
      <c r="AI442" s="71"/>
    </row>
    <row r="443" spans="1:35" x14ac:dyDescent="0.3">
      <c r="A443" s="72" t="s">
        <v>682</v>
      </c>
      <c r="B443" s="73" t="s">
        <v>1138</v>
      </c>
      <c r="C443" s="73" t="s">
        <v>89</v>
      </c>
      <c r="D443" s="73" t="s">
        <v>784</v>
      </c>
      <c r="E443" s="73" t="s">
        <v>785</v>
      </c>
      <c r="F443" s="73">
        <v>36</v>
      </c>
      <c r="G443" s="73">
        <v>9680</v>
      </c>
      <c r="H443" s="73">
        <v>15</v>
      </c>
      <c r="I443" s="73">
        <v>7.5</v>
      </c>
      <c r="J443" s="73" t="s">
        <v>635</v>
      </c>
      <c r="K443" s="73" t="s">
        <v>392</v>
      </c>
      <c r="L443" s="73" t="s">
        <v>636</v>
      </c>
      <c r="M443" s="73">
        <f t="shared" si="73"/>
        <v>348480</v>
      </c>
      <c r="N443" s="73">
        <f t="shared" si="74"/>
        <v>52272</v>
      </c>
      <c r="O443" s="73">
        <f t="shared" si="75"/>
        <v>296208</v>
      </c>
      <c r="P443" s="73">
        <f t="shared" si="76"/>
        <v>22215.599999999999</v>
      </c>
      <c r="Q443" s="73">
        <f t="shared" si="77"/>
        <v>318423.59999999998</v>
      </c>
      <c r="R443" s="73"/>
      <c r="S443" s="73"/>
      <c r="T443" s="73">
        <f t="shared" si="78"/>
        <v>22215.599999999999</v>
      </c>
      <c r="U443" s="73"/>
      <c r="V443" s="73"/>
      <c r="W443" s="73">
        <f t="shared" si="79"/>
        <v>318923.59999999998</v>
      </c>
      <c r="X443" s="73" t="str">
        <f t="shared" si="80"/>
        <v>High sale</v>
      </c>
      <c r="Y443" s="73">
        <f t="shared" si="84"/>
        <v>14810.400000000001</v>
      </c>
      <c r="Z443" s="73" t="str" cm="1">
        <f t="array" ref="Z443">_xlfn.IFS(Q443&gt;=300000,"Large",Q443&gt;=150000,"Medium", Q443&gt;=0,"Small")</f>
        <v>Large</v>
      </c>
      <c r="AA443" s="73" t="str">
        <f t="shared" si="81"/>
        <v>J</v>
      </c>
      <c r="AB443" s="73" t="str">
        <f t="shared" si="82"/>
        <v>00442</v>
      </c>
      <c r="AC443" s="73" t="str">
        <f t="shared" si="83"/>
        <v>Chinedu-South</v>
      </c>
      <c r="AD443" s="73"/>
      <c r="AE443" s="73"/>
      <c r="AF443" s="73"/>
      <c r="AG443" s="73"/>
      <c r="AH443" s="74"/>
      <c r="AI443" s="75"/>
    </row>
    <row r="444" spans="1:35" x14ac:dyDescent="0.3">
      <c r="A444" s="76" t="s">
        <v>705</v>
      </c>
      <c r="B444" s="69" t="s">
        <v>1139</v>
      </c>
      <c r="C444" s="69" t="s">
        <v>379</v>
      </c>
      <c r="D444" s="69" t="s">
        <v>698</v>
      </c>
      <c r="E444" s="69" t="s">
        <v>377</v>
      </c>
      <c r="F444" s="69">
        <v>22</v>
      </c>
      <c r="G444" s="69">
        <v>12394</v>
      </c>
      <c r="H444" s="69">
        <v>15</v>
      </c>
      <c r="I444" s="69">
        <v>7.5</v>
      </c>
      <c r="J444" s="69" t="s">
        <v>656</v>
      </c>
      <c r="K444" s="69" t="s">
        <v>392</v>
      </c>
      <c r="L444" s="69" t="s">
        <v>636</v>
      </c>
      <c r="M444" s="69">
        <f t="shared" si="73"/>
        <v>272668</v>
      </c>
      <c r="N444" s="69">
        <f t="shared" si="74"/>
        <v>40900.199999999997</v>
      </c>
      <c r="O444" s="69">
        <f t="shared" si="75"/>
        <v>231767.8</v>
      </c>
      <c r="P444" s="69">
        <f t="shared" si="76"/>
        <v>17382.584999999999</v>
      </c>
      <c r="Q444" s="69">
        <f t="shared" si="77"/>
        <v>249150.38499999998</v>
      </c>
      <c r="R444" s="69"/>
      <c r="S444" s="69"/>
      <c r="T444" s="69">
        <f t="shared" si="78"/>
        <v>17382.584999999999</v>
      </c>
      <c r="U444" s="69"/>
      <c r="V444" s="69"/>
      <c r="W444" s="69">
        <f t="shared" si="79"/>
        <v>249650.38499999998</v>
      </c>
      <c r="X444" s="69" t="str">
        <f t="shared" si="80"/>
        <v>High sale</v>
      </c>
      <c r="Y444" s="69">
        <f t="shared" si="84"/>
        <v>0</v>
      </c>
      <c r="Z444" s="69" t="str" cm="1">
        <f t="array" ref="Z444">_xlfn.IFS(Q444&gt;=300000,"Large",Q444&gt;=150000,"Medium", Q444&gt;=0,"Small")</f>
        <v>Medium</v>
      </c>
      <c r="AA444" s="69" t="str">
        <f t="shared" si="81"/>
        <v>J</v>
      </c>
      <c r="AB444" s="69" t="str">
        <f t="shared" si="82"/>
        <v>00443</v>
      </c>
      <c r="AC444" s="69" t="str">
        <f t="shared" si="83"/>
        <v>John-South</v>
      </c>
      <c r="AD444" s="69"/>
      <c r="AE444" s="69"/>
      <c r="AF444" s="69"/>
      <c r="AG444" s="69"/>
      <c r="AH444" s="70"/>
      <c r="AI444" s="71"/>
    </row>
    <row r="445" spans="1:35" x14ac:dyDescent="0.3">
      <c r="A445" s="72" t="s">
        <v>760</v>
      </c>
      <c r="B445" s="73" t="s">
        <v>1140</v>
      </c>
      <c r="C445" s="73" t="s">
        <v>100</v>
      </c>
      <c r="D445" s="73" t="s">
        <v>652</v>
      </c>
      <c r="E445" s="73" t="s">
        <v>653</v>
      </c>
      <c r="F445" s="73">
        <v>14</v>
      </c>
      <c r="G445" s="73">
        <v>1767</v>
      </c>
      <c r="H445" s="73">
        <v>10</v>
      </c>
      <c r="I445" s="73">
        <v>7.5</v>
      </c>
      <c r="J445" s="73" t="s">
        <v>648</v>
      </c>
      <c r="K445" s="73" t="s">
        <v>384</v>
      </c>
      <c r="L445" s="73" t="s">
        <v>643</v>
      </c>
      <c r="M445" s="73">
        <f t="shared" si="73"/>
        <v>24738</v>
      </c>
      <c r="N445" s="73">
        <f t="shared" si="74"/>
        <v>2473.8000000000002</v>
      </c>
      <c r="O445" s="73">
        <f t="shared" si="75"/>
        <v>22264.2</v>
      </c>
      <c r="P445" s="73">
        <f t="shared" si="76"/>
        <v>1669.8150000000001</v>
      </c>
      <c r="Q445" s="73">
        <f t="shared" si="77"/>
        <v>23934.014999999999</v>
      </c>
      <c r="R445" s="73"/>
      <c r="S445" s="73"/>
      <c r="T445" s="73">
        <f t="shared" si="78"/>
        <v>1669.8150000000001</v>
      </c>
      <c r="U445" s="73"/>
      <c r="V445" s="73"/>
      <c r="W445" s="73">
        <f t="shared" si="79"/>
        <v>24434.014999999999</v>
      </c>
      <c r="X445" s="73" t="str">
        <f t="shared" si="80"/>
        <v>Low Sale</v>
      </c>
      <c r="Y445" s="73">
        <f t="shared" si="84"/>
        <v>0</v>
      </c>
      <c r="Z445" s="73" t="str" cm="1">
        <f t="array" ref="Z445">_xlfn.IFS(Q445&gt;=300000,"Large",Q445&gt;=150000,"Medium", Q445&gt;=0,"Small")</f>
        <v>Small</v>
      </c>
      <c r="AA445" s="73" t="str">
        <f t="shared" si="81"/>
        <v>J</v>
      </c>
      <c r="AB445" s="73" t="str">
        <f t="shared" si="82"/>
        <v>00444</v>
      </c>
      <c r="AC445" s="73" t="str">
        <f t="shared" si="83"/>
        <v>Kemi-North</v>
      </c>
      <c r="AD445" s="73"/>
      <c r="AE445" s="73"/>
      <c r="AF445" s="73"/>
      <c r="AG445" s="73"/>
      <c r="AH445" s="74"/>
      <c r="AI445" s="75"/>
    </row>
    <row r="446" spans="1:35" x14ac:dyDescent="0.3">
      <c r="A446" s="76" t="s">
        <v>687</v>
      </c>
      <c r="B446" s="69" t="s">
        <v>1141</v>
      </c>
      <c r="C446" s="69" t="s">
        <v>714</v>
      </c>
      <c r="D446" s="69" t="s">
        <v>660</v>
      </c>
      <c r="E446" s="69" t="s">
        <v>406</v>
      </c>
      <c r="F446" s="69">
        <v>40</v>
      </c>
      <c r="G446" s="69">
        <v>5260</v>
      </c>
      <c r="H446" s="69">
        <v>10</v>
      </c>
      <c r="I446" s="69">
        <v>7.5</v>
      </c>
      <c r="J446" s="69" t="s">
        <v>642</v>
      </c>
      <c r="K446" s="69" t="s">
        <v>372</v>
      </c>
      <c r="L446" s="69" t="s">
        <v>636</v>
      </c>
      <c r="M446" s="69">
        <f t="shared" si="73"/>
        <v>210400</v>
      </c>
      <c r="N446" s="69">
        <f t="shared" si="74"/>
        <v>21040</v>
      </c>
      <c r="O446" s="69">
        <f t="shared" si="75"/>
        <v>189360</v>
      </c>
      <c r="P446" s="69">
        <f t="shared" si="76"/>
        <v>14202</v>
      </c>
      <c r="Q446" s="69">
        <f t="shared" si="77"/>
        <v>203562</v>
      </c>
      <c r="R446" s="69"/>
      <c r="S446" s="69"/>
      <c r="T446" s="69">
        <f t="shared" si="78"/>
        <v>14202</v>
      </c>
      <c r="U446" s="69"/>
      <c r="V446" s="69"/>
      <c r="W446" s="69">
        <f t="shared" si="79"/>
        <v>204062</v>
      </c>
      <c r="X446" s="69" t="str">
        <f t="shared" si="80"/>
        <v>High sale</v>
      </c>
      <c r="Y446" s="69">
        <f t="shared" si="84"/>
        <v>9468</v>
      </c>
      <c r="Z446" s="69" t="str" cm="1">
        <f t="array" ref="Z446">_xlfn.IFS(Q446&gt;=300000,"Large",Q446&gt;=150000,"Medium", Q446&gt;=0,"Small")</f>
        <v>Medium</v>
      </c>
      <c r="AA446" s="69" t="str">
        <f t="shared" si="81"/>
        <v>J</v>
      </c>
      <c r="AB446" s="69" t="str">
        <f t="shared" si="82"/>
        <v>00445</v>
      </c>
      <c r="AC446" s="69" t="str">
        <f t="shared" si="83"/>
        <v>Hassan-South</v>
      </c>
      <c r="AD446" s="69"/>
      <c r="AE446" s="69"/>
      <c r="AF446" s="69"/>
      <c r="AG446" s="69"/>
      <c r="AH446" s="70"/>
      <c r="AI446" s="71"/>
    </row>
    <row r="447" spans="1:35" x14ac:dyDescent="0.3">
      <c r="A447" s="72" t="s">
        <v>666</v>
      </c>
      <c r="B447" s="73" t="s">
        <v>1142</v>
      </c>
      <c r="C447" s="73" t="s">
        <v>373</v>
      </c>
      <c r="D447" s="73" t="s">
        <v>690</v>
      </c>
      <c r="E447" s="73" t="s">
        <v>408</v>
      </c>
      <c r="F447" s="73">
        <v>23</v>
      </c>
      <c r="G447" s="73">
        <v>8412</v>
      </c>
      <c r="H447" s="73">
        <v>0</v>
      </c>
      <c r="I447" s="73">
        <v>7.5</v>
      </c>
      <c r="J447" s="73" t="s">
        <v>642</v>
      </c>
      <c r="K447" s="73" t="s">
        <v>372</v>
      </c>
      <c r="L447" s="73" t="s">
        <v>643</v>
      </c>
      <c r="M447" s="73">
        <f t="shared" si="73"/>
        <v>193476</v>
      </c>
      <c r="N447" s="73">
        <f t="shared" si="74"/>
        <v>0</v>
      </c>
      <c r="O447" s="73">
        <f t="shared" si="75"/>
        <v>193476</v>
      </c>
      <c r="P447" s="73">
        <f t="shared" si="76"/>
        <v>14510.7</v>
      </c>
      <c r="Q447" s="73">
        <f t="shared" si="77"/>
        <v>207986.7</v>
      </c>
      <c r="R447" s="73"/>
      <c r="S447" s="73"/>
      <c r="T447" s="73">
        <f t="shared" si="78"/>
        <v>14510.699999999999</v>
      </c>
      <c r="U447" s="73"/>
      <c r="V447" s="73"/>
      <c r="W447" s="73">
        <f t="shared" si="79"/>
        <v>208486.7</v>
      </c>
      <c r="X447" s="73" t="str">
        <f t="shared" si="80"/>
        <v>High sale</v>
      </c>
      <c r="Y447" s="73">
        <f t="shared" si="84"/>
        <v>0</v>
      </c>
      <c r="Z447" s="73" t="str" cm="1">
        <f t="array" ref="Z447">_xlfn.IFS(Q447&gt;=300000,"Large",Q447&gt;=150000,"Medium", Q447&gt;=0,"Small")</f>
        <v>Medium</v>
      </c>
      <c r="AA447" s="73" t="str">
        <f t="shared" si="81"/>
        <v>J</v>
      </c>
      <c r="AB447" s="73" t="str">
        <f t="shared" si="82"/>
        <v>00446</v>
      </c>
      <c r="AC447" s="73" t="str">
        <f t="shared" si="83"/>
        <v>Fatima-North</v>
      </c>
      <c r="AD447" s="73"/>
      <c r="AE447" s="73"/>
      <c r="AF447" s="73"/>
      <c r="AG447" s="73"/>
      <c r="AH447" s="74"/>
      <c r="AI447" s="75"/>
    </row>
    <row r="448" spans="1:35" x14ac:dyDescent="0.3">
      <c r="A448" s="76" t="s">
        <v>824</v>
      </c>
      <c r="B448" s="69" t="s">
        <v>1143</v>
      </c>
      <c r="C448" s="69" t="s">
        <v>671</v>
      </c>
      <c r="D448" s="69" t="s">
        <v>710</v>
      </c>
      <c r="E448" s="69" t="s">
        <v>641</v>
      </c>
      <c r="F448" s="69">
        <v>8</v>
      </c>
      <c r="G448" s="69">
        <v>5129</v>
      </c>
      <c r="H448" s="69">
        <v>15</v>
      </c>
      <c r="I448" s="69">
        <v>7.5</v>
      </c>
      <c r="J448" s="69" t="s">
        <v>635</v>
      </c>
      <c r="K448" s="69" t="s">
        <v>384</v>
      </c>
      <c r="L448" s="69" t="s">
        <v>649</v>
      </c>
      <c r="M448" s="69">
        <f t="shared" si="73"/>
        <v>41032</v>
      </c>
      <c r="N448" s="69">
        <f t="shared" si="74"/>
        <v>6154.8</v>
      </c>
      <c r="O448" s="69">
        <f t="shared" si="75"/>
        <v>34877.199999999997</v>
      </c>
      <c r="P448" s="69">
        <f t="shared" si="76"/>
        <v>2615.7899999999995</v>
      </c>
      <c r="Q448" s="69">
        <f t="shared" si="77"/>
        <v>37492.99</v>
      </c>
      <c r="R448" s="69"/>
      <c r="S448" s="69"/>
      <c r="T448" s="69">
        <f t="shared" si="78"/>
        <v>2615.7899999999995</v>
      </c>
      <c r="U448" s="69"/>
      <c r="V448" s="69"/>
      <c r="W448" s="69">
        <f t="shared" si="79"/>
        <v>37992.99</v>
      </c>
      <c r="X448" s="69" t="str">
        <f t="shared" si="80"/>
        <v>Low Sale</v>
      </c>
      <c r="Y448" s="69">
        <f t="shared" si="84"/>
        <v>0</v>
      </c>
      <c r="Z448" s="69" t="str" cm="1">
        <f t="array" ref="Z448">_xlfn.IFS(Q448&gt;=300000,"Large",Q448&gt;=150000,"Medium", Q448&gt;=0,"Small")</f>
        <v>Small</v>
      </c>
      <c r="AA448" s="69" t="str">
        <f t="shared" si="81"/>
        <v>J</v>
      </c>
      <c r="AB448" s="69" t="str">
        <f t="shared" si="82"/>
        <v>00447</v>
      </c>
      <c r="AC448" s="69" t="str">
        <f t="shared" si="83"/>
        <v>Bola-West</v>
      </c>
      <c r="AD448" s="69"/>
      <c r="AE448" s="69"/>
      <c r="AF448" s="69"/>
      <c r="AG448" s="69"/>
      <c r="AH448" s="70"/>
      <c r="AI448" s="71"/>
    </row>
    <row r="449" spans="1:35" x14ac:dyDescent="0.3">
      <c r="A449" s="72" t="s">
        <v>760</v>
      </c>
      <c r="B449" s="73" t="s">
        <v>1144</v>
      </c>
      <c r="C449" s="73" t="s">
        <v>373</v>
      </c>
      <c r="D449" s="73" t="s">
        <v>718</v>
      </c>
      <c r="E449" s="73" t="s">
        <v>403</v>
      </c>
      <c r="F449" s="73">
        <v>4</v>
      </c>
      <c r="G449" s="73">
        <v>10609</v>
      </c>
      <c r="H449" s="73">
        <v>15</v>
      </c>
      <c r="I449" s="73">
        <v>7.5</v>
      </c>
      <c r="J449" s="73" t="s">
        <v>648</v>
      </c>
      <c r="K449" s="73" t="s">
        <v>392</v>
      </c>
      <c r="L449" s="73" t="s">
        <v>649</v>
      </c>
      <c r="M449" s="73">
        <f t="shared" si="73"/>
        <v>42436</v>
      </c>
      <c r="N449" s="73">
        <f t="shared" si="74"/>
        <v>6365.4</v>
      </c>
      <c r="O449" s="73">
        <f t="shared" si="75"/>
        <v>36070.6</v>
      </c>
      <c r="P449" s="73">
        <f t="shared" si="76"/>
        <v>2705.2950000000001</v>
      </c>
      <c r="Q449" s="73">
        <f t="shared" si="77"/>
        <v>38775.894999999997</v>
      </c>
      <c r="R449" s="73"/>
      <c r="S449" s="73"/>
      <c r="T449" s="73">
        <f t="shared" si="78"/>
        <v>2705.2949999999996</v>
      </c>
      <c r="U449" s="73"/>
      <c r="V449" s="73"/>
      <c r="W449" s="73">
        <f t="shared" si="79"/>
        <v>39275.894999999997</v>
      </c>
      <c r="X449" s="73" t="str">
        <f t="shared" si="80"/>
        <v>Low Sale</v>
      </c>
      <c r="Y449" s="73">
        <f t="shared" si="84"/>
        <v>0</v>
      </c>
      <c r="Z449" s="73" t="str" cm="1">
        <f t="array" ref="Z449">_xlfn.IFS(Q449&gt;=300000,"Large",Q449&gt;=150000,"Medium", Q449&gt;=0,"Small")</f>
        <v>Small</v>
      </c>
      <c r="AA449" s="73" t="str">
        <f t="shared" si="81"/>
        <v>J</v>
      </c>
      <c r="AB449" s="73" t="str">
        <f t="shared" si="82"/>
        <v>00448</v>
      </c>
      <c r="AC449" s="73" t="str">
        <f t="shared" si="83"/>
        <v>Fatima-West</v>
      </c>
      <c r="AD449" s="73"/>
      <c r="AE449" s="73"/>
      <c r="AF449" s="73"/>
      <c r="AG449" s="73"/>
      <c r="AH449" s="74"/>
      <c r="AI449" s="75"/>
    </row>
    <row r="450" spans="1:35" x14ac:dyDescent="0.3">
      <c r="A450" s="76" t="s">
        <v>693</v>
      </c>
      <c r="B450" s="69" t="s">
        <v>1145</v>
      </c>
      <c r="C450" s="69" t="s">
        <v>662</v>
      </c>
      <c r="D450" s="69" t="s">
        <v>660</v>
      </c>
      <c r="E450" s="69" t="s">
        <v>406</v>
      </c>
      <c r="F450" s="69">
        <v>46</v>
      </c>
      <c r="G450" s="69">
        <v>14187</v>
      </c>
      <c r="H450" s="69">
        <v>0</v>
      </c>
      <c r="I450" s="69">
        <v>7.5</v>
      </c>
      <c r="J450" s="69" t="s">
        <v>635</v>
      </c>
      <c r="K450" s="69" t="s">
        <v>384</v>
      </c>
      <c r="L450" s="69" t="s">
        <v>643</v>
      </c>
      <c r="M450" s="69">
        <f t="shared" ref="M450:M513" si="85">SUM(F450*G450)</f>
        <v>652602</v>
      </c>
      <c r="N450" s="69">
        <f t="shared" ref="N450:N513" si="86">SUM(M450*H450/100)</f>
        <v>0</v>
      </c>
      <c r="O450" s="69">
        <f t="shared" ref="O450:O513" si="87">SUM(M450-N450)</f>
        <v>652602</v>
      </c>
      <c r="P450" s="69">
        <f t="shared" ref="P450:P513" si="88">SUM(O450*I450/100)</f>
        <v>48945.15</v>
      </c>
      <c r="Q450" s="69">
        <f t="shared" ref="Q450:Q513" si="89">SUM(P450+O450)</f>
        <v>701547.15</v>
      </c>
      <c r="R450" s="69"/>
      <c r="S450" s="69"/>
      <c r="T450" s="69">
        <f t="shared" ref="T450:T513" si="90">$S$4*O450</f>
        <v>48945.15</v>
      </c>
      <c r="U450" s="69"/>
      <c r="V450" s="69"/>
      <c r="W450" s="69">
        <f t="shared" ref="W450:W513" si="91">Q450+$V$5</f>
        <v>702047.15</v>
      </c>
      <c r="X450" s="69" t="str">
        <f t="shared" ref="X450:X513" si="92">IF(Q450&gt;=100000,"High sale","Low Sale")</f>
        <v>High sale</v>
      </c>
      <c r="Y450" s="69">
        <f t="shared" si="84"/>
        <v>32630.100000000002</v>
      </c>
      <c r="Z450" s="69" t="str" cm="1">
        <f t="array" ref="Z450">_xlfn.IFS(Q450&gt;=300000,"Large",Q450&gt;=150000,"Medium", Q450&gt;=0,"Small")</f>
        <v>Large</v>
      </c>
      <c r="AA450" s="69" t="str">
        <f t="shared" ref="AA450:AA513" si="93">TEXT(A450,"mmmmm")</f>
        <v>J</v>
      </c>
      <c r="AB450" s="69" t="str">
        <f t="shared" ref="AB450:AB513" si="94">RIGHT(B450,5)</f>
        <v>00449</v>
      </c>
      <c r="AC450" s="69" t="str">
        <f t="shared" ref="AC450:AC513" si="95">_xlfn.CONCAT((C450&amp;"-"&amp;L450))</f>
        <v>Ade-North</v>
      </c>
      <c r="AD450" s="69"/>
      <c r="AE450" s="69"/>
      <c r="AF450" s="69"/>
      <c r="AG450" s="69"/>
      <c r="AH450" s="70"/>
      <c r="AI450" s="71"/>
    </row>
    <row r="451" spans="1:35" x14ac:dyDescent="0.3">
      <c r="A451" s="72" t="s">
        <v>687</v>
      </c>
      <c r="B451" s="73" t="s">
        <v>1146</v>
      </c>
      <c r="C451" s="73" t="s">
        <v>639</v>
      </c>
      <c r="D451" s="73" t="s">
        <v>698</v>
      </c>
      <c r="E451" s="73" t="s">
        <v>377</v>
      </c>
      <c r="F451" s="73">
        <v>23</v>
      </c>
      <c r="G451" s="73">
        <v>7002</v>
      </c>
      <c r="H451" s="73">
        <v>15</v>
      </c>
      <c r="I451" s="73">
        <v>7.5</v>
      </c>
      <c r="J451" s="73" t="s">
        <v>648</v>
      </c>
      <c r="K451" s="73" t="s">
        <v>384</v>
      </c>
      <c r="L451" s="73" t="s">
        <v>649</v>
      </c>
      <c r="M451" s="73">
        <f t="shared" si="85"/>
        <v>161046</v>
      </c>
      <c r="N451" s="73">
        <f t="shared" si="86"/>
        <v>24156.9</v>
      </c>
      <c r="O451" s="73">
        <f t="shared" si="87"/>
        <v>136889.1</v>
      </c>
      <c r="P451" s="73">
        <f t="shared" si="88"/>
        <v>10266.682500000001</v>
      </c>
      <c r="Q451" s="73">
        <f t="shared" si="89"/>
        <v>147155.7825</v>
      </c>
      <c r="R451" s="73"/>
      <c r="S451" s="73"/>
      <c r="T451" s="73">
        <f t="shared" si="90"/>
        <v>10266.682500000001</v>
      </c>
      <c r="U451" s="73"/>
      <c r="V451" s="73"/>
      <c r="W451" s="73">
        <f t="shared" si="91"/>
        <v>147655.7825</v>
      </c>
      <c r="X451" s="73" t="str">
        <f t="shared" si="92"/>
        <v>High sale</v>
      </c>
      <c r="Y451" s="73">
        <f t="shared" ref="Y451:Y514" si="96">IF(F451&gt;=30,O451*5%,0)</f>
        <v>0</v>
      </c>
      <c r="Z451" s="73" t="str" cm="1">
        <f t="array" ref="Z451">_xlfn.IFS(Q451&gt;=300000,"Large",Q451&gt;=150000,"Medium", Q451&gt;=0,"Small")</f>
        <v>Small</v>
      </c>
      <c r="AA451" s="73" t="str">
        <f t="shared" si="93"/>
        <v>J</v>
      </c>
      <c r="AB451" s="73" t="str">
        <f t="shared" si="94"/>
        <v>00450</v>
      </c>
      <c r="AC451" s="73" t="str">
        <f t="shared" si="95"/>
        <v>Grace-West</v>
      </c>
      <c r="AD451" s="73"/>
      <c r="AE451" s="73"/>
      <c r="AF451" s="73"/>
      <c r="AG451" s="73"/>
      <c r="AH451" s="74"/>
      <c r="AI451" s="75"/>
    </row>
    <row r="452" spans="1:35" x14ac:dyDescent="0.3">
      <c r="A452" s="76" t="s">
        <v>699</v>
      </c>
      <c r="B452" s="69" t="s">
        <v>1147</v>
      </c>
      <c r="C452" s="69" t="s">
        <v>373</v>
      </c>
      <c r="D452" s="69" t="s">
        <v>784</v>
      </c>
      <c r="E452" s="69" t="s">
        <v>785</v>
      </c>
      <c r="F452" s="69">
        <v>30</v>
      </c>
      <c r="G452" s="69">
        <v>12515</v>
      </c>
      <c r="H452" s="69">
        <v>15</v>
      </c>
      <c r="I452" s="69">
        <v>7.5</v>
      </c>
      <c r="J452" s="69" t="s">
        <v>635</v>
      </c>
      <c r="K452" s="69" t="s">
        <v>372</v>
      </c>
      <c r="L452" s="69" t="s">
        <v>636</v>
      </c>
      <c r="M452" s="69">
        <f t="shared" si="85"/>
        <v>375450</v>
      </c>
      <c r="N452" s="69">
        <f t="shared" si="86"/>
        <v>56317.5</v>
      </c>
      <c r="O452" s="69">
        <f t="shared" si="87"/>
        <v>319132.5</v>
      </c>
      <c r="P452" s="69">
        <f t="shared" si="88"/>
        <v>23934.9375</v>
      </c>
      <c r="Q452" s="69">
        <f t="shared" si="89"/>
        <v>343067.4375</v>
      </c>
      <c r="R452" s="69"/>
      <c r="S452" s="69"/>
      <c r="T452" s="69">
        <f t="shared" si="90"/>
        <v>23934.9375</v>
      </c>
      <c r="U452" s="69"/>
      <c r="V452" s="69"/>
      <c r="W452" s="69">
        <f t="shared" si="91"/>
        <v>343567.4375</v>
      </c>
      <c r="X452" s="69" t="str">
        <f t="shared" si="92"/>
        <v>High sale</v>
      </c>
      <c r="Y452" s="69">
        <f t="shared" si="96"/>
        <v>15956.625</v>
      </c>
      <c r="Z452" s="69" t="str" cm="1">
        <f t="array" ref="Z452">_xlfn.IFS(Q452&gt;=300000,"Large",Q452&gt;=150000,"Medium", Q452&gt;=0,"Small")</f>
        <v>Large</v>
      </c>
      <c r="AA452" s="69" t="str">
        <f t="shared" si="93"/>
        <v>J</v>
      </c>
      <c r="AB452" s="69" t="str">
        <f t="shared" si="94"/>
        <v>00451</v>
      </c>
      <c r="AC452" s="69" t="str">
        <f t="shared" si="95"/>
        <v>Fatima-South</v>
      </c>
      <c r="AD452" s="69"/>
      <c r="AE452" s="69"/>
      <c r="AF452" s="69"/>
      <c r="AG452" s="69"/>
      <c r="AH452" s="70"/>
      <c r="AI452" s="71"/>
    </row>
    <row r="453" spans="1:35" x14ac:dyDescent="0.3">
      <c r="A453" s="72" t="s">
        <v>743</v>
      </c>
      <c r="B453" s="73" t="s">
        <v>1148</v>
      </c>
      <c r="C453" s="73" t="s">
        <v>373</v>
      </c>
      <c r="D453" s="73" t="s">
        <v>246</v>
      </c>
      <c r="E453" s="73" t="s">
        <v>416</v>
      </c>
      <c r="F453" s="73">
        <v>34</v>
      </c>
      <c r="G453" s="73">
        <v>13678</v>
      </c>
      <c r="H453" s="73">
        <v>0</v>
      </c>
      <c r="I453" s="73">
        <v>7.5</v>
      </c>
      <c r="J453" s="73" t="s">
        <v>642</v>
      </c>
      <c r="K453" s="73" t="s">
        <v>372</v>
      </c>
      <c r="L453" s="73" t="s">
        <v>649</v>
      </c>
      <c r="M453" s="73">
        <f t="shared" si="85"/>
        <v>465052</v>
      </c>
      <c r="N453" s="73">
        <f t="shared" si="86"/>
        <v>0</v>
      </c>
      <c r="O453" s="73">
        <f t="shared" si="87"/>
        <v>465052</v>
      </c>
      <c r="P453" s="73">
        <f t="shared" si="88"/>
        <v>34878.9</v>
      </c>
      <c r="Q453" s="73">
        <f t="shared" si="89"/>
        <v>499930.9</v>
      </c>
      <c r="R453" s="73"/>
      <c r="S453" s="73"/>
      <c r="T453" s="73">
        <f t="shared" si="90"/>
        <v>34878.9</v>
      </c>
      <c r="U453" s="73"/>
      <c r="V453" s="73"/>
      <c r="W453" s="73">
        <f t="shared" si="91"/>
        <v>500430.9</v>
      </c>
      <c r="X453" s="73" t="str">
        <f t="shared" si="92"/>
        <v>High sale</v>
      </c>
      <c r="Y453" s="73">
        <f t="shared" si="96"/>
        <v>23252.600000000002</v>
      </c>
      <c r="Z453" s="73" t="str" cm="1">
        <f t="array" ref="Z453">_xlfn.IFS(Q453&gt;=300000,"Large",Q453&gt;=150000,"Medium", Q453&gt;=0,"Small")</f>
        <v>Large</v>
      </c>
      <c r="AA453" s="73" t="str">
        <f t="shared" si="93"/>
        <v>J</v>
      </c>
      <c r="AB453" s="73" t="str">
        <f t="shared" si="94"/>
        <v>00452</v>
      </c>
      <c r="AC453" s="73" t="str">
        <f t="shared" si="95"/>
        <v>Fatima-West</v>
      </c>
      <c r="AD453" s="73"/>
      <c r="AE453" s="73"/>
      <c r="AF453" s="73"/>
      <c r="AG453" s="73"/>
      <c r="AH453" s="74"/>
      <c r="AI453" s="75"/>
    </row>
    <row r="454" spans="1:35" x14ac:dyDescent="0.3">
      <c r="A454" s="76" t="s">
        <v>691</v>
      </c>
      <c r="B454" s="69" t="s">
        <v>1149</v>
      </c>
      <c r="C454" s="69" t="s">
        <v>646</v>
      </c>
      <c r="D454" s="69" t="s">
        <v>740</v>
      </c>
      <c r="E454" s="69" t="s">
        <v>408</v>
      </c>
      <c r="F454" s="69">
        <v>10</v>
      </c>
      <c r="G454" s="69">
        <v>6121</v>
      </c>
      <c r="H454" s="69">
        <v>0</v>
      </c>
      <c r="I454" s="69">
        <v>7.5</v>
      </c>
      <c r="J454" s="69" t="s">
        <v>648</v>
      </c>
      <c r="K454" s="69" t="s">
        <v>384</v>
      </c>
      <c r="L454" s="69" t="s">
        <v>643</v>
      </c>
      <c r="M454" s="69">
        <f t="shared" si="85"/>
        <v>61210</v>
      </c>
      <c r="N454" s="69">
        <f t="shared" si="86"/>
        <v>0</v>
      </c>
      <c r="O454" s="69">
        <f t="shared" si="87"/>
        <v>61210</v>
      </c>
      <c r="P454" s="69">
        <f t="shared" si="88"/>
        <v>4590.75</v>
      </c>
      <c r="Q454" s="69">
        <f t="shared" si="89"/>
        <v>65800.75</v>
      </c>
      <c r="R454" s="69"/>
      <c r="S454" s="69"/>
      <c r="T454" s="69">
        <f t="shared" si="90"/>
        <v>4590.75</v>
      </c>
      <c r="U454" s="69"/>
      <c r="V454" s="69"/>
      <c r="W454" s="69">
        <f t="shared" si="91"/>
        <v>66300.75</v>
      </c>
      <c r="X454" s="69" t="str">
        <f t="shared" si="92"/>
        <v>Low Sale</v>
      </c>
      <c r="Y454" s="69">
        <f t="shared" si="96"/>
        <v>0</v>
      </c>
      <c r="Z454" s="69" t="str" cm="1">
        <f t="array" ref="Z454">_xlfn.IFS(Q454&gt;=300000,"Large",Q454&gt;=150000,"Medium", Q454&gt;=0,"Small")</f>
        <v>Small</v>
      </c>
      <c r="AA454" s="69" t="str">
        <f t="shared" si="93"/>
        <v>J</v>
      </c>
      <c r="AB454" s="69" t="str">
        <f t="shared" si="94"/>
        <v>00453</v>
      </c>
      <c r="AC454" s="69" t="str">
        <f t="shared" si="95"/>
        <v>Lucky-North</v>
      </c>
      <c r="AD454" s="69"/>
      <c r="AE454" s="69"/>
      <c r="AF454" s="69"/>
      <c r="AG454" s="69"/>
      <c r="AH454" s="70"/>
      <c r="AI454" s="71"/>
    </row>
    <row r="455" spans="1:35" x14ac:dyDescent="0.3">
      <c r="A455" s="72" t="s">
        <v>812</v>
      </c>
      <c r="B455" s="73" t="s">
        <v>1150</v>
      </c>
      <c r="C455" s="73" t="s">
        <v>662</v>
      </c>
      <c r="D455" s="73" t="s">
        <v>675</v>
      </c>
      <c r="E455" s="73" t="s">
        <v>403</v>
      </c>
      <c r="F455" s="73">
        <v>1</v>
      </c>
      <c r="G455" s="73">
        <v>10056</v>
      </c>
      <c r="H455" s="73">
        <v>0</v>
      </c>
      <c r="I455" s="73">
        <v>7.5</v>
      </c>
      <c r="J455" s="73" t="s">
        <v>642</v>
      </c>
      <c r="K455" s="73" t="s">
        <v>372</v>
      </c>
      <c r="L455" s="73" t="s">
        <v>643</v>
      </c>
      <c r="M455" s="73">
        <f t="shared" si="85"/>
        <v>10056</v>
      </c>
      <c r="N455" s="73">
        <f t="shared" si="86"/>
        <v>0</v>
      </c>
      <c r="O455" s="73">
        <f t="shared" si="87"/>
        <v>10056</v>
      </c>
      <c r="P455" s="73">
        <f t="shared" si="88"/>
        <v>754.2</v>
      </c>
      <c r="Q455" s="73">
        <f t="shared" si="89"/>
        <v>10810.2</v>
      </c>
      <c r="R455" s="73"/>
      <c r="S455" s="73"/>
      <c r="T455" s="73">
        <f t="shared" si="90"/>
        <v>754.19999999999993</v>
      </c>
      <c r="U455" s="73"/>
      <c r="V455" s="73"/>
      <c r="W455" s="73">
        <f t="shared" si="91"/>
        <v>11310.2</v>
      </c>
      <c r="X455" s="73" t="str">
        <f t="shared" si="92"/>
        <v>Low Sale</v>
      </c>
      <c r="Y455" s="73">
        <f t="shared" si="96"/>
        <v>0</v>
      </c>
      <c r="Z455" s="73" t="str" cm="1">
        <f t="array" ref="Z455">_xlfn.IFS(Q455&gt;=300000,"Large",Q455&gt;=150000,"Medium", Q455&gt;=0,"Small")</f>
        <v>Small</v>
      </c>
      <c r="AA455" s="73" t="str">
        <f t="shared" si="93"/>
        <v>J</v>
      </c>
      <c r="AB455" s="73" t="str">
        <f t="shared" si="94"/>
        <v>00454</v>
      </c>
      <c r="AC455" s="73" t="str">
        <f t="shared" si="95"/>
        <v>Ade-North</v>
      </c>
      <c r="AD455" s="73"/>
      <c r="AE455" s="73"/>
      <c r="AF455" s="73"/>
      <c r="AG455" s="73"/>
      <c r="AH455" s="74"/>
      <c r="AI455" s="75"/>
    </row>
    <row r="456" spans="1:35" x14ac:dyDescent="0.3">
      <c r="A456" s="76" t="s">
        <v>701</v>
      </c>
      <c r="B456" s="69" t="s">
        <v>1151</v>
      </c>
      <c r="C456" s="69" t="s">
        <v>379</v>
      </c>
      <c r="D456" s="69" t="s">
        <v>681</v>
      </c>
      <c r="E456" s="69" t="s">
        <v>673</v>
      </c>
      <c r="F456" s="69">
        <v>10</v>
      </c>
      <c r="G456" s="69">
        <v>13534</v>
      </c>
      <c r="H456" s="69">
        <v>15</v>
      </c>
      <c r="I456" s="69">
        <v>7.5</v>
      </c>
      <c r="J456" s="69" t="s">
        <v>648</v>
      </c>
      <c r="K456" s="69" t="s">
        <v>372</v>
      </c>
      <c r="L456" s="69" t="s">
        <v>665</v>
      </c>
      <c r="M456" s="69">
        <f t="shared" si="85"/>
        <v>135340</v>
      </c>
      <c r="N456" s="69">
        <f t="shared" si="86"/>
        <v>20301</v>
      </c>
      <c r="O456" s="69">
        <f t="shared" si="87"/>
        <v>115039</v>
      </c>
      <c r="P456" s="69">
        <f t="shared" si="88"/>
        <v>8627.9249999999993</v>
      </c>
      <c r="Q456" s="69">
        <f t="shared" si="89"/>
        <v>123666.925</v>
      </c>
      <c r="R456" s="69"/>
      <c r="S456" s="69"/>
      <c r="T456" s="69">
        <f t="shared" si="90"/>
        <v>8627.9249999999993</v>
      </c>
      <c r="U456" s="69"/>
      <c r="V456" s="69"/>
      <c r="W456" s="69">
        <f t="shared" si="91"/>
        <v>124166.925</v>
      </c>
      <c r="X456" s="69" t="str">
        <f t="shared" si="92"/>
        <v>High sale</v>
      </c>
      <c r="Y456" s="69">
        <f t="shared" si="96"/>
        <v>0</v>
      </c>
      <c r="Z456" s="69" t="str" cm="1">
        <f t="array" ref="Z456">_xlfn.IFS(Q456&gt;=300000,"Large",Q456&gt;=150000,"Medium", Q456&gt;=0,"Small")</f>
        <v>Small</v>
      </c>
      <c r="AA456" s="69" t="str">
        <f t="shared" si="93"/>
        <v>J</v>
      </c>
      <c r="AB456" s="69" t="str">
        <f t="shared" si="94"/>
        <v>00455</v>
      </c>
      <c r="AC456" s="69" t="str">
        <f t="shared" si="95"/>
        <v>John-East</v>
      </c>
      <c r="AD456" s="69"/>
      <c r="AE456" s="69"/>
      <c r="AF456" s="69"/>
      <c r="AG456" s="69"/>
      <c r="AH456" s="70"/>
      <c r="AI456" s="71"/>
    </row>
    <row r="457" spans="1:35" x14ac:dyDescent="0.3">
      <c r="A457" s="72" t="s">
        <v>676</v>
      </c>
      <c r="B457" s="73" t="s">
        <v>1152</v>
      </c>
      <c r="C457" s="73" t="s">
        <v>100</v>
      </c>
      <c r="D457" s="73" t="s">
        <v>675</v>
      </c>
      <c r="E457" s="73" t="s">
        <v>403</v>
      </c>
      <c r="F457" s="73">
        <v>30</v>
      </c>
      <c r="G457" s="73">
        <v>11686</v>
      </c>
      <c r="H457" s="73">
        <v>10</v>
      </c>
      <c r="I457" s="73">
        <v>7.5</v>
      </c>
      <c r="J457" s="73" t="s">
        <v>656</v>
      </c>
      <c r="K457" s="73" t="s">
        <v>372</v>
      </c>
      <c r="L457" s="73" t="s">
        <v>649</v>
      </c>
      <c r="M457" s="73">
        <f t="shared" si="85"/>
        <v>350580</v>
      </c>
      <c r="N457" s="73">
        <f t="shared" si="86"/>
        <v>35058</v>
      </c>
      <c r="O457" s="73">
        <f t="shared" si="87"/>
        <v>315522</v>
      </c>
      <c r="P457" s="73">
        <f t="shared" si="88"/>
        <v>23664.15</v>
      </c>
      <c r="Q457" s="73">
        <f t="shared" si="89"/>
        <v>339186.15</v>
      </c>
      <c r="R457" s="73"/>
      <c r="S457" s="73"/>
      <c r="T457" s="73">
        <f t="shared" si="90"/>
        <v>23664.149999999998</v>
      </c>
      <c r="U457" s="73"/>
      <c r="V457" s="73"/>
      <c r="W457" s="73">
        <f t="shared" si="91"/>
        <v>339686.15</v>
      </c>
      <c r="X457" s="73" t="str">
        <f t="shared" si="92"/>
        <v>High sale</v>
      </c>
      <c r="Y457" s="73">
        <f t="shared" si="96"/>
        <v>15776.1</v>
      </c>
      <c r="Z457" s="73" t="str" cm="1">
        <f t="array" ref="Z457">_xlfn.IFS(Q457&gt;=300000,"Large",Q457&gt;=150000,"Medium", Q457&gt;=0,"Small")</f>
        <v>Large</v>
      </c>
      <c r="AA457" s="73" t="str">
        <f t="shared" si="93"/>
        <v>J</v>
      </c>
      <c r="AB457" s="73" t="str">
        <f t="shared" si="94"/>
        <v>00456</v>
      </c>
      <c r="AC457" s="73" t="str">
        <f t="shared" si="95"/>
        <v>Kemi-West</v>
      </c>
      <c r="AD457" s="73"/>
      <c r="AE457" s="73"/>
      <c r="AF457" s="73"/>
      <c r="AG457" s="73"/>
      <c r="AH457" s="74"/>
      <c r="AI457" s="75"/>
    </row>
    <row r="458" spans="1:35" x14ac:dyDescent="0.3">
      <c r="A458" s="76" t="s">
        <v>676</v>
      </c>
      <c r="B458" s="69" t="s">
        <v>1153</v>
      </c>
      <c r="C458" s="69" t="s">
        <v>379</v>
      </c>
      <c r="D458" s="69" t="s">
        <v>634</v>
      </c>
      <c r="E458" s="69" t="s">
        <v>377</v>
      </c>
      <c r="F458" s="69">
        <v>14</v>
      </c>
      <c r="G458" s="69">
        <v>7264</v>
      </c>
      <c r="H458" s="69">
        <v>15</v>
      </c>
      <c r="I458" s="69">
        <v>7.5</v>
      </c>
      <c r="J458" s="69" t="s">
        <v>642</v>
      </c>
      <c r="K458" s="69" t="s">
        <v>392</v>
      </c>
      <c r="L458" s="69" t="s">
        <v>665</v>
      </c>
      <c r="M458" s="69">
        <f t="shared" si="85"/>
        <v>101696</v>
      </c>
      <c r="N458" s="69">
        <f t="shared" si="86"/>
        <v>15254.4</v>
      </c>
      <c r="O458" s="69">
        <f t="shared" si="87"/>
        <v>86441.600000000006</v>
      </c>
      <c r="P458" s="69">
        <f t="shared" si="88"/>
        <v>6483.12</v>
      </c>
      <c r="Q458" s="69">
        <f t="shared" si="89"/>
        <v>92924.72</v>
      </c>
      <c r="R458" s="69"/>
      <c r="S458" s="69"/>
      <c r="T458" s="69">
        <f t="shared" si="90"/>
        <v>6483.12</v>
      </c>
      <c r="U458" s="69"/>
      <c r="V458" s="69"/>
      <c r="W458" s="69">
        <f t="shared" si="91"/>
        <v>93424.72</v>
      </c>
      <c r="X458" s="69" t="str">
        <f t="shared" si="92"/>
        <v>Low Sale</v>
      </c>
      <c r="Y458" s="69">
        <f t="shared" si="96"/>
        <v>0</v>
      </c>
      <c r="Z458" s="69" t="str" cm="1">
        <f t="array" ref="Z458">_xlfn.IFS(Q458&gt;=300000,"Large",Q458&gt;=150000,"Medium", Q458&gt;=0,"Small")</f>
        <v>Small</v>
      </c>
      <c r="AA458" s="69" t="str">
        <f t="shared" si="93"/>
        <v>J</v>
      </c>
      <c r="AB458" s="69" t="str">
        <f t="shared" si="94"/>
        <v>00457</v>
      </c>
      <c r="AC458" s="69" t="str">
        <f t="shared" si="95"/>
        <v>John-East</v>
      </c>
      <c r="AD458" s="69"/>
      <c r="AE458" s="69"/>
      <c r="AF458" s="69"/>
      <c r="AG458" s="69"/>
      <c r="AH458" s="70"/>
      <c r="AI458" s="71"/>
    </row>
    <row r="459" spans="1:35" x14ac:dyDescent="0.3">
      <c r="A459" s="72" t="s">
        <v>696</v>
      </c>
      <c r="B459" s="73" t="s">
        <v>1154</v>
      </c>
      <c r="C459" s="73" t="s">
        <v>373</v>
      </c>
      <c r="D459" s="73" t="s">
        <v>740</v>
      </c>
      <c r="E459" s="73" t="s">
        <v>408</v>
      </c>
      <c r="F459" s="73">
        <v>33</v>
      </c>
      <c r="G459" s="73">
        <v>12161</v>
      </c>
      <c r="H459" s="73">
        <v>10</v>
      </c>
      <c r="I459" s="73">
        <v>7.5</v>
      </c>
      <c r="J459" s="73" t="s">
        <v>648</v>
      </c>
      <c r="K459" s="73" t="s">
        <v>392</v>
      </c>
      <c r="L459" s="73" t="s">
        <v>643</v>
      </c>
      <c r="M459" s="73">
        <f t="shared" si="85"/>
        <v>401313</v>
      </c>
      <c r="N459" s="73">
        <f t="shared" si="86"/>
        <v>40131.300000000003</v>
      </c>
      <c r="O459" s="73">
        <f t="shared" si="87"/>
        <v>361181.7</v>
      </c>
      <c r="P459" s="73">
        <f t="shared" si="88"/>
        <v>27088.627499999999</v>
      </c>
      <c r="Q459" s="73">
        <f t="shared" si="89"/>
        <v>388270.32750000001</v>
      </c>
      <c r="R459" s="73"/>
      <c r="S459" s="73"/>
      <c r="T459" s="73">
        <f t="shared" si="90"/>
        <v>27088.627499999999</v>
      </c>
      <c r="U459" s="73"/>
      <c r="V459" s="73"/>
      <c r="W459" s="73">
        <f t="shared" si="91"/>
        <v>388770.32750000001</v>
      </c>
      <c r="X459" s="73" t="str">
        <f t="shared" si="92"/>
        <v>High sale</v>
      </c>
      <c r="Y459" s="73">
        <f t="shared" si="96"/>
        <v>18059.085000000003</v>
      </c>
      <c r="Z459" s="73" t="str" cm="1">
        <f t="array" ref="Z459">_xlfn.IFS(Q459&gt;=300000,"Large",Q459&gt;=150000,"Medium", Q459&gt;=0,"Small")</f>
        <v>Large</v>
      </c>
      <c r="AA459" s="73" t="str">
        <f t="shared" si="93"/>
        <v>J</v>
      </c>
      <c r="AB459" s="73" t="str">
        <f t="shared" si="94"/>
        <v>00458</v>
      </c>
      <c r="AC459" s="73" t="str">
        <f t="shared" si="95"/>
        <v>Fatima-North</v>
      </c>
      <c r="AD459" s="73"/>
      <c r="AE459" s="73"/>
      <c r="AF459" s="73"/>
      <c r="AG459" s="73"/>
      <c r="AH459" s="74"/>
      <c r="AI459" s="75"/>
    </row>
    <row r="460" spans="1:35" x14ac:dyDescent="0.3">
      <c r="A460" s="76" t="s">
        <v>676</v>
      </c>
      <c r="B460" s="69" t="s">
        <v>1155</v>
      </c>
      <c r="C460" s="69" t="s">
        <v>379</v>
      </c>
      <c r="D460" s="69" t="s">
        <v>710</v>
      </c>
      <c r="E460" s="69" t="s">
        <v>641</v>
      </c>
      <c r="F460" s="69">
        <v>11</v>
      </c>
      <c r="G460" s="69">
        <v>5889</v>
      </c>
      <c r="H460" s="69">
        <v>15</v>
      </c>
      <c r="I460" s="69">
        <v>7.5</v>
      </c>
      <c r="J460" s="69" t="s">
        <v>656</v>
      </c>
      <c r="K460" s="69" t="s">
        <v>392</v>
      </c>
      <c r="L460" s="69" t="s">
        <v>665</v>
      </c>
      <c r="M460" s="69">
        <f t="shared" si="85"/>
        <v>64779</v>
      </c>
      <c r="N460" s="69">
        <f t="shared" si="86"/>
        <v>9716.85</v>
      </c>
      <c r="O460" s="69">
        <f t="shared" si="87"/>
        <v>55062.15</v>
      </c>
      <c r="P460" s="69">
        <f t="shared" si="88"/>
        <v>4129.6612500000001</v>
      </c>
      <c r="Q460" s="69">
        <f t="shared" si="89"/>
        <v>59191.811249999999</v>
      </c>
      <c r="R460" s="69"/>
      <c r="S460" s="69"/>
      <c r="T460" s="69">
        <f t="shared" si="90"/>
        <v>4129.6612500000001</v>
      </c>
      <c r="U460" s="69"/>
      <c r="V460" s="69"/>
      <c r="W460" s="69">
        <f t="shared" si="91"/>
        <v>59691.811249999999</v>
      </c>
      <c r="X460" s="69" t="str">
        <f t="shared" si="92"/>
        <v>Low Sale</v>
      </c>
      <c r="Y460" s="69">
        <f t="shared" si="96"/>
        <v>0</v>
      </c>
      <c r="Z460" s="69" t="str" cm="1">
        <f t="array" ref="Z460">_xlfn.IFS(Q460&gt;=300000,"Large",Q460&gt;=150000,"Medium", Q460&gt;=0,"Small")</f>
        <v>Small</v>
      </c>
      <c r="AA460" s="69" t="str">
        <f t="shared" si="93"/>
        <v>J</v>
      </c>
      <c r="AB460" s="69" t="str">
        <f t="shared" si="94"/>
        <v>00459</v>
      </c>
      <c r="AC460" s="69" t="str">
        <f t="shared" si="95"/>
        <v>John-East</v>
      </c>
      <c r="AD460" s="69"/>
      <c r="AE460" s="69"/>
      <c r="AF460" s="69"/>
      <c r="AG460" s="69"/>
      <c r="AH460" s="70"/>
      <c r="AI460" s="71"/>
    </row>
    <row r="461" spans="1:35" x14ac:dyDescent="0.3">
      <c r="A461" s="72" t="s">
        <v>750</v>
      </c>
      <c r="B461" s="73" t="s">
        <v>1156</v>
      </c>
      <c r="C461" s="73" t="s">
        <v>379</v>
      </c>
      <c r="D461" s="73" t="s">
        <v>245</v>
      </c>
      <c r="E461" s="73" t="s">
        <v>416</v>
      </c>
      <c r="F461" s="73">
        <v>21</v>
      </c>
      <c r="G461" s="73">
        <v>2461</v>
      </c>
      <c r="H461" s="73">
        <v>5</v>
      </c>
      <c r="I461" s="73">
        <v>7.5</v>
      </c>
      <c r="J461" s="73" t="s">
        <v>642</v>
      </c>
      <c r="K461" s="73" t="s">
        <v>372</v>
      </c>
      <c r="L461" s="73" t="s">
        <v>649</v>
      </c>
      <c r="M461" s="73">
        <f t="shared" si="85"/>
        <v>51681</v>
      </c>
      <c r="N461" s="73">
        <f t="shared" si="86"/>
        <v>2584.0500000000002</v>
      </c>
      <c r="O461" s="73">
        <f t="shared" si="87"/>
        <v>49096.95</v>
      </c>
      <c r="P461" s="73">
        <f t="shared" si="88"/>
        <v>3682.2712499999998</v>
      </c>
      <c r="Q461" s="73">
        <f t="shared" si="89"/>
        <v>52779.221249999995</v>
      </c>
      <c r="R461" s="73"/>
      <c r="S461" s="73"/>
      <c r="T461" s="73">
        <f t="shared" si="90"/>
        <v>3682.2712499999998</v>
      </c>
      <c r="U461" s="73"/>
      <c r="V461" s="73"/>
      <c r="W461" s="73">
        <f t="shared" si="91"/>
        <v>53279.221249999995</v>
      </c>
      <c r="X461" s="73" t="str">
        <f t="shared" si="92"/>
        <v>Low Sale</v>
      </c>
      <c r="Y461" s="73">
        <f t="shared" si="96"/>
        <v>0</v>
      </c>
      <c r="Z461" s="73" t="str" cm="1">
        <f t="array" ref="Z461">_xlfn.IFS(Q461&gt;=300000,"Large",Q461&gt;=150000,"Medium", Q461&gt;=0,"Small")</f>
        <v>Small</v>
      </c>
      <c r="AA461" s="73" t="str">
        <f t="shared" si="93"/>
        <v>J</v>
      </c>
      <c r="AB461" s="73" t="str">
        <f t="shared" si="94"/>
        <v>00460</v>
      </c>
      <c r="AC461" s="73" t="str">
        <f t="shared" si="95"/>
        <v>John-West</v>
      </c>
      <c r="AD461" s="73"/>
      <c r="AE461" s="73"/>
      <c r="AF461" s="73"/>
      <c r="AG461" s="73"/>
      <c r="AH461" s="74"/>
      <c r="AI461" s="75"/>
    </row>
    <row r="462" spans="1:35" x14ac:dyDescent="0.3">
      <c r="A462" s="76" t="s">
        <v>693</v>
      </c>
      <c r="B462" s="69" t="s">
        <v>1157</v>
      </c>
      <c r="C462" s="69" t="s">
        <v>100</v>
      </c>
      <c r="D462" s="69" t="s">
        <v>718</v>
      </c>
      <c r="E462" s="69" t="s">
        <v>403</v>
      </c>
      <c r="F462" s="69">
        <v>36</v>
      </c>
      <c r="G462" s="69">
        <v>5989</v>
      </c>
      <c r="H462" s="69">
        <v>15</v>
      </c>
      <c r="I462" s="69">
        <v>7.5</v>
      </c>
      <c r="J462" s="69" t="s">
        <v>635</v>
      </c>
      <c r="K462" s="69" t="s">
        <v>384</v>
      </c>
      <c r="L462" s="69" t="s">
        <v>649</v>
      </c>
      <c r="M462" s="69">
        <f t="shared" si="85"/>
        <v>215604</v>
      </c>
      <c r="N462" s="69">
        <f t="shared" si="86"/>
        <v>32340.6</v>
      </c>
      <c r="O462" s="69">
        <f t="shared" si="87"/>
        <v>183263.4</v>
      </c>
      <c r="P462" s="69">
        <f t="shared" si="88"/>
        <v>13744.754999999999</v>
      </c>
      <c r="Q462" s="69">
        <f t="shared" si="89"/>
        <v>197008.155</v>
      </c>
      <c r="R462" s="69"/>
      <c r="S462" s="69"/>
      <c r="T462" s="69">
        <f t="shared" si="90"/>
        <v>13744.754999999999</v>
      </c>
      <c r="U462" s="69"/>
      <c r="V462" s="69"/>
      <c r="W462" s="69">
        <f t="shared" si="91"/>
        <v>197508.155</v>
      </c>
      <c r="X462" s="69" t="str">
        <f t="shared" si="92"/>
        <v>High sale</v>
      </c>
      <c r="Y462" s="69">
        <f t="shared" si="96"/>
        <v>9163.17</v>
      </c>
      <c r="Z462" s="69" t="str" cm="1">
        <f t="array" ref="Z462">_xlfn.IFS(Q462&gt;=300000,"Large",Q462&gt;=150000,"Medium", Q462&gt;=0,"Small")</f>
        <v>Medium</v>
      </c>
      <c r="AA462" s="69" t="str">
        <f t="shared" si="93"/>
        <v>J</v>
      </c>
      <c r="AB462" s="69" t="str">
        <f t="shared" si="94"/>
        <v>00461</v>
      </c>
      <c r="AC462" s="69" t="str">
        <f t="shared" si="95"/>
        <v>Kemi-West</v>
      </c>
      <c r="AD462" s="69"/>
      <c r="AE462" s="69"/>
      <c r="AF462" s="69"/>
      <c r="AG462" s="69"/>
      <c r="AH462" s="70"/>
      <c r="AI462" s="71"/>
    </row>
    <row r="463" spans="1:35" x14ac:dyDescent="0.3">
      <c r="A463" s="72" t="s">
        <v>705</v>
      </c>
      <c r="B463" s="73" t="s">
        <v>1158</v>
      </c>
      <c r="C463" s="73" t="s">
        <v>379</v>
      </c>
      <c r="D463" s="73" t="s">
        <v>685</v>
      </c>
      <c r="E463" s="73" t="s">
        <v>406</v>
      </c>
      <c r="F463" s="73">
        <v>24</v>
      </c>
      <c r="G463" s="73">
        <v>10445</v>
      </c>
      <c r="H463" s="73">
        <v>15</v>
      </c>
      <c r="I463" s="73">
        <v>7.5</v>
      </c>
      <c r="J463" s="73" t="s">
        <v>648</v>
      </c>
      <c r="K463" s="73" t="s">
        <v>384</v>
      </c>
      <c r="L463" s="73" t="s">
        <v>649</v>
      </c>
      <c r="M463" s="73">
        <f t="shared" si="85"/>
        <v>250680</v>
      </c>
      <c r="N463" s="73">
        <f t="shared" si="86"/>
        <v>37602</v>
      </c>
      <c r="O463" s="73">
        <f t="shared" si="87"/>
        <v>213078</v>
      </c>
      <c r="P463" s="73">
        <f t="shared" si="88"/>
        <v>15980.85</v>
      </c>
      <c r="Q463" s="73">
        <f t="shared" si="89"/>
        <v>229058.85</v>
      </c>
      <c r="R463" s="73"/>
      <c r="S463" s="73"/>
      <c r="T463" s="73">
        <f t="shared" si="90"/>
        <v>15980.849999999999</v>
      </c>
      <c r="U463" s="73"/>
      <c r="V463" s="73"/>
      <c r="W463" s="73">
        <f t="shared" si="91"/>
        <v>229558.85</v>
      </c>
      <c r="X463" s="73" t="str">
        <f t="shared" si="92"/>
        <v>High sale</v>
      </c>
      <c r="Y463" s="73">
        <f t="shared" si="96"/>
        <v>0</v>
      </c>
      <c r="Z463" s="73" t="str" cm="1">
        <f t="array" ref="Z463">_xlfn.IFS(Q463&gt;=300000,"Large",Q463&gt;=150000,"Medium", Q463&gt;=0,"Small")</f>
        <v>Medium</v>
      </c>
      <c r="AA463" s="73" t="str">
        <f t="shared" si="93"/>
        <v>J</v>
      </c>
      <c r="AB463" s="73" t="str">
        <f t="shared" si="94"/>
        <v>00462</v>
      </c>
      <c r="AC463" s="73" t="str">
        <f t="shared" si="95"/>
        <v>John-West</v>
      </c>
      <c r="AD463" s="73"/>
      <c r="AE463" s="73"/>
      <c r="AF463" s="73"/>
      <c r="AG463" s="73"/>
      <c r="AH463" s="74"/>
      <c r="AI463" s="75"/>
    </row>
    <row r="464" spans="1:35" x14ac:dyDescent="0.3">
      <c r="A464" s="76" t="s">
        <v>687</v>
      </c>
      <c r="B464" s="69" t="s">
        <v>1159</v>
      </c>
      <c r="C464" s="69" t="s">
        <v>100</v>
      </c>
      <c r="D464" s="69" t="s">
        <v>740</v>
      </c>
      <c r="E464" s="69" t="s">
        <v>408</v>
      </c>
      <c r="F464" s="69">
        <v>26</v>
      </c>
      <c r="G464" s="69">
        <v>10538</v>
      </c>
      <c r="H464" s="69">
        <v>10</v>
      </c>
      <c r="I464" s="69">
        <v>7.5</v>
      </c>
      <c r="J464" s="69" t="s">
        <v>656</v>
      </c>
      <c r="K464" s="69" t="s">
        <v>392</v>
      </c>
      <c r="L464" s="69" t="s">
        <v>649</v>
      </c>
      <c r="M464" s="69">
        <f t="shared" si="85"/>
        <v>273988</v>
      </c>
      <c r="N464" s="69">
        <f t="shared" si="86"/>
        <v>27398.799999999999</v>
      </c>
      <c r="O464" s="69">
        <f t="shared" si="87"/>
        <v>246589.2</v>
      </c>
      <c r="P464" s="69">
        <f t="shared" si="88"/>
        <v>18494.189999999999</v>
      </c>
      <c r="Q464" s="69">
        <f t="shared" si="89"/>
        <v>265083.39</v>
      </c>
      <c r="R464" s="69"/>
      <c r="S464" s="69"/>
      <c r="T464" s="69">
        <f t="shared" si="90"/>
        <v>18494.189999999999</v>
      </c>
      <c r="U464" s="69"/>
      <c r="V464" s="69"/>
      <c r="W464" s="69">
        <f t="shared" si="91"/>
        <v>265583.39</v>
      </c>
      <c r="X464" s="69" t="str">
        <f t="shared" si="92"/>
        <v>High sale</v>
      </c>
      <c r="Y464" s="69">
        <f t="shared" si="96"/>
        <v>0</v>
      </c>
      <c r="Z464" s="69" t="str" cm="1">
        <f t="array" ref="Z464">_xlfn.IFS(Q464&gt;=300000,"Large",Q464&gt;=150000,"Medium", Q464&gt;=0,"Small")</f>
        <v>Medium</v>
      </c>
      <c r="AA464" s="69" t="str">
        <f t="shared" si="93"/>
        <v>J</v>
      </c>
      <c r="AB464" s="69" t="str">
        <f t="shared" si="94"/>
        <v>00463</v>
      </c>
      <c r="AC464" s="69" t="str">
        <f t="shared" si="95"/>
        <v>Kemi-West</v>
      </c>
      <c r="AD464" s="69"/>
      <c r="AE464" s="69"/>
      <c r="AF464" s="69"/>
      <c r="AG464" s="69"/>
      <c r="AH464" s="70"/>
      <c r="AI464" s="71"/>
    </row>
    <row r="465" spans="1:35" x14ac:dyDescent="0.3">
      <c r="A465" s="72" t="s">
        <v>632</v>
      </c>
      <c r="B465" s="73" t="s">
        <v>1160</v>
      </c>
      <c r="C465" s="73" t="s">
        <v>100</v>
      </c>
      <c r="D465" s="73" t="s">
        <v>784</v>
      </c>
      <c r="E465" s="73" t="s">
        <v>785</v>
      </c>
      <c r="F465" s="73">
        <v>19</v>
      </c>
      <c r="G465" s="73">
        <v>884</v>
      </c>
      <c r="H465" s="73">
        <v>5</v>
      </c>
      <c r="I465" s="73">
        <v>7.5</v>
      </c>
      <c r="J465" s="73" t="s">
        <v>642</v>
      </c>
      <c r="K465" s="73" t="s">
        <v>392</v>
      </c>
      <c r="L465" s="73" t="s">
        <v>643</v>
      </c>
      <c r="M465" s="73">
        <f t="shared" si="85"/>
        <v>16796</v>
      </c>
      <c r="N465" s="73">
        <f t="shared" si="86"/>
        <v>839.8</v>
      </c>
      <c r="O465" s="73">
        <f t="shared" si="87"/>
        <v>15956.2</v>
      </c>
      <c r="P465" s="73">
        <f t="shared" si="88"/>
        <v>1196.7149999999999</v>
      </c>
      <c r="Q465" s="73">
        <f t="shared" si="89"/>
        <v>17152.915000000001</v>
      </c>
      <c r="R465" s="73"/>
      <c r="S465" s="73"/>
      <c r="T465" s="73">
        <f t="shared" si="90"/>
        <v>1196.7149999999999</v>
      </c>
      <c r="U465" s="73"/>
      <c r="V465" s="73"/>
      <c r="W465" s="73">
        <f t="shared" si="91"/>
        <v>17652.915000000001</v>
      </c>
      <c r="X465" s="73" t="str">
        <f t="shared" si="92"/>
        <v>Low Sale</v>
      </c>
      <c r="Y465" s="73">
        <f t="shared" si="96"/>
        <v>0</v>
      </c>
      <c r="Z465" s="73" t="str" cm="1">
        <f t="array" ref="Z465">_xlfn.IFS(Q465&gt;=300000,"Large",Q465&gt;=150000,"Medium", Q465&gt;=0,"Small")</f>
        <v>Small</v>
      </c>
      <c r="AA465" s="73" t="str">
        <f t="shared" si="93"/>
        <v>J</v>
      </c>
      <c r="AB465" s="73" t="str">
        <f t="shared" si="94"/>
        <v>00464</v>
      </c>
      <c r="AC465" s="73" t="str">
        <f t="shared" si="95"/>
        <v>Kemi-North</v>
      </c>
      <c r="AD465" s="73"/>
      <c r="AE465" s="73"/>
      <c r="AF465" s="73"/>
      <c r="AG465" s="73"/>
      <c r="AH465" s="74"/>
      <c r="AI465" s="75"/>
    </row>
    <row r="466" spans="1:35" x14ac:dyDescent="0.3">
      <c r="A466" s="76" t="s">
        <v>682</v>
      </c>
      <c r="B466" s="69" t="s">
        <v>1161</v>
      </c>
      <c r="C466" s="69" t="s">
        <v>93</v>
      </c>
      <c r="D466" s="69" t="s">
        <v>784</v>
      </c>
      <c r="E466" s="69" t="s">
        <v>785</v>
      </c>
      <c r="F466" s="69">
        <v>44</v>
      </c>
      <c r="G466" s="69">
        <v>8732</v>
      </c>
      <c r="H466" s="69">
        <v>5</v>
      </c>
      <c r="I466" s="69">
        <v>7.5</v>
      </c>
      <c r="J466" s="69" t="s">
        <v>635</v>
      </c>
      <c r="K466" s="69" t="s">
        <v>384</v>
      </c>
      <c r="L466" s="69" t="s">
        <v>636</v>
      </c>
      <c r="M466" s="69">
        <f t="shared" si="85"/>
        <v>384208</v>
      </c>
      <c r="N466" s="69">
        <f t="shared" si="86"/>
        <v>19210.400000000001</v>
      </c>
      <c r="O466" s="69">
        <f t="shared" si="87"/>
        <v>364997.6</v>
      </c>
      <c r="P466" s="69">
        <f t="shared" si="88"/>
        <v>27374.82</v>
      </c>
      <c r="Q466" s="69">
        <f t="shared" si="89"/>
        <v>392372.42</v>
      </c>
      <c r="R466" s="69"/>
      <c r="S466" s="69"/>
      <c r="T466" s="69">
        <f t="shared" si="90"/>
        <v>27374.819999999996</v>
      </c>
      <c r="U466" s="69"/>
      <c r="V466" s="69"/>
      <c r="W466" s="69">
        <f t="shared" si="91"/>
        <v>392872.42</v>
      </c>
      <c r="X466" s="69" t="str">
        <f t="shared" si="92"/>
        <v>High sale</v>
      </c>
      <c r="Y466" s="69">
        <f t="shared" si="96"/>
        <v>18249.88</v>
      </c>
      <c r="Z466" s="69" t="str" cm="1">
        <f t="array" ref="Z466">_xlfn.IFS(Q466&gt;=300000,"Large",Q466&gt;=150000,"Medium", Q466&gt;=0,"Small")</f>
        <v>Large</v>
      </c>
      <c r="AA466" s="69" t="str">
        <f t="shared" si="93"/>
        <v>J</v>
      </c>
      <c r="AB466" s="69" t="str">
        <f t="shared" si="94"/>
        <v>00465</v>
      </c>
      <c r="AC466" s="69" t="str">
        <f t="shared" si="95"/>
        <v>Ibrahim-South</v>
      </c>
      <c r="AD466" s="69"/>
      <c r="AE466" s="69"/>
      <c r="AF466" s="69"/>
      <c r="AG466" s="69"/>
      <c r="AH466" s="70"/>
      <c r="AI466" s="71"/>
    </row>
    <row r="467" spans="1:35" x14ac:dyDescent="0.3">
      <c r="A467" s="72" t="s">
        <v>727</v>
      </c>
      <c r="B467" s="73" t="s">
        <v>1162</v>
      </c>
      <c r="C467" s="73" t="s">
        <v>714</v>
      </c>
      <c r="D467" s="73" t="s">
        <v>710</v>
      </c>
      <c r="E467" s="73" t="s">
        <v>641</v>
      </c>
      <c r="F467" s="73">
        <v>22</v>
      </c>
      <c r="G467" s="73">
        <v>3402</v>
      </c>
      <c r="H467" s="73">
        <v>10</v>
      </c>
      <c r="I467" s="73">
        <v>7.5</v>
      </c>
      <c r="J467" s="73" t="s">
        <v>648</v>
      </c>
      <c r="K467" s="73" t="s">
        <v>392</v>
      </c>
      <c r="L467" s="73" t="s">
        <v>636</v>
      </c>
      <c r="M467" s="73">
        <f t="shared" si="85"/>
        <v>74844</v>
      </c>
      <c r="N467" s="73">
        <f t="shared" si="86"/>
        <v>7484.4</v>
      </c>
      <c r="O467" s="73">
        <f t="shared" si="87"/>
        <v>67359.600000000006</v>
      </c>
      <c r="P467" s="73">
        <f t="shared" si="88"/>
        <v>5051.97</v>
      </c>
      <c r="Q467" s="73">
        <f t="shared" si="89"/>
        <v>72411.570000000007</v>
      </c>
      <c r="R467" s="73"/>
      <c r="S467" s="73"/>
      <c r="T467" s="73">
        <f t="shared" si="90"/>
        <v>5051.97</v>
      </c>
      <c r="U467" s="73"/>
      <c r="V467" s="73"/>
      <c r="W467" s="73">
        <f t="shared" si="91"/>
        <v>72911.570000000007</v>
      </c>
      <c r="X467" s="73" t="str">
        <f t="shared" si="92"/>
        <v>Low Sale</v>
      </c>
      <c r="Y467" s="73">
        <f t="shared" si="96"/>
        <v>0</v>
      </c>
      <c r="Z467" s="73" t="str" cm="1">
        <f t="array" ref="Z467">_xlfn.IFS(Q467&gt;=300000,"Large",Q467&gt;=150000,"Medium", Q467&gt;=0,"Small")</f>
        <v>Small</v>
      </c>
      <c r="AA467" s="73" t="str">
        <f t="shared" si="93"/>
        <v>J</v>
      </c>
      <c r="AB467" s="73" t="str">
        <f t="shared" si="94"/>
        <v>00466</v>
      </c>
      <c r="AC467" s="73" t="str">
        <f t="shared" si="95"/>
        <v>Hassan-South</v>
      </c>
      <c r="AD467" s="73"/>
      <c r="AE467" s="73"/>
      <c r="AF467" s="73"/>
      <c r="AG467" s="73"/>
      <c r="AH467" s="74"/>
      <c r="AI467" s="75"/>
    </row>
    <row r="468" spans="1:35" x14ac:dyDescent="0.3">
      <c r="A468" s="76" t="s">
        <v>705</v>
      </c>
      <c r="B468" s="69" t="s">
        <v>1163</v>
      </c>
      <c r="C468" s="69" t="s">
        <v>373</v>
      </c>
      <c r="D468" s="69" t="s">
        <v>784</v>
      </c>
      <c r="E468" s="69" t="s">
        <v>785</v>
      </c>
      <c r="F468" s="69">
        <v>44</v>
      </c>
      <c r="G468" s="69">
        <v>7683</v>
      </c>
      <c r="H468" s="69">
        <v>5</v>
      </c>
      <c r="I468" s="69">
        <v>7.5</v>
      </c>
      <c r="J468" s="69" t="s">
        <v>648</v>
      </c>
      <c r="K468" s="69" t="s">
        <v>384</v>
      </c>
      <c r="L468" s="69" t="s">
        <v>643</v>
      </c>
      <c r="M468" s="69">
        <f t="shared" si="85"/>
        <v>338052</v>
      </c>
      <c r="N468" s="69">
        <f t="shared" si="86"/>
        <v>16902.599999999999</v>
      </c>
      <c r="O468" s="69">
        <f t="shared" si="87"/>
        <v>321149.40000000002</v>
      </c>
      <c r="P468" s="69">
        <f t="shared" si="88"/>
        <v>24086.205000000002</v>
      </c>
      <c r="Q468" s="69">
        <f t="shared" si="89"/>
        <v>345235.60500000004</v>
      </c>
      <c r="R468" s="69"/>
      <c r="S468" s="69"/>
      <c r="T468" s="69">
        <f t="shared" si="90"/>
        <v>24086.205000000002</v>
      </c>
      <c r="U468" s="69"/>
      <c r="V468" s="69"/>
      <c r="W468" s="69">
        <f t="shared" si="91"/>
        <v>345735.60500000004</v>
      </c>
      <c r="X468" s="69" t="str">
        <f t="shared" si="92"/>
        <v>High sale</v>
      </c>
      <c r="Y468" s="69">
        <f t="shared" si="96"/>
        <v>16057.470000000001</v>
      </c>
      <c r="Z468" s="69" t="str" cm="1">
        <f t="array" ref="Z468">_xlfn.IFS(Q468&gt;=300000,"Large",Q468&gt;=150000,"Medium", Q468&gt;=0,"Small")</f>
        <v>Large</v>
      </c>
      <c r="AA468" s="69" t="str">
        <f t="shared" si="93"/>
        <v>J</v>
      </c>
      <c r="AB468" s="69" t="str">
        <f t="shared" si="94"/>
        <v>00467</v>
      </c>
      <c r="AC468" s="69" t="str">
        <f t="shared" si="95"/>
        <v>Fatima-North</v>
      </c>
      <c r="AD468" s="69"/>
      <c r="AE468" s="69"/>
      <c r="AF468" s="69"/>
      <c r="AG468" s="69"/>
      <c r="AH468" s="70"/>
      <c r="AI468" s="71"/>
    </row>
    <row r="469" spans="1:35" x14ac:dyDescent="0.3">
      <c r="A469" s="72" t="s">
        <v>669</v>
      </c>
      <c r="B469" s="73" t="s">
        <v>1164</v>
      </c>
      <c r="C469" s="73" t="s">
        <v>100</v>
      </c>
      <c r="D469" s="73" t="s">
        <v>245</v>
      </c>
      <c r="E469" s="73" t="s">
        <v>416</v>
      </c>
      <c r="F469" s="73">
        <v>11</v>
      </c>
      <c r="G469" s="73">
        <v>1573</v>
      </c>
      <c r="H469" s="73">
        <v>10</v>
      </c>
      <c r="I469" s="73">
        <v>7.5</v>
      </c>
      <c r="J469" s="73" t="s">
        <v>656</v>
      </c>
      <c r="K469" s="73" t="s">
        <v>372</v>
      </c>
      <c r="L469" s="73" t="s">
        <v>643</v>
      </c>
      <c r="M469" s="73">
        <f t="shared" si="85"/>
        <v>17303</v>
      </c>
      <c r="N469" s="73">
        <f t="shared" si="86"/>
        <v>1730.3</v>
      </c>
      <c r="O469" s="73">
        <f t="shared" si="87"/>
        <v>15572.7</v>
      </c>
      <c r="P469" s="73">
        <f t="shared" si="88"/>
        <v>1167.9525000000001</v>
      </c>
      <c r="Q469" s="73">
        <f t="shared" si="89"/>
        <v>16740.6525</v>
      </c>
      <c r="R469" s="73"/>
      <c r="S469" s="73"/>
      <c r="T469" s="73">
        <f t="shared" si="90"/>
        <v>1167.9525000000001</v>
      </c>
      <c r="U469" s="73"/>
      <c r="V469" s="73"/>
      <c r="W469" s="73">
        <f t="shared" si="91"/>
        <v>17240.6525</v>
      </c>
      <c r="X469" s="73" t="str">
        <f t="shared" si="92"/>
        <v>Low Sale</v>
      </c>
      <c r="Y469" s="73">
        <f t="shared" si="96"/>
        <v>0</v>
      </c>
      <c r="Z469" s="73" t="str" cm="1">
        <f t="array" ref="Z469">_xlfn.IFS(Q469&gt;=300000,"Large",Q469&gt;=150000,"Medium", Q469&gt;=0,"Small")</f>
        <v>Small</v>
      </c>
      <c r="AA469" s="73" t="str">
        <f t="shared" si="93"/>
        <v>J</v>
      </c>
      <c r="AB469" s="73" t="str">
        <f t="shared" si="94"/>
        <v>00468</v>
      </c>
      <c r="AC469" s="73" t="str">
        <f t="shared" si="95"/>
        <v>Kemi-North</v>
      </c>
      <c r="AD469" s="73"/>
      <c r="AE469" s="73"/>
      <c r="AF469" s="73"/>
      <c r="AG469" s="73"/>
      <c r="AH469" s="74"/>
      <c r="AI469" s="75"/>
    </row>
    <row r="470" spans="1:35" x14ac:dyDescent="0.3">
      <c r="A470" s="76" t="s">
        <v>743</v>
      </c>
      <c r="B470" s="69" t="s">
        <v>1165</v>
      </c>
      <c r="C470" s="69" t="s">
        <v>89</v>
      </c>
      <c r="D470" s="69" t="s">
        <v>640</v>
      </c>
      <c r="E470" s="69" t="s">
        <v>641</v>
      </c>
      <c r="F470" s="69">
        <v>47</v>
      </c>
      <c r="G470" s="69">
        <v>14600</v>
      </c>
      <c r="H470" s="69">
        <v>0</v>
      </c>
      <c r="I470" s="69">
        <v>7.5</v>
      </c>
      <c r="J470" s="69" t="s">
        <v>635</v>
      </c>
      <c r="K470" s="69" t="s">
        <v>384</v>
      </c>
      <c r="L470" s="69" t="s">
        <v>643</v>
      </c>
      <c r="M470" s="69">
        <f t="shared" si="85"/>
        <v>686200</v>
      </c>
      <c r="N470" s="69">
        <f t="shared" si="86"/>
        <v>0</v>
      </c>
      <c r="O470" s="69">
        <f t="shared" si="87"/>
        <v>686200</v>
      </c>
      <c r="P470" s="69">
        <f t="shared" si="88"/>
        <v>51465</v>
      </c>
      <c r="Q470" s="69">
        <f t="shared" si="89"/>
        <v>737665</v>
      </c>
      <c r="R470" s="69"/>
      <c r="S470" s="69"/>
      <c r="T470" s="69">
        <f t="shared" si="90"/>
        <v>51465</v>
      </c>
      <c r="U470" s="69"/>
      <c r="V470" s="69"/>
      <c r="W470" s="69">
        <f t="shared" si="91"/>
        <v>738165</v>
      </c>
      <c r="X470" s="69" t="str">
        <f t="shared" si="92"/>
        <v>High sale</v>
      </c>
      <c r="Y470" s="69">
        <f t="shared" si="96"/>
        <v>34310</v>
      </c>
      <c r="Z470" s="69" t="str" cm="1">
        <f t="array" ref="Z470">_xlfn.IFS(Q470&gt;=300000,"Large",Q470&gt;=150000,"Medium", Q470&gt;=0,"Small")</f>
        <v>Large</v>
      </c>
      <c r="AA470" s="69" t="str">
        <f t="shared" si="93"/>
        <v>J</v>
      </c>
      <c r="AB470" s="69" t="str">
        <f t="shared" si="94"/>
        <v>00469</v>
      </c>
      <c r="AC470" s="69" t="str">
        <f t="shared" si="95"/>
        <v>Chinedu-North</v>
      </c>
      <c r="AD470" s="69"/>
      <c r="AE470" s="69"/>
      <c r="AF470" s="69"/>
      <c r="AG470" s="69"/>
      <c r="AH470" s="70"/>
      <c r="AI470" s="71"/>
    </row>
    <row r="471" spans="1:35" x14ac:dyDescent="0.3">
      <c r="A471" s="72" t="s">
        <v>691</v>
      </c>
      <c r="B471" s="73" t="s">
        <v>1166</v>
      </c>
      <c r="C471" s="73" t="s">
        <v>100</v>
      </c>
      <c r="D471" s="73" t="s">
        <v>652</v>
      </c>
      <c r="E471" s="73" t="s">
        <v>653</v>
      </c>
      <c r="F471" s="73">
        <v>6</v>
      </c>
      <c r="G471" s="73">
        <v>3490</v>
      </c>
      <c r="H471" s="73">
        <v>15</v>
      </c>
      <c r="I471" s="73">
        <v>7.5</v>
      </c>
      <c r="J471" s="73" t="s">
        <v>635</v>
      </c>
      <c r="K471" s="73" t="s">
        <v>392</v>
      </c>
      <c r="L471" s="73" t="s">
        <v>665</v>
      </c>
      <c r="M471" s="73">
        <f t="shared" si="85"/>
        <v>20940</v>
      </c>
      <c r="N471" s="73">
        <f t="shared" si="86"/>
        <v>3141</v>
      </c>
      <c r="O471" s="73">
        <f t="shared" si="87"/>
        <v>17799</v>
      </c>
      <c r="P471" s="73">
        <f t="shared" si="88"/>
        <v>1334.925</v>
      </c>
      <c r="Q471" s="73">
        <f t="shared" si="89"/>
        <v>19133.924999999999</v>
      </c>
      <c r="R471" s="73"/>
      <c r="S471" s="73"/>
      <c r="T471" s="73">
        <f t="shared" si="90"/>
        <v>1334.925</v>
      </c>
      <c r="U471" s="73"/>
      <c r="V471" s="73"/>
      <c r="W471" s="73">
        <f t="shared" si="91"/>
        <v>19633.924999999999</v>
      </c>
      <c r="X471" s="73" t="str">
        <f t="shared" si="92"/>
        <v>Low Sale</v>
      </c>
      <c r="Y471" s="73">
        <f t="shared" si="96"/>
        <v>0</v>
      </c>
      <c r="Z471" s="73" t="str" cm="1">
        <f t="array" ref="Z471">_xlfn.IFS(Q471&gt;=300000,"Large",Q471&gt;=150000,"Medium", Q471&gt;=0,"Small")</f>
        <v>Small</v>
      </c>
      <c r="AA471" s="73" t="str">
        <f t="shared" si="93"/>
        <v>J</v>
      </c>
      <c r="AB471" s="73" t="str">
        <f t="shared" si="94"/>
        <v>00470</v>
      </c>
      <c r="AC471" s="73" t="str">
        <f t="shared" si="95"/>
        <v>Kemi-East</v>
      </c>
      <c r="AD471" s="73"/>
      <c r="AE471" s="73"/>
      <c r="AF471" s="73"/>
      <c r="AG471" s="73"/>
      <c r="AH471" s="74"/>
      <c r="AI471" s="75"/>
    </row>
    <row r="472" spans="1:35" x14ac:dyDescent="0.3">
      <c r="A472" s="76" t="s">
        <v>747</v>
      </c>
      <c r="B472" s="69" t="s">
        <v>1167</v>
      </c>
      <c r="C472" s="69" t="s">
        <v>662</v>
      </c>
      <c r="D472" s="69" t="s">
        <v>681</v>
      </c>
      <c r="E472" s="69" t="s">
        <v>673</v>
      </c>
      <c r="F472" s="69">
        <v>47</v>
      </c>
      <c r="G472" s="69">
        <v>5541</v>
      </c>
      <c r="H472" s="69">
        <v>10</v>
      </c>
      <c r="I472" s="69">
        <v>7.5</v>
      </c>
      <c r="J472" s="69" t="s">
        <v>648</v>
      </c>
      <c r="K472" s="69" t="s">
        <v>392</v>
      </c>
      <c r="L472" s="69" t="s">
        <v>636</v>
      </c>
      <c r="M472" s="69">
        <f t="shared" si="85"/>
        <v>260427</v>
      </c>
      <c r="N472" s="69">
        <f t="shared" si="86"/>
        <v>26042.7</v>
      </c>
      <c r="O472" s="69">
        <f t="shared" si="87"/>
        <v>234384.3</v>
      </c>
      <c r="P472" s="69">
        <f t="shared" si="88"/>
        <v>17578.822499999998</v>
      </c>
      <c r="Q472" s="69">
        <f t="shared" si="89"/>
        <v>251963.1225</v>
      </c>
      <c r="R472" s="69"/>
      <c r="S472" s="69"/>
      <c r="T472" s="69">
        <f t="shared" si="90"/>
        <v>17578.822499999998</v>
      </c>
      <c r="U472" s="69"/>
      <c r="V472" s="69"/>
      <c r="W472" s="69">
        <f t="shared" si="91"/>
        <v>252463.1225</v>
      </c>
      <c r="X472" s="69" t="str">
        <f t="shared" si="92"/>
        <v>High sale</v>
      </c>
      <c r="Y472" s="69">
        <f t="shared" si="96"/>
        <v>11719.215</v>
      </c>
      <c r="Z472" s="69" t="str" cm="1">
        <f t="array" ref="Z472">_xlfn.IFS(Q472&gt;=300000,"Large",Q472&gt;=150000,"Medium", Q472&gt;=0,"Small")</f>
        <v>Medium</v>
      </c>
      <c r="AA472" s="69" t="str">
        <f t="shared" si="93"/>
        <v>J</v>
      </c>
      <c r="AB472" s="69" t="str">
        <f t="shared" si="94"/>
        <v>00471</v>
      </c>
      <c r="AC472" s="69" t="str">
        <f t="shared" si="95"/>
        <v>Ade-South</v>
      </c>
      <c r="AD472" s="69"/>
      <c r="AE472" s="69"/>
      <c r="AF472" s="69"/>
      <c r="AG472" s="69"/>
      <c r="AH472" s="70"/>
      <c r="AI472" s="71"/>
    </row>
    <row r="473" spans="1:35" x14ac:dyDescent="0.3">
      <c r="A473" s="72" t="s">
        <v>637</v>
      </c>
      <c r="B473" s="73" t="s">
        <v>1168</v>
      </c>
      <c r="C473" s="73" t="s">
        <v>379</v>
      </c>
      <c r="D473" s="73" t="s">
        <v>246</v>
      </c>
      <c r="E473" s="73" t="s">
        <v>416</v>
      </c>
      <c r="F473" s="73">
        <v>25</v>
      </c>
      <c r="G473" s="73">
        <v>1561</v>
      </c>
      <c r="H473" s="73">
        <v>0</v>
      </c>
      <c r="I473" s="73">
        <v>7.5</v>
      </c>
      <c r="J473" s="73" t="s">
        <v>635</v>
      </c>
      <c r="K473" s="73" t="s">
        <v>372</v>
      </c>
      <c r="L473" s="73" t="s">
        <v>636</v>
      </c>
      <c r="M473" s="73">
        <f t="shared" si="85"/>
        <v>39025</v>
      </c>
      <c r="N473" s="73">
        <f t="shared" si="86"/>
        <v>0</v>
      </c>
      <c r="O473" s="73">
        <f t="shared" si="87"/>
        <v>39025</v>
      </c>
      <c r="P473" s="73">
        <f t="shared" si="88"/>
        <v>2926.875</v>
      </c>
      <c r="Q473" s="73">
        <f t="shared" si="89"/>
        <v>41951.875</v>
      </c>
      <c r="R473" s="73"/>
      <c r="S473" s="73"/>
      <c r="T473" s="73">
        <f t="shared" si="90"/>
        <v>2926.875</v>
      </c>
      <c r="U473" s="73"/>
      <c r="V473" s="73"/>
      <c r="W473" s="73">
        <f t="shared" si="91"/>
        <v>42451.875</v>
      </c>
      <c r="X473" s="73" t="str">
        <f t="shared" si="92"/>
        <v>Low Sale</v>
      </c>
      <c r="Y473" s="73">
        <f t="shared" si="96"/>
        <v>0</v>
      </c>
      <c r="Z473" s="73" t="str" cm="1">
        <f t="array" ref="Z473">_xlfn.IFS(Q473&gt;=300000,"Large",Q473&gt;=150000,"Medium", Q473&gt;=0,"Small")</f>
        <v>Small</v>
      </c>
      <c r="AA473" s="73" t="str">
        <f t="shared" si="93"/>
        <v>J</v>
      </c>
      <c r="AB473" s="73" t="str">
        <f t="shared" si="94"/>
        <v>00472</v>
      </c>
      <c r="AC473" s="73" t="str">
        <f t="shared" si="95"/>
        <v>John-South</v>
      </c>
      <c r="AD473" s="73"/>
      <c r="AE473" s="73"/>
      <c r="AF473" s="73"/>
      <c r="AG473" s="73"/>
      <c r="AH473" s="74"/>
      <c r="AI473" s="75"/>
    </row>
    <row r="474" spans="1:35" x14ac:dyDescent="0.3">
      <c r="A474" s="76" t="s">
        <v>687</v>
      </c>
      <c r="B474" s="69" t="s">
        <v>1169</v>
      </c>
      <c r="C474" s="69" t="s">
        <v>93</v>
      </c>
      <c r="D474" s="69" t="s">
        <v>690</v>
      </c>
      <c r="E474" s="69" t="s">
        <v>408</v>
      </c>
      <c r="F474" s="69">
        <v>10</v>
      </c>
      <c r="G474" s="69">
        <v>1551</v>
      </c>
      <c r="H474" s="69">
        <v>10</v>
      </c>
      <c r="I474" s="69">
        <v>7.5</v>
      </c>
      <c r="J474" s="69" t="s">
        <v>642</v>
      </c>
      <c r="K474" s="69" t="s">
        <v>372</v>
      </c>
      <c r="L474" s="69" t="s">
        <v>636</v>
      </c>
      <c r="M474" s="69">
        <f t="shared" si="85"/>
        <v>15510</v>
      </c>
      <c r="N474" s="69">
        <f t="shared" si="86"/>
        <v>1551</v>
      </c>
      <c r="O474" s="69">
        <f t="shared" si="87"/>
        <v>13959</v>
      </c>
      <c r="P474" s="69">
        <f t="shared" si="88"/>
        <v>1046.925</v>
      </c>
      <c r="Q474" s="69">
        <f t="shared" si="89"/>
        <v>15005.924999999999</v>
      </c>
      <c r="R474" s="69"/>
      <c r="S474" s="69"/>
      <c r="T474" s="69">
        <f t="shared" si="90"/>
        <v>1046.925</v>
      </c>
      <c r="U474" s="69"/>
      <c r="V474" s="69"/>
      <c r="W474" s="69">
        <f t="shared" si="91"/>
        <v>15505.924999999999</v>
      </c>
      <c r="X474" s="69" t="str">
        <f t="shared" si="92"/>
        <v>Low Sale</v>
      </c>
      <c r="Y474" s="69">
        <f t="shared" si="96"/>
        <v>0</v>
      </c>
      <c r="Z474" s="69" t="str" cm="1">
        <f t="array" ref="Z474">_xlfn.IFS(Q474&gt;=300000,"Large",Q474&gt;=150000,"Medium", Q474&gt;=0,"Small")</f>
        <v>Small</v>
      </c>
      <c r="AA474" s="69" t="str">
        <f t="shared" si="93"/>
        <v>J</v>
      </c>
      <c r="AB474" s="69" t="str">
        <f t="shared" si="94"/>
        <v>00473</v>
      </c>
      <c r="AC474" s="69" t="str">
        <f t="shared" si="95"/>
        <v>Ibrahim-South</v>
      </c>
      <c r="AD474" s="69"/>
      <c r="AE474" s="69"/>
      <c r="AF474" s="69"/>
      <c r="AG474" s="69"/>
      <c r="AH474" s="70"/>
      <c r="AI474" s="71"/>
    </row>
    <row r="475" spans="1:35" x14ac:dyDescent="0.3">
      <c r="A475" s="72" t="s">
        <v>644</v>
      </c>
      <c r="B475" s="73" t="s">
        <v>1170</v>
      </c>
      <c r="C475" s="73" t="s">
        <v>89</v>
      </c>
      <c r="D475" s="73" t="s">
        <v>690</v>
      </c>
      <c r="E475" s="73" t="s">
        <v>408</v>
      </c>
      <c r="F475" s="73">
        <v>23</v>
      </c>
      <c r="G475" s="73">
        <v>1912</v>
      </c>
      <c r="H475" s="73">
        <v>5</v>
      </c>
      <c r="I475" s="73">
        <v>7.5</v>
      </c>
      <c r="J475" s="73" t="s">
        <v>656</v>
      </c>
      <c r="K475" s="73" t="s">
        <v>384</v>
      </c>
      <c r="L475" s="73" t="s">
        <v>665</v>
      </c>
      <c r="M475" s="73">
        <f t="shared" si="85"/>
        <v>43976</v>
      </c>
      <c r="N475" s="73">
        <f t="shared" si="86"/>
        <v>2198.8000000000002</v>
      </c>
      <c r="O475" s="73">
        <f t="shared" si="87"/>
        <v>41777.199999999997</v>
      </c>
      <c r="P475" s="73">
        <f t="shared" si="88"/>
        <v>3133.29</v>
      </c>
      <c r="Q475" s="73">
        <f t="shared" si="89"/>
        <v>44910.49</v>
      </c>
      <c r="R475" s="73"/>
      <c r="S475" s="73"/>
      <c r="T475" s="73">
        <f t="shared" si="90"/>
        <v>3133.2899999999995</v>
      </c>
      <c r="U475" s="73"/>
      <c r="V475" s="73"/>
      <c r="W475" s="73">
        <f t="shared" si="91"/>
        <v>45410.49</v>
      </c>
      <c r="X475" s="73" t="str">
        <f t="shared" si="92"/>
        <v>Low Sale</v>
      </c>
      <c r="Y475" s="73">
        <f t="shared" si="96"/>
        <v>0</v>
      </c>
      <c r="Z475" s="73" t="str" cm="1">
        <f t="array" ref="Z475">_xlfn.IFS(Q475&gt;=300000,"Large",Q475&gt;=150000,"Medium", Q475&gt;=0,"Small")</f>
        <v>Small</v>
      </c>
      <c r="AA475" s="73" t="str">
        <f t="shared" si="93"/>
        <v>J</v>
      </c>
      <c r="AB475" s="73" t="str">
        <f t="shared" si="94"/>
        <v>00474</v>
      </c>
      <c r="AC475" s="73" t="str">
        <f t="shared" si="95"/>
        <v>Chinedu-East</v>
      </c>
      <c r="AD475" s="73"/>
      <c r="AE475" s="73"/>
      <c r="AF475" s="73"/>
      <c r="AG475" s="73"/>
      <c r="AH475" s="74"/>
      <c r="AI475" s="75"/>
    </row>
    <row r="476" spans="1:35" x14ac:dyDescent="0.3">
      <c r="A476" s="76" t="s">
        <v>693</v>
      </c>
      <c r="B476" s="69" t="s">
        <v>1171</v>
      </c>
      <c r="C476" s="69" t="s">
        <v>671</v>
      </c>
      <c r="D476" s="69" t="s">
        <v>718</v>
      </c>
      <c r="E476" s="69" t="s">
        <v>403</v>
      </c>
      <c r="F476" s="69">
        <v>3</v>
      </c>
      <c r="G476" s="69">
        <v>5957</v>
      </c>
      <c r="H476" s="69">
        <v>10</v>
      </c>
      <c r="I476" s="69">
        <v>7.5</v>
      </c>
      <c r="J476" s="69" t="s">
        <v>656</v>
      </c>
      <c r="K476" s="69" t="s">
        <v>372</v>
      </c>
      <c r="L476" s="69" t="s">
        <v>665</v>
      </c>
      <c r="M476" s="69">
        <f t="shared" si="85"/>
        <v>17871</v>
      </c>
      <c r="N476" s="69">
        <f t="shared" si="86"/>
        <v>1787.1</v>
      </c>
      <c r="O476" s="69">
        <f t="shared" si="87"/>
        <v>16083.9</v>
      </c>
      <c r="P476" s="69">
        <f t="shared" si="88"/>
        <v>1206.2925</v>
      </c>
      <c r="Q476" s="69">
        <f t="shared" si="89"/>
        <v>17290.192500000001</v>
      </c>
      <c r="R476" s="69"/>
      <c r="S476" s="69"/>
      <c r="T476" s="69">
        <f t="shared" si="90"/>
        <v>1206.2925</v>
      </c>
      <c r="U476" s="69"/>
      <c r="V476" s="69"/>
      <c r="W476" s="69">
        <f t="shared" si="91"/>
        <v>17790.192500000001</v>
      </c>
      <c r="X476" s="69" t="str">
        <f t="shared" si="92"/>
        <v>Low Sale</v>
      </c>
      <c r="Y476" s="69">
        <f t="shared" si="96"/>
        <v>0</v>
      </c>
      <c r="Z476" s="69" t="str" cm="1">
        <f t="array" ref="Z476">_xlfn.IFS(Q476&gt;=300000,"Large",Q476&gt;=150000,"Medium", Q476&gt;=0,"Small")</f>
        <v>Small</v>
      </c>
      <c r="AA476" s="69" t="str">
        <f t="shared" si="93"/>
        <v>J</v>
      </c>
      <c r="AB476" s="69" t="str">
        <f t="shared" si="94"/>
        <v>00475</v>
      </c>
      <c r="AC476" s="69" t="str">
        <f t="shared" si="95"/>
        <v>Bola-East</v>
      </c>
      <c r="AD476" s="69"/>
      <c r="AE476" s="69"/>
      <c r="AF476" s="69"/>
      <c r="AG476" s="69"/>
      <c r="AH476" s="70"/>
      <c r="AI476" s="71"/>
    </row>
    <row r="477" spans="1:35" x14ac:dyDescent="0.3">
      <c r="A477" s="72" t="s">
        <v>760</v>
      </c>
      <c r="B477" s="73" t="s">
        <v>1172</v>
      </c>
      <c r="C477" s="73" t="s">
        <v>639</v>
      </c>
      <c r="D477" s="73" t="s">
        <v>216</v>
      </c>
      <c r="E477" s="73" t="s">
        <v>647</v>
      </c>
      <c r="F477" s="73">
        <v>35</v>
      </c>
      <c r="G477" s="73">
        <v>11763</v>
      </c>
      <c r="H477" s="73">
        <v>15</v>
      </c>
      <c r="I477" s="73">
        <v>7.5</v>
      </c>
      <c r="J477" s="73" t="s">
        <v>635</v>
      </c>
      <c r="K477" s="73" t="s">
        <v>392</v>
      </c>
      <c r="L477" s="73" t="s">
        <v>636</v>
      </c>
      <c r="M477" s="73">
        <f t="shared" si="85"/>
        <v>411705</v>
      </c>
      <c r="N477" s="73">
        <f t="shared" si="86"/>
        <v>61755.75</v>
      </c>
      <c r="O477" s="73">
        <f t="shared" si="87"/>
        <v>349949.25</v>
      </c>
      <c r="P477" s="73">
        <f t="shared" si="88"/>
        <v>26246.193749999999</v>
      </c>
      <c r="Q477" s="73">
        <f t="shared" si="89"/>
        <v>376195.44374999998</v>
      </c>
      <c r="R477" s="73"/>
      <c r="S477" s="73"/>
      <c r="T477" s="73">
        <f t="shared" si="90"/>
        <v>26246.193749999999</v>
      </c>
      <c r="U477" s="73"/>
      <c r="V477" s="73"/>
      <c r="W477" s="73">
        <f t="shared" si="91"/>
        <v>376695.44374999998</v>
      </c>
      <c r="X477" s="73" t="str">
        <f t="shared" si="92"/>
        <v>High sale</v>
      </c>
      <c r="Y477" s="73">
        <f t="shared" si="96"/>
        <v>17497.462500000001</v>
      </c>
      <c r="Z477" s="73" t="str" cm="1">
        <f t="array" ref="Z477">_xlfn.IFS(Q477&gt;=300000,"Large",Q477&gt;=150000,"Medium", Q477&gt;=0,"Small")</f>
        <v>Large</v>
      </c>
      <c r="AA477" s="73" t="str">
        <f t="shared" si="93"/>
        <v>J</v>
      </c>
      <c r="AB477" s="73" t="str">
        <f t="shared" si="94"/>
        <v>00476</v>
      </c>
      <c r="AC477" s="73" t="str">
        <f t="shared" si="95"/>
        <v>Grace-South</v>
      </c>
      <c r="AD477" s="73"/>
      <c r="AE477" s="73"/>
      <c r="AF477" s="73"/>
      <c r="AG477" s="73"/>
      <c r="AH477" s="74"/>
      <c r="AI477" s="75"/>
    </row>
    <row r="478" spans="1:35" x14ac:dyDescent="0.3">
      <c r="A478" s="76" t="s">
        <v>679</v>
      </c>
      <c r="B478" s="69" t="s">
        <v>1173</v>
      </c>
      <c r="C478" s="69" t="s">
        <v>662</v>
      </c>
      <c r="D478" s="69" t="s">
        <v>245</v>
      </c>
      <c r="E478" s="69" t="s">
        <v>416</v>
      </c>
      <c r="F478" s="69">
        <v>42</v>
      </c>
      <c r="G478" s="69">
        <v>1836</v>
      </c>
      <c r="H478" s="69">
        <v>15</v>
      </c>
      <c r="I478" s="69">
        <v>7.5</v>
      </c>
      <c r="J478" s="69" t="s">
        <v>648</v>
      </c>
      <c r="K478" s="69" t="s">
        <v>392</v>
      </c>
      <c r="L478" s="69" t="s">
        <v>665</v>
      </c>
      <c r="M478" s="69">
        <f t="shared" si="85"/>
        <v>77112</v>
      </c>
      <c r="N478" s="69">
        <f t="shared" si="86"/>
        <v>11566.8</v>
      </c>
      <c r="O478" s="69">
        <f t="shared" si="87"/>
        <v>65545.2</v>
      </c>
      <c r="P478" s="69">
        <f t="shared" si="88"/>
        <v>4915.8900000000003</v>
      </c>
      <c r="Q478" s="69">
        <f t="shared" si="89"/>
        <v>70461.09</v>
      </c>
      <c r="R478" s="69"/>
      <c r="S478" s="69"/>
      <c r="T478" s="69">
        <f t="shared" si="90"/>
        <v>4915.8899999999994</v>
      </c>
      <c r="U478" s="69"/>
      <c r="V478" s="69"/>
      <c r="W478" s="69">
        <f t="shared" si="91"/>
        <v>70961.09</v>
      </c>
      <c r="X478" s="69" t="str">
        <f t="shared" si="92"/>
        <v>Low Sale</v>
      </c>
      <c r="Y478" s="69">
        <f t="shared" si="96"/>
        <v>3277.26</v>
      </c>
      <c r="Z478" s="69" t="str" cm="1">
        <f t="array" ref="Z478">_xlfn.IFS(Q478&gt;=300000,"Large",Q478&gt;=150000,"Medium", Q478&gt;=0,"Small")</f>
        <v>Small</v>
      </c>
      <c r="AA478" s="69" t="str">
        <f t="shared" si="93"/>
        <v>J</v>
      </c>
      <c r="AB478" s="69" t="str">
        <f t="shared" si="94"/>
        <v>00477</v>
      </c>
      <c r="AC478" s="69" t="str">
        <f t="shared" si="95"/>
        <v>Ade-East</v>
      </c>
      <c r="AD478" s="69"/>
      <c r="AE478" s="69"/>
      <c r="AF478" s="69"/>
      <c r="AG478" s="69"/>
      <c r="AH478" s="70"/>
      <c r="AI478" s="71"/>
    </row>
    <row r="479" spans="1:35" x14ac:dyDescent="0.3">
      <c r="A479" s="72" t="s">
        <v>693</v>
      </c>
      <c r="B479" s="73" t="s">
        <v>1174</v>
      </c>
      <c r="C479" s="73" t="s">
        <v>373</v>
      </c>
      <c r="D479" s="73" t="s">
        <v>672</v>
      </c>
      <c r="E479" s="73" t="s">
        <v>673</v>
      </c>
      <c r="F479" s="73">
        <v>41</v>
      </c>
      <c r="G479" s="73">
        <v>4332</v>
      </c>
      <c r="H479" s="73">
        <v>15</v>
      </c>
      <c r="I479" s="73">
        <v>7.5</v>
      </c>
      <c r="J479" s="73" t="s">
        <v>635</v>
      </c>
      <c r="K479" s="73" t="s">
        <v>392</v>
      </c>
      <c r="L479" s="73" t="s">
        <v>643</v>
      </c>
      <c r="M479" s="73">
        <f t="shared" si="85"/>
        <v>177612</v>
      </c>
      <c r="N479" s="73">
        <f t="shared" si="86"/>
        <v>26641.8</v>
      </c>
      <c r="O479" s="73">
        <f t="shared" si="87"/>
        <v>150970.20000000001</v>
      </c>
      <c r="P479" s="73">
        <f t="shared" si="88"/>
        <v>11322.764999999999</v>
      </c>
      <c r="Q479" s="73">
        <f t="shared" si="89"/>
        <v>162292.96500000003</v>
      </c>
      <c r="R479" s="73"/>
      <c r="S479" s="73"/>
      <c r="T479" s="73">
        <f t="shared" si="90"/>
        <v>11322.765000000001</v>
      </c>
      <c r="U479" s="73"/>
      <c r="V479" s="73"/>
      <c r="W479" s="73">
        <f t="shared" si="91"/>
        <v>162792.96500000003</v>
      </c>
      <c r="X479" s="73" t="str">
        <f t="shared" si="92"/>
        <v>High sale</v>
      </c>
      <c r="Y479" s="73">
        <f t="shared" si="96"/>
        <v>7548.5100000000011</v>
      </c>
      <c r="Z479" s="73" t="str" cm="1">
        <f t="array" ref="Z479">_xlfn.IFS(Q479&gt;=300000,"Large",Q479&gt;=150000,"Medium", Q479&gt;=0,"Small")</f>
        <v>Medium</v>
      </c>
      <c r="AA479" s="73" t="str">
        <f t="shared" si="93"/>
        <v>J</v>
      </c>
      <c r="AB479" s="73" t="str">
        <f t="shared" si="94"/>
        <v>00478</v>
      </c>
      <c r="AC479" s="73" t="str">
        <f t="shared" si="95"/>
        <v>Fatima-North</v>
      </c>
      <c r="AD479" s="73"/>
      <c r="AE479" s="73"/>
      <c r="AF479" s="73"/>
      <c r="AG479" s="73"/>
      <c r="AH479" s="74"/>
      <c r="AI479" s="75"/>
    </row>
    <row r="480" spans="1:35" x14ac:dyDescent="0.3">
      <c r="A480" s="76" t="s">
        <v>743</v>
      </c>
      <c r="B480" s="69" t="s">
        <v>1175</v>
      </c>
      <c r="C480" s="69" t="s">
        <v>671</v>
      </c>
      <c r="D480" s="69" t="s">
        <v>685</v>
      </c>
      <c r="E480" s="69" t="s">
        <v>406</v>
      </c>
      <c r="F480" s="69">
        <v>12</v>
      </c>
      <c r="G480" s="69">
        <v>264</v>
      </c>
      <c r="H480" s="69">
        <v>5</v>
      </c>
      <c r="I480" s="69">
        <v>7.5</v>
      </c>
      <c r="J480" s="69" t="s">
        <v>635</v>
      </c>
      <c r="K480" s="69" t="s">
        <v>392</v>
      </c>
      <c r="L480" s="69" t="s">
        <v>636</v>
      </c>
      <c r="M480" s="69">
        <f t="shared" si="85"/>
        <v>3168</v>
      </c>
      <c r="N480" s="69">
        <f t="shared" si="86"/>
        <v>158.4</v>
      </c>
      <c r="O480" s="69">
        <f t="shared" si="87"/>
        <v>3009.6</v>
      </c>
      <c r="P480" s="69">
        <f t="shared" si="88"/>
        <v>225.72</v>
      </c>
      <c r="Q480" s="69">
        <f t="shared" si="89"/>
        <v>3235.3199999999997</v>
      </c>
      <c r="R480" s="69"/>
      <c r="S480" s="69"/>
      <c r="T480" s="69">
        <f t="shared" si="90"/>
        <v>225.72</v>
      </c>
      <c r="U480" s="69"/>
      <c r="V480" s="69"/>
      <c r="W480" s="69">
        <f t="shared" si="91"/>
        <v>3735.3199999999997</v>
      </c>
      <c r="X480" s="69" t="str">
        <f t="shared" si="92"/>
        <v>Low Sale</v>
      </c>
      <c r="Y480" s="69">
        <f t="shared" si="96"/>
        <v>0</v>
      </c>
      <c r="Z480" s="69" t="str" cm="1">
        <f t="array" ref="Z480">_xlfn.IFS(Q480&gt;=300000,"Large",Q480&gt;=150000,"Medium", Q480&gt;=0,"Small")</f>
        <v>Small</v>
      </c>
      <c r="AA480" s="69" t="str">
        <f t="shared" si="93"/>
        <v>J</v>
      </c>
      <c r="AB480" s="69" t="str">
        <f t="shared" si="94"/>
        <v>00479</v>
      </c>
      <c r="AC480" s="69" t="str">
        <f t="shared" si="95"/>
        <v>Bola-South</v>
      </c>
      <c r="AD480" s="69"/>
      <c r="AE480" s="69"/>
      <c r="AF480" s="69"/>
      <c r="AG480" s="69"/>
      <c r="AH480" s="70"/>
      <c r="AI480" s="71"/>
    </row>
    <row r="481" spans="1:35" x14ac:dyDescent="0.3">
      <c r="A481" s="72" t="s">
        <v>752</v>
      </c>
      <c r="B481" s="73" t="s">
        <v>1176</v>
      </c>
      <c r="C481" s="73" t="s">
        <v>379</v>
      </c>
      <c r="D481" s="73" t="s">
        <v>675</v>
      </c>
      <c r="E481" s="73" t="s">
        <v>403</v>
      </c>
      <c r="F481" s="73">
        <v>42</v>
      </c>
      <c r="G481" s="73">
        <v>9633</v>
      </c>
      <c r="H481" s="73">
        <v>10</v>
      </c>
      <c r="I481" s="73">
        <v>7.5</v>
      </c>
      <c r="J481" s="73" t="s">
        <v>642</v>
      </c>
      <c r="K481" s="73" t="s">
        <v>392</v>
      </c>
      <c r="L481" s="73" t="s">
        <v>636</v>
      </c>
      <c r="M481" s="73">
        <f t="shared" si="85"/>
        <v>404586</v>
      </c>
      <c r="N481" s="73">
        <f t="shared" si="86"/>
        <v>40458.6</v>
      </c>
      <c r="O481" s="73">
        <f t="shared" si="87"/>
        <v>364127.4</v>
      </c>
      <c r="P481" s="73">
        <f t="shared" si="88"/>
        <v>27309.555</v>
      </c>
      <c r="Q481" s="73">
        <f t="shared" si="89"/>
        <v>391436.95500000002</v>
      </c>
      <c r="R481" s="73"/>
      <c r="S481" s="73"/>
      <c r="T481" s="73">
        <f t="shared" si="90"/>
        <v>27309.555</v>
      </c>
      <c r="U481" s="73"/>
      <c r="V481" s="73"/>
      <c r="W481" s="73">
        <f t="shared" si="91"/>
        <v>391936.95500000002</v>
      </c>
      <c r="X481" s="73" t="str">
        <f t="shared" si="92"/>
        <v>High sale</v>
      </c>
      <c r="Y481" s="73">
        <f t="shared" si="96"/>
        <v>18206.370000000003</v>
      </c>
      <c r="Z481" s="73" t="str" cm="1">
        <f t="array" ref="Z481">_xlfn.IFS(Q481&gt;=300000,"Large",Q481&gt;=150000,"Medium", Q481&gt;=0,"Small")</f>
        <v>Large</v>
      </c>
      <c r="AA481" s="73" t="str">
        <f t="shared" si="93"/>
        <v>J</v>
      </c>
      <c r="AB481" s="73" t="str">
        <f t="shared" si="94"/>
        <v>00480</v>
      </c>
      <c r="AC481" s="73" t="str">
        <f t="shared" si="95"/>
        <v>John-South</v>
      </c>
      <c r="AD481" s="73"/>
      <c r="AE481" s="73"/>
      <c r="AF481" s="73"/>
      <c r="AG481" s="73"/>
      <c r="AH481" s="74"/>
      <c r="AI481" s="75"/>
    </row>
    <row r="482" spans="1:35" x14ac:dyDescent="0.3">
      <c r="A482" s="76" t="s">
        <v>669</v>
      </c>
      <c r="B482" s="69" t="s">
        <v>1177</v>
      </c>
      <c r="C482" s="69" t="s">
        <v>100</v>
      </c>
      <c r="D482" s="69" t="s">
        <v>640</v>
      </c>
      <c r="E482" s="69" t="s">
        <v>641</v>
      </c>
      <c r="F482" s="69">
        <v>23</v>
      </c>
      <c r="G482" s="69">
        <v>11717</v>
      </c>
      <c r="H482" s="69">
        <v>10</v>
      </c>
      <c r="I482" s="69">
        <v>7.5</v>
      </c>
      <c r="J482" s="69" t="s">
        <v>656</v>
      </c>
      <c r="K482" s="69" t="s">
        <v>392</v>
      </c>
      <c r="L482" s="69" t="s">
        <v>665</v>
      </c>
      <c r="M482" s="69">
        <f t="shared" si="85"/>
        <v>269491</v>
      </c>
      <c r="N482" s="69">
        <f t="shared" si="86"/>
        <v>26949.1</v>
      </c>
      <c r="O482" s="69">
        <f t="shared" si="87"/>
        <v>242541.9</v>
      </c>
      <c r="P482" s="69">
        <f t="shared" si="88"/>
        <v>18190.642500000002</v>
      </c>
      <c r="Q482" s="69">
        <f t="shared" si="89"/>
        <v>260732.54249999998</v>
      </c>
      <c r="R482" s="69"/>
      <c r="S482" s="69"/>
      <c r="T482" s="69">
        <f t="shared" si="90"/>
        <v>18190.642499999998</v>
      </c>
      <c r="U482" s="69"/>
      <c r="V482" s="69"/>
      <c r="W482" s="69">
        <f t="shared" si="91"/>
        <v>261232.54249999998</v>
      </c>
      <c r="X482" s="69" t="str">
        <f t="shared" si="92"/>
        <v>High sale</v>
      </c>
      <c r="Y482" s="69">
        <f t="shared" si="96"/>
        <v>0</v>
      </c>
      <c r="Z482" s="69" t="str" cm="1">
        <f t="array" ref="Z482">_xlfn.IFS(Q482&gt;=300000,"Large",Q482&gt;=150000,"Medium", Q482&gt;=0,"Small")</f>
        <v>Medium</v>
      </c>
      <c r="AA482" s="69" t="str">
        <f t="shared" si="93"/>
        <v>J</v>
      </c>
      <c r="AB482" s="69" t="str">
        <f t="shared" si="94"/>
        <v>00481</v>
      </c>
      <c r="AC482" s="69" t="str">
        <f t="shared" si="95"/>
        <v>Kemi-East</v>
      </c>
      <c r="AD482" s="69"/>
      <c r="AE482" s="69"/>
      <c r="AF482" s="69"/>
      <c r="AG482" s="69"/>
      <c r="AH482" s="70"/>
      <c r="AI482" s="71"/>
    </row>
    <row r="483" spans="1:35" x14ac:dyDescent="0.3">
      <c r="A483" s="72" t="s">
        <v>712</v>
      </c>
      <c r="B483" s="73" t="s">
        <v>1178</v>
      </c>
      <c r="C483" s="73" t="s">
        <v>373</v>
      </c>
      <c r="D483" s="73" t="s">
        <v>685</v>
      </c>
      <c r="E483" s="73" t="s">
        <v>406</v>
      </c>
      <c r="F483" s="73">
        <v>25</v>
      </c>
      <c r="G483" s="73">
        <v>9436</v>
      </c>
      <c r="H483" s="73">
        <v>5</v>
      </c>
      <c r="I483" s="73">
        <v>7.5</v>
      </c>
      <c r="J483" s="73" t="s">
        <v>642</v>
      </c>
      <c r="K483" s="73" t="s">
        <v>372</v>
      </c>
      <c r="L483" s="73" t="s">
        <v>636</v>
      </c>
      <c r="M483" s="73">
        <f t="shared" si="85"/>
        <v>235900</v>
      </c>
      <c r="N483" s="73">
        <f t="shared" si="86"/>
        <v>11795</v>
      </c>
      <c r="O483" s="73">
        <f t="shared" si="87"/>
        <v>224105</v>
      </c>
      <c r="P483" s="73">
        <f t="shared" si="88"/>
        <v>16807.875</v>
      </c>
      <c r="Q483" s="73">
        <f t="shared" si="89"/>
        <v>240912.875</v>
      </c>
      <c r="R483" s="73"/>
      <c r="S483" s="73"/>
      <c r="T483" s="73">
        <f t="shared" si="90"/>
        <v>16807.875</v>
      </c>
      <c r="U483" s="73"/>
      <c r="V483" s="73"/>
      <c r="W483" s="73">
        <f t="shared" si="91"/>
        <v>241412.875</v>
      </c>
      <c r="X483" s="73" t="str">
        <f t="shared" si="92"/>
        <v>High sale</v>
      </c>
      <c r="Y483" s="73">
        <f t="shared" si="96"/>
        <v>0</v>
      </c>
      <c r="Z483" s="73" t="str" cm="1">
        <f t="array" ref="Z483">_xlfn.IFS(Q483&gt;=300000,"Large",Q483&gt;=150000,"Medium", Q483&gt;=0,"Small")</f>
        <v>Medium</v>
      </c>
      <c r="AA483" s="73" t="str">
        <f t="shared" si="93"/>
        <v>J</v>
      </c>
      <c r="AB483" s="73" t="str">
        <f t="shared" si="94"/>
        <v>00482</v>
      </c>
      <c r="AC483" s="73" t="str">
        <f t="shared" si="95"/>
        <v>Fatima-South</v>
      </c>
      <c r="AD483" s="73"/>
      <c r="AE483" s="73"/>
      <c r="AF483" s="73"/>
      <c r="AG483" s="73"/>
      <c r="AH483" s="74"/>
      <c r="AI483" s="75"/>
    </row>
    <row r="484" spans="1:35" x14ac:dyDescent="0.3">
      <c r="A484" s="76" t="s">
        <v>812</v>
      </c>
      <c r="B484" s="69" t="s">
        <v>1179</v>
      </c>
      <c r="C484" s="69" t="s">
        <v>639</v>
      </c>
      <c r="D484" s="69" t="s">
        <v>698</v>
      </c>
      <c r="E484" s="69" t="s">
        <v>377</v>
      </c>
      <c r="F484" s="69">
        <v>31</v>
      </c>
      <c r="G484" s="69">
        <v>10820</v>
      </c>
      <c r="H484" s="69">
        <v>10</v>
      </c>
      <c r="I484" s="69">
        <v>7.5</v>
      </c>
      <c r="J484" s="69" t="s">
        <v>642</v>
      </c>
      <c r="K484" s="69" t="s">
        <v>372</v>
      </c>
      <c r="L484" s="69" t="s">
        <v>636</v>
      </c>
      <c r="M484" s="69">
        <f t="shared" si="85"/>
        <v>335420</v>
      </c>
      <c r="N484" s="69">
        <f t="shared" si="86"/>
        <v>33542</v>
      </c>
      <c r="O484" s="69">
        <f t="shared" si="87"/>
        <v>301878</v>
      </c>
      <c r="P484" s="69">
        <f t="shared" si="88"/>
        <v>22640.85</v>
      </c>
      <c r="Q484" s="69">
        <f t="shared" si="89"/>
        <v>324518.84999999998</v>
      </c>
      <c r="R484" s="69"/>
      <c r="S484" s="69"/>
      <c r="T484" s="69">
        <f t="shared" si="90"/>
        <v>22640.85</v>
      </c>
      <c r="U484" s="69"/>
      <c r="V484" s="69"/>
      <c r="W484" s="69">
        <f t="shared" si="91"/>
        <v>325018.84999999998</v>
      </c>
      <c r="X484" s="69" t="str">
        <f t="shared" si="92"/>
        <v>High sale</v>
      </c>
      <c r="Y484" s="69">
        <f t="shared" si="96"/>
        <v>15093.900000000001</v>
      </c>
      <c r="Z484" s="69" t="str" cm="1">
        <f t="array" ref="Z484">_xlfn.IFS(Q484&gt;=300000,"Large",Q484&gt;=150000,"Medium", Q484&gt;=0,"Small")</f>
        <v>Large</v>
      </c>
      <c r="AA484" s="69" t="str">
        <f t="shared" si="93"/>
        <v>J</v>
      </c>
      <c r="AB484" s="69" t="str">
        <f t="shared" si="94"/>
        <v>00483</v>
      </c>
      <c r="AC484" s="69" t="str">
        <f t="shared" si="95"/>
        <v>Grace-South</v>
      </c>
      <c r="AD484" s="69"/>
      <c r="AE484" s="69"/>
      <c r="AF484" s="69"/>
      <c r="AG484" s="69"/>
      <c r="AH484" s="70"/>
      <c r="AI484" s="71"/>
    </row>
    <row r="485" spans="1:35" x14ac:dyDescent="0.3">
      <c r="A485" s="72" t="s">
        <v>824</v>
      </c>
      <c r="B485" s="73" t="s">
        <v>1180</v>
      </c>
      <c r="C485" s="73" t="s">
        <v>379</v>
      </c>
      <c r="D485" s="73" t="s">
        <v>698</v>
      </c>
      <c r="E485" s="73" t="s">
        <v>377</v>
      </c>
      <c r="F485" s="73">
        <v>31</v>
      </c>
      <c r="G485" s="73">
        <v>10125</v>
      </c>
      <c r="H485" s="73">
        <v>0</v>
      </c>
      <c r="I485" s="73">
        <v>7.5</v>
      </c>
      <c r="J485" s="73" t="s">
        <v>642</v>
      </c>
      <c r="K485" s="73" t="s">
        <v>384</v>
      </c>
      <c r="L485" s="73" t="s">
        <v>643</v>
      </c>
      <c r="M485" s="73">
        <f t="shared" si="85"/>
        <v>313875</v>
      </c>
      <c r="N485" s="73">
        <f t="shared" si="86"/>
        <v>0</v>
      </c>
      <c r="O485" s="73">
        <f t="shared" si="87"/>
        <v>313875</v>
      </c>
      <c r="P485" s="73">
        <f t="shared" si="88"/>
        <v>23540.625</v>
      </c>
      <c r="Q485" s="73">
        <f t="shared" si="89"/>
        <v>337415.625</v>
      </c>
      <c r="R485" s="73"/>
      <c r="S485" s="73"/>
      <c r="T485" s="73">
        <f t="shared" si="90"/>
        <v>23540.625</v>
      </c>
      <c r="U485" s="73"/>
      <c r="V485" s="73"/>
      <c r="W485" s="73">
        <f t="shared" si="91"/>
        <v>337915.625</v>
      </c>
      <c r="X485" s="73" t="str">
        <f t="shared" si="92"/>
        <v>High sale</v>
      </c>
      <c r="Y485" s="73">
        <f t="shared" si="96"/>
        <v>15693.75</v>
      </c>
      <c r="Z485" s="73" t="str" cm="1">
        <f t="array" ref="Z485">_xlfn.IFS(Q485&gt;=300000,"Large",Q485&gt;=150000,"Medium", Q485&gt;=0,"Small")</f>
        <v>Large</v>
      </c>
      <c r="AA485" s="73" t="str">
        <f t="shared" si="93"/>
        <v>J</v>
      </c>
      <c r="AB485" s="73" t="str">
        <f t="shared" si="94"/>
        <v>00484</v>
      </c>
      <c r="AC485" s="73" t="str">
        <f t="shared" si="95"/>
        <v>John-North</v>
      </c>
      <c r="AD485" s="73"/>
      <c r="AE485" s="73"/>
      <c r="AF485" s="73"/>
      <c r="AG485" s="73"/>
      <c r="AH485" s="74"/>
      <c r="AI485" s="75"/>
    </row>
    <row r="486" spans="1:35" x14ac:dyDescent="0.3">
      <c r="A486" s="76" t="s">
        <v>658</v>
      </c>
      <c r="B486" s="69" t="s">
        <v>1181</v>
      </c>
      <c r="C486" s="69" t="s">
        <v>100</v>
      </c>
      <c r="D486" s="69" t="s">
        <v>652</v>
      </c>
      <c r="E486" s="69" t="s">
        <v>653</v>
      </c>
      <c r="F486" s="69">
        <v>20</v>
      </c>
      <c r="G486" s="69">
        <v>4834</v>
      </c>
      <c r="H486" s="69">
        <v>5</v>
      </c>
      <c r="I486" s="69">
        <v>7.5</v>
      </c>
      <c r="J486" s="69" t="s">
        <v>648</v>
      </c>
      <c r="K486" s="69" t="s">
        <v>372</v>
      </c>
      <c r="L486" s="69" t="s">
        <v>636</v>
      </c>
      <c r="M486" s="69">
        <f t="shared" si="85"/>
        <v>96680</v>
      </c>
      <c r="N486" s="69">
        <f t="shared" si="86"/>
        <v>4834</v>
      </c>
      <c r="O486" s="69">
        <f t="shared" si="87"/>
        <v>91846</v>
      </c>
      <c r="P486" s="69">
        <f t="shared" si="88"/>
        <v>6888.45</v>
      </c>
      <c r="Q486" s="69">
        <f t="shared" si="89"/>
        <v>98734.45</v>
      </c>
      <c r="R486" s="69"/>
      <c r="S486" s="69"/>
      <c r="T486" s="69">
        <f t="shared" si="90"/>
        <v>6888.45</v>
      </c>
      <c r="U486" s="69"/>
      <c r="V486" s="69"/>
      <c r="W486" s="69">
        <f t="shared" si="91"/>
        <v>99234.45</v>
      </c>
      <c r="X486" s="69" t="str">
        <f t="shared" si="92"/>
        <v>Low Sale</v>
      </c>
      <c r="Y486" s="69">
        <f t="shared" si="96"/>
        <v>0</v>
      </c>
      <c r="Z486" s="69" t="str" cm="1">
        <f t="array" ref="Z486">_xlfn.IFS(Q486&gt;=300000,"Large",Q486&gt;=150000,"Medium", Q486&gt;=0,"Small")</f>
        <v>Small</v>
      </c>
      <c r="AA486" s="69" t="str">
        <f t="shared" si="93"/>
        <v>J</v>
      </c>
      <c r="AB486" s="69" t="str">
        <f t="shared" si="94"/>
        <v>00485</v>
      </c>
      <c r="AC486" s="69" t="str">
        <f t="shared" si="95"/>
        <v>Kemi-South</v>
      </c>
      <c r="AD486" s="69"/>
      <c r="AE486" s="69"/>
      <c r="AF486" s="69"/>
      <c r="AG486" s="69"/>
      <c r="AH486" s="70"/>
      <c r="AI486" s="71"/>
    </row>
    <row r="487" spans="1:35" x14ac:dyDescent="0.3">
      <c r="A487" s="72" t="s">
        <v>705</v>
      </c>
      <c r="B487" s="73" t="s">
        <v>1182</v>
      </c>
      <c r="C487" s="73" t="s">
        <v>379</v>
      </c>
      <c r="D487" s="73" t="s">
        <v>634</v>
      </c>
      <c r="E487" s="73" t="s">
        <v>377</v>
      </c>
      <c r="F487" s="73">
        <v>22</v>
      </c>
      <c r="G487" s="73">
        <v>9647</v>
      </c>
      <c r="H487" s="73">
        <v>0</v>
      </c>
      <c r="I487" s="73">
        <v>7.5</v>
      </c>
      <c r="J487" s="73" t="s">
        <v>648</v>
      </c>
      <c r="K487" s="73" t="s">
        <v>392</v>
      </c>
      <c r="L487" s="73" t="s">
        <v>649</v>
      </c>
      <c r="M487" s="73">
        <f t="shared" si="85"/>
        <v>212234</v>
      </c>
      <c r="N487" s="73">
        <f t="shared" si="86"/>
        <v>0</v>
      </c>
      <c r="O487" s="73">
        <f t="shared" si="87"/>
        <v>212234</v>
      </c>
      <c r="P487" s="73">
        <f t="shared" si="88"/>
        <v>15917.55</v>
      </c>
      <c r="Q487" s="73">
        <f t="shared" si="89"/>
        <v>228151.55</v>
      </c>
      <c r="R487" s="73"/>
      <c r="S487" s="73"/>
      <c r="T487" s="73">
        <f t="shared" si="90"/>
        <v>15917.55</v>
      </c>
      <c r="U487" s="73"/>
      <c r="V487" s="73"/>
      <c r="W487" s="73">
        <f t="shared" si="91"/>
        <v>228651.55</v>
      </c>
      <c r="X487" s="73" t="str">
        <f t="shared" si="92"/>
        <v>High sale</v>
      </c>
      <c r="Y487" s="73">
        <f t="shared" si="96"/>
        <v>0</v>
      </c>
      <c r="Z487" s="73" t="str" cm="1">
        <f t="array" ref="Z487">_xlfn.IFS(Q487&gt;=300000,"Large",Q487&gt;=150000,"Medium", Q487&gt;=0,"Small")</f>
        <v>Medium</v>
      </c>
      <c r="AA487" s="73" t="str">
        <f t="shared" si="93"/>
        <v>J</v>
      </c>
      <c r="AB487" s="73" t="str">
        <f t="shared" si="94"/>
        <v>00486</v>
      </c>
      <c r="AC487" s="73" t="str">
        <f t="shared" si="95"/>
        <v>John-West</v>
      </c>
      <c r="AD487" s="73"/>
      <c r="AE487" s="73"/>
      <c r="AF487" s="73"/>
      <c r="AG487" s="73"/>
      <c r="AH487" s="74"/>
      <c r="AI487" s="75"/>
    </row>
    <row r="488" spans="1:35" x14ac:dyDescent="0.3">
      <c r="A488" s="76" t="s">
        <v>650</v>
      </c>
      <c r="B488" s="69" t="s">
        <v>1183</v>
      </c>
      <c r="C488" s="69" t="s">
        <v>373</v>
      </c>
      <c r="D488" s="69" t="s">
        <v>681</v>
      </c>
      <c r="E488" s="69" t="s">
        <v>673</v>
      </c>
      <c r="F488" s="69">
        <v>13</v>
      </c>
      <c r="G488" s="69">
        <v>11870</v>
      </c>
      <c r="H488" s="69">
        <v>0</v>
      </c>
      <c r="I488" s="69">
        <v>7.5</v>
      </c>
      <c r="J488" s="69" t="s">
        <v>648</v>
      </c>
      <c r="K488" s="69" t="s">
        <v>392</v>
      </c>
      <c r="L488" s="69" t="s">
        <v>665</v>
      </c>
      <c r="M488" s="69">
        <f t="shared" si="85"/>
        <v>154310</v>
      </c>
      <c r="N488" s="69">
        <f t="shared" si="86"/>
        <v>0</v>
      </c>
      <c r="O488" s="69">
        <f t="shared" si="87"/>
        <v>154310</v>
      </c>
      <c r="P488" s="69">
        <f t="shared" si="88"/>
        <v>11573.25</v>
      </c>
      <c r="Q488" s="69">
        <f t="shared" si="89"/>
        <v>165883.25</v>
      </c>
      <c r="R488" s="69"/>
      <c r="S488" s="69"/>
      <c r="T488" s="69">
        <f t="shared" si="90"/>
        <v>11573.25</v>
      </c>
      <c r="U488" s="69"/>
      <c r="V488" s="69"/>
      <c r="W488" s="69">
        <f t="shared" si="91"/>
        <v>166383.25</v>
      </c>
      <c r="X488" s="69" t="str">
        <f t="shared" si="92"/>
        <v>High sale</v>
      </c>
      <c r="Y488" s="69">
        <f t="shared" si="96"/>
        <v>0</v>
      </c>
      <c r="Z488" s="69" t="str" cm="1">
        <f t="array" ref="Z488">_xlfn.IFS(Q488&gt;=300000,"Large",Q488&gt;=150000,"Medium", Q488&gt;=0,"Small")</f>
        <v>Medium</v>
      </c>
      <c r="AA488" s="69" t="str">
        <f t="shared" si="93"/>
        <v>J</v>
      </c>
      <c r="AB488" s="69" t="str">
        <f t="shared" si="94"/>
        <v>00487</v>
      </c>
      <c r="AC488" s="69" t="str">
        <f t="shared" si="95"/>
        <v>Fatima-East</v>
      </c>
      <c r="AD488" s="69"/>
      <c r="AE488" s="69"/>
      <c r="AF488" s="69"/>
      <c r="AG488" s="69"/>
      <c r="AH488" s="70"/>
      <c r="AI488" s="71"/>
    </row>
    <row r="489" spans="1:35" x14ac:dyDescent="0.3">
      <c r="A489" s="72" t="s">
        <v>644</v>
      </c>
      <c r="B489" s="73" t="s">
        <v>1184</v>
      </c>
      <c r="C489" s="73" t="s">
        <v>671</v>
      </c>
      <c r="D489" s="73" t="s">
        <v>710</v>
      </c>
      <c r="E489" s="73" t="s">
        <v>641</v>
      </c>
      <c r="F489" s="73">
        <v>5</v>
      </c>
      <c r="G489" s="73">
        <v>4998</v>
      </c>
      <c r="H489" s="73">
        <v>0</v>
      </c>
      <c r="I489" s="73">
        <v>7.5</v>
      </c>
      <c r="J489" s="73" t="s">
        <v>642</v>
      </c>
      <c r="K489" s="73" t="s">
        <v>392</v>
      </c>
      <c r="L489" s="73" t="s">
        <v>636</v>
      </c>
      <c r="M489" s="73">
        <f t="shared" si="85"/>
        <v>24990</v>
      </c>
      <c r="N489" s="73">
        <f t="shared" si="86"/>
        <v>0</v>
      </c>
      <c r="O489" s="73">
        <f t="shared" si="87"/>
        <v>24990</v>
      </c>
      <c r="P489" s="73">
        <f t="shared" si="88"/>
        <v>1874.25</v>
      </c>
      <c r="Q489" s="73">
        <f t="shared" si="89"/>
        <v>26864.25</v>
      </c>
      <c r="R489" s="73"/>
      <c r="S489" s="73"/>
      <c r="T489" s="73">
        <f t="shared" si="90"/>
        <v>1874.25</v>
      </c>
      <c r="U489" s="73"/>
      <c r="V489" s="73"/>
      <c r="W489" s="73">
        <f t="shared" si="91"/>
        <v>27364.25</v>
      </c>
      <c r="X489" s="73" t="str">
        <f t="shared" si="92"/>
        <v>Low Sale</v>
      </c>
      <c r="Y489" s="73">
        <f t="shared" si="96"/>
        <v>0</v>
      </c>
      <c r="Z489" s="73" t="str" cm="1">
        <f t="array" ref="Z489">_xlfn.IFS(Q489&gt;=300000,"Large",Q489&gt;=150000,"Medium", Q489&gt;=0,"Small")</f>
        <v>Small</v>
      </c>
      <c r="AA489" s="73" t="str">
        <f t="shared" si="93"/>
        <v>J</v>
      </c>
      <c r="AB489" s="73" t="str">
        <f t="shared" si="94"/>
        <v>00488</v>
      </c>
      <c r="AC489" s="73" t="str">
        <f t="shared" si="95"/>
        <v>Bola-South</v>
      </c>
      <c r="AD489" s="73"/>
      <c r="AE489" s="73"/>
      <c r="AF489" s="73"/>
      <c r="AG489" s="73"/>
      <c r="AH489" s="74"/>
      <c r="AI489" s="75"/>
    </row>
    <row r="490" spans="1:35" x14ac:dyDescent="0.3">
      <c r="A490" s="76" t="s">
        <v>666</v>
      </c>
      <c r="B490" s="69" t="s">
        <v>1185</v>
      </c>
      <c r="C490" s="69" t="s">
        <v>89</v>
      </c>
      <c r="D490" s="69" t="s">
        <v>216</v>
      </c>
      <c r="E490" s="69" t="s">
        <v>647</v>
      </c>
      <c r="F490" s="69">
        <v>16</v>
      </c>
      <c r="G490" s="69">
        <v>10729</v>
      </c>
      <c r="H490" s="69">
        <v>0</v>
      </c>
      <c r="I490" s="69">
        <v>7.5</v>
      </c>
      <c r="J490" s="69" t="s">
        <v>635</v>
      </c>
      <c r="K490" s="69" t="s">
        <v>372</v>
      </c>
      <c r="L490" s="69" t="s">
        <v>643</v>
      </c>
      <c r="M490" s="69">
        <f t="shared" si="85"/>
        <v>171664</v>
      </c>
      <c r="N490" s="69">
        <f t="shared" si="86"/>
        <v>0</v>
      </c>
      <c r="O490" s="69">
        <f t="shared" si="87"/>
        <v>171664</v>
      </c>
      <c r="P490" s="69">
        <f t="shared" si="88"/>
        <v>12874.8</v>
      </c>
      <c r="Q490" s="69">
        <f t="shared" si="89"/>
        <v>184538.8</v>
      </c>
      <c r="R490" s="69"/>
      <c r="S490" s="69"/>
      <c r="T490" s="69">
        <f t="shared" si="90"/>
        <v>12874.8</v>
      </c>
      <c r="U490" s="69"/>
      <c r="V490" s="69"/>
      <c r="W490" s="69">
        <f t="shared" si="91"/>
        <v>185038.8</v>
      </c>
      <c r="X490" s="69" t="str">
        <f t="shared" si="92"/>
        <v>High sale</v>
      </c>
      <c r="Y490" s="69">
        <f t="shared" si="96"/>
        <v>0</v>
      </c>
      <c r="Z490" s="69" t="str" cm="1">
        <f t="array" ref="Z490">_xlfn.IFS(Q490&gt;=300000,"Large",Q490&gt;=150000,"Medium", Q490&gt;=0,"Small")</f>
        <v>Medium</v>
      </c>
      <c r="AA490" s="69" t="str">
        <f t="shared" si="93"/>
        <v>J</v>
      </c>
      <c r="AB490" s="69" t="str">
        <f t="shared" si="94"/>
        <v>00489</v>
      </c>
      <c r="AC490" s="69" t="str">
        <f t="shared" si="95"/>
        <v>Chinedu-North</v>
      </c>
      <c r="AD490" s="69"/>
      <c r="AE490" s="69"/>
      <c r="AF490" s="69"/>
      <c r="AG490" s="69"/>
      <c r="AH490" s="70"/>
      <c r="AI490" s="71"/>
    </row>
    <row r="491" spans="1:35" x14ac:dyDescent="0.3">
      <c r="A491" s="72" t="s">
        <v>750</v>
      </c>
      <c r="B491" s="73" t="s">
        <v>1186</v>
      </c>
      <c r="C491" s="73" t="s">
        <v>662</v>
      </c>
      <c r="D491" s="73" t="s">
        <v>710</v>
      </c>
      <c r="E491" s="73" t="s">
        <v>641</v>
      </c>
      <c r="F491" s="73">
        <v>17</v>
      </c>
      <c r="G491" s="73">
        <v>1660</v>
      </c>
      <c r="H491" s="73">
        <v>0</v>
      </c>
      <c r="I491" s="73">
        <v>7.5</v>
      </c>
      <c r="J491" s="73" t="s">
        <v>656</v>
      </c>
      <c r="K491" s="73" t="s">
        <v>392</v>
      </c>
      <c r="L491" s="73" t="s">
        <v>665</v>
      </c>
      <c r="M491" s="73">
        <f t="shared" si="85"/>
        <v>28220</v>
      </c>
      <c r="N491" s="73">
        <f t="shared" si="86"/>
        <v>0</v>
      </c>
      <c r="O491" s="73">
        <f t="shared" si="87"/>
        <v>28220</v>
      </c>
      <c r="P491" s="73">
        <f t="shared" si="88"/>
        <v>2116.5</v>
      </c>
      <c r="Q491" s="73">
        <f t="shared" si="89"/>
        <v>30336.5</v>
      </c>
      <c r="R491" s="73"/>
      <c r="S491" s="73"/>
      <c r="T491" s="73">
        <f t="shared" si="90"/>
        <v>2116.5</v>
      </c>
      <c r="U491" s="73"/>
      <c r="V491" s="73"/>
      <c r="W491" s="73">
        <f t="shared" si="91"/>
        <v>30836.5</v>
      </c>
      <c r="X491" s="73" t="str">
        <f t="shared" si="92"/>
        <v>Low Sale</v>
      </c>
      <c r="Y491" s="73">
        <f t="shared" si="96"/>
        <v>0</v>
      </c>
      <c r="Z491" s="73" t="str" cm="1">
        <f t="array" ref="Z491">_xlfn.IFS(Q491&gt;=300000,"Large",Q491&gt;=150000,"Medium", Q491&gt;=0,"Small")</f>
        <v>Small</v>
      </c>
      <c r="AA491" s="73" t="str">
        <f t="shared" si="93"/>
        <v>J</v>
      </c>
      <c r="AB491" s="73" t="str">
        <f t="shared" si="94"/>
        <v>00490</v>
      </c>
      <c r="AC491" s="73" t="str">
        <f t="shared" si="95"/>
        <v>Ade-East</v>
      </c>
      <c r="AD491" s="73"/>
      <c r="AE491" s="73"/>
      <c r="AF491" s="73"/>
      <c r="AG491" s="73"/>
      <c r="AH491" s="74"/>
      <c r="AI491" s="75"/>
    </row>
    <row r="492" spans="1:35" x14ac:dyDescent="0.3">
      <c r="A492" s="76" t="s">
        <v>644</v>
      </c>
      <c r="B492" s="69" t="s">
        <v>1187</v>
      </c>
      <c r="C492" s="69" t="s">
        <v>646</v>
      </c>
      <c r="D492" s="69" t="s">
        <v>718</v>
      </c>
      <c r="E492" s="69" t="s">
        <v>403</v>
      </c>
      <c r="F492" s="69">
        <v>30</v>
      </c>
      <c r="G492" s="69">
        <v>3379</v>
      </c>
      <c r="H492" s="69">
        <v>10</v>
      </c>
      <c r="I492" s="69">
        <v>7.5</v>
      </c>
      <c r="J492" s="69" t="s">
        <v>656</v>
      </c>
      <c r="K492" s="69" t="s">
        <v>372</v>
      </c>
      <c r="L492" s="69" t="s">
        <v>636</v>
      </c>
      <c r="M492" s="69">
        <f t="shared" si="85"/>
        <v>101370</v>
      </c>
      <c r="N492" s="69">
        <f t="shared" si="86"/>
        <v>10137</v>
      </c>
      <c r="O492" s="69">
        <f t="shared" si="87"/>
        <v>91233</v>
      </c>
      <c r="P492" s="69">
        <f t="shared" si="88"/>
        <v>6842.4750000000004</v>
      </c>
      <c r="Q492" s="69">
        <f t="shared" si="89"/>
        <v>98075.475000000006</v>
      </c>
      <c r="R492" s="69"/>
      <c r="S492" s="69"/>
      <c r="T492" s="69">
        <f t="shared" si="90"/>
        <v>6842.4749999999995</v>
      </c>
      <c r="U492" s="69"/>
      <c r="V492" s="69"/>
      <c r="W492" s="69">
        <f t="shared" si="91"/>
        <v>98575.475000000006</v>
      </c>
      <c r="X492" s="69" t="str">
        <f t="shared" si="92"/>
        <v>Low Sale</v>
      </c>
      <c r="Y492" s="69">
        <f t="shared" si="96"/>
        <v>4561.6500000000005</v>
      </c>
      <c r="Z492" s="69" t="str" cm="1">
        <f t="array" ref="Z492">_xlfn.IFS(Q492&gt;=300000,"Large",Q492&gt;=150000,"Medium", Q492&gt;=0,"Small")</f>
        <v>Small</v>
      </c>
      <c r="AA492" s="69" t="str">
        <f t="shared" si="93"/>
        <v>J</v>
      </c>
      <c r="AB492" s="69" t="str">
        <f t="shared" si="94"/>
        <v>00491</v>
      </c>
      <c r="AC492" s="69" t="str">
        <f t="shared" si="95"/>
        <v>Lucky-South</v>
      </c>
      <c r="AD492" s="69"/>
      <c r="AE492" s="69"/>
      <c r="AF492" s="69"/>
      <c r="AG492" s="69"/>
      <c r="AH492" s="70"/>
      <c r="AI492" s="71"/>
    </row>
    <row r="493" spans="1:35" x14ac:dyDescent="0.3">
      <c r="A493" s="72" t="s">
        <v>679</v>
      </c>
      <c r="B493" s="73" t="s">
        <v>1188</v>
      </c>
      <c r="C493" s="73" t="s">
        <v>373</v>
      </c>
      <c r="D493" s="73" t="s">
        <v>690</v>
      </c>
      <c r="E493" s="73" t="s">
        <v>408</v>
      </c>
      <c r="F493" s="73">
        <v>43</v>
      </c>
      <c r="G493" s="73">
        <v>337</v>
      </c>
      <c r="H493" s="73">
        <v>10</v>
      </c>
      <c r="I493" s="73">
        <v>7.5</v>
      </c>
      <c r="J493" s="73" t="s">
        <v>656</v>
      </c>
      <c r="K493" s="73" t="s">
        <v>384</v>
      </c>
      <c r="L493" s="73" t="s">
        <v>649</v>
      </c>
      <c r="M493" s="73">
        <f t="shared" si="85"/>
        <v>14491</v>
      </c>
      <c r="N493" s="73">
        <f t="shared" si="86"/>
        <v>1449.1</v>
      </c>
      <c r="O493" s="73">
        <f t="shared" si="87"/>
        <v>13041.9</v>
      </c>
      <c r="P493" s="73">
        <f t="shared" si="88"/>
        <v>978.14250000000004</v>
      </c>
      <c r="Q493" s="73">
        <f t="shared" si="89"/>
        <v>14020.0425</v>
      </c>
      <c r="R493" s="73"/>
      <c r="S493" s="73"/>
      <c r="T493" s="73">
        <f t="shared" si="90"/>
        <v>978.14249999999993</v>
      </c>
      <c r="U493" s="73"/>
      <c r="V493" s="73"/>
      <c r="W493" s="73">
        <f t="shared" si="91"/>
        <v>14520.0425</v>
      </c>
      <c r="X493" s="73" t="str">
        <f t="shared" si="92"/>
        <v>Low Sale</v>
      </c>
      <c r="Y493" s="73">
        <f t="shared" si="96"/>
        <v>652.09500000000003</v>
      </c>
      <c r="Z493" s="73" t="str" cm="1">
        <f t="array" ref="Z493">_xlfn.IFS(Q493&gt;=300000,"Large",Q493&gt;=150000,"Medium", Q493&gt;=0,"Small")</f>
        <v>Small</v>
      </c>
      <c r="AA493" s="73" t="str">
        <f t="shared" si="93"/>
        <v>J</v>
      </c>
      <c r="AB493" s="73" t="str">
        <f t="shared" si="94"/>
        <v>00492</v>
      </c>
      <c r="AC493" s="73" t="str">
        <f t="shared" si="95"/>
        <v>Fatima-West</v>
      </c>
      <c r="AD493" s="73"/>
      <c r="AE493" s="73"/>
      <c r="AF493" s="73"/>
      <c r="AG493" s="73"/>
      <c r="AH493" s="74"/>
      <c r="AI493" s="75"/>
    </row>
    <row r="494" spans="1:35" x14ac:dyDescent="0.3">
      <c r="A494" s="76" t="s">
        <v>743</v>
      </c>
      <c r="B494" s="69" t="s">
        <v>1189</v>
      </c>
      <c r="C494" s="69" t="s">
        <v>89</v>
      </c>
      <c r="D494" s="69" t="s">
        <v>685</v>
      </c>
      <c r="E494" s="69" t="s">
        <v>406</v>
      </c>
      <c r="F494" s="69">
        <v>44</v>
      </c>
      <c r="G494" s="69">
        <v>1018</v>
      </c>
      <c r="H494" s="69">
        <v>15</v>
      </c>
      <c r="I494" s="69">
        <v>7.5</v>
      </c>
      <c r="J494" s="69" t="s">
        <v>648</v>
      </c>
      <c r="K494" s="69" t="s">
        <v>384</v>
      </c>
      <c r="L494" s="69" t="s">
        <v>649</v>
      </c>
      <c r="M494" s="69">
        <f t="shared" si="85"/>
        <v>44792</v>
      </c>
      <c r="N494" s="69">
        <f t="shared" si="86"/>
        <v>6718.8</v>
      </c>
      <c r="O494" s="69">
        <f t="shared" si="87"/>
        <v>38073.199999999997</v>
      </c>
      <c r="P494" s="69">
        <f t="shared" si="88"/>
        <v>2855.49</v>
      </c>
      <c r="Q494" s="69">
        <f t="shared" si="89"/>
        <v>40928.689999999995</v>
      </c>
      <c r="R494" s="69"/>
      <c r="S494" s="69"/>
      <c r="T494" s="69">
        <f t="shared" si="90"/>
        <v>2855.49</v>
      </c>
      <c r="U494" s="69"/>
      <c r="V494" s="69"/>
      <c r="W494" s="69">
        <f t="shared" si="91"/>
        <v>41428.689999999995</v>
      </c>
      <c r="X494" s="69" t="str">
        <f t="shared" si="92"/>
        <v>Low Sale</v>
      </c>
      <c r="Y494" s="69">
        <f t="shared" si="96"/>
        <v>1903.6599999999999</v>
      </c>
      <c r="Z494" s="69" t="str" cm="1">
        <f t="array" ref="Z494">_xlfn.IFS(Q494&gt;=300000,"Large",Q494&gt;=150000,"Medium", Q494&gt;=0,"Small")</f>
        <v>Small</v>
      </c>
      <c r="AA494" s="69" t="str">
        <f t="shared" si="93"/>
        <v>J</v>
      </c>
      <c r="AB494" s="69" t="str">
        <f t="shared" si="94"/>
        <v>00493</v>
      </c>
      <c r="AC494" s="69" t="str">
        <f t="shared" si="95"/>
        <v>Chinedu-West</v>
      </c>
      <c r="AD494" s="69"/>
      <c r="AE494" s="69"/>
      <c r="AF494" s="69"/>
      <c r="AG494" s="69"/>
      <c r="AH494" s="70"/>
      <c r="AI494" s="71"/>
    </row>
    <row r="495" spans="1:35" x14ac:dyDescent="0.3">
      <c r="A495" s="72" t="s">
        <v>733</v>
      </c>
      <c r="B495" s="73" t="s">
        <v>1190</v>
      </c>
      <c r="C495" s="73" t="s">
        <v>89</v>
      </c>
      <c r="D495" s="73" t="s">
        <v>216</v>
      </c>
      <c r="E495" s="73" t="s">
        <v>647</v>
      </c>
      <c r="F495" s="73">
        <v>37</v>
      </c>
      <c r="G495" s="73">
        <v>9454</v>
      </c>
      <c r="H495" s="73">
        <v>15</v>
      </c>
      <c r="I495" s="73">
        <v>7.5</v>
      </c>
      <c r="J495" s="73" t="s">
        <v>642</v>
      </c>
      <c r="K495" s="73" t="s">
        <v>384</v>
      </c>
      <c r="L495" s="73" t="s">
        <v>636</v>
      </c>
      <c r="M495" s="73">
        <f t="shared" si="85"/>
        <v>349798</v>
      </c>
      <c r="N495" s="73">
        <f t="shared" si="86"/>
        <v>52469.7</v>
      </c>
      <c r="O495" s="73">
        <f t="shared" si="87"/>
        <v>297328.3</v>
      </c>
      <c r="P495" s="73">
        <f t="shared" si="88"/>
        <v>22299.622500000001</v>
      </c>
      <c r="Q495" s="73">
        <f t="shared" si="89"/>
        <v>319627.92249999999</v>
      </c>
      <c r="R495" s="73"/>
      <c r="S495" s="73"/>
      <c r="T495" s="73">
        <f t="shared" si="90"/>
        <v>22299.622499999998</v>
      </c>
      <c r="U495" s="73"/>
      <c r="V495" s="73"/>
      <c r="W495" s="73">
        <f t="shared" si="91"/>
        <v>320127.92249999999</v>
      </c>
      <c r="X495" s="73" t="str">
        <f t="shared" si="92"/>
        <v>High sale</v>
      </c>
      <c r="Y495" s="73">
        <f t="shared" si="96"/>
        <v>14866.415000000001</v>
      </c>
      <c r="Z495" s="73" t="str" cm="1">
        <f t="array" ref="Z495">_xlfn.IFS(Q495&gt;=300000,"Large",Q495&gt;=150000,"Medium", Q495&gt;=0,"Small")</f>
        <v>Large</v>
      </c>
      <c r="AA495" s="73" t="str">
        <f t="shared" si="93"/>
        <v>J</v>
      </c>
      <c r="AB495" s="73" t="str">
        <f t="shared" si="94"/>
        <v>00494</v>
      </c>
      <c r="AC495" s="73" t="str">
        <f t="shared" si="95"/>
        <v>Chinedu-South</v>
      </c>
      <c r="AD495" s="73"/>
      <c r="AE495" s="73"/>
      <c r="AF495" s="73"/>
      <c r="AG495" s="73"/>
      <c r="AH495" s="74"/>
      <c r="AI495" s="75"/>
    </row>
    <row r="496" spans="1:35" x14ac:dyDescent="0.3">
      <c r="A496" s="76" t="s">
        <v>747</v>
      </c>
      <c r="B496" s="69" t="s">
        <v>1191</v>
      </c>
      <c r="C496" s="69" t="s">
        <v>671</v>
      </c>
      <c r="D496" s="69" t="s">
        <v>685</v>
      </c>
      <c r="E496" s="69" t="s">
        <v>406</v>
      </c>
      <c r="F496" s="69">
        <v>20</v>
      </c>
      <c r="G496" s="69">
        <v>7406</v>
      </c>
      <c r="H496" s="69">
        <v>15</v>
      </c>
      <c r="I496" s="69">
        <v>7.5</v>
      </c>
      <c r="J496" s="69" t="s">
        <v>648</v>
      </c>
      <c r="K496" s="69" t="s">
        <v>392</v>
      </c>
      <c r="L496" s="69" t="s">
        <v>665</v>
      </c>
      <c r="M496" s="69">
        <f t="shared" si="85"/>
        <v>148120</v>
      </c>
      <c r="N496" s="69">
        <f t="shared" si="86"/>
        <v>22218</v>
      </c>
      <c r="O496" s="69">
        <f t="shared" si="87"/>
        <v>125902</v>
      </c>
      <c r="P496" s="69">
        <f t="shared" si="88"/>
        <v>9442.65</v>
      </c>
      <c r="Q496" s="69">
        <f t="shared" si="89"/>
        <v>135344.65</v>
      </c>
      <c r="R496" s="69"/>
      <c r="S496" s="69"/>
      <c r="T496" s="69">
        <f t="shared" si="90"/>
        <v>9442.65</v>
      </c>
      <c r="U496" s="69"/>
      <c r="V496" s="69"/>
      <c r="W496" s="69">
        <f t="shared" si="91"/>
        <v>135844.65</v>
      </c>
      <c r="X496" s="69" t="str">
        <f t="shared" si="92"/>
        <v>High sale</v>
      </c>
      <c r="Y496" s="69">
        <f t="shared" si="96"/>
        <v>0</v>
      </c>
      <c r="Z496" s="69" t="str" cm="1">
        <f t="array" ref="Z496">_xlfn.IFS(Q496&gt;=300000,"Large",Q496&gt;=150000,"Medium", Q496&gt;=0,"Small")</f>
        <v>Small</v>
      </c>
      <c r="AA496" s="69" t="str">
        <f t="shared" si="93"/>
        <v>J</v>
      </c>
      <c r="AB496" s="69" t="str">
        <f t="shared" si="94"/>
        <v>00495</v>
      </c>
      <c r="AC496" s="69" t="str">
        <f t="shared" si="95"/>
        <v>Bola-East</v>
      </c>
      <c r="AD496" s="69"/>
      <c r="AE496" s="69"/>
      <c r="AF496" s="69"/>
      <c r="AG496" s="69"/>
      <c r="AH496" s="70"/>
      <c r="AI496" s="71"/>
    </row>
    <row r="497" spans="1:35" x14ac:dyDescent="0.3">
      <c r="A497" s="72" t="s">
        <v>650</v>
      </c>
      <c r="B497" s="73" t="s">
        <v>1192</v>
      </c>
      <c r="C497" s="73" t="s">
        <v>379</v>
      </c>
      <c r="D497" s="73" t="s">
        <v>690</v>
      </c>
      <c r="E497" s="73" t="s">
        <v>408</v>
      </c>
      <c r="F497" s="73">
        <v>45</v>
      </c>
      <c r="G497" s="73">
        <v>14918</v>
      </c>
      <c r="H497" s="73">
        <v>10</v>
      </c>
      <c r="I497" s="73">
        <v>7.5</v>
      </c>
      <c r="J497" s="73" t="s">
        <v>642</v>
      </c>
      <c r="K497" s="73" t="s">
        <v>392</v>
      </c>
      <c r="L497" s="73" t="s">
        <v>636</v>
      </c>
      <c r="M497" s="73">
        <f t="shared" si="85"/>
        <v>671310</v>
      </c>
      <c r="N497" s="73">
        <f t="shared" si="86"/>
        <v>67131</v>
      </c>
      <c r="O497" s="73">
        <f t="shared" si="87"/>
        <v>604179</v>
      </c>
      <c r="P497" s="73">
        <f t="shared" si="88"/>
        <v>45313.425000000003</v>
      </c>
      <c r="Q497" s="73">
        <f t="shared" si="89"/>
        <v>649492.42500000005</v>
      </c>
      <c r="R497" s="73"/>
      <c r="S497" s="73"/>
      <c r="T497" s="73">
        <f t="shared" si="90"/>
        <v>45313.424999999996</v>
      </c>
      <c r="U497" s="73"/>
      <c r="V497" s="73"/>
      <c r="W497" s="73">
        <f t="shared" si="91"/>
        <v>649992.42500000005</v>
      </c>
      <c r="X497" s="73" t="str">
        <f t="shared" si="92"/>
        <v>High sale</v>
      </c>
      <c r="Y497" s="73">
        <f t="shared" si="96"/>
        <v>30208.95</v>
      </c>
      <c r="Z497" s="73" t="str" cm="1">
        <f t="array" ref="Z497">_xlfn.IFS(Q497&gt;=300000,"Large",Q497&gt;=150000,"Medium", Q497&gt;=0,"Small")</f>
        <v>Large</v>
      </c>
      <c r="AA497" s="73" t="str">
        <f t="shared" si="93"/>
        <v>J</v>
      </c>
      <c r="AB497" s="73" t="str">
        <f t="shared" si="94"/>
        <v>00496</v>
      </c>
      <c r="AC497" s="73" t="str">
        <f t="shared" si="95"/>
        <v>John-South</v>
      </c>
      <c r="AD497" s="73"/>
      <c r="AE497" s="73"/>
      <c r="AF497" s="73"/>
      <c r="AG497" s="73"/>
      <c r="AH497" s="74"/>
      <c r="AI497" s="75"/>
    </row>
    <row r="498" spans="1:35" x14ac:dyDescent="0.3">
      <c r="A498" s="76" t="s">
        <v>701</v>
      </c>
      <c r="B498" s="69" t="s">
        <v>1193</v>
      </c>
      <c r="C498" s="69" t="s">
        <v>89</v>
      </c>
      <c r="D498" s="69" t="s">
        <v>718</v>
      </c>
      <c r="E498" s="69" t="s">
        <v>403</v>
      </c>
      <c r="F498" s="69">
        <v>39</v>
      </c>
      <c r="G498" s="69">
        <v>9451</v>
      </c>
      <c r="H498" s="69">
        <v>0</v>
      </c>
      <c r="I498" s="69">
        <v>7.5</v>
      </c>
      <c r="J498" s="69" t="s">
        <v>642</v>
      </c>
      <c r="K498" s="69" t="s">
        <v>384</v>
      </c>
      <c r="L498" s="69" t="s">
        <v>643</v>
      </c>
      <c r="M498" s="69">
        <f t="shared" si="85"/>
        <v>368589</v>
      </c>
      <c r="N498" s="69">
        <f t="shared" si="86"/>
        <v>0</v>
      </c>
      <c r="O498" s="69">
        <f t="shared" si="87"/>
        <v>368589</v>
      </c>
      <c r="P498" s="69">
        <f t="shared" si="88"/>
        <v>27644.174999999999</v>
      </c>
      <c r="Q498" s="69">
        <f t="shared" si="89"/>
        <v>396233.17499999999</v>
      </c>
      <c r="R498" s="69"/>
      <c r="S498" s="69"/>
      <c r="T498" s="69">
        <f t="shared" si="90"/>
        <v>27644.174999999999</v>
      </c>
      <c r="U498" s="69"/>
      <c r="V498" s="69"/>
      <c r="W498" s="69">
        <f t="shared" si="91"/>
        <v>396733.17499999999</v>
      </c>
      <c r="X498" s="69" t="str">
        <f t="shared" si="92"/>
        <v>High sale</v>
      </c>
      <c r="Y498" s="69">
        <f t="shared" si="96"/>
        <v>18429.45</v>
      </c>
      <c r="Z498" s="69" t="str" cm="1">
        <f t="array" ref="Z498">_xlfn.IFS(Q498&gt;=300000,"Large",Q498&gt;=150000,"Medium", Q498&gt;=0,"Small")</f>
        <v>Large</v>
      </c>
      <c r="AA498" s="69" t="str">
        <f t="shared" si="93"/>
        <v>J</v>
      </c>
      <c r="AB498" s="69" t="str">
        <f t="shared" si="94"/>
        <v>00497</v>
      </c>
      <c r="AC498" s="69" t="str">
        <f t="shared" si="95"/>
        <v>Chinedu-North</v>
      </c>
      <c r="AD498" s="69"/>
      <c r="AE498" s="69"/>
      <c r="AF498" s="69"/>
      <c r="AG498" s="69"/>
      <c r="AH498" s="70"/>
      <c r="AI498" s="71"/>
    </row>
    <row r="499" spans="1:35" x14ac:dyDescent="0.3">
      <c r="A499" s="72" t="s">
        <v>666</v>
      </c>
      <c r="B499" s="73" t="s">
        <v>1194</v>
      </c>
      <c r="C499" s="73" t="s">
        <v>89</v>
      </c>
      <c r="D499" s="73" t="s">
        <v>216</v>
      </c>
      <c r="E499" s="73" t="s">
        <v>647</v>
      </c>
      <c r="F499" s="73">
        <v>45</v>
      </c>
      <c r="G499" s="73">
        <v>3702</v>
      </c>
      <c r="H499" s="73">
        <v>15</v>
      </c>
      <c r="I499" s="73">
        <v>7.5</v>
      </c>
      <c r="J499" s="73" t="s">
        <v>642</v>
      </c>
      <c r="K499" s="73" t="s">
        <v>372</v>
      </c>
      <c r="L499" s="73" t="s">
        <v>665</v>
      </c>
      <c r="M499" s="73">
        <f t="shared" si="85"/>
        <v>166590</v>
      </c>
      <c r="N499" s="73">
        <f t="shared" si="86"/>
        <v>24988.5</v>
      </c>
      <c r="O499" s="73">
        <f t="shared" si="87"/>
        <v>141601.5</v>
      </c>
      <c r="P499" s="73">
        <f t="shared" si="88"/>
        <v>10620.112499999999</v>
      </c>
      <c r="Q499" s="73">
        <f t="shared" si="89"/>
        <v>152221.61249999999</v>
      </c>
      <c r="R499" s="73"/>
      <c r="S499" s="73"/>
      <c r="T499" s="73">
        <f t="shared" si="90"/>
        <v>10620.112499999999</v>
      </c>
      <c r="U499" s="73"/>
      <c r="V499" s="73"/>
      <c r="W499" s="73">
        <f t="shared" si="91"/>
        <v>152721.61249999999</v>
      </c>
      <c r="X499" s="73" t="str">
        <f t="shared" si="92"/>
        <v>High sale</v>
      </c>
      <c r="Y499" s="73">
        <f t="shared" si="96"/>
        <v>7080.0750000000007</v>
      </c>
      <c r="Z499" s="73" t="str" cm="1">
        <f t="array" ref="Z499">_xlfn.IFS(Q499&gt;=300000,"Large",Q499&gt;=150000,"Medium", Q499&gt;=0,"Small")</f>
        <v>Medium</v>
      </c>
      <c r="AA499" s="73" t="str">
        <f t="shared" si="93"/>
        <v>J</v>
      </c>
      <c r="AB499" s="73" t="str">
        <f t="shared" si="94"/>
        <v>00498</v>
      </c>
      <c r="AC499" s="73" t="str">
        <f t="shared" si="95"/>
        <v>Chinedu-East</v>
      </c>
      <c r="AD499" s="73"/>
      <c r="AE499" s="73"/>
      <c r="AF499" s="73"/>
      <c r="AG499" s="73"/>
      <c r="AH499" s="74"/>
      <c r="AI499" s="75"/>
    </row>
    <row r="500" spans="1:35" x14ac:dyDescent="0.3">
      <c r="A500" s="76" t="s">
        <v>654</v>
      </c>
      <c r="B500" s="69" t="s">
        <v>1195</v>
      </c>
      <c r="C500" s="69" t="s">
        <v>662</v>
      </c>
      <c r="D500" s="69" t="s">
        <v>740</v>
      </c>
      <c r="E500" s="69" t="s">
        <v>408</v>
      </c>
      <c r="F500" s="69">
        <v>41</v>
      </c>
      <c r="G500" s="69">
        <v>14659</v>
      </c>
      <c r="H500" s="69">
        <v>0</v>
      </c>
      <c r="I500" s="69">
        <v>7.5</v>
      </c>
      <c r="J500" s="69" t="s">
        <v>635</v>
      </c>
      <c r="K500" s="69" t="s">
        <v>384</v>
      </c>
      <c r="L500" s="69" t="s">
        <v>649</v>
      </c>
      <c r="M500" s="69">
        <f t="shared" si="85"/>
        <v>601019</v>
      </c>
      <c r="N500" s="69">
        <f t="shared" si="86"/>
        <v>0</v>
      </c>
      <c r="O500" s="69">
        <f t="shared" si="87"/>
        <v>601019</v>
      </c>
      <c r="P500" s="69">
        <f t="shared" si="88"/>
        <v>45076.425000000003</v>
      </c>
      <c r="Q500" s="69">
        <f t="shared" si="89"/>
        <v>646095.42500000005</v>
      </c>
      <c r="R500" s="69"/>
      <c r="S500" s="69"/>
      <c r="T500" s="69">
        <f t="shared" si="90"/>
        <v>45076.424999999996</v>
      </c>
      <c r="U500" s="69"/>
      <c r="V500" s="69"/>
      <c r="W500" s="69">
        <f t="shared" si="91"/>
        <v>646595.42500000005</v>
      </c>
      <c r="X500" s="69" t="str">
        <f t="shared" si="92"/>
        <v>High sale</v>
      </c>
      <c r="Y500" s="69">
        <f t="shared" si="96"/>
        <v>30050.95</v>
      </c>
      <c r="Z500" s="69" t="str" cm="1">
        <f t="array" ref="Z500">_xlfn.IFS(Q500&gt;=300000,"Large",Q500&gt;=150000,"Medium", Q500&gt;=0,"Small")</f>
        <v>Large</v>
      </c>
      <c r="AA500" s="69" t="str">
        <f t="shared" si="93"/>
        <v>J</v>
      </c>
      <c r="AB500" s="69" t="str">
        <f t="shared" si="94"/>
        <v>00499</v>
      </c>
      <c r="AC500" s="69" t="str">
        <f t="shared" si="95"/>
        <v>Ade-West</v>
      </c>
      <c r="AD500" s="69"/>
      <c r="AE500" s="69"/>
      <c r="AF500" s="69"/>
      <c r="AG500" s="69"/>
      <c r="AH500" s="70"/>
      <c r="AI500" s="71"/>
    </row>
    <row r="501" spans="1:35" x14ac:dyDescent="0.3">
      <c r="A501" s="72" t="s">
        <v>687</v>
      </c>
      <c r="B501" s="73" t="s">
        <v>1196</v>
      </c>
      <c r="C501" s="73" t="s">
        <v>373</v>
      </c>
      <c r="D501" s="73" t="s">
        <v>216</v>
      </c>
      <c r="E501" s="73" t="s">
        <v>647</v>
      </c>
      <c r="F501" s="73">
        <v>26</v>
      </c>
      <c r="G501" s="73">
        <v>5162</v>
      </c>
      <c r="H501" s="73">
        <v>0</v>
      </c>
      <c r="I501" s="73">
        <v>7.5</v>
      </c>
      <c r="J501" s="73" t="s">
        <v>648</v>
      </c>
      <c r="K501" s="73" t="s">
        <v>392</v>
      </c>
      <c r="L501" s="73" t="s">
        <v>643</v>
      </c>
      <c r="M501" s="73">
        <f t="shared" si="85"/>
        <v>134212</v>
      </c>
      <c r="N501" s="73">
        <f t="shared" si="86"/>
        <v>0</v>
      </c>
      <c r="O501" s="73">
        <f t="shared" si="87"/>
        <v>134212</v>
      </c>
      <c r="P501" s="73">
        <f t="shared" si="88"/>
        <v>10065.9</v>
      </c>
      <c r="Q501" s="73">
        <f t="shared" si="89"/>
        <v>144277.9</v>
      </c>
      <c r="R501" s="73"/>
      <c r="S501" s="73"/>
      <c r="T501" s="73">
        <f t="shared" si="90"/>
        <v>10065.9</v>
      </c>
      <c r="U501" s="73"/>
      <c r="V501" s="73"/>
      <c r="W501" s="73">
        <f t="shared" si="91"/>
        <v>144777.9</v>
      </c>
      <c r="X501" s="73" t="str">
        <f t="shared" si="92"/>
        <v>High sale</v>
      </c>
      <c r="Y501" s="73">
        <f t="shared" si="96"/>
        <v>0</v>
      </c>
      <c r="Z501" s="73" t="str" cm="1">
        <f t="array" ref="Z501">_xlfn.IFS(Q501&gt;=300000,"Large",Q501&gt;=150000,"Medium", Q501&gt;=0,"Small")</f>
        <v>Small</v>
      </c>
      <c r="AA501" s="73" t="str">
        <f t="shared" si="93"/>
        <v>J</v>
      </c>
      <c r="AB501" s="73" t="str">
        <f t="shared" si="94"/>
        <v>00500</v>
      </c>
      <c r="AC501" s="73" t="str">
        <f t="shared" si="95"/>
        <v>Fatima-North</v>
      </c>
      <c r="AD501" s="73"/>
      <c r="AE501" s="73"/>
      <c r="AF501" s="73"/>
      <c r="AG501" s="73"/>
      <c r="AH501" s="74"/>
      <c r="AI501" s="75"/>
    </row>
    <row r="502" spans="1:35" x14ac:dyDescent="0.3">
      <c r="A502" s="76" t="s">
        <v>676</v>
      </c>
      <c r="B502" s="69" t="s">
        <v>1197</v>
      </c>
      <c r="C502" s="69" t="s">
        <v>379</v>
      </c>
      <c r="D502" s="69" t="s">
        <v>685</v>
      </c>
      <c r="E502" s="69" t="s">
        <v>406</v>
      </c>
      <c r="F502" s="69">
        <v>23</v>
      </c>
      <c r="G502" s="69">
        <v>7313</v>
      </c>
      <c r="H502" s="69">
        <v>15</v>
      </c>
      <c r="I502" s="69">
        <v>7.5</v>
      </c>
      <c r="J502" s="69" t="s">
        <v>648</v>
      </c>
      <c r="K502" s="69" t="s">
        <v>372</v>
      </c>
      <c r="L502" s="69" t="s">
        <v>636</v>
      </c>
      <c r="M502" s="69">
        <f t="shared" si="85"/>
        <v>168199</v>
      </c>
      <c r="N502" s="69">
        <f t="shared" si="86"/>
        <v>25229.85</v>
      </c>
      <c r="O502" s="69">
        <f t="shared" si="87"/>
        <v>142969.15</v>
      </c>
      <c r="P502" s="69">
        <f t="shared" si="88"/>
        <v>10722.686250000001</v>
      </c>
      <c r="Q502" s="69">
        <f t="shared" si="89"/>
        <v>153691.83624999999</v>
      </c>
      <c r="R502" s="69"/>
      <c r="S502" s="69"/>
      <c r="T502" s="69">
        <f t="shared" si="90"/>
        <v>10722.686249999999</v>
      </c>
      <c r="U502" s="69"/>
      <c r="V502" s="69"/>
      <c r="W502" s="69">
        <f t="shared" si="91"/>
        <v>154191.83624999999</v>
      </c>
      <c r="X502" s="69" t="str">
        <f t="shared" si="92"/>
        <v>High sale</v>
      </c>
      <c r="Y502" s="69">
        <f t="shared" si="96"/>
        <v>0</v>
      </c>
      <c r="Z502" s="69" t="str" cm="1">
        <f t="array" ref="Z502">_xlfn.IFS(Q502&gt;=300000,"Large",Q502&gt;=150000,"Medium", Q502&gt;=0,"Small")</f>
        <v>Medium</v>
      </c>
      <c r="AA502" s="69" t="str">
        <f t="shared" si="93"/>
        <v>J</v>
      </c>
      <c r="AB502" s="69" t="str">
        <f t="shared" si="94"/>
        <v>00501</v>
      </c>
      <c r="AC502" s="69" t="str">
        <f t="shared" si="95"/>
        <v>John-South</v>
      </c>
      <c r="AD502" s="69"/>
      <c r="AE502" s="69"/>
      <c r="AF502" s="69"/>
      <c r="AG502" s="69"/>
      <c r="AH502" s="70"/>
      <c r="AI502" s="71"/>
    </row>
    <row r="503" spans="1:35" x14ac:dyDescent="0.3">
      <c r="A503" s="72" t="s">
        <v>743</v>
      </c>
      <c r="B503" s="73" t="s">
        <v>1198</v>
      </c>
      <c r="C503" s="73" t="s">
        <v>671</v>
      </c>
      <c r="D503" s="73" t="s">
        <v>652</v>
      </c>
      <c r="E503" s="73" t="s">
        <v>653</v>
      </c>
      <c r="F503" s="73">
        <v>8</v>
      </c>
      <c r="G503" s="73">
        <v>11488</v>
      </c>
      <c r="H503" s="73">
        <v>15</v>
      </c>
      <c r="I503" s="73">
        <v>7.5</v>
      </c>
      <c r="J503" s="73" t="s">
        <v>635</v>
      </c>
      <c r="K503" s="73" t="s">
        <v>384</v>
      </c>
      <c r="L503" s="73" t="s">
        <v>636</v>
      </c>
      <c r="M503" s="73">
        <f t="shared" si="85"/>
        <v>91904</v>
      </c>
      <c r="N503" s="73">
        <f t="shared" si="86"/>
        <v>13785.6</v>
      </c>
      <c r="O503" s="73">
        <f t="shared" si="87"/>
        <v>78118.399999999994</v>
      </c>
      <c r="P503" s="73">
        <f t="shared" si="88"/>
        <v>5858.88</v>
      </c>
      <c r="Q503" s="73">
        <f t="shared" si="89"/>
        <v>83977.279999999999</v>
      </c>
      <c r="R503" s="73"/>
      <c r="S503" s="73"/>
      <c r="T503" s="73">
        <f t="shared" si="90"/>
        <v>5858.8799999999992</v>
      </c>
      <c r="U503" s="73"/>
      <c r="V503" s="73"/>
      <c r="W503" s="73">
        <f t="shared" si="91"/>
        <v>84477.28</v>
      </c>
      <c r="X503" s="73" t="str">
        <f t="shared" si="92"/>
        <v>Low Sale</v>
      </c>
      <c r="Y503" s="73">
        <f t="shared" si="96"/>
        <v>0</v>
      </c>
      <c r="Z503" s="73" t="str" cm="1">
        <f t="array" ref="Z503">_xlfn.IFS(Q503&gt;=300000,"Large",Q503&gt;=150000,"Medium", Q503&gt;=0,"Small")</f>
        <v>Small</v>
      </c>
      <c r="AA503" s="73" t="str">
        <f t="shared" si="93"/>
        <v>J</v>
      </c>
      <c r="AB503" s="73" t="str">
        <f t="shared" si="94"/>
        <v>00502</v>
      </c>
      <c r="AC503" s="73" t="str">
        <f t="shared" si="95"/>
        <v>Bola-South</v>
      </c>
      <c r="AD503" s="73"/>
      <c r="AE503" s="73"/>
      <c r="AF503" s="73"/>
      <c r="AG503" s="73"/>
      <c r="AH503" s="74"/>
      <c r="AI503" s="75"/>
    </row>
    <row r="504" spans="1:35" x14ac:dyDescent="0.3">
      <c r="A504" s="76" t="s">
        <v>824</v>
      </c>
      <c r="B504" s="69" t="s">
        <v>1199</v>
      </c>
      <c r="C504" s="69" t="s">
        <v>662</v>
      </c>
      <c r="D504" s="69" t="s">
        <v>660</v>
      </c>
      <c r="E504" s="69" t="s">
        <v>406</v>
      </c>
      <c r="F504" s="69">
        <v>25</v>
      </c>
      <c r="G504" s="69">
        <v>3760</v>
      </c>
      <c r="H504" s="69">
        <v>0</v>
      </c>
      <c r="I504" s="69">
        <v>7.5</v>
      </c>
      <c r="J504" s="69" t="s">
        <v>656</v>
      </c>
      <c r="K504" s="69" t="s">
        <v>384</v>
      </c>
      <c r="L504" s="69" t="s">
        <v>665</v>
      </c>
      <c r="M504" s="69">
        <f t="shared" si="85"/>
        <v>94000</v>
      </c>
      <c r="N504" s="69">
        <f t="shared" si="86"/>
        <v>0</v>
      </c>
      <c r="O504" s="69">
        <f t="shared" si="87"/>
        <v>94000</v>
      </c>
      <c r="P504" s="69">
        <f t="shared" si="88"/>
        <v>7050</v>
      </c>
      <c r="Q504" s="69">
        <f t="shared" si="89"/>
        <v>101050</v>
      </c>
      <c r="R504" s="69"/>
      <c r="S504" s="69"/>
      <c r="T504" s="69">
        <f t="shared" si="90"/>
        <v>7050</v>
      </c>
      <c r="U504" s="69"/>
      <c r="V504" s="69"/>
      <c r="W504" s="69">
        <f t="shared" si="91"/>
        <v>101550</v>
      </c>
      <c r="X504" s="69" t="str">
        <f t="shared" si="92"/>
        <v>High sale</v>
      </c>
      <c r="Y504" s="69">
        <f t="shared" si="96"/>
        <v>0</v>
      </c>
      <c r="Z504" s="69" t="str" cm="1">
        <f t="array" ref="Z504">_xlfn.IFS(Q504&gt;=300000,"Large",Q504&gt;=150000,"Medium", Q504&gt;=0,"Small")</f>
        <v>Small</v>
      </c>
      <c r="AA504" s="69" t="str">
        <f t="shared" si="93"/>
        <v>J</v>
      </c>
      <c r="AB504" s="69" t="str">
        <f t="shared" si="94"/>
        <v>00503</v>
      </c>
      <c r="AC504" s="69" t="str">
        <f t="shared" si="95"/>
        <v>Ade-East</v>
      </c>
      <c r="AD504" s="69"/>
      <c r="AE504" s="69"/>
      <c r="AF504" s="69"/>
      <c r="AG504" s="69"/>
      <c r="AH504" s="70"/>
      <c r="AI504" s="71"/>
    </row>
    <row r="505" spans="1:35" x14ac:dyDescent="0.3">
      <c r="A505" s="72" t="s">
        <v>644</v>
      </c>
      <c r="B505" s="73" t="s">
        <v>1200</v>
      </c>
      <c r="C505" s="73" t="s">
        <v>714</v>
      </c>
      <c r="D505" s="73" t="s">
        <v>246</v>
      </c>
      <c r="E505" s="73" t="s">
        <v>416</v>
      </c>
      <c r="F505" s="73">
        <v>21</v>
      </c>
      <c r="G505" s="73">
        <v>1543</v>
      </c>
      <c r="H505" s="73">
        <v>15</v>
      </c>
      <c r="I505" s="73">
        <v>7.5</v>
      </c>
      <c r="J505" s="73" t="s">
        <v>642</v>
      </c>
      <c r="K505" s="73" t="s">
        <v>372</v>
      </c>
      <c r="L505" s="73" t="s">
        <v>643</v>
      </c>
      <c r="M505" s="73">
        <f t="shared" si="85"/>
        <v>32403</v>
      </c>
      <c r="N505" s="73">
        <f t="shared" si="86"/>
        <v>4860.45</v>
      </c>
      <c r="O505" s="73">
        <f t="shared" si="87"/>
        <v>27542.55</v>
      </c>
      <c r="P505" s="73">
        <f t="shared" si="88"/>
        <v>2065.6912499999999</v>
      </c>
      <c r="Q505" s="73">
        <f t="shared" si="89"/>
        <v>29608.241249999999</v>
      </c>
      <c r="R505" s="73"/>
      <c r="S505" s="73"/>
      <c r="T505" s="73">
        <f t="shared" si="90"/>
        <v>2065.6912499999999</v>
      </c>
      <c r="U505" s="73"/>
      <c r="V505" s="73"/>
      <c r="W505" s="73">
        <f t="shared" si="91"/>
        <v>30108.241249999999</v>
      </c>
      <c r="X505" s="73" t="str">
        <f t="shared" si="92"/>
        <v>Low Sale</v>
      </c>
      <c r="Y505" s="73">
        <f t="shared" si="96"/>
        <v>0</v>
      </c>
      <c r="Z505" s="73" t="str" cm="1">
        <f t="array" ref="Z505">_xlfn.IFS(Q505&gt;=300000,"Large",Q505&gt;=150000,"Medium", Q505&gt;=0,"Small")</f>
        <v>Small</v>
      </c>
      <c r="AA505" s="73" t="str">
        <f t="shared" si="93"/>
        <v>J</v>
      </c>
      <c r="AB505" s="73" t="str">
        <f t="shared" si="94"/>
        <v>00504</v>
      </c>
      <c r="AC505" s="73" t="str">
        <f t="shared" si="95"/>
        <v>Hassan-North</v>
      </c>
      <c r="AD505" s="73"/>
      <c r="AE505" s="73"/>
      <c r="AF505" s="73"/>
      <c r="AG505" s="73"/>
      <c r="AH505" s="74"/>
      <c r="AI505" s="75"/>
    </row>
    <row r="506" spans="1:35" x14ac:dyDescent="0.3">
      <c r="A506" s="76" t="s">
        <v>676</v>
      </c>
      <c r="B506" s="69" t="s">
        <v>1201</v>
      </c>
      <c r="C506" s="69" t="s">
        <v>100</v>
      </c>
      <c r="D506" s="69" t="s">
        <v>245</v>
      </c>
      <c r="E506" s="69" t="s">
        <v>416</v>
      </c>
      <c r="F506" s="69">
        <v>33</v>
      </c>
      <c r="G506" s="69">
        <v>8094</v>
      </c>
      <c r="H506" s="69">
        <v>10</v>
      </c>
      <c r="I506" s="69">
        <v>7.5</v>
      </c>
      <c r="J506" s="69" t="s">
        <v>642</v>
      </c>
      <c r="K506" s="69" t="s">
        <v>384</v>
      </c>
      <c r="L506" s="69" t="s">
        <v>643</v>
      </c>
      <c r="M506" s="69">
        <f t="shared" si="85"/>
        <v>267102</v>
      </c>
      <c r="N506" s="69">
        <f t="shared" si="86"/>
        <v>26710.2</v>
      </c>
      <c r="O506" s="69">
        <f t="shared" si="87"/>
        <v>240391.8</v>
      </c>
      <c r="P506" s="69">
        <f t="shared" si="88"/>
        <v>18029.384999999998</v>
      </c>
      <c r="Q506" s="69">
        <f t="shared" si="89"/>
        <v>258421.185</v>
      </c>
      <c r="R506" s="69"/>
      <c r="S506" s="69"/>
      <c r="T506" s="69">
        <f t="shared" si="90"/>
        <v>18029.384999999998</v>
      </c>
      <c r="U506" s="69"/>
      <c r="V506" s="69"/>
      <c r="W506" s="69">
        <f t="shared" si="91"/>
        <v>258921.185</v>
      </c>
      <c r="X506" s="69" t="str">
        <f t="shared" si="92"/>
        <v>High sale</v>
      </c>
      <c r="Y506" s="69">
        <f t="shared" si="96"/>
        <v>12019.59</v>
      </c>
      <c r="Z506" s="69" t="str" cm="1">
        <f t="array" ref="Z506">_xlfn.IFS(Q506&gt;=300000,"Large",Q506&gt;=150000,"Medium", Q506&gt;=0,"Small")</f>
        <v>Medium</v>
      </c>
      <c r="AA506" s="69" t="str">
        <f t="shared" si="93"/>
        <v>J</v>
      </c>
      <c r="AB506" s="69" t="str">
        <f t="shared" si="94"/>
        <v>00505</v>
      </c>
      <c r="AC506" s="69" t="str">
        <f t="shared" si="95"/>
        <v>Kemi-North</v>
      </c>
      <c r="AD506" s="69"/>
      <c r="AE506" s="69"/>
      <c r="AF506" s="69"/>
      <c r="AG506" s="69"/>
      <c r="AH506" s="70"/>
      <c r="AI506" s="71"/>
    </row>
    <row r="507" spans="1:35" x14ac:dyDescent="0.3">
      <c r="A507" s="72" t="s">
        <v>727</v>
      </c>
      <c r="B507" s="73" t="s">
        <v>1202</v>
      </c>
      <c r="C507" s="73" t="s">
        <v>646</v>
      </c>
      <c r="D507" s="73" t="s">
        <v>698</v>
      </c>
      <c r="E507" s="73" t="s">
        <v>377</v>
      </c>
      <c r="F507" s="73">
        <v>32</v>
      </c>
      <c r="G507" s="73">
        <v>14303</v>
      </c>
      <c r="H507" s="73">
        <v>0</v>
      </c>
      <c r="I507" s="73">
        <v>7.5</v>
      </c>
      <c r="J507" s="73" t="s">
        <v>635</v>
      </c>
      <c r="K507" s="73" t="s">
        <v>372</v>
      </c>
      <c r="L507" s="73" t="s">
        <v>649</v>
      </c>
      <c r="M507" s="73">
        <f t="shared" si="85"/>
        <v>457696</v>
      </c>
      <c r="N507" s="73">
        <f t="shared" si="86"/>
        <v>0</v>
      </c>
      <c r="O507" s="73">
        <f t="shared" si="87"/>
        <v>457696</v>
      </c>
      <c r="P507" s="73">
        <f t="shared" si="88"/>
        <v>34327.199999999997</v>
      </c>
      <c r="Q507" s="73">
        <f t="shared" si="89"/>
        <v>492023.2</v>
      </c>
      <c r="R507" s="73"/>
      <c r="S507" s="73"/>
      <c r="T507" s="73">
        <f t="shared" si="90"/>
        <v>34327.199999999997</v>
      </c>
      <c r="U507" s="73"/>
      <c r="V507" s="73"/>
      <c r="W507" s="73">
        <f t="shared" si="91"/>
        <v>492523.2</v>
      </c>
      <c r="X507" s="73" t="str">
        <f t="shared" si="92"/>
        <v>High sale</v>
      </c>
      <c r="Y507" s="73">
        <f t="shared" si="96"/>
        <v>22884.800000000003</v>
      </c>
      <c r="Z507" s="73" t="str" cm="1">
        <f t="array" ref="Z507">_xlfn.IFS(Q507&gt;=300000,"Large",Q507&gt;=150000,"Medium", Q507&gt;=0,"Small")</f>
        <v>Large</v>
      </c>
      <c r="AA507" s="73" t="str">
        <f t="shared" si="93"/>
        <v>J</v>
      </c>
      <c r="AB507" s="73" t="str">
        <f t="shared" si="94"/>
        <v>00506</v>
      </c>
      <c r="AC507" s="73" t="str">
        <f t="shared" si="95"/>
        <v>Lucky-West</v>
      </c>
      <c r="AD507" s="73"/>
      <c r="AE507" s="73"/>
      <c r="AF507" s="73"/>
      <c r="AG507" s="73"/>
      <c r="AH507" s="74"/>
      <c r="AI507" s="75"/>
    </row>
    <row r="508" spans="1:35" x14ac:dyDescent="0.3">
      <c r="A508" s="76" t="s">
        <v>637</v>
      </c>
      <c r="B508" s="69" t="s">
        <v>1203</v>
      </c>
      <c r="C508" s="69" t="s">
        <v>89</v>
      </c>
      <c r="D508" s="69" t="s">
        <v>640</v>
      </c>
      <c r="E508" s="69" t="s">
        <v>641</v>
      </c>
      <c r="F508" s="69">
        <v>10</v>
      </c>
      <c r="G508" s="69">
        <v>13774</v>
      </c>
      <c r="H508" s="69">
        <v>5</v>
      </c>
      <c r="I508" s="69">
        <v>7.5</v>
      </c>
      <c r="J508" s="69" t="s">
        <v>648</v>
      </c>
      <c r="K508" s="69" t="s">
        <v>384</v>
      </c>
      <c r="L508" s="69" t="s">
        <v>665</v>
      </c>
      <c r="M508" s="69">
        <f t="shared" si="85"/>
        <v>137740</v>
      </c>
      <c r="N508" s="69">
        <f t="shared" si="86"/>
        <v>6887</v>
      </c>
      <c r="O508" s="69">
        <f t="shared" si="87"/>
        <v>130853</v>
      </c>
      <c r="P508" s="69">
        <f t="shared" si="88"/>
        <v>9813.9750000000004</v>
      </c>
      <c r="Q508" s="69">
        <f t="shared" si="89"/>
        <v>140666.97500000001</v>
      </c>
      <c r="R508" s="69"/>
      <c r="S508" s="69"/>
      <c r="T508" s="69">
        <f t="shared" si="90"/>
        <v>9813.9750000000004</v>
      </c>
      <c r="U508" s="69"/>
      <c r="V508" s="69"/>
      <c r="W508" s="69">
        <f t="shared" si="91"/>
        <v>141166.97500000001</v>
      </c>
      <c r="X508" s="69" t="str">
        <f t="shared" si="92"/>
        <v>High sale</v>
      </c>
      <c r="Y508" s="69">
        <f t="shared" si="96"/>
        <v>0</v>
      </c>
      <c r="Z508" s="69" t="str" cm="1">
        <f t="array" ref="Z508">_xlfn.IFS(Q508&gt;=300000,"Large",Q508&gt;=150000,"Medium", Q508&gt;=0,"Small")</f>
        <v>Small</v>
      </c>
      <c r="AA508" s="69" t="str">
        <f t="shared" si="93"/>
        <v>J</v>
      </c>
      <c r="AB508" s="69" t="str">
        <f t="shared" si="94"/>
        <v>00507</v>
      </c>
      <c r="AC508" s="69" t="str">
        <f t="shared" si="95"/>
        <v>Chinedu-East</v>
      </c>
      <c r="AD508" s="69"/>
      <c r="AE508" s="69"/>
      <c r="AF508" s="69"/>
      <c r="AG508" s="69"/>
      <c r="AH508" s="70"/>
      <c r="AI508" s="71"/>
    </row>
    <row r="509" spans="1:35" x14ac:dyDescent="0.3">
      <c r="A509" s="72" t="s">
        <v>682</v>
      </c>
      <c r="B509" s="73" t="s">
        <v>1204</v>
      </c>
      <c r="C509" s="73" t="s">
        <v>379</v>
      </c>
      <c r="D509" s="73" t="s">
        <v>675</v>
      </c>
      <c r="E509" s="73" t="s">
        <v>403</v>
      </c>
      <c r="F509" s="73">
        <v>15</v>
      </c>
      <c r="G509" s="73">
        <v>8630</v>
      </c>
      <c r="H509" s="73">
        <v>15</v>
      </c>
      <c r="I509" s="73">
        <v>7.5</v>
      </c>
      <c r="J509" s="73" t="s">
        <v>648</v>
      </c>
      <c r="K509" s="73" t="s">
        <v>384</v>
      </c>
      <c r="L509" s="73" t="s">
        <v>636</v>
      </c>
      <c r="M509" s="73">
        <f t="shared" si="85"/>
        <v>129450</v>
      </c>
      <c r="N509" s="73">
        <f t="shared" si="86"/>
        <v>19417.5</v>
      </c>
      <c r="O509" s="73">
        <f t="shared" si="87"/>
        <v>110032.5</v>
      </c>
      <c r="P509" s="73">
        <f t="shared" si="88"/>
        <v>8252.4375</v>
      </c>
      <c r="Q509" s="73">
        <f t="shared" si="89"/>
        <v>118284.9375</v>
      </c>
      <c r="R509" s="73"/>
      <c r="S509" s="73"/>
      <c r="T509" s="73">
        <f t="shared" si="90"/>
        <v>8252.4375</v>
      </c>
      <c r="U509" s="73"/>
      <c r="V509" s="73"/>
      <c r="W509" s="73">
        <f t="shared" si="91"/>
        <v>118784.9375</v>
      </c>
      <c r="X509" s="73" t="str">
        <f t="shared" si="92"/>
        <v>High sale</v>
      </c>
      <c r="Y509" s="73">
        <f t="shared" si="96"/>
        <v>0</v>
      </c>
      <c r="Z509" s="73" t="str" cm="1">
        <f t="array" ref="Z509">_xlfn.IFS(Q509&gt;=300000,"Large",Q509&gt;=150000,"Medium", Q509&gt;=0,"Small")</f>
        <v>Small</v>
      </c>
      <c r="AA509" s="73" t="str">
        <f t="shared" si="93"/>
        <v>J</v>
      </c>
      <c r="AB509" s="73" t="str">
        <f t="shared" si="94"/>
        <v>00508</v>
      </c>
      <c r="AC509" s="73" t="str">
        <f t="shared" si="95"/>
        <v>John-South</v>
      </c>
      <c r="AD509" s="73"/>
      <c r="AE509" s="73"/>
      <c r="AF509" s="73"/>
      <c r="AG509" s="73"/>
      <c r="AH509" s="74"/>
      <c r="AI509" s="75"/>
    </row>
    <row r="510" spans="1:35" x14ac:dyDescent="0.3">
      <c r="A510" s="76" t="s">
        <v>733</v>
      </c>
      <c r="B510" s="69" t="s">
        <v>1205</v>
      </c>
      <c r="C510" s="69" t="s">
        <v>100</v>
      </c>
      <c r="D510" s="69" t="s">
        <v>245</v>
      </c>
      <c r="E510" s="69" t="s">
        <v>416</v>
      </c>
      <c r="F510" s="69">
        <v>41</v>
      </c>
      <c r="G510" s="69">
        <v>6378</v>
      </c>
      <c r="H510" s="69">
        <v>0</v>
      </c>
      <c r="I510" s="69">
        <v>7.5</v>
      </c>
      <c r="J510" s="69" t="s">
        <v>656</v>
      </c>
      <c r="K510" s="69" t="s">
        <v>384</v>
      </c>
      <c r="L510" s="69" t="s">
        <v>643</v>
      </c>
      <c r="M510" s="69">
        <f t="shared" si="85"/>
        <v>261498</v>
      </c>
      <c r="N510" s="69">
        <f t="shared" si="86"/>
        <v>0</v>
      </c>
      <c r="O510" s="69">
        <f t="shared" si="87"/>
        <v>261498</v>
      </c>
      <c r="P510" s="69">
        <f t="shared" si="88"/>
        <v>19612.349999999999</v>
      </c>
      <c r="Q510" s="69">
        <f t="shared" si="89"/>
        <v>281110.34999999998</v>
      </c>
      <c r="R510" s="69"/>
      <c r="S510" s="69"/>
      <c r="T510" s="69">
        <f t="shared" si="90"/>
        <v>19612.349999999999</v>
      </c>
      <c r="U510" s="69"/>
      <c r="V510" s="69"/>
      <c r="W510" s="69">
        <f t="shared" si="91"/>
        <v>281610.34999999998</v>
      </c>
      <c r="X510" s="69" t="str">
        <f t="shared" si="92"/>
        <v>High sale</v>
      </c>
      <c r="Y510" s="69">
        <f t="shared" si="96"/>
        <v>13074.900000000001</v>
      </c>
      <c r="Z510" s="69" t="str" cm="1">
        <f t="array" ref="Z510">_xlfn.IFS(Q510&gt;=300000,"Large",Q510&gt;=150000,"Medium", Q510&gt;=0,"Small")</f>
        <v>Medium</v>
      </c>
      <c r="AA510" s="69" t="str">
        <f t="shared" si="93"/>
        <v>J</v>
      </c>
      <c r="AB510" s="69" t="str">
        <f t="shared" si="94"/>
        <v>00509</v>
      </c>
      <c r="AC510" s="69" t="str">
        <f t="shared" si="95"/>
        <v>Kemi-North</v>
      </c>
      <c r="AD510" s="69"/>
      <c r="AE510" s="69"/>
      <c r="AF510" s="69"/>
      <c r="AG510" s="69"/>
      <c r="AH510" s="70"/>
      <c r="AI510" s="71"/>
    </row>
    <row r="511" spans="1:35" x14ac:dyDescent="0.3">
      <c r="A511" s="72" t="s">
        <v>699</v>
      </c>
      <c r="B511" s="73" t="s">
        <v>1206</v>
      </c>
      <c r="C511" s="73" t="s">
        <v>714</v>
      </c>
      <c r="D511" s="73" t="s">
        <v>690</v>
      </c>
      <c r="E511" s="73" t="s">
        <v>408</v>
      </c>
      <c r="F511" s="73">
        <v>6</v>
      </c>
      <c r="G511" s="73">
        <v>1530</v>
      </c>
      <c r="H511" s="73">
        <v>15</v>
      </c>
      <c r="I511" s="73">
        <v>7.5</v>
      </c>
      <c r="J511" s="73" t="s">
        <v>635</v>
      </c>
      <c r="K511" s="73" t="s">
        <v>392</v>
      </c>
      <c r="L511" s="73" t="s">
        <v>636</v>
      </c>
      <c r="M511" s="73">
        <f t="shared" si="85"/>
        <v>9180</v>
      </c>
      <c r="N511" s="73">
        <f t="shared" si="86"/>
        <v>1377</v>
      </c>
      <c r="O511" s="73">
        <f t="shared" si="87"/>
        <v>7803</v>
      </c>
      <c r="P511" s="73">
        <f t="shared" si="88"/>
        <v>585.22500000000002</v>
      </c>
      <c r="Q511" s="73">
        <f t="shared" si="89"/>
        <v>8388.2250000000004</v>
      </c>
      <c r="R511" s="73"/>
      <c r="S511" s="73"/>
      <c r="T511" s="73">
        <f t="shared" si="90"/>
        <v>585.22500000000002</v>
      </c>
      <c r="U511" s="73"/>
      <c r="V511" s="73"/>
      <c r="W511" s="73">
        <f t="shared" si="91"/>
        <v>8888.2250000000004</v>
      </c>
      <c r="X511" s="73" t="str">
        <f t="shared" si="92"/>
        <v>Low Sale</v>
      </c>
      <c r="Y511" s="73">
        <f t="shared" si="96"/>
        <v>0</v>
      </c>
      <c r="Z511" s="73" t="str" cm="1">
        <f t="array" ref="Z511">_xlfn.IFS(Q511&gt;=300000,"Large",Q511&gt;=150000,"Medium", Q511&gt;=0,"Small")</f>
        <v>Small</v>
      </c>
      <c r="AA511" s="73" t="str">
        <f t="shared" si="93"/>
        <v>J</v>
      </c>
      <c r="AB511" s="73" t="str">
        <f t="shared" si="94"/>
        <v>00510</v>
      </c>
      <c r="AC511" s="73" t="str">
        <f t="shared" si="95"/>
        <v>Hassan-South</v>
      </c>
      <c r="AD511" s="73"/>
      <c r="AE511" s="73"/>
      <c r="AF511" s="73"/>
      <c r="AG511" s="73"/>
      <c r="AH511" s="74"/>
      <c r="AI511" s="75"/>
    </row>
    <row r="512" spans="1:35" x14ac:dyDescent="0.3">
      <c r="A512" s="76" t="s">
        <v>637</v>
      </c>
      <c r="B512" s="69" t="s">
        <v>1207</v>
      </c>
      <c r="C512" s="69" t="s">
        <v>646</v>
      </c>
      <c r="D512" s="69" t="s">
        <v>681</v>
      </c>
      <c r="E512" s="69" t="s">
        <v>673</v>
      </c>
      <c r="F512" s="69">
        <v>11</v>
      </c>
      <c r="G512" s="69">
        <v>7925</v>
      </c>
      <c r="H512" s="69">
        <v>10</v>
      </c>
      <c r="I512" s="69">
        <v>7.5</v>
      </c>
      <c r="J512" s="69" t="s">
        <v>642</v>
      </c>
      <c r="K512" s="69" t="s">
        <v>384</v>
      </c>
      <c r="L512" s="69" t="s">
        <v>636</v>
      </c>
      <c r="M512" s="69">
        <f t="shared" si="85"/>
        <v>87175</v>
      </c>
      <c r="N512" s="69">
        <f t="shared" si="86"/>
        <v>8717.5</v>
      </c>
      <c r="O512" s="69">
        <f t="shared" si="87"/>
        <v>78457.5</v>
      </c>
      <c r="P512" s="69">
        <f t="shared" si="88"/>
        <v>5884.3125</v>
      </c>
      <c r="Q512" s="69">
        <f t="shared" si="89"/>
        <v>84341.8125</v>
      </c>
      <c r="R512" s="69"/>
      <c r="S512" s="69"/>
      <c r="T512" s="69">
        <f t="shared" si="90"/>
        <v>5884.3125</v>
      </c>
      <c r="U512" s="69"/>
      <c r="V512" s="69"/>
      <c r="W512" s="69">
        <f t="shared" si="91"/>
        <v>84841.8125</v>
      </c>
      <c r="X512" s="69" t="str">
        <f t="shared" si="92"/>
        <v>Low Sale</v>
      </c>
      <c r="Y512" s="69">
        <f t="shared" si="96"/>
        <v>0</v>
      </c>
      <c r="Z512" s="69" t="str" cm="1">
        <f t="array" ref="Z512">_xlfn.IFS(Q512&gt;=300000,"Large",Q512&gt;=150000,"Medium", Q512&gt;=0,"Small")</f>
        <v>Small</v>
      </c>
      <c r="AA512" s="69" t="str">
        <f t="shared" si="93"/>
        <v>J</v>
      </c>
      <c r="AB512" s="69" t="str">
        <f t="shared" si="94"/>
        <v>00511</v>
      </c>
      <c r="AC512" s="69" t="str">
        <f t="shared" si="95"/>
        <v>Lucky-South</v>
      </c>
      <c r="AD512" s="69"/>
      <c r="AE512" s="69"/>
      <c r="AF512" s="69"/>
      <c r="AG512" s="69"/>
      <c r="AH512" s="70"/>
      <c r="AI512" s="71"/>
    </row>
    <row r="513" spans="1:35" x14ac:dyDescent="0.3">
      <c r="A513" s="72" t="s">
        <v>760</v>
      </c>
      <c r="B513" s="73" t="s">
        <v>1208</v>
      </c>
      <c r="C513" s="73" t="s">
        <v>89</v>
      </c>
      <c r="D513" s="73" t="s">
        <v>672</v>
      </c>
      <c r="E513" s="73" t="s">
        <v>673</v>
      </c>
      <c r="F513" s="73">
        <v>39</v>
      </c>
      <c r="G513" s="73">
        <v>1000</v>
      </c>
      <c r="H513" s="73">
        <v>5</v>
      </c>
      <c r="I513" s="73">
        <v>7.5</v>
      </c>
      <c r="J513" s="73" t="s">
        <v>648</v>
      </c>
      <c r="K513" s="73" t="s">
        <v>372</v>
      </c>
      <c r="L513" s="73" t="s">
        <v>649</v>
      </c>
      <c r="M513" s="73">
        <f t="shared" si="85"/>
        <v>39000</v>
      </c>
      <c r="N513" s="73">
        <f t="shared" si="86"/>
        <v>1950</v>
      </c>
      <c r="O513" s="73">
        <f t="shared" si="87"/>
        <v>37050</v>
      </c>
      <c r="P513" s="73">
        <f t="shared" si="88"/>
        <v>2778.75</v>
      </c>
      <c r="Q513" s="73">
        <f t="shared" si="89"/>
        <v>39828.75</v>
      </c>
      <c r="R513" s="73"/>
      <c r="S513" s="73"/>
      <c r="T513" s="73">
        <f t="shared" si="90"/>
        <v>2778.75</v>
      </c>
      <c r="U513" s="73"/>
      <c r="V513" s="73"/>
      <c r="W513" s="73">
        <f t="shared" si="91"/>
        <v>40328.75</v>
      </c>
      <c r="X513" s="73" t="str">
        <f t="shared" si="92"/>
        <v>Low Sale</v>
      </c>
      <c r="Y513" s="73">
        <f t="shared" si="96"/>
        <v>1852.5</v>
      </c>
      <c r="Z513" s="73" t="str" cm="1">
        <f t="array" ref="Z513">_xlfn.IFS(Q513&gt;=300000,"Large",Q513&gt;=150000,"Medium", Q513&gt;=0,"Small")</f>
        <v>Small</v>
      </c>
      <c r="AA513" s="73" t="str">
        <f t="shared" si="93"/>
        <v>J</v>
      </c>
      <c r="AB513" s="73" t="str">
        <f t="shared" si="94"/>
        <v>00512</v>
      </c>
      <c r="AC513" s="73" t="str">
        <f t="shared" si="95"/>
        <v>Chinedu-West</v>
      </c>
      <c r="AD513" s="73"/>
      <c r="AE513" s="73"/>
      <c r="AF513" s="73"/>
      <c r="AG513" s="73"/>
      <c r="AH513" s="74"/>
      <c r="AI513" s="75"/>
    </row>
    <row r="514" spans="1:35" x14ac:dyDescent="0.3">
      <c r="A514" s="76" t="s">
        <v>687</v>
      </c>
      <c r="B514" s="69" t="s">
        <v>1209</v>
      </c>
      <c r="C514" s="69" t="s">
        <v>671</v>
      </c>
      <c r="D514" s="69" t="s">
        <v>718</v>
      </c>
      <c r="E514" s="69" t="s">
        <v>403</v>
      </c>
      <c r="F514" s="69">
        <v>47</v>
      </c>
      <c r="G514" s="69">
        <v>9861</v>
      </c>
      <c r="H514" s="69">
        <v>10</v>
      </c>
      <c r="I514" s="69">
        <v>7.5</v>
      </c>
      <c r="J514" s="69" t="s">
        <v>656</v>
      </c>
      <c r="K514" s="69" t="s">
        <v>392</v>
      </c>
      <c r="L514" s="69" t="s">
        <v>643</v>
      </c>
      <c r="M514" s="69">
        <f t="shared" ref="M514:M577" si="97">SUM(F514*G514)</f>
        <v>463467</v>
      </c>
      <c r="N514" s="69">
        <f t="shared" ref="N514:N577" si="98">SUM(M514*H514/100)</f>
        <v>46346.7</v>
      </c>
      <c r="O514" s="69">
        <f t="shared" ref="O514:O577" si="99">SUM(M514-N514)</f>
        <v>417120.3</v>
      </c>
      <c r="P514" s="69">
        <f t="shared" ref="P514:P577" si="100">SUM(O514*I514/100)</f>
        <v>31284.022499999999</v>
      </c>
      <c r="Q514" s="69">
        <f t="shared" ref="Q514:Q577" si="101">SUM(P514+O514)</f>
        <v>448404.32250000001</v>
      </c>
      <c r="R514" s="69"/>
      <c r="S514" s="69"/>
      <c r="T514" s="69">
        <f t="shared" ref="T514:T577" si="102">$S$4*O514</f>
        <v>31284.022499999999</v>
      </c>
      <c r="U514" s="69"/>
      <c r="V514" s="69"/>
      <c r="W514" s="69">
        <f t="shared" ref="W514:W577" si="103">Q514+$V$5</f>
        <v>448904.32250000001</v>
      </c>
      <c r="X514" s="69" t="str">
        <f t="shared" ref="X514:X577" si="104">IF(Q514&gt;=100000,"High sale","Low Sale")</f>
        <v>High sale</v>
      </c>
      <c r="Y514" s="69">
        <f t="shared" si="96"/>
        <v>20856.014999999999</v>
      </c>
      <c r="Z514" s="69" t="str" cm="1">
        <f t="array" ref="Z514">_xlfn.IFS(Q514&gt;=300000,"Large",Q514&gt;=150000,"Medium", Q514&gt;=0,"Small")</f>
        <v>Large</v>
      </c>
      <c r="AA514" s="69" t="str">
        <f t="shared" ref="AA514:AA577" si="105">TEXT(A514,"mmmmm")</f>
        <v>J</v>
      </c>
      <c r="AB514" s="69" t="str">
        <f t="shared" ref="AB514:AB577" si="106">RIGHT(B514,5)</f>
        <v>00513</v>
      </c>
      <c r="AC514" s="69" t="str">
        <f t="shared" ref="AC514:AC577" si="107">_xlfn.CONCAT((C514&amp;"-"&amp;L514))</f>
        <v>Bola-North</v>
      </c>
      <c r="AD514" s="69"/>
      <c r="AE514" s="69"/>
      <c r="AF514" s="69"/>
      <c r="AG514" s="69"/>
      <c r="AH514" s="70"/>
      <c r="AI514" s="71"/>
    </row>
    <row r="515" spans="1:35" x14ac:dyDescent="0.3">
      <c r="A515" s="72" t="s">
        <v>733</v>
      </c>
      <c r="B515" s="73" t="s">
        <v>1210</v>
      </c>
      <c r="C515" s="73" t="s">
        <v>379</v>
      </c>
      <c r="D515" s="73" t="s">
        <v>652</v>
      </c>
      <c r="E515" s="73" t="s">
        <v>653</v>
      </c>
      <c r="F515" s="73">
        <v>44</v>
      </c>
      <c r="G515" s="73">
        <v>6867</v>
      </c>
      <c r="H515" s="73">
        <v>15</v>
      </c>
      <c r="I515" s="73">
        <v>7.5</v>
      </c>
      <c r="J515" s="73" t="s">
        <v>656</v>
      </c>
      <c r="K515" s="73" t="s">
        <v>372</v>
      </c>
      <c r="L515" s="73" t="s">
        <v>636</v>
      </c>
      <c r="M515" s="73">
        <f t="shared" si="97"/>
        <v>302148</v>
      </c>
      <c r="N515" s="73">
        <f t="shared" si="98"/>
        <v>45322.2</v>
      </c>
      <c r="O515" s="73">
        <f t="shared" si="99"/>
        <v>256825.8</v>
      </c>
      <c r="P515" s="73">
        <f t="shared" si="100"/>
        <v>19261.935000000001</v>
      </c>
      <c r="Q515" s="73">
        <f t="shared" si="101"/>
        <v>276087.73499999999</v>
      </c>
      <c r="R515" s="73"/>
      <c r="S515" s="73"/>
      <c r="T515" s="73">
        <f t="shared" si="102"/>
        <v>19261.934999999998</v>
      </c>
      <c r="U515" s="73"/>
      <c r="V515" s="73"/>
      <c r="W515" s="73">
        <f t="shared" si="103"/>
        <v>276587.73499999999</v>
      </c>
      <c r="X515" s="73" t="str">
        <f t="shared" si="104"/>
        <v>High sale</v>
      </c>
      <c r="Y515" s="73">
        <f t="shared" ref="Y515:Y578" si="108">IF(F515&gt;=30,O515*5%,0)</f>
        <v>12841.29</v>
      </c>
      <c r="Z515" s="73" t="str" cm="1">
        <f t="array" ref="Z515">_xlfn.IFS(Q515&gt;=300000,"Large",Q515&gt;=150000,"Medium", Q515&gt;=0,"Small")</f>
        <v>Medium</v>
      </c>
      <c r="AA515" s="73" t="str">
        <f t="shared" si="105"/>
        <v>J</v>
      </c>
      <c r="AB515" s="73" t="str">
        <f t="shared" si="106"/>
        <v>00514</v>
      </c>
      <c r="AC515" s="73" t="str">
        <f t="shared" si="107"/>
        <v>John-South</v>
      </c>
      <c r="AD515" s="73"/>
      <c r="AE515" s="73"/>
      <c r="AF515" s="73"/>
      <c r="AG515" s="73"/>
      <c r="AH515" s="74"/>
      <c r="AI515" s="75"/>
    </row>
    <row r="516" spans="1:35" x14ac:dyDescent="0.3">
      <c r="A516" s="76" t="s">
        <v>644</v>
      </c>
      <c r="B516" s="69" t="s">
        <v>1211</v>
      </c>
      <c r="C516" s="69" t="s">
        <v>100</v>
      </c>
      <c r="D516" s="69" t="s">
        <v>685</v>
      </c>
      <c r="E516" s="69" t="s">
        <v>406</v>
      </c>
      <c r="F516" s="69">
        <v>38</v>
      </c>
      <c r="G516" s="69">
        <v>13074</v>
      </c>
      <c r="H516" s="69">
        <v>15</v>
      </c>
      <c r="I516" s="69">
        <v>7.5</v>
      </c>
      <c r="J516" s="69" t="s">
        <v>648</v>
      </c>
      <c r="K516" s="69" t="s">
        <v>384</v>
      </c>
      <c r="L516" s="69" t="s">
        <v>643</v>
      </c>
      <c r="M516" s="69">
        <f t="shared" si="97"/>
        <v>496812</v>
      </c>
      <c r="N516" s="69">
        <f t="shared" si="98"/>
        <v>74521.8</v>
      </c>
      <c r="O516" s="69">
        <f t="shared" si="99"/>
        <v>422290.2</v>
      </c>
      <c r="P516" s="69">
        <f t="shared" si="100"/>
        <v>31671.764999999999</v>
      </c>
      <c r="Q516" s="69">
        <f t="shared" si="101"/>
        <v>453961.96500000003</v>
      </c>
      <c r="R516" s="69"/>
      <c r="S516" s="69"/>
      <c r="T516" s="69">
        <f t="shared" si="102"/>
        <v>31671.764999999999</v>
      </c>
      <c r="U516" s="69"/>
      <c r="V516" s="69"/>
      <c r="W516" s="69">
        <f t="shared" si="103"/>
        <v>454461.96500000003</v>
      </c>
      <c r="X516" s="69" t="str">
        <f t="shared" si="104"/>
        <v>High sale</v>
      </c>
      <c r="Y516" s="69">
        <f t="shared" si="108"/>
        <v>21114.510000000002</v>
      </c>
      <c r="Z516" s="69" t="str" cm="1">
        <f t="array" ref="Z516">_xlfn.IFS(Q516&gt;=300000,"Large",Q516&gt;=150000,"Medium", Q516&gt;=0,"Small")</f>
        <v>Large</v>
      </c>
      <c r="AA516" s="69" t="str">
        <f t="shared" si="105"/>
        <v>J</v>
      </c>
      <c r="AB516" s="69" t="str">
        <f t="shared" si="106"/>
        <v>00515</v>
      </c>
      <c r="AC516" s="69" t="str">
        <f t="shared" si="107"/>
        <v>Kemi-North</v>
      </c>
      <c r="AD516" s="69"/>
      <c r="AE516" s="69"/>
      <c r="AF516" s="69"/>
      <c r="AG516" s="69"/>
      <c r="AH516" s="70"/>
      <c r="AI516" s="71"/>
    </row>
    <row r="517" spans="1:35" x14ac:dyDescent="0.3">
      <c r="A517" s="72" t="s">
        <v>705</v>
      </c>
      <c r="B517" s="73" t="s">
        <v>1212</v>
      </c>
      <c r="C517" s="73" t="s">
        <v>373</v>
      </c>
      <c r="D517" s="73" t="s">
        <v>245</v>
      </c>
      <c r="E517" s="73" t="s">
        <v>416</v>
      </c>
      <c r="F517" s="73">
        <v>44</v>
      </c>
      <c r="G517" s="73">
        <v>9061</v>
      </c>
      <c r="H517" s="73">
        <v>5</v>
      </c>
      <c r="I517" s="73">
        <v>7.5</v>
      </c>
      <c r="J517" s="73" t="s">
        <v>642</v>
      </c>
      <c r="K517" s="73" t="s">
        <v>372</v>
      </c>
      <c r="L517" s="73" t="s">
        <v>665</v>
      </c>
      <c r="M517" s="73">
        <f t="shared" si="97"/>
        <v>398684</v>
      </c>
      <c r="N517" s="73">
        <f t="shared" si="98"/>
        <v>19934.2</v>
      </c>
      <c r="O517" s="73">
        <f t="shared" si="99"/>
        <v>378749.8</v>
      </c>
      <c r="P517" s="73">
        <f t="shared" si="100"/>
        <v>28406.235000000001</v>
      </c>
      <c r="Q517" s="73">
        <f t="shared" si="101"/>
        <v>407156.03499999997</v>
      </c>
      <c r="R517" s="73"/>
      <c r="S517" s="73"/>
      <c r="T517" s="73">
        <f t="shared" si="102"/>
        <v>28406.234999999997</v>
      </c>
      <c r="U517" s="73"/>
      <c r="V517" s="73"/>
      <c r="W517" s="73">
        <f t="shared" si="103"/>
        <v>407656.03499999997</v>
      </c>
      <c r="X517" s="73" t="str">
        <f t="shared" si="104"/>
        <v>High sale</v>
      </c>
      <c r="Y517" s="73">
        <f t="shared" si="108"/>
        <v>18937.490000000002</v>
      </c>
      <c r="Z517" s="73" t="str" cm="1">
        <f t="array" ref="Z517">_xlfn.IFS(Q517&gt;=300000,"Large",Q517&gt;=150000,"Medium", Q517&gt;=0,"Small")</f>
        <v>Large</v>
      </c>
      <c r="AA517" s="73" t="str">
        <f t="shared" si="105"/>
        <v>J</v>
      </c>
      <c r="AB517" s="73" t="str">
        <f t="shared" si="106"/>
        <v>00516</v>
      </c>
      <c r="AC517" s="73" t="str">
        <f t="shared" si="107"/>
        <v>Fatima-East</v>
      </c>
      <c r="AD517" s="73"/>
      <c r="AE517" s="73"/>
      <c r="AF517" s="73"/>
      <c r="AG517" s="73"/>
      <c r="AH517" s="74"/>
      <c r="AI517" s="75"/>
    </row>
    <row r="518" spans="1:35" x14ac:dyDescent="0.3">
      <c r="A518" s="76" t="s">
        <v>705</v>
      </c>
      <c r="B518" s="69" t="s">
        <v>1213</v>
      </c>
      <c r="C518" s="69" t="s">
        <v>662</v>
      </c>
      <c r="D518" s="69" t="s">
        <v>681</v>
      </c>
      <c r="E518" s="69" t="s">
        <v>673</v>
      </c>
      <c r="F518" s="69">
        <v>19</v>
      </c>
      <c r="G518" s="69">
        <v>2674</v>
      </c>
      <c r="H518" s="69">
        <v>5</v>
      </c>
      <c r="I518" s="69">
        <v>7.5</v>
      </c>
      <c r="J518" s="69" t="s">
        <v>648</v>
      </c>
      <c r="K518" s="69" t="s">
        <v>392</v>
      </c>
      <c r="L518" s="69" t="s">
        <v>643</v>
      </c>
      <c r="M518" s="69">
        <f t="shared" si="97"/>
        <v>50806</v>
      </c>
      <c r="N518" s="69">
        <f t="shared" si="98"/>
        <v>2540.3000000000002</v>
      </c>
      <c r="O518" s="69">
        <f t="shared" si="99"/>
        <v>48265.7</v>
      </c>
      <c r="P518" s="69">
        <f t="shared" si="100"/>
        <v>3619.9274999999998</v>
      </c>
      <c r="Q518" s="69">
        <f t="shared" si="101"/>
        <v>51885.627499999995</v>
      </c>
      <c r="R518" s="69"/>
      <c r="S518" s="69"/>
      <c r="T518" s="69">
        <f t="shared" si="102"/>
        <v>3619.9274999999998</v>
      </c>
      <c r="U518" s="69"/>
      <c r="V518" s="69"/>
      <c r="W518" s="69">
        <f t="shared" si="103"/>
        <v>52385.627499999995</v>
      </c>
      <c r="X518" s="69" t="str">
        <f t="shared" si="104"/>
        <v>Low Sale</v>
      </c>
      <c r="Y518" s="69">
        <f t="shared" si="108"/>
        <v>0</v>
      </c>
      <c r="Z518" s="69" t="str" cm="1">
        <f t="array" ref="Z518">_xlfn.IFS(Q518&gt;=300000,"Large",Q518&gt;=150000,"Medium", Q518&gt;=0,"Small")</f>
        <v>Small</v>
      </c>
      <c r="AA518" s="69" t="str">
        <f t="shared" si="105"/>
        <v>J</v>
      </c>
      <c r="AB518" s="69" t="str">
        <f t="shared" si="106"/>
        <v>00517</v>
      </c>
      <c r="AC518" s="69" t="str">
        <f t="shared" si="107"/>
        <v>Ade-North</v>
      </c>
      <c r="AD518" s="69"/>
      <c r="AE518" s="69"/>
      <c r="AF518" s="69"/>
      <c r="AG518" s="69"/>
      <c r="AH518" s="70"/>
      <c r="AI518" s="71"/>
    </row>
    <row r="519" spans="1:35" x14ac:dyDescent="0.3">
      <c r="A519" s="72" t="s">
        <v>750</v>
      </c>
      <c r="B519" s="73" t="s">
        <v>1214</v>
      </c>
      <c r="C519" s="73" t="s">
        <v>93</v>
      </c>
      <c r="D519" s="73" t="s">
        <v>718</v>
      </c>
      <c r="E519" s="73" t="s">
        <v>403</v>
      </c>
      <c r="F519" s="73">
        <v>4</v>
      </c>
      <c r="G519" s="73">
        <v>7518</v>
      </c>
      <c r="H519" s="73">
        <v>15</v>
      </c>
      <c r="I519" s="73">
        <v>7.5</v>
      </c>
      <c r="J519" s="73" t="s">
        <v>648</v>
      </c>
      <c r="K519" s="73" t="s">
        <v>372</v>
      </c>
      <c r="L519" s="73" t="s">
        <v>649</v>
      </c>
      <c r="M519" s="73">
        <f t="shared" si="97"/>
        <v>30072</v>
      </c>
      <c r="N519" s="73">
        <f t="shared" si="98"/>
        <v>4510.8</v>
      </c>
      <c r="O519" s="73">
        <f t="shared" si="99"/>
        <v>25561.200000000001</v>
      </c>
      <c r="P519" s="73">
        <f t="shared" si="100"/>
        <v>1917.09</v>
      </c>
      <c r="Q519" s="73">
        <f t="shared" si="101"/>
        <v>27478.29</v>
      </c>
      <c r="R519" s="73"/>
      <c r="S519" s="73"/>
      <c r="T519" s="73">
        <f t="shared" si="102"/>
        <v>1917.09</v>
      </c>
      <c r="U519" s="73"/>
      <c r="V519" s="73"/>
      <c r="W519" s="73">
        <f t="shared" si="103"/>
        <v>27978.29</v>
      </c>
      <c r="X519" s="73" t="str">
        <f t="shared" si="104"/>
        <v>Low Sale</v>
      </c>
      <c r="Y519" s="73">
        <f t="shared" si="108"/>
        <v>0</v>
      </c>
      <c r="Z519" s="73" t="str" cm="1">
        <f t="array" ref="Z519">_xlfn.IFS(Q519&gt;=300000,"Large",Q519&gt;=150000,"Medium", Q519&gt;=0,"Small")</f>
        <v>Small</v>
      </c>
      <c r="AA519" s="73" t="str">
        <f t="shared" si="105"/>
        <v>J</v>
      </c>
      <c r="AB519" s="73" t="str">
        <f t="shared" si="106"/>
        <v>00518</v>
      </c>
      <c r="AC519" s="73" t="str">
        <f t="shared" si="107"/>
        <v>Ibrahim-West</v>
      </c>
      <c r="AD519" s="73"/>
      <c r="AE519" s="73"/>
      <c r="AF519" s="73"/>
      <c r="AG519" s="73"/>
      <c r="AH519" s="74"/>
      <c r="AI519" s="75"/>
    </row>
    <row r="520" spans="1:35" x14ac:dyDescent="0.3">
      <c r="A520" s="76" t="s">
        <v>747</v>
      </c>
      <c r="B520" s="69" t="s">
        <v>1215</v>
      </c>
      <c r="C520" s="69" t="s">
        <v>93</v>
      </c>
      <c r="D520" s="69" t="s">
        <v>660</v>
      </c>
      <c r="E520" s="69" t="s">
        <v>406</v>
      </c>
      <c r="F520" s="69">
        <v>47</v>
      </c>
      <c r="G520" s="69">
        <v>611</v>
      </c>
      <c r="H520" s="69">
        <v>15</v>
      </c>
      <c r="I520" s="69">
        <v>7.5</v>
      </c>
      <c r="J520" s="69" t="s">
        <v>648</v>
      </c>
      <c r="K520" s="69" t="s">
        <v>392</v>
      </c>
      <c r="L520" s="69" t="s">
        <v>665</v>
      </c>
      <c r="M520" s="69">
        <f t="shared" si="97"/>
        <v>28717</v>
      </c>
      <c r="N520" s="69">
        <f t="shared" si="98"/>
        <v>4307.55</v>
      </c>
      <c r="O520" s="69">
        <f t="shared" si="99"/>
        <v>24409.45</v>
      </c>
      <c r="P520" s="69">
        <f t="shared" si="100"/>
        <v>1830.70875</v>
      </c>
      <c r="Q520" s="69">
        <f t="shared" si="101"/>
        <v>26240.158750000002</v>
      </c>
      <c r="R520" s="69"/>
      <c r="S520" s="69"/>
      <c r="T520" s="69">
        <f t="shared" si="102"/>
        <v>1830.70875</v>
      </c>
      <c r="U520" s="69"/>
      <c r="V520" s="69"/>
      <c r="W520" s="69">
        <f t="shared" si="103"/>
        <v>26740.158750000002</v>
      </c>
      <c r="X520" s="69" t="str">
        <f t="shared" si="104"/>
        <v>Low Sale</v>
      </c>
      <c r="Y520" s="69">
        <f t="shared" si="108"/>
        <v>1220.4725000000001</v>
      </c>
      <c r="Z520" s="69" t="str" cm="1">
        <f t="array" ref="Z520">_xlfn.IFS(Q520&gt;=300000,"Large",Q520&gt;=150000,"Medium", Q520&gt;=0,"Small")</f>
        <v>Small</v>
      </c>
      <c r="AA520" s="69" t="str">
        <f t="shared" si="105"/>
        <v>J</v>
      </c>
      <c r="AB520" s="69" t="str">
        <f t="shared" si="106"/>
        <v>00519</v>
      </c>
      <c r="AC520" s="69" t="str">
        <f t="shared" si="107"/>
        <v>Ibrahim-East</v>
      </c>
      <c r="AD520" s="69"/>
      <c r="AE520" s="69"/>
      <c r="AF520" s="69"/>
      <c r="AG520" s="69"/>
      <c r="AH520" s="70"/>
      <c r="AI520" s="71"/>
    </row>
    <row r="521" spans="1:35" x14ac:dyDescent="0.3">
      <c r="A521" s="72" t="s">
        <v>687</v>
      </c>
      <c r="B521" s="73" t="s">
        <v>1216</v>
      </c>
      <c r="C521" s="73" t="s">
        <v>671</v>
      </c>
      <c r="D521" s="73" t="s">
        <v>663</v>
      </c>
      <c r="E521" s="73" t="s">
        <v>664</v>
      </c>
      <c r="F521" s="73">
        <v>36</v>
      </c>
      <c r="G521" s="73">
        <v>9425</v>
      </c>
      <c r="H521" s="73">
        <v>0</v>
      </c>
      <c r="I521" s="73">
        <v>7.5</v>
      </c>
      <c r="J521" s="73" t="s">
        <v>642</v>
      </c>
      <c r="K521" s="73" t="s">
        <v>392</v>
      </c>
      <c r="L521" s="73" t="s">
        <v>643</v>
      </c>
      <c r="M521" s="73">
        <f t="shared" si="97"/>
        <v>339300</v>
      </c>
      <c r="N521" s="73">
        <f t="shared" si="98"/>
        <v>0</v>
      </c>
      <c r="O521" s="73">
        <f t="shared" si="99"/>
        <v>339300</v>
      </c>
      <c r="P521" s="73">
        <f t="shared" si="100"/>
        <v>25447.5</v>
      </c>
      <c r="Q521" s="73">
        <f t="shared" si="101"/>
        <v>364747.5</v>
      </c>
      <c r="R521" s="73"/>
      <c r="S521" s="73"/>
      <c r="T521" s="73">
        <f t="shared" si="102"/>
        <v>25447.5</v>
      </c>
      <c r="U521" s="73"/>
      <c r="V521" s="73"/>
      <c r="W521" s="73">
        <f t="shared" si="103"/>
        <v>365247.5</v>
      </c>
      <c r="X521" s="73" t="str">
        <f t="shared" si="104"/>
        <v>High sale</v>
      </c>
      <c r="Y521" s="73">
        <f t="shared" si="108"/>
        <v>16965</v>
      </c>
      <c r="Z521" s="73" t="str" cm="1">
        <f t="array" ref="Z521">_xlfn.IFS(Q521&gt;=300000,"Large",Q521&gt;=150000,"Medium", Q521&gt;=0,"Small")</f>
        <v>Large</v>
      </c>
      <c r="AA521" s="73" t="str">
        <f t="shared" si="105"/>
        <v>J</v>
      </c>
      <c r="AB521" s="73" t="str">
        <f t="shared" si="106"/>
        <v>00520</v>
      </c>
      <c r="AC521" s="73" t="str">
        <f t="shared" si="107"/>
        <v>Bola-North</v>
      </c>
      <c r="AD521" s="73"/>
      <c r="AE521" s="73"/>
      <c r="AF521" s="73"/>
      <c r="AG521" s="73"/>
      <c r="AH521" s="74"/>
      <c r="AI521" s="75"/>
    </row>
    <row r="522" spans="1:35" x14ac:dyDescent="0.3">
      <c r="A522" s="76" t="s">
        <v>699</v>
      </c>
      <c r="B522" s="69" t="s">
        <v>1217</v>
      </c>
      <c r="C522" s="69" t="s">
        <v>93</v>
      </c>
      <c r="D522" s="69" t="s">
        <v>634</v>
      </c>
      <c r="E522" s="69" t="s">
        <v>377</v>
      </c>
      <c r="F522" s="69">
        <v>27</v>
      </c>
      <c r="G522" s="69">
        <v>5440</v>
      </c>
      <c r="H522" s="69">
        <v>5</v>
      </c>
      <c r="I522" s="69">
        <v>7.5</v>
      </c>
      <c r="J522" s="69" t="s">
        <v>656</v>
      </c>
      <c r="K522" s="69" t="s">
        <v>384</v>
      </c>
      <c r="L522" s="69" t="s">
        <v>636</v>
      </c>
      <c r="M522" s="69">
        <f t="shared" si="97"/>
        <v>146880</v>
      </c>
      <c r="N522" s="69">
        <f t="shared" si="98"/>
        <v>7344</v>
      </c>
      <c r="O522" s="69">
        <f t="shared" si="99"/>
        <v>139536</v>
      </c>
      <c r="P522" s="69">
        <f t="shared" si="100"/>
        <v>10465.200000000001</v>
      </c>
      <c r="Q522" s="69">
        <f t="shared" si="101"/>
        <v>150001.20000000001</v>
      </c>
      <c r="R522" s="69"/>
      <c r="S522" s="69"/>
      <c r="T522" s="69">
        <f t="shared" si="102"/>
        <v>10465.199999999999</v>
      </c>
      <c r="U522" s="69"/>
      <c r="V522" s="69"/>
      <c r="W522" s="69">
        <f t="shared" si="103"/>
        <v>150501.20000000001</v>
      </c>
      <c r="X522" s="69" t="str">
        <f t="shared" si="104"/>
        <v>High sale</v>
      </c>
      <c r="Y522" s="69">
        <f t="shared" si="108"/>
        <v>0</v>
      </c>
      <c r="Z522" s="69" t="str" cm="1">
        <f t="array" ref="Z522">_xlfn.IFS(Q522&gt;=300000,"Large",Q522&gt;=150000,"Medium", Q522&gt;=0,"Small")</f>
        <v>Medium</v>
      </c>
      <c r="AA522" s="69" t="str">
        <f t="shared" si="105"/>
        <v>J</v>
      </c>
      <c r="AB522" s="69" t="str">
        <f t="shared" si="106"/>
        <v>00521</v>
      </c>
      <c r="AC522" s="69" t="str">
        <f t="shared" si="107"/>
        <v>Ibrahim-South</v>
      </c>
      <c r="AD522" s="69"/>
      <c r="AE522" s="69"/>
      <c r="AF522" s="69"/>
      <c r="AG522" s="69"/>
      <c r="AH522" s="70"/>
      <c r="AI522" s="71"/>
    </row>
    <row r="523" spans="1:35" x14ac:dyDescent="0.3">
      <c r="A523" s="72" t="s">
        <v>733</v>
      </c>
      <c r="B523" s="73" t="s">
        <v>1218</v>
      </c>
      <c r="C523" s="73" t="s">
        <v>639</v>
      </c>
      <c r="D523" s="73" t="s">
        <v>245</v>
      </c>
      <c r="E523" s="73" t="s">
        <v>416</v>
      </c>
      <c r="F523" s="73">
        <v>24</v>
      </c>
      <c r="G523" s="73">
        <v>9960</v>
      </c>
      <c r="H523" s="73">
        <v>0</v>
      </c>
      <c r="I523" s="73">
        <v>7.5</v>
      </c>
      <c r="J523" s="73" t="s">
        <v>642</v>
      </c>
      <c r="K523" s="73" t="s">
        <v>384</v>
      </c>
      <c r="L523" s="73" t="s">
        <v>643</v>
      </c>
      <c r="M523" s="73">
        <f t="shared" si="97"/>
        <v>239040</v>
      </c>
      <c r="N523" s="73">
        <f t="shared" si="98"/>
        <v>0</v>
      </c>
      <c r="O523" s="73">
        <f t="shared" si="99"/>
        <v>239040</v>
      </c>
      <c r="P523" s="73">
        <f t="shared" si="100"/>
        <v>17928</v>
      </c>
      <c r="Q523" s="73">
        <f t="shared" si="101"/>
        <v>256968</v>
      </c>
      <c r="R523" s="73"/>
      <c r="S523" s="73"/>
      <c r="T523" s="73">
        <f t="shared" si="102"/>
        <v>17928</v>
      </c>
      <c r="U523" s="73"/>
      <c r="V523" s="73"/>
      <c r="W523" s="73">
        <f t="shared" si="103"/>
        <v>257468</v>
      </c>
      <c r="X523" s="73" t="str">
        <f t="shared" si="104"/>
        <v>High sale</v>
      </c>
      <c r="Y523" s="73">
        <f t="shared" si="108"/>
        <v>0</v>
      </c>
      <c r="Z523" s="73" t="str" cm="1">
        <f t="array" ref="Z523">_xlfn.IFS(Q523&gt;=300000,"Large",Q523&gt;=150000,"Medium", Q523&gt;=0,"Small")</f>
        <v>Medium</v>
      </c>
      <c r="AA523" s="73" t="str">
        <f t="shared" si="105"/>
        <v>J</v>
      </c>
      <c r="AB523" s="73" t="str">
        <f t="shared" si="106"/>
        <v>00522</v>
      </c>
      <c r="AC523" s="73" t="str">
        <f t="shared" si="107"/>
        <v>Grace-North</v>
      </c>
      <c r="AD523" s="73"/>
      <c r="AE523" s="73"/>
      <c r="AF523" s="73"/>
      <c r="AG523" s="73"/>
      <c r="AH523" s="74"/>
      <c r="AI523" s="75"/>
    </row>
    <row r="524" spans="1:35" x14ac:dyDescent="0.3">
      <c r="A524" s="76" t="s">
        <v>632</v>
      </c>
      <c r="B524" s="69" t="s">
        <v>1219</v>
      </c>
      <c r="C524" s="69" t="s">
        <v>93</v>
      </c>
      <c r="D524" s="69" t="s">
        <v>675</v>
      </c>
      <c r="E524" s="69" t="s">
        <v>403</v>
      </c>
      <c r="F524" s="69">
        <v>19</v>
      </c>
      <c r="G524" s="69">
        <v>9079</v>
      </c>
      <c r="H524" s="69">
        <v>0</v>
      </c>
      <c r="I524" s="69">
        <v>7.5</v>
      </c>
      <c r="J524" s="69" t="s">
        <v>642</v>
      </c>
      <c r="K524" s="69" t="s">
        <v>392</v>
      </c>
      <c r="L524" s="69" t="s">
        <v>665</v>
      </c>
      <c r="M524" s="69">
        <f t="shared" si="97"/>
        <v>172501</v>
      </c>
      <c r="N524" s="69">
        <f t="shared" si="98"/>
        <v>0</v>
      </c>
      <c r="O524" s="69">
        <f t="shared" si="99"/>
        <v>172501</v>
      </c>
      <c r="P524" s="69">
        <f t="shared" si="100"/>
        <v>12937.575000000001</v>
      </c>
      <c r="Q524" s="69">
        <f t="shared" si="101"/>
        <v>185438.57500000001</v>
      </c>
      <c r="R524" s="69"/>
      <c r="S524" s="69"/>
      <c r="T524" s="69">
        <f t="shared" si="102"/>
        <v>12937.574999999999</v>
      </c>
      <c r="U524" s="69"/>
      <c r="V524" s="69"/>
      <c r="W524" s="69">
        <f t="shared" si="103"/>
        <v>185938.57500000001</v>
      </c>
      <c r="X524" s="69" t="str">
        <f t="shared" si="104"/>
        <v>High sale</v>
      </c>
      <c r="Y524" s="69">
        <f t="shared" si="108"/>
        <v>0</v>
      </c>
      <c r="Z524" s="69" t="str" cm="1">
        <f t="array" ref="Z524">_xlfn.IFS(Q524&gt;=300000,"Large",Q524&gt;=150000,"Medium", Q524&gt;=0,"Small")</f>
        <v>Medium</v>
      </c>
      <c r="AA524" s="69" t="str">
        <f t="shared" si="105"/>
        <v>J</v>
      </c>
      <c r="AB524" s="69" t="str">
        <f t="shared" si="106"/>
        <v>00523</v>
      </c>
      <c r="AC524" s="69" t="str">
        <f t="shared" si="107"/>
        <v>Ibrahim-East</v>
      </c>
      <c r="AD524" s="69"/>
      <c r="AE524" s="69"/>
      <c r="AF524" s="69"/>
      <c r="AG524" s="69"/>
      <c r="AH524" s="70"/>
      <c r="AI524" s="71"/>
    </row>
    <row r="525" spans="1:35" x14ac:dyDescent="0.3">
      <c r="A525" s="72" t="s">
        <v>676</v>
      </c>
      <c r="B525" s="73" t="s">
        <v>1220</v>
      </c>
      <c r="C525" s="73" t="s">
        <v>93</v>
      </c>
      <c r="D525" s="73" t="s">
        <v>652</v>
      </c>
      <c r="E525" s="73" t="s">
        <v>653</v>
      </c>
      <c r="F525" s="73">
        <v>33</v>
      </c>
      <c r="G525" s="73">
        <v>14712</v>
      </c>
      <c r="H525" s="73">
        <v>5</v>
      </c>
      <c r="I525" s="73">
        <v>7.5</v>
      </c>
      <c r="J525" s="73" t="s">
        <v>648</v>
      </c>
      <c r="K525" s="73" t="s">
        <v>384</v>
      </c>
      <c r="L525" s="73" t="s">
        <v>665</v>
      </c>
      <c r="M525" s="73">
        <f t="shared" si="97"/>
        <v>485496</v>
      </c>
      <c r="N525" s="73">
        <f t="shared" si="98"/>
        <v>24274.799999999999</v>
      </c>
      <c r="O525" s="73">
        <f t="shared" si="99"/>
        <v>461221.2</v>
      </c>
      <c r="P525" s="73">
        <f t="shared" si="100"/>
        <v>34591.589999999997</v>
      </c>
      <c r="Q525" s="73">
        <f t="shared" si="101"/>
        <v>495812.79000000004</v>
      </c>
      <c r="R525" s="73"/>
      <c r="S525" s="73"/>
      <c r="T525" s="73">
        <f t="shared" si="102"/>
        <v>34591.589999999997</v>
      </c>
      <c r="U525" s="73"/>
      <c r="V525" s="73"/>
      <c r="W525" s="73">
        <f t="shared" si="103"/>
        <v>496312.79000000004</v>
      </c>
      <c r="X525" s="73" t="str">
        <f t="shared" si="104"/>
        <v>High sale</v>
      </c>
      <c r="Y525" s="73">
        <f t="shared" si="108"/>
        <v>23061.06</v>
      </c>
      <c r="Z525" s="73" t="str" cm="1">
        <f t="array" ref="Z525">_xlfn.IFS(Q525&gt;=300000,"Large",Q525&gt;=150000,"Medium", Q525&gt;=0,"Small")</f>
        <v>Large</v>
      </c>
      <c r="AA525" s="73" t="str">
        <f t="shared" si="105"/>
        <v>J</v>
      </c>
      <c r="AB525" s="73" t="str">
        <f t="shared" si="106"/>
        <v>00524</v>
      </c>
      <c r="AC525" s="73" t="str">
        <f t="shared" si="107"/>
        <v>Ibrahim-East</v>
      </c>
      <c r="AD525" s="73"/>
      <c r="AE525" s="73"/>
      <c r="AF525" s="73"/>
      <c r="AG525" s="73"/>
      <c r="AH525" s="74"/>
      <c r="AI525" s="75"/>
    </row>
    <row r="526" spans="1:35" x14ac:dyDescent="0.3">
      <c r="A526" s="76" t="s">
        <v>727</v>
      </c>
      <c r="B526" s="69" t="s">
        <v>1221</v>
      </c>
      <c r="C526" s="69" t="s">
        <v>662</v>
      </c>
      <c r="D526" s="69" t="s">
        <v>672</v>
      </c>
      <c r="E526" s="69" t="s">
        <v>673</v>
      </c>
      <c r="F526" s="69">
        <v>13</v>
      </c>
      <c r="G526" s="69">
        <v>2875</v>
      </c>
      <c r="H526" s="69">
        <v>10</v>
      </c>
      <c r="I526" s="69">
        <v>7.5</v>
      </c>
      <c r="J526" s="69" t="s">
        <v>642</v>
      </c>
      <c r="K526" s="69" t="s">
        <v>384</v>
      </c>
      <c r="L526" s="69" t="s">
        <v>649</v>
      </c>
      <c r="M526" s="69">
        <f t="shared" si="97"/>
        <v>37375</v>
      </c>
      <c r="N526" s="69">
        <f t="shared" si="98"/>
        <v>3737.5</v>
      </c>
      <c r="O526" s="69">
        <f t="shared" si="99"/>
        <v>33637.5</v>
      </c>
      <c r="P526" s="69">
        <f t="shared" si="100"/>
        <v>2522.8125</v>
      </c>
      <c r="Q526" s="69">
        <f t="shared" si="101"/>
        <v>36160.3125</v>
      </c>
      <c r="R526" s="69"/>
      <c r="S526" s="69"/>
      <c r="T526" s="69">
        <f t="shared" si="102"/>
        <v>2522.8125</v>
      </c>
      <c r="U526" s="69"/>
      <c r="V526" s="69"/>
      <c r="W526" s="69">
        <f t="shared" si="103"/>
        <v>36660.3125</v>
      </c>
      <c r="X526" s="69" t="str">
        <f t="shared" si="104"/>
        <v>Low Sale</v>
      </c>
      <c r="Y526" s="69">
        <f t="shared" si="108"/>
        <v>0</v>
      </c>
      <c r="Z526" s="69" t="str" cm="1">
        <f t="array" ref="Z526">_xlfn.IFS(Q526&gt;=300000,"Large",Q526&gt;=150000,"Medium", Q526&gt;=0,"Small")</f>
        <v>Small</v>
      </c>
      <c r="AA526" s="69" t="str">
        <f t="shared" si="105"/>
        <v>J</v>
      </c>
      <c r="AB526" s="69" t="str">
        <f t="shared" si="106"/>
        <v>00525</v>
      </c>
      <c r="AC526" s="69" t="str">
        <f t="shared" si="107"/>
        <v>Ade-West</v>
      </c>
      <c r="AD526" s="69"/>
      <c r="AE526" s="69"/>
      <c r="AF526" s="69"/>
      <c r="AG526" s="69"/>
      <c r="AH526" s="70"/>
      <c r="AI526" s="71"/>
    </row>
    <row r="527" spans="1:35" x14ac:dyDescent="0.3">
      <c r="A527" s="72" t="s">
        <v>708</v>
      </c>
      <c r="B527" s="73" t="s">
        <v>1222</v>
      </c>
      <c r="C527" s="73" t="s">
        <v>100</v>
      </c>
      <c r="D527" s="73" t="s">
        <v>663</v>
      </c>
      <c r="E527" s="73" t="s">
        <v>664</v>
      </c>
      <c r="F527" s="73">
        <v>9</v>
      </c>
      <c r="G527" s="73">
        <v>9719</v>
      </c>
      <c r="H527" s="73">
        <v>0</v>
      </c>
      <c r="I527" s="73">
        <v>7.5</v>
      </c>
      <c r="J527" s="73" t="s">
        <v>635</v>
      </c>
      <c r="K527" s="73" t="s">
        <v>384</v>
      </c>
      <c r="L527" s="73" t="s">
        <v>643</v>
      </c>
      <c r="M527" s="73">
        <f t="shared" si="97"/>
        <v>87471</v>
      </c>
      <c r="N527" s="73">
        <f t="shared" si="98"/>
        <v>0</v>
      </c>
      <c r="O527" s="73">
        <f t="shared" si="99"/>
        <v>87471</v>
      </c>
      <c r="P527" s="73">
        <f t="shared" si="100"/>
        <v>6560.3249999999998</v>
      </c>
      <c r="Q527" s="73">
        <f t="shared" si="101"/>
        <v>94031.324999999997</v>
      </c>
      <c r="R527" s="73"/>
      <c r="S527" s="73"/>
      <c r="T527" s="73">
        <f t="shared" si="102"/>
        <v>6560.3249999999998</v>
      </c>
      <c r="U527" s="73"/>
      <c r="V527" s="73"/>
      <c r="W527" s="73">
        <f t="shared" si="103"/>
        <v>94531.324999999997</v>
      </c>
      <c r="X527" s="73" t="str">
        <f t="shared" si="104"/>
        <v>Low Sale</v>
      </c>
      <c r="Y527" s="73">
        <f t="shared" si="108"/>
        <v>0</v>
      </c>
      <c r="Z527" s="73" t="str" cm="1">
        <f t="array" ref="Z527">_xlfn.IFS(Q527&gt;=300000,"Large",Q527&gt;=150000,"Medium", Q527&gt;=0,"Small")</f>
        <v>Small</v>
      </c>
      <c r="AA527" s="73" t="str">
        <f t="shared" si="105"/>
        <v>J</v>
      </c>
      <c r="AB527" s="73" t="str">
        <f t="shared" si="106"/>
        <v>00526</v>
      </c>
      <c r="AC527" s="73" t="str">
        <f t="shared" si="107"/>
        <v>Kemi-North</v>
      </c>
      <c r="AD527" s="73"/>
      <c r="AE527" s="73"/>
      <c r="AF527" s="73"/>
      <c r="AG527" s="73"/>
      <c r="AH527" s="74"/>
      <c r="AI527" s="75"/>
    </row>
    <row r="528" spans="1:35" x14ac:dyDescent="0.3">
      <c r="A528" s="76" t="s">
        <v>682</v>
      </c>
      <c r="B528" s="69" t="s">
        <v>1223</v>
      </c>
      <c r="C528" s="69" t="s">
        <v>714</v>
      </c>
      <c r="D528" s="69" t="s">
        <v>634</v>
      </c>
      <c r="E528" s="69" t="s">
        <v>377</v>
      </c>
      <c r="F528" s="69">
        <v>40</v>
      </c>
      <c r="G528" s="69">
        <v>1850</v>
      </c>
      <c r="H528" s="69">
        <v>10</v>
      </c>
      <c r="I528" s="69">
        <v>7.5</v>
      </c>
      <c r="J528" s="69" t="s">
        <v>642</v>
      </c>
      <c r="K528" s="69" t="s">
        <v>384</v>
      </c>
      <c r="L528" s="69" t="s">
        <v>665</v>
      </c>
      <c r="M528" s="69">
        <f t="shared" si="97"/>
        <v>74000</v>
      </c>
      <c r="N528" s="69">
        <f t="shared" si="98"/>
        <v>7400</v>
      </c>
      <c r="O528" s="69">
        <f t="shared" si="99"/>
        <v>66600</v>
      </c>
      <c r="P528" s="69">
        <f t="shared" si="100"/>
        <v>4995</v>
      </c>
      <c r="Q528" s="69">
        <f t="shared" si="101"/>
        <v>71595</v>
      </c>
      <c r="R528" s="69"/>
      <c r="S528" s="69"/>
      <c r="T528" s="69">
        <f t="shared" si="102"/>
        <v>4995</v>
      </c>
      <c r="U528" s="69"/>
      <c r="V528" s="69"/>
      <c r="W528" s="69">
        <f t="shared" si="103"/>
        <v>72095</v>
      </c>
      <c r="X528" s="69" t="str">
        <f t="shared" si="104"/>
        <v>Low Sale</v>
      </c>
      <c r="Y528" s="69">
        <f t="shared" si="108"/>
        <v>3330</v>
      </c>
      <c r="Z528" s="69" t="str" cm="1">
        <f t="array" ref="Z528">_xlfn.IFS(Q528&gt;=300000,"Large",Q528&gt;=150000,"Medium", Q528&gt;=0,"Small")</f>
        <v>Small</v>
      </c>
      <c r="AA528" s="69" t="str">
        <f t="shared" si="105"/>
        <v>J</v>
      </c>
      <c r="AB528" s="69" t="str">
        <f t="shared" si="106"/>
        <v>00527</v>
      </c>
      <c r="AC528" s="69" t="str">
        <f t="shared" si="107"/>
        <v>Hassan-East</v>
      </c>
      <c r="AD528" s="69"/>
      <c r="AE528" s="69"/>
      <c r="AF528" s="69"/>
      <c r="AG528" s="69"/>
      <c r="AH528" s="70"/>
      <c r="AI528" s="71"/>
    </row>
    <row r="529" spans="1:35" x14ac:dyDescent="0.3">
      <c r="A529" s="72" t="s">
        <v>644</v>
      </c>
      <c r="B529" s="73" t="s">
        <v>1224</v>
      </c>
      <c r="C529" s="73" t="s">
        <v>646</v>
      </c>
      <c r="D529" s="73" t="s">
        <v>718</v>
      </c>
      <c r="E529" s="73" t="s">
        <v>403</v>
      </c>
      <c r="F529" s="73">
        <v>3</v>
      </c>
      <c r="G529" s="73">
        <v>4553</v>
      </c>
      <c r="H529" s="73">
        <v>0</v>
      </c>
      <c r="I529" s="73">
        <v>7.5</v>
      </c>
      <c r="J529" s="73" t="s">
        <v>635</v>
      </c>
      <c r="K529" s="73" t="s">
        <v>372</v>
      </c>
      <c r="L529" s="73" t="s">
        <v>665</v>
      </c>
      <c r="M529" s="73">
        <f t="shared" si="97"/>
        <v>13659</v>
      </c>
      <c r="N529" s="73">
        <f t="shared" si="98"/>
        <v>0</v>
      </c>
      <c r="O529" s="73">
        <f t="shared" si="99"/>
        <v>13659</v>
      </c>
      <c r="P529" s="73">
        <f t="shared" si="100"/>
        <v>1024.425</v>
      </c>
      <c r="Q529" s="73">
        <f t="shared" si="101"/>
        <v>14683.424999999999</v>
      </c>
      <c r="R529" s="73"/>
      <c r="S529" s="73"/>
      <c r="T529" s="73">
        <f t="shared" si="102"/>
        <v>1024.425</v>
      </c>
      <c r="U529" s="73"/>
      <c r="V529" s="73"/>
      <c r="W529" s="73">
        <f t="shared" si="103"/>
        <v>15183.424999999999</v>
      </c>
      <c r="X529" s="73" t="str">
        <f t="shared" si="104"/>
        <v>Low Sale</v>
      </c>
      <c r="Y529" s="73">
        <f t="shared" si="108"/>
        <v>0</v>
      </c>
      <c r="Z529" s="73" t="str" cm="1">
        <f t="array" ref="Z529">_xlfn.IFS(Q529&gt;=300000,"Large",Q529&gt;=150000,"Medium", Q529&gt;=0,"Small")</f>
        <v>Small</v>
      </c>
      <c r="AA529" s="73" t="str">
        <f t="shared" si="105"/>
        <v>J</v>
      </c>
      <c r="AB529" s="73" t="str">
        <f t="shared" si="106"/>
        <v>00528</v>
      </c>
      <c r="AC529" s="73" t="str">
        <f t="shared" si="107"/>
        <v>Lucky-East</v>
      </c>
      <c r="AD529" s="73"/>
      <c r="AE529" s="73"/>
      <c r="AF529" s="73"/>
      <c r="AG529" s="73"/>
      <c r="AH529" s="74"/>
      <c r="AI529" s="75"/>
    </row>
    <row r="530" spans="1:35" x14ac:dyDescent="0.3">
      <c r="A530" s="76" t="s">
        <v>682</v>
      </c>
      <c r="B530" s="69" t="s">
        <v>1225</v>
      </c>
      <c r="C530" s="69" t="s">
        <v>379</v>
      </c>
      <c r="D530" s="69" t="s">
        <v>710</v>
      </c>
      <c r="E530" s="69" t="s">
        <v>641</v>
      </c>
      <c r="F530" s="69">
        <v>37</v>
      </c>
      <c r="G530" s="69">
        <v>6109</v>
      </c>
      <c r="H530" s="69">
        <v>0</v>
      </c>
      <c r="I530" s="69">
        <v>7.5</v>
      </c>
      <c r="J530" s="69" t="s">
        <v>642</v>
      </c>
      <c r="K530" s="69" t="s">
        <v>392</v>
      </c>
      <c r="L530" s="69" t="s">
        <v>636</v>
      </c>
      <c r="M530" s="69">
        <f t="shared" si="97"/>
        <v>226033</v>
      </c>
      <c r="N530" s="69">
        <f t="shared" si="98"/>
        <v>0</v>
      </c>
      <c r="O530" s="69">
        <f t="shared" si="99"/>
        <v>226033</v>
      </c>
      <c r="P530" s="69">
        <f t="shared" si="100"/>
        <v>16952.474999999999</v>
      </c>
      <c r="Q530" s="69">
        <f t="shared" si="101"/>
        <v>242985.47500000001</v>
      </c>
      <c r="R530" s="69"/>
      <c r="S530" s="69"/>
      <c r="T530" s="69">
        <f t="shared" si="102"/>
        <v>16952.474999999999</v>
      </c>
      <c r="U530" s="69"/>
      <c r="V530" s="69"/>
      <c r="W530" s="69">
        <f t="shared" si="103"/>
        <v>243485.47500000001</v>
      </c>
      <c r="X530" s="69" t="str">
        <f t="shared" si="104"/>
        <v>High sale</v>
      </c>
      <c r="Y530" s="69">
        <f t="shared" si="108"/>
        <v>11301.650000000001</v>
      </c>
      <c r="Z530" s="69" t="str" cm="1">
        <f t="array" ref="Z530">_xlfn.IFS(Q530&gt;=300000,"Large",Q530&gt;=150000,"Medium", Q530&gt;=0,"Small")</f>
        <v>Medium</v>
      </c>
      <c r="AA530" s="69" t="str">
        <f t="shared" si="105"/>
        <v>J</v>
      </c>
      <c r="AB530" s="69" t="str">
        <f t="shared" si="106"/>
        <v>00529</v>
      </c>
      <c r="AC530" s="69" t="str">
        <f t="shared" si="107"/>
        <v>John-South</v>
      </c>
      <c r="AD530" s="69"/>
      <c r="AE530" s="69"/>
      <c r="AF530" s="69"/>
      <c r="AG530" s="69"/>
      <c r="AH530" s="70"/>
      <c r="AI530" s="71"/>
    </row>
    <row r="531" spans="1:35" x14ac:dyDescent="0.3">
      <c r="A531" s="72" t="s">
        <v>693</v>
      </c>
      <c r="B531" s="73" t="s">
        <v>1226</v>
      </c>
      <c r="C531" s="73" t="s">
        <v>646</v>
      </c>
      <c r="D531" s="73" t="s">
        <v>672</v>
      </c>
      <c r="E531" s="73" t="s">
        <v>673</v>
      </c>
      <c r="F531" s="73">
        <v>10</v>
      </c>
      <c r="G531" s="73">
        <v>2298</v>
      </c>
      <c r="H531" s="73">
        <v>15</v>
      </c>
      <c r="I531" s="73">
        <v>7.5</v>
      </c>
      <c r="J531" s="73" t="s">
        <v>648</v>
      </c>
      <c r="K531" s="73" t="s">
        <v>372</v>
      </c>
      <c r="L531" s="73" t="s">
        <v>643</v>
      </c>
      <c r="M531" s="73">
        <f t="shared" si="97"/>
        <v>22980</v>
      </c>
      <c r="N531" s="73">
        <f t="shared" si="98"/>
        <v>3447</v>
      </c>
      <c r="O531" s="73">
        <f t="shared" si="99"/>
        <v>19533</v>
      </c>
      <c r="P531" s="73">
        <f t="shared" si="100"/>
        <v>1464.9749999999999</v>
      </c>
      <c r="Q531" s="73">
        <f t="shared" si="101"/>
        <v>20997.974999999999</v>
      </c>
      <c r="R531" s="73"/>
      <c r="S531" s="73"/>
      <c r="T531" s="73">
        <f t="shared" si="102"/>
        <v>1464.9749999999999</v>
      </c>
      <c r="U531" s="73"/>
      <c r="V531" s="73"/>
      <c r="W531" s="73">
        <f t="shared" si="103"/>
        <v>21497.974999999999</v>
      </c>
      <c r="X531" s="73" t="str">
        <f t="shared" si="104"/>
        <v>Low Sale</v>
      </c>
      <c r="Y531" s="73">
        <f t="shared" si="108"/>
        <v>0</v>
      </c>
      <c r="Z531" s="73" t="str" cm="1">
        <f t="array" ref="Z531">_xlfn.IFS(Q531&gt;=300000,"Large",Q531&gt;=150000,"Medium", Q531&gt;=0,"Small")</f>
        <v>Small</v>
      </c>
      <c r="AA531" s="73" t="str">
        <f t="shared" si="105"/>
        <v>J</v>
      </c>
      <c r="AB531" s="73" t="str">
        <f t="shared" si="106"/>
        <v>00530</v>
      </c>
      <c r="AC531" s="73" t="str">
        <f t="shared" si="107"/>
        <v>Lucky-North</v>
      </c>
      <c r="AD531" s="73"/>
      <c r="AE531" s="73"/>
      <c r="AF531" s="73"/>
      <c r="AG531" s="73"/>
      <c r="AH531" s="74"/>
      <c r="AI531" s="75"/>
    </row>
    <row r="532" spans="1:35" x14ac:dyDescent="0.3">
      <c r="A532" s="76" t="s">
        <v>696</v>
      </c>
      <c r="B532" s="69" t="s">
        <v>1227</v>
      </c>
      <c r="C532" s="69" t="s">
        <v>671</v>
      </c>
      <c r="D532" s="69" t="s">
        <v>675</v>
      </c>
      <c r="E532" s="69" t="s">
        <v>403</v>
      </c>
      <c r="F532" s="69">
        <v>40</v>
      </c>
      <c r="G532" s="69">
        <v>5921</v>
      </c>
      <c r="H532" s="69">
        <v>0</v>
      </c>
      <c r="I532" s="69">
        <v>7.5</v>
      </c>
      <c r="J532" s="69" t="s">
        <v>642</v>
      </c>
      <c r="K532" s="69" t="s">
        <v>384</v>
      </c>
      <c r="L532" s="69" t="s">
        <v>665</v>
      </c>
      <c r="M532" s="69">
        <f t="shared" si="97"/>
        <v>236840</v>
      </c>
      <c r="N532" s="69">
        <f t="shared" si="98"/>
        <v>0</v>
      </c>
      <c r="O532" s="69">
        <f t="shared" si="99"/>
        <v>236840</v>
      </c>
      <c r="P532" s="69">
        <f t="shared" si="100"/>
        <v>17763</v>
      </c>
      <c r="Q532" s="69">
        <f t="shared" si="101"/>
        <v>254603</v>
      </c>
      <c r="R532" s="69"/>
      <c r="S532" s="69"/>
      <c r="T532" s="69">
        <f t="shared" si="102"/>
        <v>17763</v>
      </c>
      <c r="U532" s="69"/>
      <c r="V532" s="69"/>
      <c r="W532" s="69">
        <f t="shared" si="103"/>
        <v>255103</v>
      </c>
      <c r="X532" s="69" t="str">
        <f t="shared" si="104"/>
        <v>High sale</v>
      </c>
      <c r="Y532" s="69">
        <f t="shared" si="108"/>
        <v>11842</v>
      </c>
      <c r="Z532" s="69" t="str" cm="1">
        <f t="array" ref="Z532">_xlfn.IFS(Q532&gt;=300000,"Large",Q532&gt;=150000,"Medium", Q532&gt;=0,"Small")</f>
        <v>Medium</v>
      </c>
      <c r="AA532" s="69" t="str">
        <f t="shared" si="105"/>
        <v>J</v>
      </c>
      <c r="AB532" s="69" t="str">
        <f t="shared" si="106"/>
        <v>00531</v>
      </c>
      <c r="AC532" s="69" t="str">
        <f t="shared" si="107"/>
        <v>Bola-East</v>
      </c>
      <c r="AD532" s="69"/>
      <c r="AE532" s="69"/>
      <c r="AF532" s="69"/>
      <c r="AG532" s="69"/>
      <c r="AH532" s="70"/>
      <c r="AI532" s="71"/>
    </row>
    <row r="533" spans="1:35" x14ac:dyDescent="0.3">
      <c r="A533" s="72" t="s">
        <v>691</v>
      </c>
      <c r="B533" s="73" t="s">
        <v>1228</v>
      </c>
      <c r="C533" s="73" t="s">
        <v>100</v>
      </c>
      <c r="D533" s="73" t="s">
        <v>681</v>
      </c>
      <c r="E533" s="73" t="s">
        <v>673</v>
      </c>
      <c r="F533" s="73">
        <v>17</v>
      </c>
      <c r="G533" s="73">
        <v>13645</v>
      </c>
      <c r="H533" s="73">
        <v>10</v>
      </c>
      <c r="I533" s="73">
        <v>7.5</v>
      </c>
      <c r="J533" s="73" t="s">
        <v>635</v>
      </c>
      <c r="K533" s="73" t="s">
        <v>372</v>
      </c>
      <c r="L533" s="73" t="s">
        <v>643</v>
      </c>
      <c r="M533" s="73">
        <f t="shared" si="97"/>
        <v>231965</v>
      </c>
      <c r="N533" s="73">
        <f t="shared" si="98"/>
        <v>23196.5</v>
      </c>
      <c r="O533" s="73">
        <f t="shared" si="99"/>
        <v>208768.5</v>
      </c>
      <c r="P533" s="73">
        <f t="shared" si="100"/>
        <v>15657.637500000001</v>
      </c>
      <c r="Q533" s="73">
        <f t="shared" si="101"/>
        <v>224426.13750000001</v>
      </c>
      <c r="R533" s="73"/>
      <c r="S533" s="73"/>
      <c r="T533" s="73">
        <f t="shared" si="102"/>
        <v>15657.637499999999</v>
      </c>
      <c r="U533" s="73"/>
      <c r="V533" s="73"/>
      <c r="W533" s="73">
        <f t="shared" si="103"/>
        <v>224926.13750000001</v>
      </c>
      <c r="X533" s="73" t="str">
        <f t="shared" si="104"/>
        <v>High sale</v>
      </c>
      <c r="Y533" s="73">
        <f t="shared" si="108"/>
        <v>0</v>
      </c>
      <c r="Z533" s="73" t="str" cm="1">
        <f t="array" ref="Z533">_xlfn.IFS(Q533&gt;=300000,"Large",Q533&gt;=150000,"Medium", Q533&gt;=0,"Small")</f>
        <v>Medium</v>
      </c>
      <c r="AA533" s="73" t="str">
        <f t="shared" si="105"/>
        <v>J</v>
      </c>
      <c r="AB533" s="73" t="str">
        <f t="shared" si="106"/>
        <v>00532</v>
      </c>
      <c r="AC533" s="73" t="str">
        <f t="shared" si="107"/>
        <v>Kemi-North</v>
      </c>
      <c r="AD533" s="73"/>
      <c r="AE533" s="73"/>
      <c r="AF533" s="73"/>
      <c r="AG533" s="73"/>
      <c r="AH533" s="74"/>
      <c r="AI533" s="75"/>
    </row>
    <row r="534" spans="1:35" x14ac:dyDescent="0.3">
      <c r="A534" s="76" t="s">
        <v>705</v>
      </c>
      <c r="B534" s="69" t="s">
        <v>1229</v>
      </c>
      <c r="C534" s="69" t="s">
        <v>639</v>
      </c>
      <c r="D534" s="69" t="s">
        <v>672</v>
      </c>
      <c r="E534" s="69" t="s">
        <v>673</v>
      </c>
      <c r="F534" s="69">
        <v>35</v>
      </c>
      <c r="G534" s="69">
        <v>11258</v>
      </c>
      <c r="H534" s="69">
        <v>0</v>
      </c>
      <c r="I534" s="69">
        <v>7.5</v>
      </c>
      <c r="J534" s="69" t="s">
        <v>656</v>
      </c>
      <c r="K534" s="69" t="s">
        <v>384</v>
      </c>
      <c r="L534" s="69" t="s">
        <v>665</v>
      </c>
      <c r="M534" s="69">
        <f t="shared" si="97"/>
        <v>394030</v>
      </c>
      <c r="N534" s="69">
        <f t="shared" si="98"/>
        <v>0</v>
      </c>
      <c r="O534" s="69">
        <f t="shared" si="99"/>
        <v>394030</v>
      </c>
      <c r="P534" s="69">
        <f t="shared" si="100"/>
        <v>29552.25</v>
      </c>
      <c r="Q534" s="69">
        <f t="shared" si="101"/>
        <v>423582.25</v>
      </c>
      <c r="R534" s="69"/>
      <c r="S534" s="69"/>
      <c r="T534" s="69">
        <f t="shared" si="102"/>
        <v>29552.25</v>
      </c>
      <c r="U534" s="69"/>
      <c r="V534" s="69"/>
      <c r="W534" s="69">
        <f t="shared" si="103"/>
        <v>424082.25</v>
      </c>
      <c r="X534" s="69" t="str">
        <f t="shared" si="104"/>
        <v>High sale</v>
      </c>
      <c r="Y534" s="69">
        <f t="shared" si="108"/>
        <v>19701.5</v>
      </c>
      <c r="Z534" s="69" t="str" cm="1">
        <f t="array" ref="Z534">_xlfn.IFS(Q534&gt;=300000,"Large",Q534&gt;=150000,"Medium", Q534&gt;=0,"Small")</f>
        <v>Large</v>
      </c>
      <c r="AA534" s="69" t="str">
        <f t="shared" si="105"/>
        <v>J</v>
      </c>
      <c r="AB534" s="69" t="str">
        <f t="shared" si="106"/>
        <v>00533</v>
      </c>
      <c r="AC534" s="69" t="str">
        <f t="shared" si="107"/>
        <v>Grace-East</v>
      </c>
      <c r="AD534" s="69"/>
      <c r="AE534" s="69"/>
      <c r="AF534" s="69"/>
      <c r="AG534" s="69"/>
      <c r="AH534" s="70"/>
      <c r="AI534" s="71"/>
    </row>
    <row r="535" spans="1:35" x14ac:dyDescent="0.3">
      <c r="A535" s="72" t="s">
        <v>747</v>
      </c>
      <c r="B535" s="73" t="s">
        <v>1230</v>
      </c>
      <c r="C535" s="73" t="s">
        <v>662</v>
      </c>
      <c r="D535" s="73" t="s">
        <v>660</v>
      </c>
      <c r="E535" s="73" t="s">
        <v>406</v>
      </c>
      <c r="F535" s="73">
        <v>20</v>
      </c>
      <c r="G535" s="73">
        <v>2827</v>
      </c>
      <c r="H535" s="73">
        <v>0</v>
      </c>
      <c r="I535" s="73">
        <v>7.5</v>
      </c>
      <c r="J535" s="73" t="s">
        <v>648</v>
      </c>
      <c r="K535" s="73" t="s">
        <v>392</v>
      </c>
      <c r="L535" s="73" t="s">
        <v>643</v>
      </c>
      <c r="M535" s="73">
        <f t="shared" si="97"/>
        <v>56540</v>
      </c>
      <c r="N535" s="73">
        <f t="shared" si="98"/>
        <v>0</v>
      </c>
      <c r="O535" s="73">
        <f t="shared" si="99"/>
        <v>56540</v>
      </c>
      <c r="P535" s="73">
        <f t="shared" si="100"/>
        <v>4240.5</v>
      </c>
      <c r="Q535" s="73">
        <f t="shared" si="101"/>
        <v>60780.5</v>
      </c>
      <c r="R535" s="73"/>
      <c r="S535" s="73"/>
      <c r="T535" s="73">
        <f t="shared" si="102"/>
        <v>4240.5</v>
      </c>
      <c r="U535" s="73"/>
      <c r="V535" s="73"/>
      <c r="W535" s="73">
        <f t="shared" si="103"/>
        <v>61280.5</v>
      </c>
      <c r="X535" s="73" t="str">
        <f t="shared" si="104"/>
        <v>Low Sale</v>
      </c>
      <c r="Y535" s="73">
        <f t="shared" si="108"/>
        <v>0</v>
      </c>
      <c r="Z535" s="73" t="str" cm="1">
        <f t="array" ref="Z535">_xlfn.IFS(Q535&gt;=300000,"Large",Q535&gt;=150000,"Medium", Q535&gt;=0,"Small")</f>
        <v>Small</v>
      </c>
      <c r="AA535" s="73" t="str">
        <f t="shared" si="105"/>
        <v>J</v>
      </c>
      <c r="AB535" s="73" t="str">
        <f t="shared" si="106"/>
        <v>00534</v>
      </c>
      <c r="AC535" s="73" t="str">
        <f t="shared" si="107"/>
        <v>Ade-North</v>
      </c>
      <c r="AD535" s="73"/>
      <c r="AE535" s="73"/>
      <c r="AF535" s="73"/>
      <c r="AG535" s="73"/>
      <c r="AH535" s="74"/>
      <c r="AI535" s="75"/>
    </row>
    <row r="536" spans="1:35" x14ac:dyDescent="0.3">
      <c r="A536" s="76" t="s">
        <v>747</v>
      </c>
      <c r="B536" s="69" t="s">
        <v>1231</v>
      </c>
      <c r="C536" s="69" t="s">
        <v>100</v>
      </c>
      <c r="D536" s="69" t="s">
        <v>652</v>
      </c>
      <c r="E536" s="69" t="s">
        <v>653</v>
      </c>
      <c r="F536" s="69">
        <v>22</v>
      </c>
      <c r="G536" s="69">
        <v>6010</v>
      </c>
      <c r="H536" s="69">
        <v>15</v>
      </c>
      <c r="I536" s="69">
        <v>7.5</v>
      </c>
      <c r="J536" s="69" t="s">
        <v>642</v>
      </c>
      <c r="K536" s="69" t="s">
        <v>384</v>
      </c>
      <c r="L536" s="69" t="s">
        <v>643</v>
      </c>
      <c r="M536" s="69">
        <f t="shared" si="97"/>
        <v>132220</v>
      </c>
      <c r="N536" s="69">
        <f t="shared" si="98"/>
        <v>19833</v>
      </c>
      <c r="O536" s="69">
        <f t="shared" si="99"/>
        <v>112387</v>
      </c>
      <c r="P536" s="69">
        <f t="shared" si="100"/>
        <v>8429.0249999999996</v>
      </c>
      <c r="Q536" s="69">
        <f t="shared" si="101"/>
        <v>120816.02499999999</v>
      </c>
      <c r="R536" s="69"/>
      <c r="S536" s="69"/>
      <c r="T536" s="69">
        <f t="shared" si="102"/>
        <v>8429.0249999999996</v>
      </c>
      <c r="U536" s="69"/>
      <c r="V536" s="69"/>
      <c r="W536" s="69">
        <f t="shared" si="103"/>
        <v>121316.02499999999</v>
      </c>
      <c r="X536" s="69" t="str">
        <f t="shared" si="104"/>
        <v>High sale</v>
      </c>
      <c r="Y536" s="69">
        <f t="shared" si="108"/>
        <v>0</v>
      </c>
      <c r="Z536" s="69" t="str" cm="1">
        <f t="array" ref="Z536">_xlfn.IFS(Q536&gt;=300000,"Large",Q536&gt;=150000,"Medium", Q536&gt;=0,"Small")</f>
        <v>Small</v>
      </c>
      <c r="AA536" s="69" t="str">
        <f t="shared" si="105"/>
        <v>J</v>
      </c>
      <c r="AB536" s="69" t="str">
        <f t="shared" si="106"/>
        <v>00535</v>
      </c>
      <c r="AC536" s="69" t="str">
        <f t="shared" si="107"/>
        <v>Kemi-North</v>
      </c>
      <c r="AD536" s="69"/>
      <c r="AE536" s="69"/>
      <c r="AF536" s="69"/>
      <c r="AG536" s="69"/>
      <c r="AH536" s="70"/>
      <c r="AI536" s="71"/>
    </row>
    <row r="537" spans="1:35" x14ac:dyDescent="0.3">
      <c r="A537" s="72" t="s">
        <v>666</v>
      </c>
      <c r="B537" s="73" t="s">
        <v>1232</v>
      </c>
      <c r="C537" s="73" t="s">
        <v>639</v>
      </c>
      <c r="D537" s="73" t="s">
        <v>784</v>
      </c>
      <c r="E537" s="73" t="s">
        <v>785</v>
      </c>
      <c r="F537" s="73">
        <v>1</v>
      </c>
      <c r="G537" s="73">
        <v>9280</v>
      </c>
      <c r="H537" s="73">
        <v>5</v>
      </c>
      <c r="I537" s="73">
        <v>7.5</v>
      </c>
      <c r="J537" s="73" t="s">
        <v>656</v>
      </c>
      <c r="K537" s="73" t="s">
        <v>372</v>
      </c>
      <c r="L537" s="73" t="s">
        <v>649</v>
      </c>
      <c r="M537" s="73">
        <f t="shared" si="97"/>
        <v>9280</v>
      </c>
      <c r="N537" s="73">
        <f t="shared" si="98"/>
        <v>464</v>
      </c>
      <c r="O537" s="73">
        <f t="shared" si="99"/>
        <v>8816</v>
      </c>
      <c r="P537" s="73">
        <f t="shared" si="100"/>
        <v>661.2</v>
      </c>
      <c r="Q537" s="73">
        <f t="shared" si="101"/>
        <v>9477.2000000000007</v>
      </c>
      <c r="R537" s="73"/>
      <c r="S537" s="73"/>
      <c r="T537" s="73">
        <f t="shared" si="102"/>
        <v>661.19999999999993</v>
      </c>
      <c r="U537" s="73"/>
      <c r="V537" s="73"/>
      <c r="W537" s="73">
        <f t="shared" si="103"/>
        <v>9977.2000000000007</v>
      </c>
      <c r="X537" s="73" t="str">
        <f t="shared" si="104"/>
        <v>Low Sale</v>
      </c>
      <c r="Y537" s="73">
        <f t="shared" si="108"/>
        <v>0</v>
      </c>
      <c r="Z537" s="73" t="str" cm="1">
        <f t="array" ref="Z537">_xlfn.IFS(Q537&gt;=300000,"Large",Q537&gt;=150000,"Medium", Q537&gt;=0,"Small")</f>
        <v>Small</v>
      </c>
      <c r="AA537" s="73" t="str">
        <f t="shared" si="105"/>
        <v>J</v>
      </c>
      <c r="AB537" s="73" t="str">
        <f t="shared" si="106"/>
        <v>00536</v>
      </c>
      <c r="AC537" s="73" t="str">
        <f t="shared" si="107"/>
        <v>Grace-West</v>
      </c>
      <c r="AD537" s="73"/>
      <c r="AE537" s="73"/>
      <c r="AF537" s="73"/>
      <c r="AG537" s="73"/>
      <c r="AH537" s="74"/>
      <c r="AI537" s="75"/>
    </row>
    <row r="538" spans="1:35" x14ac:dyDescent="0.3">
      <c r="A538" s="76" t="s">
        <v>687</v>
      </c>
      <c r="B538" s="69" t="s">
        <v>1233</v>
      </c>
      <c r="C538" s="69" t="s">
        <v>93</v>
      </c>
      <c r="D538" s="69" t="s">
        <v>690</v>
      </c>
      <c r="E538" s="69" t="s">
        <v>408</v>
      </c>
      <c r="F538" s="69">
        <v>9</v>
      </c>
      <c r="G538" s="69">
        <v>14929</v>
      </c>
      <c r="H538" s="69">
        <v>5</v>
      </c>
      <c r="I538" s="69">
        <v>7.5</v>
      </c>
      <c r="J538" s="69" t="s">
        <v>648</v>
      </c>
      <c r="K538" s="69" t="s">
        <v>384</v>
      </c>
      <c r="L538" s="69" t="s">
        <v>665</v>
      </c>
      <c r="M538" s="69">
        <f t="shared" si="97"/>
        <v>134361</v>
      </c>
      <c r="N538" s="69">
        <f t="shared" si="98"/>
        <v>6718.05</v>
      </c>
      <c r="O538" s="69">
        <f t="shared" si="99"/>
        <v>127642.95</v>
      </c>
      <c r="P538" s="69">
        <f t="shared" si="100"/>
        <v>9573.2212500000005</v>
      </c>
      <c r="Q538" s="69">
        <f t="shared" si="101"/>
        <v>137216.17124999998</v>
      </c>
      <c r="R538" s="69"/>
      <c r="S538" s="69"/>
      <c r="T538" s="69">
        <f t="shared" si="102"/>
        <v>9573.2212499999987</v>
      </c>
      <c r="U538" s="69"/>
      <c r="V538" s="69"/>
      <c r="W538" s="69">
        <f t="shared" si="103"/>
        <v>137716.17124999998</v>
      </c>
      <c r="X538" s="69" t="str">
        <f t="shared" si="104"/>
        <v>High sale</v>
      </c>
      <c r="Y538" s="69">
        <f t="shared" si="108"/>
        <v>0</v>
      </c>
      <c r="Z538" s="69" t="str" cm="1">
        <f t="array" ref="Z538">_xlfn.IFS(Q538&gt;=300000,"Large",Q538&gt;=150000,"Medium", Q538&gt;=0,"Small")</f>
        <v>Small</v>
      </c>
      <c r="AA538" s="69" t="str">
        <f t="shared" si="105"/>
        <v>J</v>
      </c>
      <c r="AB538" s="69" t="str">
        <f t="shared" si="106"/>
        <v>00537</v>
      </c>
      <c r="AC538" s="69" t="str">
        <f t="shared" si="107"/>
        <v>Ibrahim-East</v>
      </c>
      <c r="AD538" s="69"/>
      <c r="AE538" s="69"/>
      <c r="AF538" s="69"/>
      <c r="AG538" s="69"/>
      <c r="AH538" s="70"/>
      <c r="AI538" s="71"/>
    </row>
    <row r="539" spans="1:35" x14ac:dyDescent="0.3">
      <c r="A539" s="72" t="s">
        <v>687</v>
      </c>
      <c r="B539" s="73" t="s">
        <v>1234</v>
      </c>
      <c r="C539" s="73" t="s">
        <v>373</v>
      </c>
      <c r="D539" s="73" t="s">
        <v>245</v>
      </c>
      <c r="E539" s="73" t="s">
        <v>416</v>
      </c>
      <c r="F539" s="73">
        <v>13</v>
      </c>
      <c r="G539" s="73">
        <v>14569</v>
      </c>
      <c r="H539" s="73">
        <v>5</v>
      </c>
      <c r="I539" s="73">
        <v>7.5</v>
      </c>
      <c r="J539" s="73" t="s">
        <v>635</v>
      </c>
      <c r="K539" s="73" t="s">
        <v>372</v>
      </c>
      <c r="L539" s="73" t="s">
        <v>643</v>
      </c>
      <c r="M539" s="73">
        <f t="shared" si="97"/>
        <v>189397</v>
      </c>
      <c r="N539" s="73">
        <f t="shared" si="98"/>
        <v>9469.85</v>
      </c>
      <c r="O539" s="73">
        <f t="shared" si="99"/>
        <v>179927.15</v>
      </c>
      <c r="P539" s="73">
        <f t="shared" si="100"/>
        <v>13494.536249999999</v>
      </c>
      <c r="Q539" s="73">
        <f t="shared" si="101"/>
        <v>193421.68625</v>
      </c>
      <c r="R539" s="73"/>
      <c r="S539" s="73"/>
      <c r="T539" s="73">
        <f t="shared" si="102"/>
        <v>13494.536249999999</v>
      </c>
      <c r="U539" s="73"/>
      <c r="V539" s="73"/>
      <c r="W539" s="73">
        <f t="shared" si="103"/>
        <v>193921.68625</v>
      </c>
      <c r="X539" s="73" t="str">
        <f t="shared" si="104"/>
        <v>High sale</v>
      </c>
      <c r="Y539" s="73">
        <f t="shared" si="108"/>
        <v>0</v>
      </c>
      <c r="Z539" s="73" t="str" cm="1">
        <f t="array" ref="Z539">_xlfn.IFS(Q539&gt;=300000,"Large",Q539&gt;=150000,"Medium", Q539&gt;=0,"Small")</f>
        <v>Medium</v>
      </c>
      <c r="AA539" s="73" t="str">
        <f t="shared" si="105"/>
        <v>J</v>
      </c>
      <c r="AB539" s="73" t="str">
        <f t="shared" si="106"/>
        <v>00538</v>
      </c>
      <c r="AC539" s="73" t="str">
        <f t="shared" si="107"/>
        <v>Fatima-North</v>
      </c>
      <c r="AD539" s="73"/>
      <c r="AE539" s="73"/>
      <c r="AF539" s="73"/>
      <c r="AG539" s="73"/>
      <c r="AH539" s="74"/>
      <c r="AI539" s="75"/>
    </row>
    <row r="540" spans="1:35" x14ac:dyDescent="0.3">
      <c r="A540" s="76" t="s">
        <v>724</v>
      </c>
      <c r="B540" s="69" t="s">
        <v>1235</v>
      </c>
      <c r="C540" s="69" t="s">
        <v>373</v>
      </c>
      <c r="D540" s="69" t="s">
        <v>681</v>
      </c>
      <c r="E540" s="69" t="s">
        <v>673</v>
      </c>
      <c r="F540" s="69">
        <v>22</v>
      </c>
      <c r="G540" s="69">
        <v>8034</v>
      </c>
      <c r="H540" s="69">
        <v>15</v>
      </c>
      <c r="I540" s="69">
        <v>7.5</v>
      </c>
      <c r="J540" s="69" t="s">
        <v>642</v>
      </c>
      <c r="K540" s="69" t="s">
        <v>384</v>
      </c>
      <c r="L540" s="69" t="s">
        <v>643</v>
      </c>
      <c r="M540" s="69">
        <f t="shared" si="97"/>
        <v>176748</v>
      </c>
      <c r="N540" s="69">
        <f t="shared" si="98"/>
        <v>26512.2</v>
      </c>
      <c r="O540" s="69">
        <f t="shared" si="99"/>
        <v>150235.79999999999</v>
      </c>
      <c r="P540" s="69">
        <f t="shared" si="100"/>
        <v>11267.684999999999</v>
      </c>
      <c r="Q540" s="69">
        <f t="shared" si="101"/>
        <v>161503.48499999999</v>
      </c>
      <c r="R540" s="69"/>
      <c r="S540" s="69"/>
      <c r="T540" s="69">
        <f t="shared" si="102"/>
        <v>11267.684999999999</v>
      </c>
      <c r="U540" s="69"/>
      <c r="V540" s="69"/>
      <c r="W540" s="69">
        <f t="shared" si="103"/>
        <v>162003.48499999999</v>
      </c>
      <c r="X540" s="69" t="str">
        <f t="shared" si="104"/>
        <v>High sale</v>
      </c>
      <c r="Y540" s="69">
        <f t="shared" si="108"/>
        <v>0</v>
      </c>
      <c r="Z540" s="69" t="str" cm="1">
        <f t="array" ref="Z540">_xlfn.IFS(Q540&gt;=300000,"Large",Q540&gt;=150000,"Medium", Q540&gt;=0,"Small")</f>
        <v>Medium</v>
      </c>
      <c r="AA540" s="69" t="str">
        <f t="shared" si="105"/>
        <v>J</v>
      </c>
      <c r="AB540" s="69" t="str">
        <f t="shared" si="106"/>
        <v>00539</v>
      </c>
      <c r="AC540" s="69" t="str">
        <f t="shared" si="107"/>
        <v>Fatima-North</v>
      </c>
      <c r="AD540" s="69"/>
      <c r="AE540" s="69"/>
      <c r="AF540" s="69"/>
      <c r="AG540" s="69"/>
      <c r="AH540" s="70"/>
      <c r="AI540" s="71"/>
    </row>
    <row r="541" spans="1:35" x14ac:dyDescent="0.3">
      <c r="A541" s="72" t="s">
        <v>760</v>
      </c>
      <c r="B541" s="73" t="s">
        <v>1236</v>
      </c>
      <c r="C541" s="73" t="s">
        <v>373</v>
      </c>
      <c r="D541" s="73" t="s">
        <v>216</v>
      </c>
      <c r="E541" s="73" t="s">
        <v>647</v>
      </c>
      <c r="F541" s="73">
        <v>14</v>
      </c>
      <c r="G541" s="73">
        <v>8689</v>
      </c>
      <c r="H541" s="73">
        <v>0</v>
      </c>
      <c r="I541" s="73">
        <v>7.5</v>
      </c>
      <c r="J541" s="73" t="s">
        <v>635</v>
      </c>
      <c r="K541" s="73" t="s">
        <v>372</v>
      </c>
      <c r="L541" s="73" t="s">
        <v>636</v>
      </c>
      <c r="M541" s="73">
        <f t="shared" si="97"/>
        <v>121646</v>
      </c>
      <c r="N541" s="73">
        <f t="shared" si="98"/>
        <v>0</v>
      </c>
      <c r="O541" s="73">
        <f t="shared" si="99"/>
        <v>121646</v>
      </c>
      <c r="P541" s="73">
        <f t="shared" si="100"/>
        <v>9123.4500000000007</v>
      </c>
      <c r="Q541" s="73">
        <f t="shared" si="101"/>
        <v>130769.45</v>
      </c>
      <c r="R541" s="73"/>
      <c r="S541" s="73"/>
      <c r="T541" s="73">
        <f t="shared" si="102"/>
        <v>9123.4499999999989</v>
      </c>
      <c r="U541" s="73"/>
      <c r="V541" s="73"/>
      <c r="W541" s="73">
        <f t="shared" si="103"/>
        <v>131269.45000000001</v>
      </c>
      <c r="X541" s="73" t="str">
        <f t="shared" si="104"/>
        <v>High sale</v>
      </c>
      <c r="Y541" s="73">
        <f t="shared" si="108"/>
        <v>0</v>
      </c>
      <c r="Z541" s="73" t="str" cm="1">
        <f t="array" ref="Z541">_xlfn.IFS(Q541&gt;=300000,"Large",Q541&gt;=150000,"Medium", Q541&gt;=0,"Small")</f>
        <v>Small</v>
      </c>
      <c r="AA541" s="73" t="str">
        <f t="shared" si="105"/>
        <v>J</v>
      </c>
      <c r="AB541" s="73" t="str">
        <f t="shared" si="106"/>
        <v>00540</v>
      </c>
      <c r="AC541" s="73" t="str">
        <f t="shared" si="107"/>
        <v>Fatima-South</v>
      </c>
      <c r="AD541" s="73"/>
      <c r="AE541" s="73"/>
      <c r="AF541" s="73"/>
      <c r="AG541" s="73"/>
      <c r="AH541" s="74"/>
      <c r="AI541" s="75"/>
    </row>
    <row r="542" spans="1:35" x14ac:dyDescent="0.3">
      <c r="A542" s="76" t="s">
        <v>733</v>
      </c>
      <c r="B542" s="69" t="s">
        <v>1237</v>
      </c>
      <c r="C542" s="69" t="s">
        <v>662</v>
      </c>
      <c r="D542" s="69" t="s">
        <v>685</v>
      </c>
      <c r="E542" s="69" t="s">
        <v>406</v>
      </c>
      <c r="F542" s="69">
        <v>42</v>
      </c>
      <c r="G542" s="69">
        <v>922</v>
      </c>
      <c r="H542" s="69">
        <v>15</v>
      </c>
      <c r="I542" s="69">
        <v>7.5</v>
      </c>
      <c r="J542" s="69" t="s">
        <v>648</v>
      </c>
      <c r="K542" s="69" t="s">
        <v>392</v>
      </c>
      <c r="L542" s="69" t="s">
        <v>643</v>
      </c>
      <c r="M542" s="69">
        <f t="shared" si="97"/>
        <v>38724</v>
      </c>
      <c r="N542" s="69">
        <f t="shared" si="98"/>
        <v>5808.6</v>
      </c>
      <c r="O542" s="69">
        <f t="shared" si="99"/>
        <v>32915.4</v>
      </c>
      <c r="P542" s="69">
        <f t="shared" si="100"/>
        <v>2468.6550000000002</v>
      </c>
      <c r="Q542" s="69">
        <f t="shared" si="101"/>
        <v>35384.055</v>
      </c>
      <c r="R542" s="69"/>
      <c r="S542" s="69"/>
      <c r="T542" s="69">
        <f t="shared" si="102"/>
        <v>2468.6550000000002</v>
      </c>
      <c r="U542" s="69"/>
      <c r="V542" s="69"/>
      <c r="W542" s="69">
        <f t="shared" si="103"/>
        <v>35884.055</v>
      </c>
      <c r="X542" s="69" t="str">
        <f t="shared" si="104"/>
        <v>Low Sale</v>
      </c>
      <c r="Y542" s="69">
        <f t="shared" si="108"/>
        <v>1645.7700000000002</v>
      </c>
      <c r="Z542" s="69" t="str" cm="1">
        <f t="array" ref="Z542">_xlfn.IFS(Q542&gt;=300000,"Large",Q542&gt;=150000,"Medium", Q542&gt;=0,"Small")</f>
        <v>Small</v>
      </c>
      <c r="AA542" s="69" t="str">
        <f t="shared" si="105"/>
        <v>J</v>
      </c>
      <c r="AB542" s="69" t="str">
        <f t="shared" si="106"/>
        <v>00541</v>
      </c>
      <c r="AC542" s="69" t="str">
        <f t="shared" si="107"/>
        <v>Ade-North</v>
      </c>
      <c r="AD542" s="69"/>
      <c r="AE542" s="69"/>
      <c r="AF542" s="69"/>
      <c r="AG542" s="69"/>
      <c r="AH542" s="70"/>
      <c r="AI542" s="71"/>
    </row>
    <row r="543" spans="1:35" x14ac:dyDescent="0.3">
      <c r="A543" s="72" t="s">
        <v>696</v>
      </c>
      <c r="B543" s="73" t="s">
        <v>1238</v>
      </c>
      <c r="C543" s="73" t="s">
        <v>373</v>
      </c>
      <c r="D543" s="73" t="s">
        <v>663</v>
      </c>
      <c r="E543" s="73" t="s">
        <v>664</v>
      </c>
      <c r="F543" s="73">
        <v>36</v>
      </c>
      <c r="G543" s="73">
        <v>4356</v>
      </c>
      <c r="H543" s="73">
        <v>0</v>
      </c>
      <c r="I543" s="73">
        <v>7.5</v>
      </c>
      <c r="J543" s="73" t="s">
        <v>642</v>
      </c>
      <c r="K543" s="73" t="s">
        <v>372</v>
      </c>
      <c r="L543" s="73" t="s">
        <v>649</v>
      </c>
      <c r="M543" s="73">
        <f t="shared" si="97"/>
        <v>156816</v>
      </c>
      <c r="N543" s="73">
        <f t="shared" si="98"/>
        <v>0</v>
      </c>
      <c r="O543" s="73">
        <f t="shared" si="99"/>
        <v>156816</v>
      </c>
      <c r="P543" s="73">
        <f t="shared" si="100"/>
        <v>11761.2</v>
      </c>
      <c r="Q543" s="73">
        <f t="shared" si="101"/>
        <v>168577.2</v>
      </c>
      <c r="R543" s="73"/>
      <c r="S543" s="73"/>
      <c r="T543" s="73">
        <f t="shared" si="102"/>
        <v>11761.199999999999</v>
      </c>
      <c r="U543" s="73"/>
      <c r="V543" s="73"/>
      <c r="W543" s="73">
        <f t="shared" si="103"/>
        <v>169077.2</v>
      </c>
      <c r="X543" s="73" t="str">
        <f t="shared" si="104"/>
        <v>High sale</v>
      </c>
      <c r="Y543" s="73">
        <f t="shared" si="108"/>
        <v>7840.8</v>
      </c>
      <c r="Z543" s="73" t="str" cm="1">
        <f t="array" ref="Z543">_xlfn.IFS(Q543&gt;=300000,"Large",Q543&gt;=150000,"Medium", Q543&gt;=0,"Small")</f>
        <v>Medium</v>
      </c>
      <c r="AA543" s="73" t="str">
        <f t="shared" si="105"/>
        <v>J</v>
      </c>
      <c r="AB543" s="73" t="str">
        <f t="shared" si="106"/>
        <v>00542</v>
      </c>
      <c r="AC543" s="73" t="str">
        <f t="shared" si="107"/>
        <v>Fatima-West</v>
      </c>
      <c r="AD543" s="73"/>
      <c r="AE543" s="73"/>
      <c r="AF543" s="73"/>
      <c r="AG543" s="73"/>
      <c r="AH543" s="74"/>
      <c r="AI543" s="75"/>
    </row>
    <row r="544" spans="1:35" x14ac:dyDescent="0.3">
      <c r="A544" s="76" t="s">
        <v>824</v>
      </c>
      <c r="B544" s="69" t="s">
        <v>1239</v>
      </c>
      <c r="C544" s="69" t="s">
        <v>714</v>
      </c>
      <c r="D544" s="69" t="s">
        <v>216</v>
      </c>
      <c r="E544" s="69" t="s">
        <v>647</v>
      </c>
      <c r="F544" s="69">
        <v>15</v>
      </c>
      <c r="G544" s="69">
        <v>4742</v>
      </c>
      <c r="H544" s="69">
        <v>0</v>
      </c>
      <c r="I544" s="69">
        <v>7.5</v>
      </c>
      <c r="J544" s="69" t="s">
        <v>648</v>
      </c>
      <c r="K544" s="69" t="s">
        <v>384</v>
      </c>
      <c r="L544" s="69" t="s">
        <v>636</v>
      </c>
      <c r="M544" s="69">
        <f t="shared" si="97"/>
        <v>71130</v>
      </c>
      <c r="N544" s="69">
        <f t="shared" si="98"/>
        <v>0</v>
      </c>
      <c r="O544" s="69">
        <f t="shared" si="99"/>
        <v>71130</v>
      </c>
      <c r="P544" s="69">
        <f t="shared" si="100"/>
        <v>5334.75</v>
      </c>
      <c r="Q544" s="69">
        <f t="shared" si="101"/>
        <v>76464.75</v>
      </c>
      <c r="R544" s="69"/>
      <c r="S544" s="69"/>
      <c r="T544" s="69">
        <f t="shared" si="102"/>
        <v>5334.75</v>
      </c>
      <c r="U544" s="69"/>
      <c r="V544" s="69"/>
      <c r="W544" s="69">
        <f t="shared" si="103"/>
        <v>76964.75</v>
      </c>
      <c r="X544" s="69" t="str">
        <f t="shared" si="104"/>
        <v>Low Sale</v>
      </c>
      <c r="Y544" s="69">
        <f t="shared" si="108"/>
        <v>0</v>
      </c>
      <c r="Z544" s="69" t="str" cm="1">
        <f t="array" ref="Z544">_xlfn.IFS(Q544&gt;=300000,"Large",Q544&gt;=150000,"Medium", Q544&gt;=0,"Small")</f>
        <v>Small</v>
      </c>
      <c r="AA544" s="69" t="str">
        <f t="shared" si="105"/>
        <v>J</v>
      </c>
      <c r="AB544" s="69" t="str">
        <f t="shared" si="106"/>
        <v>00543</v>
      </c>
      <c r="AC544" s="69" t="str">
        <f t="shared" si="107"/>
        <v>Hassan-South</v>
      </c>
      <c r="AD544" s="69"/>
      <c r="AE544" s="69"/>
      <c r="AF544" s="69"/>
      <c r="AG544" s="69"/>
      <c r="AH544" s="70"/>
      <c r="AI544" s="71"/>
    </row>
    <row r="545" spans="1:35" x14ac:dyDescent="0.3">
      <c r="A545" s="72" t="s">
        <v>679</v>
      </c>
      <c r="B545" s="73" t="s">
        <v>1240</v>
      </c>
      <c r="C545" s="73" t="s">
        <v>714</v>
      </c>
      <c r="D545" s="73" t="s">
        <v>672</v>
      </c>
      <c r="E545" s="73" t="s">
        <v>673</v>
      </c>
      <c r="F545" s="73">
        <v>18</v>
      </c>
      <c r="G545" s="73">
        <v>1353</v>
      </c>
      <c r="H545" s="73">
        <v>5</v>
      </c>
      <c r="I545" s="73">
        <v>7.5</v>
      </c>
      <c r="J545" s="73" t="s">
        <v>635</v>
      </c>
      <c r="K545" s="73" t="s">
        <v>372</v>
      </c>
      <c r="L545" s="73" t="s">
        <v>665</v>
      </c>
      <c r="M545" s="73">
        <f t="shared" si="97"/>
        <v>24354</v>
      </c>
      <c r="N545" s="73">
        <f t="shared" si="98"/>
        <v>1217.7</v>
      </c>
      <c r="O545" s="73">
        <f t="shared" si="99"/>
        <v>23136.3</v>
      </c>
      <c r="P545" s="73">
        <f t="shared" si="100"/>
        <v>1735.2225000000001</v>
      </c>
      <c r="Q545" s="73">
        <f t="shared" si="101"/>
        <v>24871.522499999999</v>
      </c>
      <c r="R545" s="73"/>
      <c r="S545" s="73"/>
      <c r="T545" s="73">
        <f t="shared" si="102"/>
        <v>1735.2224999999999</v>
      </c>
      <c r="U545" s="73"/>
      <c r="V545" s="73"/>
      <c r="W545" s="73">
        <f t="shared" si="103"/>
        <v>25371.522499999999</v>
      </c>
      <c r="X545" s="73" t="str">
        <f t="shared" si="104"/>
        <v>Low Sale</v>
      </c>
      <c r="Y545" s="73">
        <f t="shared" si="108"/>
        <v>0</v>
      </c>
      <c r="Z545" s="73" t="str" cm="1">
        <f t="array" ref="Z545">_xlfn.IFS(Q545&gt;=300000,"Large",Q545&gt;=150000,"Medium", Q545&gt;=0,"Small")</f>
        <v>Small</v>
      </c>
      <c r="AA545" s="73" t="str">
        <f t="shared" si="105"/>
        <v>J</v>
      </c>
      <c r="AB545" s="73" t="str">
        <f t="shared" si="106"/>
        <v>00544</v>
      </c>
      <c r="AC545" s="73" t="str">
        <f t="shared" si="107"/>
        <v>Hassan-East</v>
      </c>
      <c r="AD545" s="73"/>
      <c r="AE545" s="73"/>
      <c r="AF545" s="73"/>
      <c r="AG545" s="73"/>
      <c r="AH545" s="74"/>
      <c r="AI545" s="75"/>
    </row>
    <row r="546" spans="1:35" x14ac:dyDescent="0.3">
      <c r="A546" s="76" t="s">
        <v>679</v>
      </c>
      <c r="B546" s="69" t="s">
        <v>1241</v>
      </c>
      <c r="C546" s="69" t="s">
        <v>379</v>
      </c>
      <c r="D546" s="69" t="s">
        <v>634</v>
      </c>
      <c r="E546" s="69" t="s">
        <v>377</v>
      </c>
      <c r="F546" s="69">
        <v>45</v>
      </c>
      <c r="G546" s="69">
        <v>11202</v>
      </c>
      <c r="H546" s="69">
        <v>5</v>
      </c>
      <c r="I546" s="69">
        <v>7.5</v>
      </c>
      <c r="J546" s="69" t="s">
        <v>642</v>
      </c>
      <c r="K546" s="69" t="s">
        <v>372</v>
      </c>
      <c r="L546" s="69" t="s">
        <v>665</v>
      </c>
      <c r="M546" s="69">
        <f t="shared" si="97"/>
        <v>504090</v>
      </c>
      <c r="N546" s="69">
        <f t="shared" si="98"/>
        <v>25204.5</v>
      </c>
      <c r="O546" s="69">
        <f t="shared" si="99"/>
        <v>478885.5</v>
      </c>
      <c r="P546" s="69">
        <f t="shared" si="100"/>
        <v>35916.412499999999</v>
      </c>
      <c r="Q546" s="69">
        <f t="shared" si="101"/>
        <v>514801.91249999998</v>
      </c>
      <c r="R546" s="69"/>
      <c r="S546" s="69"/>
      <c r="T546" s="69">
        <f t="shared" si="102"/>
        <v>35916.412499999999</v>
      </c>
      <c r="U546" s="69"/>
      <c r="V546" s="69"/>
      <c r="W546" s="69">
        <f t="shared" si="103"/>
        <v>515301.91249999998</v>
      </c>
      <c r="X546" s="69" t="str">
        <f t="shared" si="104"/>
        <v>High sale</v>
      </c>
      <c r="Y546" s="69">
        <f t="shared" si="108"/>
        <v>23944.275000000001</v>
      </c>
      <c r="Z546" s="69" t="str" cm="1">
        <f t="array" ref="Z546">_xlfn.IFS(Q546&gt;=300000,"Large",Q546&gt;=150000,"Medium", Q546&gt;=0,"Small")</f>
        <v>Large</v>
      </c>
      <c r="AA546" s="69" t="str">
        <f t="shared" si="105"/>
        <v>J</v>
      </c>
      <c r="AB546" s="69" t="str">
        <f t="shared" si="106"/>
        <v>00545</v>
      </c>
      <c r="AC546" s="69" t="str">
        <f t="shared" si="107"/>
        <v>John-East</v>
      </c>
      <c r="AD546" s="69"/>
      <c r="AE546" s="69"/>
      <c r="AF546" s="69"/>
      <c r="AG546" s="69"/>
      <c r="AH546" s="70"/>
      <c r="AI546" s="71"/>
    </row>
    <row r="547" spans="1:35" x14ac:dyDescent="0.3">
      <c r="A547" s="72" t="s">
        <v>812</v>
      </c>
      <c r="B547" s="73" t="s">
        <v>1242</v>
      </c>
      <c r="C547" s="73" t="s">
        <v>379</v>
      </c>
      <c r="D547" s="73" t="s">
        <v>245</v>
      </c>
      <c r="E547" s="73" t="s">
        <v>416</v>
      </c>
      <c r="F547" s="73">
        <v>25</v>
      </c>
      <c r="G547" s="73">
        <v>14318</v>
      </c>
      <c r="H547" s="73">
        <v>15</v>
      </c>
      <c r="I547" s="73">
        <v>7.5</v>
      </c>
      <c r="J547" s="73" t="s">
        <v>648</v>
      </c>
      <c r="K547" s="73" t="s">
        <v>392</v>
      </c>
      <c r="L547" s="73" t="s">
        <v>643</v>
      </c>
      <c r="M547" s="73">
        <f t="shared" si="97"/>
        <v>357950</v>
      </c>
      <c r="N547" s="73">
        <f t="shared" si="98"/>
        <v>53692.5</v>
      </c>
      <c r="O547" s="73">
        <f t="shared" si="99"/>
        <v>304257.5</v>
      </c>
      <c r="P547" s="73">
        <f t="shared" si="100"/>
        <v>22819.3125</v>
      </c>
      <c r="Q547" s="73">
        <f t="shared" si="101"/>
        <v>327076.8125</v>
      </c>
      <c r="R547" s="73"/>
      <c r="S547" s="73"/>
      <c r="T547" s="73">
        <f t="shared" si="102"/>
        <v>22819.3125</v>
      </c>
      <c r="U547" s="73"/>
      <c r="V547" s="73"/>
      <c r="W547" s="73">
        <f t="shared" si="103"/>
        <v>327576.8125</v>
      </c>
      <c r="X547" s="73" t="str">
        <f t="shared" si="104"/>
        <v>High sale</v>
      </c>
      <c r="Y547" s="73">
        <f t="shared" si="108"/>
        <v>0</v>
      </c>
      <c r="Z547" s="73" t="str" cm="1">
        <f t="array" ref="Z547">_xlfn.IFS(Q547&gt;=300000,"Large",Q547&gt;=150000,"Medium", Q547&gt;=0,"Small")</f>
        <v>Large</v>
      </c>
      <c r="AA547" s="73" t="str">
        <f t="shared" si="105"/>
        <v>J</v>
      </c>
      <c r="AB547" s="73" t="str">
        <f t="shared" si="106"/>
        <v>00546</v>
      </c>
      <c r="AC547" s="73" t="str">
        <f t="shared" si="107"/>
        <v>John-North</v>
      </c>
      <c r="AD547" s="73"/>
      <c r="AE547" s="73"/>
      <c r="AF547" s="73"/>
      <c r="AG547" s="73"/>
      <c r="AH547" s="74"/>
      <c r="AI547" s="75"/>
    </row>
    <row r="548" spans="1:35" x14ac:dyDescent="0.3">
      <c r="A548" s="76" t="s">
        <v>687</v>
      </c>
      <c r="B548" s="69" t="s">
        <v>1243</v>
      </c>
      <c r="C548" s="69" t="s">
        <v>671</v>
      </c>
      <c r="D548" s="69" t="s">
        <v>672</v>
      </c>
      <c r="E548" s="69" t="s">
        <v>673</v>
      </c>
      <c r="F548" s="69">
        <v>13</v>
      </c>
      <c r="G548" s="69">
        <v>11901</v>
      </c>
      <c r="H548" s="69">
        <v>10</v>
      </c>
      <c r="I548" s="69">
        <v>7.5</v>
      </c>
      <c r="J548" s="69" t="s">
        <v>648</v>
      </c>
      <c r="K548" s="69" t="s">
        <v>392</v>
      </c>
      <c r="L548" s="69" t="s">
        <v>643</v>
      </c>
      <c r="M548" s="69">
        <f t="shared" si="97"/>
        <v>154713</v>
      </c>
      <c r="N548" s="69">
        <f t="shared" si="98"/>
        <v>15471.3</v>
      </c>
      <c r="O548" s="69">
        <f t="shared" si="99"/>
        <v>139241.70000000001</v>
      </c>
      <c r="P548" s="69">
        <f t="shared" si="100"/>
        <v>10443.127500000001</v>
      </c>
      <c r="Q548" s="69">
        <f t="shared" si="101"/>
        <v>149684.82750000001</v>
      </c>
      <c r="R548" s="69"/>
      <c r="S548" s="69"/>
      <c r="T548" s="69">
        <f t="shared" si="102"/>
        <v>10443.127500000001</v>
      </c>
      <c r="U548" s="69"/>
      <c r="V548" s="69"/>
      <c r="W548" s="69">
        <f t="shared" si="103"/>
        <v>150184.82750000001</v>
      </c>
      <c r="X548" s="69" t="str">
        <f t="shared" si="104"/>
        <v>High sale</v>
      </c>
      <c r="Y548" s="69">
        <f t="shared" si="108"/>
        <v>0</v>
      </c>
      <c r="Z548" s="69" t="str" cm="1">
        <f t="array" ref="Z548">_xlfn.IFS(Q548&gt;=300000,"Large",Q548&gt;=150000,"Medium", Q548&gt;=0,"Small")</f>
        <v>Small</v>
      </c>
      <c r="AA548" s="69" t="str">
        <f t="shared" si="105"/>
        <v>J</v>
      </c>
      <c r="AB548" s="69" t="str">
        <f t="shared" si="106"/>
        <v>00547</v>
      </c>
      <c r="AC548" s="69" t="str">
        <f t="shared" si="107"/>
        <v>Bola-North</v>
      </c>
      <c r="AD548" s="69"/>
      <c r="AE548" s="69"/>
      <c r="AF548" s="69"/>
      <c r="AG548" s="69"/>
      <c r="AH548" s="70"/>
      <c r="AI548" s="71"/>
    </row>
    <row r="549" spans="1:35" x14ac:dyDescent="0.3">
      <c r="A549" s="72" t="s">
        <v>724</v>
      </c>
      <c r="B549" s="73" t="s">
        <v>1244</v>
      </c>
      <c r="C549" s="73" t="s">
        <v>671</v>
      </c>
      <c r="D549" s="73" t="s">
        <v>246</v>
      </c>
      <c r="E549" s="73" t="s">
        <v>416</v>
      </c>
      <c r="F549" s="73">
        <v>37</v>
      </c>
      <c r="G549" s="73">
        <v>1212</v>
      </c>
      <c r="H549" s="73">
        <v>15</v>
      </c>
      <c r="I549" s="73">
        <v>7.5</v>
      </c>
      <c r="J549" s="73" t="s">
        <v>635</v>
      </c>
      <c r="K549" s="73" t="s">
        <v>384</v>
      </c>
      <c r="L549" s="73" t="s">
        <v>649</v>
      </c>
      <c r="M549" s="73">
        <f t="shared" si="97"/>
        <v>44844</v>
      </c>
      <c r="N549" s="73">
        <f t="shared" si="98"/>
        <v>6726.6</v>
      </c>
      <c r="O549" s="73">
        <f t="shared" si="99"/>
        <v>38117.4</v>
      </c>
      <c r="P549" s="73">
        <f t="shared" si="100"/>
        <v>2858.8049999999998</v>
      </c>
      <c r="Q549" s="73">
        <f t="shared" si="101"/>
        <v>40976.205000000002</v>
      </c>
      <c r="R549" s="73"/>
      <c r="S549" s="73"/>
      <c r="T549" s="73">
        <f t="shared" si="102"/>
        <v>2858.8049999999998</v>
      </c>
      <c r="U549" s="73"/>
      <c r="V549" s="73"/>
      <c r="W549" s="73">
        <f t="shared" si="103"/>
        <v>41476.205000000002</v>
      </c>
      <c r="X549" s="73" t="str">
        <f t="shared" si="104"/>
        <v>Low Sale</v>
      </c>
      <c r="Y549" s="73">
        <f t="shared" si="108"/>
        <v>1905.8700000000001</v>
      </c>
      <c r="Z549" s="73" t="str" cm="1">
        <f t="array" ref="Z549">_xlfn.IFS(Q549&gt;=300000,"Large",Q549&gt;=150000,"Medium", Q549&gt;=0,"Small")</f>
        <v>Small</v>
      </c>
      <c r="AA549" s="73" t="str">
        <f t="shared" si="105"/>
        <v>J</v>
      </c>
      <c r="AB549" s="73" t="str">
        <f t="shared" si="106"/>
        <v>00548</v>
      </c>
      <c r="AC549" s="73" t="str">
        <f t="shared" si="107"/>
        <v>Bola-West</v>
      </c>
      <c r="AD549" s="73"/>
      <c r="AE549" s="73"/>
      <c r="AF549" s="73"/>
      <c r="AG549" s="73"/>
      <c r="AH549" s="74"/>
      <c r="AI549" s="75"/>
    </row>
    <row r="550" spans="1:35" x14ac:dyDescent="0.3">
      <c r="A550" s="76" t="s">
        <v>637</v>
      </c>
      <c r="B550" s="69" t="s">
        <v>1245</v>
      </c>
      <c r="C550" s="69" t="s">
        <v>373</v>
      </c>
      <c r="D550" s="69" t="s">
        <v>690</v>
      </c>
      <c r="E550" s="69" t="s">
        <v>408</v>
      </c>
      <c r="F550" s="69">
        <v>20</v>
      </c>
      <c r="G550" s="69">
        <v>9709</v>
      </c>
      <c r="H550" s="69">
        <v>5</v>
      </c>
      <c r="I550" s="69">
        <v>7.5</v>
      </c>
      <c r="J550" s="69" t="s">
        <v>656</v>
      </c>
      <c r="K550" s="69" t="s">
        <v>384</v>
      </c>
      <c r="L550" s="69" t="s">
        <v>636</v>
      </c>
      <c r="M550" s="69">
        <f t="shared" si="97"/>
        <v>194180</v>
      </c>
      <c r="N550" s="69">
        <f t="shared" si="98"/>
        <v>9709</v>
      </c>
      <c r="O550" s="69">
        <f t="shared" si="99"/>
        <v>184471</v>
      </c>
      <c r="P550" s="69">
        <f t="shared" si="100"/>
        <v>13835.325000000001</v>
      </c>
      <c r="Q550" s="69">
        <f t="shared" si="101"/>
        <v>198306.32500000001</v>
      </c>
      <c r="R550" s="69"/>
      <c r="S550" s="69"/>
      <c r="T550" s="69">
        <f t="shared" si="102"/>
        <v>13835.324999999999</v>
      </c>
      <c r="U550" s="69"/>
      <c r="V550" s="69"/>
      <c r="W550" s="69">
        <f t="shared" si="103"/>
        <v>198806.32500000001</v>
      </c>
      <c r="X550" s="69" t="str">
        <f t="shared" si="104"/>
        <v>High sale</v>
      </c>
      <c r="Y550" s="69">
        <f t="shared" si="108"/>
        <v>0</v>
      </c>
      <c r="Z550" s="69" t="str" cm="1">
        <f t="array" ref="Z550">_xlfn.IFS(Q550&gt;=300000,"Large",Q550&gt;=150000,"Medium", Q550&gt;=0,"Small")</f>
        <v>Medium</v>
      </c>
      <c r="AA550" s="69" t="str">
        <f t="shared" si="105"/>
        <v>J</v>
      </c>
      <c r="AB550" s="69" t="str">
        <f t="shared" si="106"/>
        <v>00549</v>
      </c>
      <c r="AC550" s="69" t="str">
        <f t="shared" si="107"/>
        <v>Fatima-South</v>
      </c>
      <c r="AD550" s="69"/>
      <c r="AE550" s="69"/>
      <c r="AF550" s="69"/>
      <c r="AG550" s="69"/>
      <c r="AH550" s="70"/>
      <c r="AI550" s="71"/>
    </row>
    <row r="551" spans="1:35" x14ac:dyDescent="0.3">
      <c r="A551" s="72" t="s">
        <v>666</v>
      </c>
      <c r="B551" s="73" t="s">
        <v>1246</v>
      </c>
      <c r="C551" s="73" t="s">
        <v>373</v>
      </c>
      <c r="D551" s="73" t="s">
        <v>710</v>
      </c>
      <c r="E551" s="73" t="s">
        <v>641</v>
      </c>
      <c r="F551" s="73">
        <v>4</v>
      </c>
      <c r="G551" s="73">
        <v>8683</v>
      </c>
      <c r="H551" s="73">
        <v>10</v>
      </c>
      <c r="I551" s="73">
        <v>7.5</v>
      </c>
      <c r="J551" s="73" t="s">
        <v>642</v>
      </c>
      <c r="K551" s="73" t="s">
        <v>392</v>
      </c>
      <c r="L551" s="73" t="s">
        <v>636</v>
      </c>
      <c r="M551" s="73">
        <f t="shared" si="97"/>
        <v>34732</v>
      </c>
      <c r="N551" s="73">
        <f t="shared" si="98"/>
        <v>3473.2</v>
      </c>
      <c r="O551" s="73">
        <f t="shared" si="99"/>
        <v>31258.799999999999</v>
      </c>
      <c r="P551" s="73">
        <f t="shared" si="100"/>
        <v>2344.41</v>
      </c>
      <c r="Q551" s="73">
        <f t="shared" si="101"/>
        <v>33603.21</v>
      </c>
      <c r="R551" s="73"/>
      <c r="S551" s="73"/>
      <c r="T551" s="73">
        <f t="shared" si="102"/>
        <v>2344.41</v>
      </c>
      <c r="U551" s="73"/>
      <c r="V551" s="73"/>
      <c r="W551" s="73">
        <f t="shared" si="103"/>
        <v>34103.21</v>
      </c>
      <c r="X551" s="73" t="str">
        <f t="shared" si="104"/>
        <v>Low Sale</v>
      </c>
      <c r="Y551" s="73">
        <f t="shared" si="108"/>
        <v>0</v>
      </c>
      <c r="Z551" s="73" t="str" cm="1">
        <f t="array" ref="Z551">_xlfn.IFS(Q551&gt;=300000,"Large",Q551&gt;=150000,"Medium", Q551&gt;=0,"Small")</f>
        <v>Small</v>
      </c>
      <c r="AA551" s="73" t="str">
        <f t="shared" si="105"/>
        <v>J</v>
      </c>
      <c r="AB551" s="73" t="str">
        <f t="shared" si="106"/>
        <v>00550</v>
      </c>
      <c r="AC551" s="73" t="str">
        <f t="shared" si="107"/>
        <v>Fatima-South</v>
      </c>
      <c r="AD551" s="73"/>
      <c r="AE551" s="73"/>
      <c r="AF551" s="73"/>
      <c r="AG551" s="73"/>
      <c r="AH551" s="74"/>
      <c r="AI551" s="75"/>
    </row>
    <row r="552" spans="1:35" x14ac:dyDescent="0.3">
      <c r="A552" s="76" t="s">
        <v>699</v>
      </c>
      <c r="B552" s="69" t="s">
        <v>1247</v>
      </c>
      <c r="C552" s="69" t="s">
        <v>379</v>
      </c>
      <c r="D552" s="69" t="s">
        <v>652</v>
      </c>
      <c r="E552" s="69" t="s">
        <v>653</v>
      </c>
      <c r="F552" s="69">
        <v>27</v>
      </c>
      <c r="G552" s="69">
        <v>11876</v>
      </c>
      <c r="H552" s="69">
        <v>10</v>
      </c>
      <c r="I552" s="69">
        <v>7.5</v>
      </c>
      <c r="J552" s="69" t="s">
        <v>648</v>
      </c>
      <c r="K552" s="69" t="s">
        <v>384</v>
      </c>
      <c r="L552" s="69" t="s">
        <v>649</v>
      </c>
      <c r="M552" s="69">
        <f t="shared" si="97"/>
        <v>320652</v>
      </c>
      <c r="N552" s="69">
        <f t="shared" si="98"/>
        <v>32065.200000000001</v>
      </c>
      <c r="O552" s="69">
        <f t="shared" si="99"/>
        <v>288586.8</v>
      </c>
      <c r="P552" s="69">
        <f t="shared" si="100"/>
        <v>21644.01</v>
      </c>
      <c r="Q552" s="69">
        <f t="shared" si="101"/>
        <v>310230.81</v>
      </c>
      <c r="R552" s="69"/>
      <c r="S552" s="69"/>
      <c r="T552" s="69">
        <f t="shared" si="102"/>
        <v>21644.01</v>
      </c>
      <c r="U552" s="69"/>
      <c r="V552" s="69"/>
      <c r="W552" s="69">
        <f t="shared" si="103"/>
        <v>310730.81</v>
      </c>
      <c r="X552" s="69" t="str">
        <f t="shared" si="104"/>
        <v>High sale</v>
      </c>
      <c r="Y552" s="69">
        <f t="shared" si="108"/>
        <v>0</v>
      </c>
      <c r="Z552" s="69" t="str" cm="1">
        <f t="array" ref="Z552">_xlfn.IFS(Q552&gt;=300000,"Large",Q552&gt;=150000,"Medium", Q552&gt;=0,"Small")</f>
        <v>Large</v>
      </c>
      <c r="AA552" s="69" t="str">
        <f t="shared" si="105"/>
        <v>J</v>
      </c>
      <c r="AB552" s="69" t="str">
        <f t="shared" si="106"/>
        <v>00551</v>
      </c>
      <c r="AC552" s="69" t="str">
        <f t="shared" si="107"/>
        <v>John-West</v>
      </c>
      <c r="AD552" s="69"/>
      <c r="AE552" s="69"/>
      <c r="AF552" s="69"/>
      <c r="AG552" s="69"/>
      <c r="AH552" s="70"/>
      <c r="AI552" s="71"/>
    </row>
    <row r="553" spans="1:35" x14ac:dyDescent="0.3">
      <c r="A553" s="72" t="s">
        <v>812</v>
      </c>
      <c r="B553" s="73" t="s">
        <v>1248</v>
      </c>
      <c r="C553" s="73" t="s">
        <v>89</v>
      </c>
      <c r="D553" s="73" t="s">
        <v>685</v>
      </c>
      <c r="E553" s="73" t="s">
        <v>406</v>
      </c>
      <c r="F553" s="73">
        <v>34</v>
      </c>
      <c r="G553" s="73">
        <v>3711</v>
      </c>
      <c r="H553" s="73">
        <v>15</v>
      </c>
      <c r="I553" s="73">
        <v>7.5</v>
      </c>
      <c r="J553" s="73" t="s">
        <v>656</v>
      </c>
      <c r="K553" s="73" t="s">
        <v>384</v>
      </c>
      <c r="L553" s="73" t="s">
        <v>649</v>
      </c>
      <c r="M553" s="73">
        <f t="shared" si="97"/>
        <v>126174</v>
      </c>
      <c r="N553" s="73">
        <f t="shared" si="98"/>
        <v>18926.099999999999</v>
      </c>
      <c r="O553" s="73">
        <f t="shared" si="99"/>
        <v>107247.9</v>
      </c>
      <c r="P553" s="73">
        <f t="shared" si="100"/>
        <v>8043.5924999999997</v>
      </c>
      <c r="Q553" s="73">
        <f t="shared" si="101"/>
        <v>115291.49249999999</v>
      </c>
      <c r="R553" s="73"/>
      <c r="S553" s="73"/>
      <c r="T553" s="73">
        <f t="shared" si="102"/>
        <v>8043.5924999999988</v>
      </c>
      <c r="U553" s="73"/>
      <c r="V553" s="73"/>
      <c r="W553" s="73">
        <f t="shared" si="103"/>
        <v>115791.49249999999</v>
      </c>
      <c r="X553" s="73" t="str">
        <f t="shared" si="104"/>
        <v>High sale</v>
      </c>
      <c r="Y553" s="73">
        <f t="shared" si="108"/>
        <v>5362.3950000000004</v>
      </c>
      <c r="Z553" s="73" t="str" cm="1">
        <f t="array" ref="Z553">_xlfn.IFS(Q553&gt;=300000,"Large",Q553&gt;=150000,"Medium", Q553&gt;=0,"Small")</f>
        <v>Small</v>
      </c>
      <c r="AA553" s="73" t="str">
        <f t="shared" si="105"/>
        <v>J</v>
      </c>
      <c r="AB553" s="73" t="str">
        <f t="shared" si="106"/>
        <v>00552</v>
      </c>
      <c r="AC553" s="73" t="str">
        <f t="shared" si="107"/>
        <v>Chinedu-West</v>
      </c>
      <c r="AD553" s="73"/>
      <c r="AE553" s="73"/>
      <c r="AF553" s="73"/>
      <c r="AG553" s="73"/>
      <c r="AH553" s="74"/>
      <c r="AI553" s="75"/>
    </row>
    <row r="554" spans="1:35" x14ac:dyDescent="0.3">
      <c r="A554" s="76" t="s">
        <v>632</v>
      </c>
      <c r="B554" s="69" t="s">
        <v>1249</v>
      </c>
      <c r="C554" s="69" t="s">
        <v>662</v>
      </c>
      <c r="D554" s="69" t="s">
        <v>672</v>
      </c>
      <c r="E554" s="69" t="s">
        <v>673</v>
      </c>
      <c r="F554" s="69">
        <v>47</v>
      </c>
      <c r="G554" s="69">
        <v>1557</v>
      </c>
      <c r="H554" s="69">
        <v>0</v>
      </c>
      <c r="I554" s="69">
        <v>7.5</v>
      </c>
      <c r="J554" s="69" t="s">
        <v>648</v>
      </c>
      <c r="K554" s="69" t="s">
        <v>384</v>
      </c>
      <c r="L554" s="69" t="s">
        <v>636</v>
      </c>
      <c r="M554" s="69">
        <f t="shared" si="97"/>
        <v>73179</v>
      </c>
      <c r="N554" s="69">
        <f t="shared" si="98"/>
        <v>0</v>
      </c>
      <c r="O554" s="69">
        <f t="shared" si="99"/>
        <v>73179</v>
      </c>
      <c r="P554" s="69">
        <f t="shared" si="100"/>
        <v>5488.4250000000002</v>
      </c>
      <c r="Q554" s="69">
        <f t="shared" si="101"/>
        <v>78667.425000000003</v>
      </c>
      <c r="R554" s="69"/>
      <c r="S554" s="69"/>
      <c r="T554" s="69">
        <f t="shared" si="102"/>
        <v>5488.4250000000002</v>
      </c>
      <c r="U554" s="69"/>
      <c r="V554" s="69"/>
      <c r="W554" s="69">
        <f t="shared" si="103"/>
        <v>79167.425000000003</v>
      </c>
      <c r="X554" s="69" t="str">
        <f t="shared" si="104"/>
        <v>Low Sale</v>
      </c>
      <c r="Y554" s="69">
        <f t="shared" si="108"/>
        <v>3658.9500000000003</v>
      </c>
      <c r="Z554" s="69" t="str" cm="1">
        <f t="array" ref="Z554">_xlfn.IFS(Q554&gt;=300000,"Large",Q554&gt;=150000,"Medium", Q554&gt;=0,"Small")</f>
        <v>Small</v>
      </c>
      <c r="AA554" s="69" t="str">
        <f t="shared" si="105"/>
        <v>J</v>
      </c>
      <c r="AB554" s="69" t="str">
        <f t="shared" si="106"/>
        <v>00553</v>
      </c>
      <c r="AC554" s="69" t="str">
        <f t="shared" si="107"/>
        <v>Ade-South</v>
      </c>
      <c r="AD554" s="69"/>
      <c r="AE554" s="69"/>
      <c r="AF554" s="69"/>
      <c r="AG554" s="69"/>
      <c r="AH554" s="70"/>
      <c r="AI554" s="71"/>
    </row>
    <row r="555" spans="1:35" x14ac:dyDescent="0.3">
      <c r="A555" s="72" t="s">
        <v>724</v>
      </c>
      <c r="B555" s="73" t="s">
        <v>1250</v>
      </c>
      <c r="C555" s="73" t="s">
        <v>379</v>
      </c>
      <c r="D555" s="73" t="s">
        <v>652</v>
      </c>
      <c r="E555" s="73" t="s">
        <v>653</v>
      </c>
      <c r="F555" s="73">
        <v>39</v>
      </c>
      <c r="G555" s="73">
        <v>1589</v>
      </c>
      <c r="H555" s="73">
        <v>15</v>
      </c>
      <c r="I555" s="73">
        <v>7.5</v>
      </c>
      <c r="J555" s="73" t="s">
        <v>635</v>
      </c>
      <c r="K555" s="73" t="s">
        <v>372</v>
      </c>
      <c r="L555" s="73" t="s">
        <v>665</v>
      </c>
      <c r="M555" s="73">
        <f t="shared" si="97"/>
        <v>61971</v>
      </c>
      <c r="N555" s="73">
        <f t="shared" si="98"/>
        <v>9295.65</v>
      </c>
      <c r="O555" s="73">
        <f t="shared" si="99"/>
        <v>52675.35</v>
      </c>
      <c r="P555" s="73">
        <f t="shared" si="100"/>
        <v>3950.6512499999999</v>
      </c>
      <c r="Q555" s="73">
        <f t="shared" si="101"/>
        <v>56626.001250000001</v>
      </c>
      <c r="R555" s="73"/>
      <c r="S555" s="73"/>
      <c r="T555" s="73">
        <f t="shared" si="102"/>
        <v>3950.6512499999999</v>
      </c>
      <c r="U555" s="73"/>
      <c r="V555" s="73"/>
      <c r="W555" s="73">
        <f t="shared" si="103"/>
        <v>57126.001250000001</v>
      </c>
      <c r="X555" s="73" t="str">
        <f t="shared" si="104"/>
        <v>Low Sale</v>
      </c>
      <c r="Y555" s="73">
        <f t="shared" si="108"/>
        <v>2633.7674999999999</v>
      </c>
      <c r="Z555" s="73" t="str" cm="1">
        <f t="array" ref="Z555">_xlfn.IFS(Q555&gt;=300000,"Large",Q555&gt;=150000,"Medium", Q555&gt;=0,"Small")</f>
        <v>Small</v>
      </c>
      <c r="AA555" s="73" t="str">
        <f t="shared" si="105"/>
        <v>J</v>
      </c>
      <c r="AB555" s="73" t="str">
        <f t="shared" si="106"/>
        <v>00554</v>
      </c>
      <c r="AC555" s="73" t="str">
        <f t="shared" si="107"/>
        <v>John-East</v>
      </c>
      <c r="AD555" s="73"/>
      <c r="AE555" s="73"/>
      <c r="AF555" s="73"/>
      <c r="AG555" s="73"/>
      <c r="AH555" s="74"/>
      <c r="AI555" s="75"/>
    </row>
    <row r="556" spans="1:35" x14ac:dyDescent="0.3">
      <c r="A556" s="76" t="s">
        <v>658</v>
      </c>
      <c r="B556" s="69" t="s">
        <v>1251</v>
      </c>
      <c r="C556" s="69" t="s">
        <v>639</v>
      </c>
      <c r="D556" s="69" t="s">
        <v>685</v>
      </c>
      <c r="E556" s="69" t="s">
        <v>406</v>
      </c>
      <c r="F556" s="69">
        <v>33</v>
      </c>
      <c r="G556" s="69">
        <v>11731</v>
      </c>
      <c r="H556" s="69">
        <v>10</v>
      </c>
      <c r="I556" s="69">
        <v>7.5</v>
      </c>
      <c r="J556" s="69" t="s">
        <v>635</v>
      </c>
      <c r="K556" s="69" t="s">
        <v>384</v>
      </c>
      <c r="L556" s="69" t="s">
        <v>649</v>
      </c>
      <c r="M556" s="69">
        <f t="shared" si="97"/>
        <v>387123</v>
      </c>
      <c r="N556" s="69">
        <f t="shared" si="98"/>
        <v>38712.300000000003</v>
      </c>
      <c r="O556" s="69">
        <f t="shared" si="99"/>
        <v>348410.7</v>
      </c>
      <c r="P556" s="69">
        <f t="shared" si="100"/>
        <v>26130.802500000002</v>
      </c>
      <c r="Q556" s="69">
        <f t="shared" si="101"/>
        <v>374541.5025</v>
      </c>
      <c r="R556" s="69"/>
      <c r="S556" s="69"/>
      <c r="T556" s="69">
        <f t="shared" si="102"/>
        <v>26130.802500000002</v>
      </c>
      <c r="U556" s="69"/>
      <c r="V556" s="69"/>
      <c r="W556" s="69">
        <f t="shared" si="103"/>
        <v>375041.5025</v>
      </c>
      <c r="X556" s="69" t="str">
        <f t="shared" si="104"/>
        <v>High sale</v>
      </c>
      <c r="Y556" s="69">
        <f t="shared" si="108"/>
        <v>17420.535</v>
      </c>
      <c r="Z556" s="69" t="str" cm="1">
        <f t="array" ref="Z556">_xlfn.IFS(Q556&gt;=300000,"Large",Q556&gt;=150000,"Medium", Q556&gt;=0,"Small")</f>
        <v>Large</v>
      </c>
      <c r="AA556" s="69" t="str">
        <f t="shared" si="105"/>
        <v>J</v>
      </c>
      <c r="AB556" s="69" t="str">
        <f t="shared" si="106"/>
        <v>00555</v>
      </c>
      <c r="AC556" s="69" t="str">
        <f t="shared" si="107"/>
        <v>Grace-West</v>
      </c>
      <c r="AD556" s="69"/>
      <c r="AE556" s="69"/>
      <c r="AF556" s="69"/>
      <c r="AG556" s="69"/>
      <c r="AH556" s="70"/>
      <c r="AI556" s="71"/>
    </row>
    <row r="557" spans="1:35" x14ac:dyDescent="0.3">
      <c r="A557" s="72" t="s">
        <v>824</v>
      </c>
      <c r="B557" s="73" t="s">
        <v>1252</v>
      </c>
      <c r="C557" s="73" t="s">
        <v>373</v>
      </c>
      <c r="D557" s="73" t="s">
        <v>652</v>
      </c>
      <c r="E557" s="73" t="s">
        <v>653</v>
      </c>
      <c r="F557" s="73">
        <v>3</v>
      </c>
      <c r="G557" s="73">
        <v>2860</v>
      </c>
      <c r="H557" s="73">
        <v>10</v>
      </c>
      <c r="I557" s="73">
        <v>7.5</v>
      </c>
      <c r="J557" s="73" t="s">
        <v>656</v>
      </c>
      <c r="K557" s="73" t="s">
        <v>392</v>
      </c>
      <c r="L557" s="73" t="s">
        <v>665</v>
      </c>
      <c r="M557" s="73">
        <f t="shared" si="97"/>
        <v>8580</v>
      </c>
      <c r="N557" s="73">
        <f t="shared" si="98"/>
        <v>858</v>
      </c>
      <c r="O557" s="73">
        <f t="shared" si="99"/>
        <v>7722</v>
      </c>
      <c r="P557" s="73">
        <f t="shared" si="100"/>
        <v>579.15</v>
      </c>
      <c r="Q557" s="73">
        <f t="shared" si="101"/>
        <v>8301.15</v>
      </c>
      <c r="R557" s="73"/>
      <c r="S557" s="73"/>
      <c r="T557" s="73">
        <f t="shared" si="102"/>
        <v>579.15</v>
      </c>
      <c r="U557" s="73"/>
      <c r="V557" s="73"/>
      <c r="W557" s="73">
        <f t="shared" si="103"/>
        <v>8801.15</v>
      </c>
      <c r="X557" s="73" t="str">
        <f t="shared" si="104"/>
        <v>Low Sale</v>
      </c>
      <c r="Y557" s="73">
        <f t="shared" si="108"/>
        <v>0</v>
      </c>
      <c r="Z557" s="73" t="str" cm="1">
        <f t="array" ref="Z557">_xlfn.IFS(Q557&gt;=300000,"Large",Q557&gt;=150000,"Medium", Q557&gt;=0,"Small")</f>
        <v>Small</v>
      </c>
      <c r="AA557" s="73" t="str">
        <f t="shared" si="105"/>
        <v>J</v>
      </c>
      <c r="AB557" s="73" t="str">
        <f t="shared" si="106"/>
        <v>00556</v>
      </c>
      <c r="AC557" s="73" t="str">
        <f t="shared" si="107"/>
        <v>Fatima-East</v>
      </c>
      <c r="AD557" s="73"/>
      <c r="AE557" s="73"/>
      <c r="AF557" s="73"/>
      <c r="AG557" s="73"/>
      <c r="AH557" s="74"/>
      <c r="AI557" s="75"/>
    </row>
    <row r="558" spans="1:35" x14ac:dyDescent="0.3">
      <c r="A558" s="76" t="s">
        <v>650</v>
      </c>
      <c r="B558" s="69" t="s">
        <v>1253</v>
      </c>
      <c r="C558" s="69" t="s">
        <v>639</v>
      </c>
      <c r="D558" s="69" t="s">
        <v>663</v>
      </c>
      <c r="E558" s="69" t="s">
        <v>664</v>
      </c>
      <c r="F558" s="69">
        <v>29</v>
      </c>
      <c r="G558" s="69">
        <v>7334</v>
      </c>
      <c r="H558" s="69">
        <v>15</v>
      </c>
      <c r="I558" s="69">
        <v>7.5</v>
      </c>
      <c r="J558" s="69" t="s">
        <v>656</v>
      </c>
      <c r="K558" s="69" t="s">
        <v>372</v>
      </c>
      <c r="L558" s="69" t="s">
        <v>665</v>
      </c>
      <c r="M558" s="69">
        <f t="shared" si="97"/>
        <v>212686</v>
      </c>
      <c r="N558" s="69">
        <f t="shared" si="98"/>
        <v>31902.9</v>
      </c>
      <c r="O558" s="69">
        <f t="shared" si="99"/>
        <v>180783.1</v>
      </c>
      <c r="P558" s="69">
        <f t="shared" si="100"/>
        <v>13558.7325</v>
      </c>
      <c r="Q558" s="69">
        <f t="shared" si="101"/>
        <v>194341.83250000002</v>
      </c>
      <c r="R558" s="69"/>
      <c r="S558" s="69"/>
      <c r="T558" s="69">
        <f t="shared" si="102"/>
        <v>13558.7325</v>
      </c>
      <c r="U558" s="69"/>
      <c r="V558" s="69"/>
      <c r="W558" s="69">
        <f t="shared" si="103"/>
        <v>194841.83250000002</v>
      </c>
      <c r="X558" s="69" t="str">
        <f t="shared" si="104"/>
        <v>High sale</v>
      </c>
      <c r="Y558" s="69">
        <f t="shared" si="108"/>
        <v>0</v>
      </c>
      <c r="Z558" s="69" t="str" cm="1">
        <f t="array" ref="Z558">_xlfn.IFS(Q558&gt;=300000,"Large",Q558&gt;=150000,"Medium", Q558&gt;=0,"Small")</f>
        <v>Medium</v>
      </c>
      <c r="AA558" s="69" t="str">
        <f t="shared" si="105"/>
        <v>J</v>
      </c>
      <c r="AB558" s="69" t="str">
        <f t="shared" si="106"/>
        <v>00557</v>
      </c>
      <c r="AC558" s="69" t="str">
        <f t="shared" si="107"/>
        <v>Grace-East</v>
      </c>
      <c r="AD558" s="69"/>
      <c r="AE558" s="69"/>
      <c r="AF558" s="69"/>
      <c r="AG558" s="69"/>
      <c r="AH558" s="70"/>
      <c r="AI558" s="71"/>
    </row>
    <row r="559" spans="1:35" x14ac:dyDescent="0.3">
      <c r="A559" s="72" t="s">
        <v>701</v>
      </c>
      <c r="B559" s="73" t="s">
        <v>1254</v>
      </c>
      <c r="C559" s="73" t="s">
        <v>671</v>
      </c>
      <c r="D559" s="73" t="s">
        <v>685</v>
      </c>
      <c r="E559" s="73" t="s">
        <v>406</v>
      </c>
      <c r="F559" s="73">
        <v>17</v>
      </c>
      <c r="G559" s="73">
        <v>11899</v>
      </c>
      <c r="H559" s="73">
        <v>0</v>
      </c>
      <c r="I559" s="73">
        <v>7.5</v>
      </c>
      <c r="J559" s="73" t="s">
        <v>656</v>
      </c>
      <c r="K559" s="73" t="s">
        <v>392</v>
      </c>
      <c r="L559" s="73" t="s">
        <v>636</v>
      </c>
      <c r="M559" s="73">
        <f t="shared" si="97"/>
        <v>202283</v>
      </c>
      <c r="N559" s="73">
        <f t="shared" si="98"/>
        <v>0</v>
      </c>
      <c r="O559" s="73">
        <f t="shared" si="99"/>
        <v>202283</v>
      </c>
      <c r="P559" s="73">
        <f t="shared" si="100"/>
        <v>15171.225</v>
      </c>
      <c r="Q559" s="73">
        <f t="shared" si="101"/>
        <v>217454.22500000001</v>
      </c>
      <c r="R559" s="73"/>
      <c r="S559" s="73"/>
      <c r="T559" s="73">
        <f t="shared" si="102"/>
        <v>15171.224999999999</v>
      </c>
      <c r="U559" s="73"/>
      <c r="V559" s="73"/>
      <c r="W559" s="73">
        <f t="shared" si="103"/>
        <v>217954.22500000001</v>
      </c>
      <c r="X559" s="73" t="str">
        <f t="shared" si="104"/>
        <v>High sale</v>
      </c>
      <c r="Y559" s="73">
        <f t="shared" si="108"/>
        <v>0</v>
      </c>
      <c r="Z559" s="73" t="str" cm="1">
        <f t="array" ref="Z559">_xlfn.IFS(Q559&gt;=300000,"Large",Q559&gt;=150000,"Medium", Q559&gt;=0,"Small")</f>
        <v>Medium</v>
      </c>
      <c r="AA559" s="73" t="str">
        <f t="shared" si="105"/>
        <v>J</v>
      </c>
      <c r="AB559" s="73" t="str">
        <f t="shared" si="106"/>
        <v>00558</v>
      </c>
      <c r="AC559" s="73" t="str">
        <f t="shared" si="107"/>
        <v>Bola-South</v>
      </c>
      <c r="AD559" s="73"/>
      <c r="AE559" s="73"/>
      <c r="AF559" s="73"/>
      <c r="AG559" s="73"/>
      <c r="AH559" s="74"/>
      <c r="AI559" s="75"/>
    </row>
    <row r="560" spans="1:35" x14ac:dyDescent="0.3">
      <c r="A560" s="76" t="s">
        <v>750</v>
      </c>
      <c r="B560" s="69" t="s">
        <v>1255</v>
      </c>
      <c r="C560" s="69" t="s">
        <v>93</v>
      </c>
      <c r="D560" s="69" t="s">
        <v>740</v>
      </c>
      <c r="E560" s="69" t="s">
        <v>408</v>
      </c>
      <c r="F560" s="69">
        <v>17</v>
      </c>
      <c r="G560" s="69">
        <v>6067</v>
      </c>
      <c r="H560" s="69">
        <v>10</v>
      </c>
      <c r="I560" s="69">
        <v>7.5</v>
      </c>
      <c r="J560" s="69" t="s">
        <v>648</v>
      </c>
      <c r="K560" s="69" t="s">
        <v>392</v>
      </c>
      <c r="L560" s="69" t="s">
        <v>649</v>
      </c>
      <c r="M560" s="69">
        <f t="shared" si="97"/>
        <v>103139</v>
      </c>
      <c r="N560" s="69">
        <f t="shared" si="98"/>
        <v>10313.9</v>
      </c>
      <c r="O560" s="69">
        <f t="shared" si="99"/>
        <v>92825.1</v>
      </c>
      <c r="P560" s="69">
        <f t="shared" si="100"/>
        <v>6961.8824999999997</v>
      </c>
      <c r="Q560" s="69">
        <f t="shared" si="101"/>
        <v>99786.982500000013</v>
      </c>
      <c r="R560" s="69"/>
      <c r="S560" s="69"/>
      <c r="T560" s="69">
        <f t="shared" si="102"/>
        <v>6961.8825000000006</v>
      </c>
      <c r="U560" s="69"/>
      <c r="V560" s="69"/>
      <c r="W560" s="69">
        <f t="shared" si="103"/>
        <v>100286.98250000001</v>
      </c>
      <c r="X560" s="69" t="str">
        <f t="shared" si="104"/>
        <v>Low Sale</v>
      </c>
      <c r="Y560" s="69">
        <f t="shared" si="108"/>
        <v>0</v>
      </c>
      <c r="Z560" s="69" t="str" cm="1">
        <f t="array" ref="Z560">_xlfn.IFS(Q560&gt;=300000,"Large",Q560&gt;=150000,"Medium", Q560&gt;=0,"Small")</f>
        <v>Small</v>
      </c>
      <c r="AA560" s="69" t="str">
        <f t="shared" si="105"/>
        <v>J</v>
      </c>
      <c r="AB560" s="69" t="str">
        <f t="shared" si="106"/>
        <v>00559</v>
      </c>
      <c r="AC560" s="69" t="str">
        <f t="shared" si="107"/>
        <v>Ibrahim-West</v>
      </c>
      <c r="AD560" s="69"/>
      <c r="AE560" s="69"/>
      <c r="AF560" s="69"/>
      <c r="AG560" s="69"/>
      <c r="AH560" s="70"/>
      <c r="AI560" s="71"/>
    </row>
    <row r="561" spans="1:35" x14ac:dyDescent="0.3">
      <c r="A561" s="72" t="s">
        <v>760</v>
      </c>
      <c r="B561" s="73" t="s">
        <v>1256</v>
      </c>
      <c r="C561" s="73" t="s">
        <v>646</v>
      </c>
      <c r="D561" s="73" t="s">
        <v>698</v>
      </c>
      <c r="E561" s="73" t="s">
        <v>377</v>
      </c>
      <c r="F561" s="73">
        <v>11</v>
      </c>
      <c r="G561" s="73">
        <v>12184</v>
      </c>
      <c r="H561" s="73">
        <v>10</v>
      </c>
      <c r="I561" s="73">
        <v>7.5</v>
      </c>
      <c r="J561" s="73" t="s">
        <v>648</v>
      </c>
      <c r="K561" s="73" t="s">
        <v>392</v>
      </c>
      <c r="L561" s="73" t="s">
        <v>649</v>
      </c>
      <c r="M561" s="73">
        <f t="shared" si="97"/>
        <v>134024</v>
      </c>
      <c r="N561" s="73">
        <f t="shared" si="98"/>
        <v>13402.4</v>
      </c>
      <c r="O561" s="73">
        <f t="shared" si="99"/>
        <v>120621.6</v>
      </c>
      <c r="P561" s="73">
        <f t="shared" si="100"/>
        <v>9046.6200000000008</v>
      </c>
      <c r="Q561" s="73">
        <f t="shared" si="101"/>
        <v>129668.22</v>
      </c>
      <c r="R561" s="73"/>
      <c r="S561" s="73"/>
      <c r="T561" s="73">
        <f t="shared" si="102"/>
        <v>9046.6200000000008</v>
      </c>
      <c r="U561" s="73"/>
      <c r="V561" s="73"/>
      <c r="W561" s="73">
        <f t="shared" si="103"/>
        <v>130168.22</v>
      </c>
      <c r="X561" s="73" t="str">
        <f t="shared" si="104"/>
        <v>High sale</v>
      </c>
      <c r="Y561" s="73">
        <f t="shared" si="108"/>
        <v>0</v>
      </c>
      <c r="Z561" s="73" t="str" cm="1">
        <f t="array" ref="Z561">_xlfn.IFS(Q561&gt;=300000,"Large",Q561&gt;=150000,"Medium", Q561&gt;=0,"Small")</f>
        <v>Small</v>
      </c>
      <c r="AA561" s="73" t="str">
        <f t="shared" si="105"/>
        <v>J</v>
      </c>
      <c r="AB561" s="73" t="str">
        <f t="shared" si="106"/>
        <v>00560</v>
      </c>
      <c r="AC561" s="73" t="str">
        <f t="shared" si="107"/>
        <v>Lucky-West</v>
      </c>
      <c r="AD561" s="73"/>
      <c r="AE561" s="73"/>
      <c r="AF561" s="73"/>
      <c r="AG561" s="73"/>
      <c r="AH561" s="74"/>
      <c r="AI561" s="75"/>
    </row>
    <row r="562" spans="1:35" x14ac:dyDescent="0.3">
      <c r="A562" s="76" t="s">
        <v>747</v>
      </c>
      <c r="B562" s="69" t="s">
        <v>1257</v>
      </c>
      <c r="C562" s="69" t="s">
        <v>89</v>
      </c>
      <c r="D562" s="69" t="s">
        <v>740</v>
      </c>
      <c r="E562" s="69" t="s">
        <v>408</v>
      </c>
      <c r="F562" s="69">
        <v>2</v>
      </c>
      <c r="G562" s="69">
        <v>5819</v>
      </c>
      <c r="H562" s="69">
        <v>0</v>
      </c>
      <c r="I562" s="69">
        <v>7.5</v>
      </c>
      <c r="J562" s="69" t="s">
        <v>642</v>
      </c>
      <c r="K562" s="69" t="s">
        <v>372</v>
      </c>
      <c r="L562" s="69" t="s">
        <v>643</v>
      </c>
      <c r="M562" s="69">
        <f t="shared" si="97"/>
        <v>11638</v>
      </c>
      <c r="N562" s="69">
        <f t="shared" si="98"/>
        <v>0</v>
      </c>
      <c r="O562" s="69">
        <f t="shared" si="99"/>
        <v>11638</v>
      </c>
      <c r="P562" s="69">
        <f t="shared" si="100"/>
        <v>872.85</v>
      </c>
      <c r="Q562" s="69">
        <f t="shared" si="101"/>
        <v>12510.85</v>
      </c>
      <c r="R562" s="69"/>
      <c r="S562" s="69"/>
      <c r="T562" s="69">
        <f t="shared" si="102"/>
        <v>872.85</v>
      </c>
      <c r="U562" s="69"/>
      <c r="V562" s="69"/>
      <c r="W562" s="69">
        <f t="shared" si="103"/>
        <v>13010.85</v>
      </c>
      <c r="X562" s="69" t="str">
        <f t="shared" si="104"/>
        <v>Low Sale</v>
      </c>
      <c r="Y562" s="69">
        <f t="shared" si="108"/>
        <v>0</v>
      </c>
      <c r="Z562" s="69" t="str" cm="1">
        <f t="array" ref="Z562">_xlfn.IFS(Q562&gt;=300000,"Large",Q562&gt;=150000,"Medium", Q562&gt;=0,"Small")</f>
        <v>Small</v>
      </c>
      <c r="AA562" s="69" t="str">
        <f t="shared" si="105"/>
        <v>J</v>
      </c>
      <c r="AB562" s="69" t="str">
        <f t="shared" si="106"/>
        <v>00561</v>
      </c>
      <c r="AC562" s="69" t="str">
        <f t="shared" si="107"/>
        <v>Chinedu-North</v>
      </c>
      <c r="AD562" s="69"/>
      <c r="AE562" s="69"/>
      <c r="AF562" s="69"/>
      <c r="AG562" s="69"/>
      <c r="AH562" s="70"/>
      <c r="AI562" s="71"/>
    </row>
    <row r="563" spans="1:35" x14ac:dyDescent="0.3">
      <c r="A563" s="72" t="s">
        <v>712</v>
      </c>
      <c r="B563" s="73" t="s">
        <v>1258</v>
      </c>
      <c r="C563" s="73" t="s">
        <v>89</v>
      </c>
      <c r="D563" s="73" t="s">
        <v>672</v>
      </c>
      <c r="E563" s="73" t="s">
        <v>673</v>
      </c>
      <c r="F563" s="73">
        <v>34</v>
      </c>
      <c r="G563" s="73">
        <v>11041</v>
      </c>
      <c r="H563" s="73">
        <v>5</v>
      </c>
      <c r="I563" s="73">
        <v>7.5</v>
      </c>
      <c r="J563" s="73" t="s">
        <v>642</v>
      </c>
      <c r="K563" s="73" t="s">
        <v>372</v>
      </c>
      <c r="L563" s="73" t="s">
        <v>665</v>
      </c>
      <c r="M563" s="73">
        <f t="shared" si="97"/>
        <v>375394</v>
      </c>
      <c r="N563" s="73">
        <f t="shared" si="98"/>
        <v>18769.7</v>
      </c>
      <c r="O563" s="73">
        <f t="shared" si="99"/>
        <v>356624.3</v>
      </c>
      <c r="P563" s="73">
        <f t="shared" si="100"/>
        <v>26746.822499999998</v>
      </c>
      <c r="Q563" s="73">
        <f t="shared" si="101"/>
        <v>383371.1225</v>
      </c>
      <c r="R563" s="73"/>
      <c r="S563" s="73"/>
      <c r="T563" s="73">
        <f t="shared" si="102"/>
        <v>26746.822499999998</v>
      </c>
      <c r="U563" s="73"/>
      <c r="V563" s="73"/>
      <c r="W563" s="73">
        <f t="shared" si="103"/>
        <v>383871.1225</v>
      </c>
      <c r="X563" s="73" t="str">
        <f t="shared" si="104"/>
        <v>High sale</v>
      </c>
      <c r="Y563" s="73">
        <f t="shared" si="108"/>
        <v>17831.215</v>
      </c>
      <c r="Z563" s="73" t="str" cm="1">
        <f t="array" ref="Z563">_xlfn.IFS(Q563&gt;=300000,"Large",Q563&gt;=150000,"Medium", Q563&gt;=0,"Small")</f>
        <v>Large</v>
      </c>
      <c r="AA563" s="73" t="str">
        <f t="shared" si="105"/>
        <v>J</v>
      </c>
      <c r="AB563" s="73" t="str">
        <f t="shared" si="106"/>
        <v>00562</v>
      </c>
      <c r="AC563" s="73" t="str">
        <f t="shared" si="107"/>
        <v>Chinedu-East</v>
      </c>
      <c r="AD563" s="73"/>
      <c r="AE563" s="73"/>
      <c r="AF563" s="73"/>
      <c r="AG563" s="73"/>
      <c r="AH563" s="74"/>
      <c r="AI563" s="75"/>
    </row>
    <row r="564" spans="1:35" x14ac:dyDescent="0.3">
      <c r="A564" s="76" t="s">
        <v>650</v>
      </c>
      <c r="B564" s="69" t="s">
        <v>1259</v>
      </c>
      <c r="C564" s="69" t="s">
        <v>100</v>
      </c>
      <c r="D564" s="69" t="s">
        <v>216</v>
      </c>
      <c r="E564" s="69" t="s">
        <v>647</v>
      </c>
      <c r="F564" s="69">
        <v>11</v>
      </c>
      <c r="G564" s="69">
        <v>5743</v>
      </c>
      <c r="H564" s="69">
        <v>15</v>
      </c>
      <c r="I564" s="69">
        <v>7.5</v>
      </c>
      <c r="J564" s="69" t="s">
        <v>642</v>
      </c>
      <c r="K564" s="69" t="s">
        <v>372</v>
      </c>
      <c r="L564" s="69" t="s">
        <v>636</v>
      </c>
      <c r="M564" s="69">
        <f t="shared" si="97"/>
        <v>63173</v>
      </c>
      <c r="N564" s="69">
        <f t="shared" si="98"/>
        <v>9475.9500000000007</v>
      </c>
      <c r="O564" s="69">
        <f t="shared" si="99"/>
        <v>53697.05</v>
      </c>
      <c r="P564" s="69">
        <f t="shared" si="100"/>
        <v>4027.2787499999999</v>
      </c>
      <c r="Q564" s="69">
        <f t="shared" si="101"/>
        <v>57724.328750000001</v>
      </c>
      <c r="R564" s="69"/>
      <c r="S564" s="69"/>
      <c r="T564" s="69">
        <f t="shared" si="102"/>
        <v>4027.2787499999999</v>
      </c>
      <c r="U564" s="69"/>
      <c r="V564" s="69"/>
      <c r="W564" s="69">
        <f t="shared" si="103"/>
        <v>58224.328750000001</v>
      </c>
      <c r="X564" s="69" t="str">
        <f t="shared" si="104"/>
        <v>Low Sale</v>
      </c>
      <c r="Y564" s="69">
        <f t="shared" si="108"/>
        <v>0</v>
      </c>
      <c r="Z564" s="69" t="str" cm="1">
        <f t="array" ref="Z564">_xlfn.IFS(Q564&gt;=300000,"Large",Q564&gt;=150000,"Medium", Q564&gt;=0,"Small")</f>
        <v>Small</v>
      </c>
      <c r="AA564" s="69" t="str">
        <f t="shared" si="105"/>
        <v>J</v>
      </c>
      <c r="AB564" s="69" t="str">
        <f t="shared" si="106"/>
        <v>00563</v>
      </c>
      <c r="AC564" s="69" t="str">
        <f t="shared" si="107"/>
        <v>Kemi-South</v>
      </c>
      <c r="AD564" s="69"/>
      <c r="AE564" s="69"/>
      <c r="AF564" s="69"/>
      <c r="AG564" s="69"/>
      <c r="AH564" s="70"/>
      <c r="AI564" s="71"/>
    </row>
    <row r="565" spans="1:35" x14ac:dyDescent="0.3">
      <c r="A565" s="72" t="s">
        <v>824</v>
      </c>
      <c r="B565" s="73" t="s">
        <v>1260</v>
      </c>
      <c r="C565" s="73" t="s">
        <v>671</v>
      </c>
      <c r="D565" s="73" t="s">
        <v>698</v>
      </c>
      <c r="E565" s="73" t="s">
        <v>377</v>
      </c>
      <c r="F565" s="73">
        <v>10</v>
      </c>
      <c r="G565" s="73">
        <v>6748</v>
      </c>
      <c r="H565" s="73">
        <v>5</v>
      </c>
      <c r="I565" s="73">
        <v>7.5</v>
      </c>
      <c r="J565" s="73" t="s">
        <v>648</v>
      </c>
      <c r="K565" s="73" t="s">
        <v>392</v>
      </c>
      <c r="L565" s="73" t="s">
        <v>636</v>
      </c>
      <c r="M565" s="73">
        <f t="shared" si="97"/>
        <v>67480</v>
      </c>
      <c r="N565" s="73">
        <f t="shared" si="98"/>
        <v>3374</v>
      </c>
      <c r="O565" s="73">
        <f t="shared" si="99"/>
        <v>64106</v>
      </c>
      <c r="P565" s="73">
        <f t="shared" si="100"/>
        <v>4807.95</v>
      </c>
      <c r="Q565" s="73">
        <f t="shared" si="101"/>
        <v>68913.95</v>
      </c>
      <c r="R565" s="73"/>
      <c r="S565" s="73"/>
      <c r="T565" s="73">
        <f t="shared" si="102"/>
        <v>4807.95</v>
      </c>
      <c r="U565" s="73"/>
      <c r="V565" s="73"/>
      <c r="W565" s="73">
        <f t="shared" si="103"/>
        <v>69413.95</v>
      </c>
      <c r="X565" s="73" t="str">
        <f t="shared" si="104"/>
        <v>Low Sale</v>
      </c>
      <c r="Y565" s="73">
        <f t="shared" si="108"/>
        <v>0</v>
      </c>
      <c r="Z565" s="73" t="str" cm="1">
        <f t="array" ref="Z565">_xlfn.IFS(Q565&gt;=300000,"Large",Q565&gt;=150000,"Medium", Q565&gt;=0,"Small")</f>
        <v>Small</v>
      </c>
      <c r="AA565" s="73" t="str">
        <f t="shared" si="105"/>
        <v>J</v>
      </c>
      <c r="AB565" s="73" t="str">
        <f t="shared" si="106"/>
        <v>00564</v>
      </c>
      <c r="AC565" s="73" t="str">
        <f t="shared" si="107"/>
        <v>Bola-South</v>
      </c>
      <c r="AD565" s="73"/>
      <c r="AE565" s="73"/>
      <c r="AF565" s="73"/>
      <c r="AG565" s="73"/>
      <c r="AH565" s="74"/>
      <c r="AI565" s="75"/>
    </row>
    <row r="566" spans="1:35" x14ac:dyDescent="0.3">
      <c r="A566" s="76" t="s">
        <v>691</v>
      </c>
      <c r="B566" s="69" t="s">
        <v>1261</v>
      </c>
      <c r="C566" s="69" t="s">
        <v>89</v>
      </c>
      <c r="D566" s="69" t="s">
        <v>681</v>
      </c>
      <c r="E566" s="69" t="s">
        <v>673</v>
      </c>
      <c r="F566" s="69">
        <v>2</v>
      </c>
      <c r="G566" s="69">
        <v>14258</v>
      </c>
      <c r="H566" s="69">
        <v>0</v>
      </c>
      <c r="I566" s="69">
        <v>7.5</v>
      </c>
      <c r="J566" s="69" t="s">
        <v>635</v>
      </c>
      <c r="K566" s="69" t="s">
        <v>384</v>
      </c>
      <c r="L566" s="69" t="s">
        <v>649</v>
      </c>
      <c r="M566" s="69">
        <f t="shared" si="97"/>
        <v>28516</v>
      </c>
      <c r="N566" s="69">
        <f t="shared" si="98"/>
        <v>0</v>
      </c>
      <c r="O566" s="69">
        <f t="shared" si="99"/>
        <v>28516</v>
      </c>
      <c r="P566" s="69">
        <f t="shared" si="100"/>
        <v>2138.6999999999998</v>
      </c>
      <c r="Q566" s="69">
        <f t="shared" si="101"/>
        <v>30654.7</v>
      </c>
      <c r="R566" s="69"/>
      <c r="S566" s="69"/>
      <c r="T566" s="69">
        <f t="shared" si="102"/>
        <v>2138.6999999999998</v>
      </c>
      <c r="U566" s="69"/>
      <c r="V566" s="69"/>
      <c r="W566" s="69">
        <f t="shared" si="103"/>
        <v>31154.7</v>
      </c>
      <c r="X566" s="69" t="str">
        <f t="shared" si="104"/>
        <v>Low Sale</v>
      </c>
      <c r="Y566" s="69">
        <f t="shared" si="108"/>
        <v>0</v>
      </c>
      <c r="Z566" s="69" t="str" cm="1">
        <f t="array" ref="Z566">_xlfn.IFS(Q566&gt;=300000,"Large",Q566&gt;=150000,"Medium", Q566&gt;=0,"Small")</f>
        <v>Small</v>
      </c>
      <c r="AA566" s="69" t="str">
        <f t="shared" si="105"/>
        <v>J</v>
      </c>
      <c r="AB566" s="69" t="str">
        <f t="shared" si="106"/>
        <v>00565</v>
      </c>
      <c r="AC566" s="69" t="str">
        <f t="shared" si="107"/>
        <v>Chinedu-West</v>
      </c>
      <c r="AD566" s="69"/>
      <c r="AE566" s="69"/>
      <c r="AF566" s="69"/>
      <c r="AG566" s="69"/>
      <c r="AH566" s="70"/>
      <c r="AI566" s="71"/>
    </row>
    <row r="567" spans="1:35" x14ac:dyDescent="0.3">
      <c r="A567" s="72" t="s">
        <v>724</v>
      </c>
      <c r="B567" s="73" t="s">
        <v>1262</v>
      </c>
      <c r="C567" s="73" t="s">
        <v>379</v>
      </c>
      <c r="D567" s="73" t="s">
        <v>216</v>
      </c>
      <c r="E567" s="73" t="s">
        <v>647</v>
      </c>
      <c r="F567" s="73">
        <v>25</v>
      </c>
      <c r="G567" s="73">
        <v>415</v>
      </c>
      <c r="H567" s="73">
        <v>0</v>
      </c>
      <c r="I567" s="73">
        <v>7.5</v>
      </c>
      <c r="J567" s="73" t="s">
        <v>656</v>
      </c>
      <c r="K567" s="73" t="s">
        <v>372</v>
      </c>
      <c r="L567" s="73" t="s">
        <v>643</v>
      </c>
      <c r="M567" s="73">
        <f t="shared" si="97"/>
        <v>10375</v>
      </c>
      <c r="N567" s="73">
        <f t="shared" si="98"/>
        <v>0</v>
      </c>
      <c r="O567" s="73">
        <f t="shared" si="99"/>
        <v>10375</v>
      </c>
      <c r="P567" s="73">
        <f t="shared" si="100"/>
        <v>778.125</v>
      </c>
      <c r="Q567" s="73">
        <f t="shared" si="101"/>
        <v>11153.125</v>
      </c>
      <c r="R567" s="73"/>
      <c r="S567" s="73"/>
      <c r="T567" s="73">
        <f t="shared" si="102"/>
        <v>778.125</v>
      </c>
      <c r="U567" s="73"/>
      <c r="V567" s="73"/>
      <c r="W567" s="73">
        <f t="shared" si="103"/>
        <v>11653.125</v>
      </c>
      <c r="X567" s="73" t="str">
        <f t="shared" si="104"/>
        <v>Low Sale</v>
      </c>
      <c r="Y567" s="73">
        <f t="shared" si="108"/>
        <v>0</v>
      </c>
      <c r="Z567" s="73" t="str" cm="1">
        <f t="array" ref="Z567">_xlfn.IFS(Q567&gt;=300000,"Large",Q567&gt;=150000,"Medium", Q567&gt;=0,"Small")</f>
        <v>Small</v>
      </c>
      <c r="AA567" s="73" t="str">
        <f t="shared" si="105"/>
        <v>J</v>
      </c>
      <c r="AB567" s="73" t="str">
        <f t="shared" si="106"/>
        <v>00566</v>
      </c>
      <c r="AC567" s="73" t="str">
        <f t="shared" si="107"/>
        <v>John-North</v>
      </c>
      <c r="AD567" s="73"/>
      <c r="AE567" s="73"/>
      <c r="AF567" s="73"/>
      <c r="AG567" s="73"/>
      <c r="AH567" s="74"/>
      <c r="AI567" s="75"/>
    </row>
    <row r="568" spans="1:35" x14ac:dyDescent="0.3">
      <c r="A568" s="76" t="s">
        <v>752</v>
      </c>
      <c r="B568" s="69" t="s">
        <v>1263</v>
      </c>
      <c r="C568" s="69" t="s">
        <v>93</v>
      </c>
      <c r="D568" s="69" t="s">
        <v>672</v>
      </c>
      <c r="E568" s="69" t="s">
        <v>673</v>
      </c>
      <c r="F568" s="69">
        <v>28</v>
      </c>
      <c r="G568" s="69">
        <v>6939</v>
      </c>
      <c r="H568" s="69">
        <v>10</v>
      </c>
      <c r="I568" s="69">
        <v>7.5</v>
      </c>
      <c r="J568" s="69" t="s">
        <v>656</v>
      </c>
      <c r="K568" s="69" t="s">
        <v>372</v>
      </c>
      <c r="L568" s="69" t="s">
        <v>636</v>
      </c>
      <c r="M568" s="69">
        <f t="shared" si="97"/>
        <v>194292</v>
      </c>
      <c r="N568" s="69">
        <f t="shared" si="98"/>
        <v>19429.2</v>
      </c>
      <c r="O568" s="69">
        <f t="shared" si="99"/>
        <v>174862.8</v>
      </c>
      <c r="P568" s="69">
        <f t="shared" si="100"/>
        <v>13114.71</v>
      </c>
      <c r="Q568" s="69">
        <f t="shared" si="101"/>
        <v>187977.50999999998</v>
      </c>
      <c r="R568" s="69"/>
      <c r="S568" s="69"/>
      <c r="T568" s="69">
        <f t="shared" si="102"/>
        <v>13114.71</v>
      </c>
      <c r="U568" s="69"/>
      <c r="V568" s="69"/>
      <c r="W568" s="69">
        <f t="shared" si="103"/>
        <v>188477.50999999998</v>
      </c>
      <c r="X568" s="69" t="str">
        <f t="shared" si="104"/>
        <v>High sale</v>
      </c>
      <c r="Y568" s="69">
        <f t="shared" si="108"/>
        <v>0</v>
      </c>
      <c r="Z568" s="69" t="str" cm="1">
        <f t="array" ref="Z568">_xlfn.IFS(Q568&gt;=300000,"Large",Q568&gt;=150000,"Medium", Q568&gt;=0,"Small")</f>
        <v>Medium</v>
      </c>
      <c r="AA568" s="69" t="str">
        <f t="shared" si="105"/>
        <v>J</v>
      </c>
      <c r="AB568" s="69" t="str">
        <f t="shared" si="106"/>
        <v>00567</v>
      </c>
      <c r="AC568" s="69" t="str">
        <f t="shared" si="107"/>
        <v>Ibrahim-South</v>
      </c>
      <c r="AD568" s="69"/>
      <c r="AE568" s="69"/>
      <c r="AF568" s="69"/>
      <c r="AG568" s="69"/>
      <c r="AH568" s="70"/>
      <c r="AI568" s="71"/>
    </row>
    <row r="569" spans="1:35" x14ac:dyDescent="0.3">
      <c r="A569" s="72" t="s">
        <v>687</v>
      </c>
      <c r="B569" s="73" t="s">
        <v>1264</v>
      </c>
      <c r="C569" s="73" t="s">
        <v>93</v>
      </c>
      <c r="D569" s="73" t="s">
        <v>640</v>
      </c>
      <c r="E569" s="73" t="s">
        <v>641</v>
      </c>
      <c r="F569" s="73">
        <v>43</v>
      </c>
      <c r="G569" s="73">
        <v>9754</v>
      </c>
      <c r="H569" s="73">
        <v>15</v>
      </c>
      <c r="I569" s="73">
        <v>7.5</v>
      </c>
      <c r="J569" s="73" t="s">
        <v>635</v>
      </c>
      <c r="K569" s="73" t="s">
        <v>384</v>
      </c>
      <c r="L569" s="73" t="s">
        <v>665</v>
      </c>
      <c r="M569" s="73">
        <f t="shared" si="97"/>
        <v>419422</v>
      </c>
      <c r="N569" s="73">
        <f t="shared" si="98"/>
        <v>62913.3</v>
      </c>
      <c r="O569" s="73">
        <f t="shared" si="99"/>
        <v>356508.7</v>
      </c>
      <c r="P569" s="73">
        <f t="shared" si="100"/>
        <v>26738.1525</v>
      </c>
      <c r="Q569" s="73">
        <f t="shared" si="101"/>
        <v>383246.85250000004</v>
      </c>
      <c r="R569" s="73"/>
      <c r="S569" s="73"/>
      <c r="T569" s="73">
        <f t="shared" si="102"/>
        <v>26738.1525</v>
      </c>
      <c r="U569" s="73"/>
      <c r="V569" s="73"/>
      <c r="W569" s="73">
        <f t="shared" si="103"/>
        <v>383746.85250000004</v>
      </c>
      <c r="X569" s="73" t="str">
        <f t="shared" si="104"/>
        <v>High sale</v>
      </c>
      <c r="Y569" s="73">
        <f t="shared" si="108"/>
        <v>17825.435000000001</v>
      </c>
      <c r="Z569" s="73" t="str" cm="1">
        <f t="array" ref="Z569">_xlfn.IFS(Q569&gt;=300000,"Large",Q569&gt;=150000,"Medium", Q569&gt;=0,"Small")</f>
        <v>Large</v>
      </c>
      <c r="AA569" s="73" t="str">
        <f t="shared" si="105"/>
        <v>J</v>
      </c>
      <c r="AB569" s="73" t="str">
        <f t="shared" si="106"/>
        <v>00568</v>
      </c>
      <c r="AC569" s="73" t="str">
        <f t="shared" si="107"/>
        <v>Ibrahim-East</v>
      </c>
      <c r="AD569" s="73"/>
      <c r="AE569" s="73"/>
      <c r="AF569" s="73"/>
      <c r="AG569" s="73"/>
      <c r="AH569" s="74"/>
      <c r="AI569" s="75"/>
    </row>
    <row r="570" spans="1:35" x14ac:dyDescent="0.3">
      <c r="A570" s="76" t="s">
        <v>669</v>
      </c>
      <c r="B570" s="69" t="s">
        <v>1265</v>
      </c>
      <c r="C570" s="69" t="s">
        <v>646</v>
      </c>
      <c r="D570" s="69" t="s">
        <v>675</v>
      </c>
      <c r="E570" s="69" t="s">
        <v>403</v>
      </c>
      <c r="F570" s="69">
        <v>26</v>
      </c>
      <c r="G570" s="69">
        <v>12404</v>
      </c>
      <c r="H570" s="69">
        <v>5</v>
      </c>
      <c r="I570" s="69">
        <v>7.5</v>
      </c>
      <c r="J570" s="69" t="s">
        <v>635</v>
      </c>
      <c r="K570" s="69" t="s">
        <v>384</v>
      </c>
      <c r="L570" s="69" t="s">
        <v>665</v>
      </c>
      <c r="M570" s="69">
        <f t="shared" si="97"/>
        <v>322504</v>
      </c>
      <c r="N570" s="69">
        <f t="shared" si="98"/>
        <v>16125.2</v>
      </c>
      <c r="O570" s="69">
        <f t="shared" si="99"/>
        <v>306378.8</v>
      </c>
      <c r="P570" s="69">
        <f t="shared" si="100"/>
        <v>22978.41</v>
      </c>
      <c r="Q570" s="69">
        <f t="shared" si="101"/>
        <v>329357.20999999996</v>
      </c>
      <c r="R570" s="69"/>
      <c r="S570" s="69"/>
      <c r="T570" s="69">
        <f t="shared" si="102"/>
        <v>22978.41</v>
      </c>
      <c r="U570" s="69"/>
      <c r="V570" s="69"/>
      <c r="W570" s="69">
        <f t="shared" si="103"/>
        <v>329857.20999999996</v>
      </c>
      <c r="X570" s="69" t="str">
        <f t="shared" si="104"/>
        <v>High sale</v>
      </c>
      <c r="Y570" s="69">
        <f t="shared" si="108"/>
        <v>0</v>
      </c>
      <c r="Z570" s="69" t="str" cm="1">
        <f t="array" ref="Z570">_xlfn.IFS(Q570&gt;=300000,"Large",Q570&gt;=150000,"Medium", Q570&gt;=0,"Small")</f>
        <v>Large</v>
      </c>
      <c r="AA570" s="69" t="str">
        <f t="shared" si="105"/>
        <v>J</v>
      </c>
      <c r="AB570" s="69" t="str">
        <f t="shared" si="106"/>
        <v>00569</v>
      </c>
      <c r="AC570" s="69" t="str">
        <f t="shared" si="107"/>
        <v>Lucky-East</v>
      </c>
      <c r="AD570" s="69"/>
      <c r="AE570" s="69"/>
      <c r="AF570" s="69"/>
      <c r="AG570" s="69"/>
      <c r="AH570" s="70"/>
      <c r="AI570" s="71"/>
    </row>
    <row r="571" spans="1:35" x14ac:dyDescent="0.3">
      <c r="A571" s="72" t="s">
        <v>637</v>
      </c>
      <c r="B571" s="73" t="s">
        <v>1266</v>
      </c>
      <c r="C571" s="73" t="s">
        <v>93</v>
      </c>
      <c r="D571" s="73" t="s">
        <v>245</v>
      </c>
      <c r="E571" s="73" t="s">
        <v>416</v>
      </c>
      <c r="F571" s="73">
        <v>34</v>
      </c>
      <c r="G571" s="73">
        <v>5239</v>
      </c>
      <c r="H571" s="73">
        <v>10</v>
      </c>
      <c r="I571" s="73">
        <v>7.5</v>
      </c>
      <c r="J571" s="73" t="s">
        <v>642</v>
      </c>
      <c r="K571" s="73" t="s">
        <v>384</v>
      </c>
      <c r="L571" s="73" t="s">
        <v>649</v>
      </c>
      <c r="M571" s="73">
        <f t="shared" si="97"/>
        <v>178126</v>
      </c>
      <c r="N571" s="73">
        <f t="shared" si="98"/>
        <v>17812.599999999999</v>
      </c>
      <c r="O571" s="73">
        <f t="shared" si="99"/>
        <v>160313.4</v>
      </c>
      <c r="P571" s="73">
        <f t="shared" si="100"/>
        <v>12023.504999999999</v>
      </c>
      <c r="Q571" s="73">
        <f t="shared" si="101"/>
        <v>172336.905</v>
      </c>
      <c r="R571" s="73"/>
      <c r="S571" s="73"/>
      <c r="T571" s="73">
        <f t="shared" si="102"/>
        <v>12023.504999999999</v>
      </c>
      <c r="U571" s="73"/>
      <c r="V571" s="73"/>
      <c r="W571" s="73">
        <f t="shared" si="103"/>
        <v>172836.905</v>
      </c>
      <c r="X571" s="73" t="str">
        <f t="shared" si="104"/>
        <v>High sale</v>
      </c>
      <c r="Y571" s="73">
        <f t="shared" si="108"/>
        <v>8015.67</v>
      </c>
      <c r="Z571" s="73" t="str" cm="1">
        <f t="array" ref="Z571">_xlfn.IFS(Q571&gt;=300000,"Large",Q571&gt;=150000,"Medium", Q571&gt;=0,"Small")</f>
        <v>Medium</v>
      </c>
      <c r="AA571" s="73" t="str">
        <f t="shared" si="105"/>
        <v>J</v>
      </c>
      <c r="AB571" s="73" t="str">
        <f t="shared" si="106"/>
        <v>00570</v>
      </c>
      <c r="AC571" s="73" t="str">
        <f t="shared" si="107"/>
        <v>Ibrahim-West</v>
      </c>
      <c r="AD571" s="73"/>
      <c r="AE571" s="73"/>
      <c r="AF571" s="73"/>
      <c r="AG571" s="73"/>
      <c r="AH571" s="74"/>
      <c r="AI571" s="75"/>
    </row>
    <row r="572" spans="1:35" x14ac:dyDescent="0.3">
      <c r="A572" s="76" t="s">
        <v>654</v>
      </c>
      <c r="B572" s="69" t="s">
        <v>1267</v>
      </c>
      <c r="C572" s="69" t="s">
        <v>714</v>
      </c>
      <c r="D572" s="69" t="s">
        <v>246</v>
      </c>
      <c r="E572" s="69" t="s">
        <v>416</v>
      </c>
      <c r="F572" s="69">
        <v>5</v>
      </c>
      <c r="G572" s="69">
        <v>6546</v>
      </c>
      <c r="H572" s="69">
        <v>10</v>
      </c>
      <c r="I572" s="69">
        <v>7.5</v>
      </c>
      <c r="J572" s="69" t="s">
        <v>648</v>
      </c>
      <c r="K572" s="69" t="s">
        <v>392</v>
      </c>
      <c r="L572" s="69" t="s">
        <v>636</v>
      </c>
      <c r="M572" s="69">
        <f t="shared" si="97"/>
        <v>32730</v>
      </c>
      <c r="N572" s="69">
        <f t="shared" si="98"/>
        <v>3273</v>
      </c>
      <c r="O572" s="69">
        <f t="shared" si="99"/>
        <v>29457</v>
      </c>
      <c r="P572" s="69">
        <f t="shared" si="100"/>
        <v>2209.2750000000001</v>
      </c>
      <c r="Q572" s="69">
        <f t="shared" si="101"/>
        <v>31666.275000000001</v>
      </c>
      <c r="R572" s="69"/>
      <c r="S572" s="69"/>
      <c r="T572" s="69">
        <f t="shared" si="102"/>
        <v>2209.2750000000001</v>
      </c>
      <c r="U572" s="69"/>
      <c r="V572" s="69"/>
      <c r="W572" s="69">
        <f t="shared" si="103"/>
        <v>32166.275000000001</v>
      </c>
      <c r="X572" s="69" t="str">
        <f t="shared" si="104"/>
        <v>Low Sale</v>
      </c>
      <c r="Y572" s="69">
        <f t="shared" si="108"/>
        <v>0</v>
      </c>
      <c r="Z572" s="69" t="str" cm="1">
        <f t="array" ref="Z572">_xlfn.IFS(Q572&gt;=300000,"Large",Q572&gt;=150000,"Medium", Q572&gt;=0,"Small")</f>
        <v>Small</v>
      </c>
      <c r="AA572" s="69" t="str">
        <f t="shared" si="105"/>
        <v>J</v>
      </c>
      <c r="AB572" s="69" t="str">
        <f t="shared" si="106"/>
        <v>00571</v>
      </c>
      <c r="AC572" s="69" t="str">
        <f t="shared" si="107"/>
        <v>Hassan-South</v>
      </c>
      <c r="AD572" s="69"/>
      <c r="AE572" s="69"/>
      <c r="AF572" s="69"/>
      <c r="AG572" s="69"/>
      <c r="AH572" s="70"/>
      <c r="AI572" s="71"/>
    </row>
    <row r="573" spans="1:35" x14ac:dyDescent="0.3">
      <c r="A573" s="72" t="s">
        <v>752</v>
      </c>
      <c r="B573" s="73" t="s">
        <v>1268</v>
      </c>
      <c r="C573" s="73" t="s">
        <v>662</v>
      </c>
      <c r="D573" s="73" t="s">
        <v>245</v>
      </c>
      <c r="E573" s="73" t="s">
        <v>416</v>
      </c>
      <c r="F573" s="73">
        <v>40</v>
      </c>
      <c r="G573" s="73">
        <v>11790</v>
      </c>
      <c r="H573" s="73">
        <v>0</v>
      </c>
      <c r="I573" s="73">
        <v>7.5</v>
      </c>
      <c r="J573" s="73" t="s">
        <v>656</v>
      </c>
      <c r="K573" s="73" t="s">
        <v>372</v>
      </c>
      <c r="L573" s="73" t="s">
        <v>643</v>
      </c>
      <c r="M573" s="73">
        <f t="shared" si="97"/>
        <v>471600</v>
      </c>
      <c r="N573" s="73">
        <f t="shared" si="98"/>
        <v>0</v>
      </c>
      <c r="O573" s="73">
        <f t="shared" si="99"/>
        <v>471600</v>
      </c>
      <c r="P573" s="73">
        <f t="shared" si="100"/>
        <v>35370</v>
      </c>
      <c r="Q573" s="73">
        <f t="shared" si="101"/>
        <v>506970</v>
      </c>
      <c r="R573" s="73"/>
      <c r="S573" s="73"/>
      <c r="T573" s="73">
        <f t="shared" si="102"/>
        <v>35370</v>
      </c>
      <c r="U573" s="73"/>
      <c r="V573" s="73"/>
      <c r="W573" s="73">
        <f t="shared" si="103"/>
        <v>507470</v>
      </c>
      <c r="X573" s="73" t="str">
        <f t="shared" si="104"/>
        <v>High sale</v>
      </c>
      <c r="Y573" s="73">
        <f t="shared" si="108"/>
        <v>23580</v>
      </c>
      <c r="Z573" s="73" t="str" cm="1">
        <f t="array" ref="Z573">_xlfn.IFS(Q573&gt;=300000,"Large",Q573&gt;=150000,"Medium", Q573&gt;=0,"Small")</f>
        <v>Large</v>
      </c>
      <c r="AA573" s="73" t="str">
        <f t="shared" si="105"/>
        <v>J</v>
      </c>
      <c r="AB573" s="73" t="str">
        <f t="shared" si="106"/>
        <v>00572</v>
      </c>
      <c r="AC573" s="73" t="str">
        <f t="shared" si="107"/>
        <v>Ade-North</v>
      </c>
      <c r="AD573" s="73"/>
      <c r="AE573" s="73"/>
      <c r="AF573" s="73"/>
      <c r="AG573" s="73"/>
      <c r="AH573" s="74"/>
      <c r="AI573" s="75"/>
    </row>
    <row r="574" spans="1:35" x14ac:dyDescent="0.3">
      <c r="A574" s="76" t="s">
        <v>696</v>
      </c>
      <c r="B574" s="69" t="s">
        <v>1269</v>
      </c>
      <c r="C574" s="69" t="s">
        <v>662</v>
      </c>
      <c r="D574" s="69" t="s">
        <v>710</v>
      </c>
      <c r="E574" s="69" t="s">
        <v>641</v>
      </c>
      <c r="F574" s="69">
        <v>26</v>
      </c>
      <c r="G574" s="69">
        <v>4673</v>
      </c>
      <c r="H574" s="69">
        <v>15</v>
      </c>
      <c r="I574" s="69">
        <v>7.5</v>
      </c>
      <c r="J574" s="69" t="s">
        <v>635</v>
      </c>
      <c r="K574" s="69" t="s">
        <v>392</v>
      </c>
      <c r="L574" s="69" t="s">
        <v>649</v>
      </c>
      <c r="M574" s="69">
        <f t="shared" si="97"/>
        <v>121498</v>
      </c>
      <c r="N574" s="69">
        <f t="shared" si="98"/>
        <v>18224.7</v>
      </c>
      <c r="O574" s="69">
        <f t="shared" si="99"/>
        <v>103273.3</v>
      </c>
      <c r="P574" s="69">
        <f t="shared" si="100"/>
        <v>7745.4975000000004</v>
      </c>
      <c r="Q574" s="69">
        <f t="shared" si="101"/>
        <v>111018.7975</v>
      </c>
      <c r="R574" s="69"/>
      <c r="S574" s="69"/>
      <c r="T574" s="69">
        <f t="shared" si="102"/>
        <v>7745.4974999999995</v>
      </c>
      <c r="U574" s="69"/>
      <c r="V574" s="69"/>
      <c r="W574" s="69">
        <f t="shared" si="103"/>
        <v>111518.7975</v>
      </c>
      <c r="X574" s="69" t="str">
        <f t="shared" si="104"/>
        <v>High sale</v>
      </c>
      <c r="Y574" s="69">
        <f t="shared" si="108"/>
        <v>0</v>
      </c>
      <c r="Z574" s="69" t="str" cm="1">
        <f t="array" ref="Z574">_xlfn.IFS(Q574&gt;=300000,"Large",Q574&gt;=150000,"Medium", Q574&gt;=0,"Small")</f>
        <v>Small</v>
      </c>
      <c r="AA574" s="69" t="str">
        <f t="shared" si="105"/>
        <v>J</v>
      </c>
      <c r="AB574" s="69" t="str">
        <f t="shared" si="106"/>
        <v>00573</v>
      </c>
      <c r="AC574" s="69" t="str">
        <f t="shared" si="107"/>
        <v>Ade-West</v>
      </c>
      <c r="AD574" s="69"/>
      <c r="AE574" s="69"/>
      <c r="AF574" s="69"/>
      <c r="AG574" s="69"/>
      <c r="AH574" s="70"/>
      <c r="AI574" s="71"/>
    </row>
    <row r="575" spans="1:35" x14ac:dyDescent="0.3">
      <c r="A575" s="72" t="s">
        <v>812</v>
      </c>
      <c r="B575" s="73" t="s">
        <v>1270</v>
      </c>
      <c r="C575" s="73" t="s">
        <v>639</v>
      </c>
      <c r="D575" s="73" t="s">
        <v>698</v>
      </c>
      <c r="E575" s="73" t="s">
        <v>377</v>
      </c>
      <c r="F575" s="73">
        <v>12</v>
      </c>
      <c r="G575" s="73">
        <v>12293</v>
      </c>
      <c r="H575" s="73">
        <v>0</v>
      </c>
      <c r="I575" s="73">
        <v>7.5</v>
      </c>
      <c r="J575" s="73" t="s">
        <v>648</v>
      </c>
      <c r="K575" s="73" t="s">
        <v>384</v>
      </c>
      <c r="L575" s="73" t="s">
        <v>649</v>
      </c>
      <c r="M575" s="73">
        <f t="shared" si="97"/>
        <v>147516</v>
      </c>
      <c r="N575" s="73">
        <f t="shared" si="98"/>
        <v>0</v>
      </c>
      <c r="O575" s="73">
        <f t="shared" si="99"/>
        <v>147516</v>
      </c>
      <c r="P575" s="73">
        <f t="shared" si="100"/>
        <v>11063.7</v>
      </c>
      <c r="Q575" s="73">
        <f t="shared" si="101"/>
        <v>158579.70000000001</v>
      </c>
      <c r="R575" s="73"/>
      <c r="S575" s="73"/>
      <c r="T575" s="73">
        <f t="shared" si="102"/>
        <v>11063.699999999999</v>
      </c>
      <c r="U575" s="73"/>
      <c r="V575" s="73"/>
      <c r="W575" s="73">
        <f t="shared" si="103"/>
        <v>159079.70000000001</v>
      </c>
      <c r="X575" s="73" t="str">
        <f t="shared" si="104"/>
        <v>High sale</v>
      </c>
      <c r="Y575" s="73">
        <f t="shared" si="108"/>
        <v>0</v>
      </c>
      <c r="Z575" s="73" t="str" cm="1">
        <f t="array" ref="Z575">_xlfn.IFS(Q575&gt;=300000,"Large",Q575&gt;=150000,"Medium", Q575&gt;=0,"Small")</f>
        <v>Medium</v>
      </c>
      <c r="AA575" s="73" t="str">
        <f t="shared" si="105"/>
        <v>J</v>
      </c>
      <c r="AB575" s="73" t="str">
        <f t="shared" si="106"/>
        <v>00574</v>
      </c>
      <c r="AC575" s="73" t="str">
        <f t="shared" si="107"/>
        <v>Grace-West</v>
      </c>
      <c r="AD575" s="73"/>
      <c r="AE575" s="73"/>
      <c r="AF575" s="73"/>
      <c r="AG575" s="73"/>
      <c r="AH575" s="74"/>
      <c r="AI575" s="75"/>
    </row>
    <row r="576" spans="1:35" x14ac:dyDescent="0.3">
      <c r="A576" s="76" t="s">
        <v>747</v>
      </c>
      <c r="B576" s="69" t="s">
        <v>1271</v>
      </c>
      <c r="C576" s="69" t="s">
        <v>662</v>
      </c>
      <c r="D576" s="69" t="s">
        <v>718</v>
      </c>
      <c r="E576" s="69" t="s">
        <v>403</v>
      </c>
      <c r="F576" s="69">
        <v>40</v>
      </c>
      <c r="G576" s="69">
        <v>11283</v>
      </c>
      <c r="H576" s="69">
        <v>5</v>
      </c>
      <c r="I576" s="69">
        <v>7.5</v>
      </c>
      <c r="J576" s="69" t="s">
        <v>635</v>
      </c>
      <c r="K576" s="69" t="s">
        <v>372</v>
      </c>
      <c r="L576" s="69" t="s">
        <v>636</v>
      </c>
      <c r="M576" s="69">
        <f t="shared" si="97"/>
        <v>451320</v>
      </c>
      <c r="N576" s="69">
        <f t="shared" si="98"/>
        <v>22566</v>
      </c>
      <c r="O576" s="69">
        <f t="shared" si="99"/>
        <v>428754</v>
      </c>
      <c r="P576" s="69">
        <f t="shared" si="100"/>
        <v>32156.55</v>
      </c>
      <c r="Q576" s="69">
        <f t="shared" si="101"/>
        <v>460910.55</v>
      </c>
      <c r="R576" s="69"/>
      <c r="S576" s="69"/>
      <c r="T576" s="69">
        <f t="shared" si="102"/>
        <v>32156.55</v>
      </c>
      <c r="U576" s="69"/>
      <c r="V576" s="69"/>
      <c r="W576" s="69">
        <f t="shared" si="103"/>
        <v>461410.55</v>
      </c>
      <c r="X576" s="69" t="str">
        <f t="shared" si="104"/>
        <v>High sale</v>
      </c>
      <c r="Y576" s="69">
        <f t="shared" si="108"/>
        <v>21437.7</v>
      </c>
      <c r="Z576" s="69" t="str" cm="1">
        <f t="array" ref="Z576">_xlfn.IFS(Q576&gt;=300000,"Large",Q576&gt;=150000,"Medium", Q576&gt;=0,"Small")</f>
        <v>Large</v>
      </c>
      <c r="AA576" s="69" t="str">
        <f t="shared" si="105"/>
        <v>J</v>
      </c>
      <c r="AB576" s="69" t="str">
        <f t="shared" si="106"/>
        <v>00575</v>
      </c>
      <c r="AC576" s="69" t="str">
        <f t="shared" si="107"/>
        <v>Ade-South</v>
      </c>
      <c r="AD576" s="69"/>
      <c r="AE576" s="69"/>
      <c r="AF576" s="69"/>
      <c r="AG576" s="69"/>
      <c r="AH576" s="70"/>
      <c r="AI576" s="71"/>
    </row>
    <row r="577" spans="1:35" x14ac:dyDescent="0.3">
      <c r="A577" s="72" t="s">
        <v>682</v>
      </c>
      <c r="B577" s="73" t="s">
        <v>1272</v>
      </c>
      <c r="C577" s="73" t="s">
        <v>671</v>
      </c>
      <c r="D577" s="73" t="s">
        <v>216</v>
      </c>
      <c r="E577" s="73" t="s">
        <v>647</v>
      </c>
      <c r="F577" s="73">
        <v>38</v>
      </c>
      <c r="G577" s="73">
        <v>11253</v>
      </c>
      <c r="H577" s="73">
        <v>0</v>
      </c>
      <c r="I577" s="73">
        <v>7.5</v>
      </c>
      <c r="J577" s="73" t="s">
        <v>635</v>
      </c>
      <c r="K577" s="73" t="s">
        <v>372</v>
      </c>
      <c r="L577" s="73" t="s">
        <v>665</v>
      </c>
      <c r="M577" s="73">
        <f t="shared" si="97"/>
        <v>427614</v>
      </c>
      <c r="N577" s="73">
        <f t="shared" si="98"/>
        <v>0</v>
      </c>
      <c r="O577" s="73">
        <f t="shared" si="99"/>
        <v>427614</v>
      </c>
      <c r="P577" s="73">
        <f t="shared" si="100"/>
        <v>32071.05</v>
      </c>
      <c r="Q577" s="73">
        <f t="shared" si="101"/>
        <v>459685.05</v>
      </c>
      <c r="R577" s="73"/>
      <c r="S577" s="73"/>
      <c r="T577" s="73">
        <f t="shared" si="102"/>
        <v>32071.05</v>
      </c>
      <c r="U577" s="73"/>
      <c r="V577" s="73"/>
      <c r="W577" s="73">
        <f t="shared" si="103"/>
        <v>460185.05</v>
      </c>
      <c r="X577" s="73" t="str">
        <f t="shared" si="104"/>
        <v>High sale</v>
      </c>
      <c r="Y577" s="73">
        <f t="shared" si="108"/>
        <v>21380.7</v>
      </c>
      <c r="Z577" s="73" t="str" cm="1">
        <f t="array" ref="Z577">_xlfn.IFS(Q577&gt;=300000,"Large",Q577&gt;=150000,"Medium", Q577&gt;=0,"Small")</f>
        <v>Large</v>
      </c>
      <c r="AA577" s="73" t="str">
        <f t="shared" si="105"/>
        <v>J</v>
      </c>
      <c r="AB577" s="73" t="str">
        <f t="shared" si="106"/>
        <v>00576</v>
      </c>
      <c r="AC577" s="73" t="str">
        <f t="shared" si="107"/>
        <v>Bola-East</v>
      </c>
      <c r="AD577" s="73"/>
      <c r="AE577" s="73"/>
      <c r="AF577" s="73"/>
      <c r="AG577" s="73"/>
      <c r="AH577" s="74"/>
      <c r="AI577" s="75"/>
    </row>
    <row r="578" spans="1:35" x14ac:dyDescent="0.3">
      <c r="A578" s="76" t="s">
        <v>654</v>
      </c>
      <c r="B578" s="69" t="s">
        <v>1273</v>
      </c>
      <c r="C578" s="69" t="s">
        <v>100</v>
      </c>
      <c r="D578" s="69" t="s">
        <v>718</v>
      </c>
      <c r="E578" s="69" t="s">
        <v>403</v>
      </c>
      <c r="F578" s="69">
        <v>8</v>
      </c>
      <c r="G578" s="69">
        <v>10805</v>
      </c>
      <c r="H578" s="69">
        <v>15</v>
      </c>
      <c r="I578" s="69">
        <v>7.5</v>
      </c>
      <c r="J578" s="69" t="s">
        <v>635</v>
      </c>
      <c r="K578" s="69" t="s">
        <v>372</v>
      </c>
      <c r="L578" s="69" t="s">
        <v>665</v>
      </c>
      <c r="M578" s="69">
        <f t="shared" ref="M578:M641" si="109">SUM(F578*G578)</f>
        <v>86440</v>
      </c>
      <c r="N578" s="69">
        <f t="shared" ref="N578:N641" si="110">SUM(M578*H578/100)</f>
        <v>12966</v>
      </c>
      <c r="O578" s="69">
        <f t="shared" ref="O578:O641" si="111">SUM(M578-N578)</f>
        <v>73474</v>
      </c>
      <c r="P578" s="69">
        <f t="shared" ref="P578:P641" si="112">SUM(O578*I578/100)</f>
        <v>5510.55</v>
      </c>
      <c r="Q578" s="69">
        <f t="shared" ref="Q578:Q641" si="113">SUM(P578+O578)</f>
        <v>78984.55</v>
      </c>
      <c r="R578" s="69"/>
      <c r="S578" s="69"/>
      <c r="T578" s="69">
        <f t="shared" ref="T578:T641" si="114">$S$4*O578</f>
        <v>5510.55</v>
      </c>
      <c r="U578" s="69"/>
      <c r="V578" s="69"/>
      <c r="W578" s="69">
        <f t="shared" ref="W578:W641" si="115">Q578+$V$5</f>
        <v>79484.55</v>
      </c>
      <c r="X578" s="69" t="str">
        <f t="shared" ref="X578:X641" si="116">IF(Q578&gt;=100000,"High sale","Low Sale")</f>
        <v>Low Sale</v>
      </c>
      <c r="Y578" s="69">
        <f t="shared" si="108"/>
        <v>0</v>
      </c>
      <c r="Z578" s="69" t="str" cm="1">
        <f t="array" ref="Z578">_xlfn.IFS(Q578&gt;=300000,"Large",Q578&gt;=150000,"Medium", Q578&gt;=0,"Small")</f>
        <v>Small</v>
      </c>
      <c r="AA578" s="69" t="str">
        <f t="shared" ref="AA578:AA641" si="117">TEXT(A578,"mmmmm")</f>
        <v>J</v>
      </c>
      <c r="AB578" s="69" t="str">
        <f t="shared" ref="AB578:AB641" si="118">RIGHT(B578,5)</f>
        <v>00577</v>
      </c>
      <c r="AC578" s="69" t="str">
        <f t="shared" ref="AC578:AC641" si="119">_xlfn.CONCAT((C578&amp;"-"&amp;L578))</f>
        <v>Kemi-East</v>
      </c>
      <c r="AD578" s="69"/>
      <c r="AE578" s="69"/>
      <c r="AF578" s="69"/>
      <c r="AG578" s="69"/>
      <c r="AH578" s="70"/>
      <c r="AI578" s="71"/>
    </row>
    <row r="579" spans="1:35" x14ac:dyDescent="0.3">
      <c r="A579" s="72" t="s">
        <v>750</v>
      </c>
      <c r="B579" s="73" t="s">
        <v>1274</v>
      </c>
      <c r="C579" s="73" t="s">
        <v>100</v>
      </c>
      <c r="D579" s="73" t="s">
        <v>675</v>
      </c>
      <c r="E579" s="73" t="s">
        <v>403</v>
      </c>
      <c r="F579" s="73">
        <v>41</v>
      </c>
      <c r="G579" s="73">
        <v>14707</v>
      </c>
      <c r="H579" s="73">
        <v>0</v>
      </c>
      <c r="I579" s="73">
        <v>7.5</v>
      </c>
      <c r="J579" s="73" t="s">
        <v>656</v>
      </c>
      <c r="K579" s="73" t="s">
        <v>384</v>
      </c>
      <c r="L579" s="73" t="s">
        <v>643</v>
      </c>
      <c r="M579" s="73">
        <f t="shared" si="109"/>
        <v>602987</v>
      </c>
      <c r="N579" s="73">
        <f t="shared" si="110"/>
        <v>0</v>
      </c>
      <c r="O579" s="73">
        <f t="shared" si="111"/>
        <v>602987</v>
      </c>
      <c r="P579" s="73">
        <f t="shared" si="112"/>
        <v>45224.025000000001</v>
      </c>
      <c r="Q579" s="73">
        <f t="shared" si="113"/>
        <v>648211.02500000002</v>
      </c>
      <c r="R579" s="73"/>
      <c r="S579" s="73"/>
      <c r="T579" s="73">
        <f t="shared" si="114"/>
        <v>45224.025000000001</v>
      </c>
      <c r="U579" s="73"/>
      <c r="V579" s="73"/>
      <c r="W579" s="73">
        <f t="shared" si="115"/>
        <v>648711.02500000002</v>
      </c>
      <c r="X579" s="73" t="str">
        <f t="shared" si="116"/>
        <v>High sale</v>
      </c>
      <c r="Y579" s="73">
        <f t="shared" ref="Y579:Y642" si="120">IF(F579&gt;=30,O579*5%,0)</f>
        <v>30149.350000000002</v>
      </c>
      <c r="Z579" s="73" t="str" cm="1">
        <f t="array" ref="Z579">_xlfn.IFS(Q579&gt;=300000,"Large",Q579&gt;=150000,"Medium", Q579&gt;=0,"Small")</f>
        <v>Large</v>
      </c>
      <c r="AA579" s="73" t="str">
        <f t="shared" si="117"/>
        <v>J</v>
      </c>
      <c r="AB579" s="73" t="str">
        <f t="shared" si="118"/>
        <v>00578</v>
      </c>
      <c r="AC579" s="73" t="str">
        <f t="shared" si="119"/>
        <v>Kemi-North</v>
      </c>
      <c r="AD579" s="73"/>
      <c r="AE579" s="73"/>
      <c r="AF579" s="73"/>
      <c r="AG579" s="73"/>
      <c r="AH579" s="74"/>
      <c r="AI579" s="75"/>
    </row>
    <row r="580" spans="1:35" x14ac:dyDescent="0.3">
      <c r="A580" s="76" t="s">
        <v>637</v>
      </c>
      <c r="B580" s="69" t="s">
        <v>1275</v>
      </c>
      <c r="C580" s="69" t="s">
        <v>646</v>
      </c>
      <c r="D580" s="69" t="s">
        <v>245</v>
      </c>
      <c r="E580" s="69" t="s">
        <v>416</v>
      </c>
      <c r="F580" s="69">
        <v>33</v>
      </c>
      <c r="G580" s="69">
        <v>11817</v>
      </c>
      <c r="H580" s="69">
        <v>15</v>
      </c>
      <c r="I580" s="69">
        <v>7.5</v>
      </c>
      <c r="J580" s="69" t="s">
        <v>635</v>
      </c>
      <c r="K580" s="69" t="s">
        <v>372</v>
      </c>
      <c r="L580" s="69" t="s">
        <v>636</v>
      </c>
      <c r="M580" s="69">
        <f t="shared" si="109"/>
        <v>389961</v>
      </c>
      <c r="N580" s="69">
        <f t="shared" si="110"/>
        <v>58494.15</v>
      </c>
      <c r="O580" s="69">
        <f t="shared" si="111"/>
        <v>331466.84999999998</v>
      </c>
      <c r="P580" s="69">
        <f t="shared" si="112"/>
        <v>24860.013749999998</v>
      </c>
      <c r="Q580" s="69">
        <f t="shared" si="113"/>
        <v>356326.86374999996</v>
      </c>
      <c r="R580" s="69"/>
      <c r="S580" s="69"/>
      <c r="T580" s="69">
        <f t="shared" si="114"/>
        <v>24860.013749999998</v>
      </c>
      <c r="U580" s="69"/>
      <c r="V580" s="69"/>
      <c r="W580" s="69">
        <f t="shared" si="115"/>
        <v>356826.86374999996</v>
      </c>
      <c r="X580" s="69" t="str">
        <f t="shared" si="116"/>
        <v>High sale</v>
      </c>
      <c r="Y580" s="69">
        <f t="shared" si="120"/>
        <v>16573.342499999999</v>
      </c>
      <c r="Z580" s="69" t="str" cm="1">
        <f t="array" ref="Z580">_xlfn.IFS(Q580&gt;=300000,"Large",Q580&gt;=150000,"Medium", Q580&gt;=0,"Small")</f>
        <v>Large</v>
      </c>
      <c r="AA580" s="69" t="str">
        <f t="shared" si="117"/>
        <v>J</v>
      </c>
      <c r="AB580" s="69" t="str">
        <f t="shared" si="118"/>
        <v>00579</v>
      </c>
      <c r="AC580" s="69" t="str">
        <f t="shared" si="119"/>
        <v>Lucky-South</v>
      </c>
      <c r="AD580" s="69"/>
      <c r="AE580" s="69"/>
      <c r="AF580" s="69"/>
      <c r="AG580" s="69"/>
      <c r="AH580" s="70"/>
      <c r="AI580" s="71"/>
    </row>
    <row r="581" spans="1:35" x14ac:dyDescent="0.3">
      <c r="A581" s="72" t="s">
        <v>666</v>
      </c>
      <c r="B581" s="73" t="s">
        <v>1276</v>
      </c>
      <c r="C581" s="73" t="s">
        <v>100</v>
      </c>
      <c r="D581" s="73" t="s">
        <v>245</v>
      </c>
      <c r="E581" s="73" t="s">
        <v>416</v>
      </c>
      <c r="F581" s="73">
        <v>28</v>
      </c>
      <c r="G581" s="73">
        <v>14041</v>
      </c>
      <c r="H581" s="73">
        <v>15</v>
      </c>
      <c r="I581" s="73">
        <v>7.5</v>
      </c>
      <c r="J581" s="73" t="s">
        <v>642</v>
      </c>
      <c r="K581" s="73" t="s">
        <v>392</v>
      </c>
      <c r="L581" s="73" t="s">
        <v>665</v>
      </c>
      <c r="M581" s="73">
        <f t="shared" si="109"/>
        <v>393148</v>
      </c>
      <c r="N581" s="73">
        <f t="shared" si="110"/>
        <v>58972.2</v>
      </c>
      <c r="O581" s="73">
        <f t="shared" si="111"/>
        <v>334175.8</v>
      </c>
      <c r="P581" s="73">
        <f t="shared" si="112"/>
        <v>25063.185000000001</v>
      </c>
      <c r="Q581" s="73">
        <f t="shared" si="113"/>
        <v>359238.98499999999</v>
      </c>
      <c r="R581" s="73"/>
      <c r="S581" s="73"/>
      <c r="T581" s="73">
        <f t="shared" si="114"/>
        <v>25063.184999999998</v>
      </c>
      <c r="U581" s="73"/>
      <c r="V581" s="73"/>
      <c r="W581" s="73">
        <f t="shared" si="115"/>
        <v>359738.98499999999</v>
      </c>
      <c r="X581" s="73" t="str">
        <f t="shared" si="116"/>
        <v>High sale</v>
      </c>
      <c r="Y581" s="73">
        <f t="shared" si="120"/>
        <v>0</v>
      </c>
      <c r="Z581" s="73" t="str" cm="1">
        <f t="array" ref="Z581">_xlfn.IFS(Q581&gt;=300000,"Large",Q581&gt;=150000,"Medium", Q581&gt;=0,"Small")</f>
        <v>Large</v>
      </c>
      <c r="AA581" s="73" t="str">
        <f t="shared" si="117"/>
        <v>J</v>
      </c>
      <c r="AB581" s="73" t="str">
        <f t="shared" si="118"/>
        <v>00580</v>
      </c>
      <c r="AC581" s="73" t="str">
        <f t="shared" si="119"/>
        <v>Kemi-East</v>
      </c>
      <c r="AD581" s="73"/>
      <c r="AE581" s="73"/>
      <c r="AF581" s="73"/>
      <c r="AG581" s="73"/>
      <c r="AH581" s="74"/>
      <c r="AI581" s="75"/>
    </row>
    <row r="582" spans="1:35" x14ac:dyDescent="0.3">
      <c r="A582" s="76" t="s">
        <v>747</v>
      </c>
      <c r="B582" s="69" t="s">
        <v>1277</v>
      </c>
      <c r="C582" s="69" t="s">
        <v>662</v>
      </c>
      <c r="D582" s="69" t="s">
        <v>784</v>
      </c>
      <c r="E582" s="69" t="s">
        <v>785</v>
      </c>
      <c r="F582" s="69">
        <v>49</v>
      </c>
      <c r="G582" s="69">
        <v>12401</v>
      </c>
      <c r="H582" s="69">
        <v>15</v>
      </c>
      <c r="I582" s="69">
        <v>7.5</v>
      </c>
      <c r="J582" s="69" t="s">
        <v>642</v>
      </c>
      <c r="K582" s="69" t="s">
        <v>384</v>
      </c>
      <c r="L582" s="69" t="s">
        <v>643</v>
      </c>
      <c r="M582" s="69">
        <f t="shared" si="109"/>
        <v>607649</v>
      </c>
      <c r="N582" s="69">
        <f t="shared" si="110"/>
        <v>91147.35</v>
      </c>
      <c r="O582" s="69">
        <f t="shared" si="111"/>
        <v>516501.65</v>
      </c>
      <c r="P582" s="69">
        <f t="shared" si="112"/>
        <v>38737.623749999999</v>
      </c>
      <c r="Q582" s="69">
        <f t="shared" si="113"/>
        <v>555239.27375000005</v>
      </c>
      <c r="R582" s="69"/>
      <c r="S582" s="69"/>
      <c r="T582" s="69">
        <f t="shared" si="114"/>
        <v>38737.623749999999</v>
      </c>
      <c r="U582" s="69"/>
      <c r="V582" s="69"/>
      <c r="W582" s="69">
        <f t="shared" si="115"/>
        <v>555739.27375000005</v>
      </c>
      <c r="X582" s="69" t="str">
        <f t="shared" si="116"/>
        <v>High sale</v>
      </c>
      <c r="Y582" s="69">
        <f t="shared" si="120"/>
        <v>25825.082500000004</v>
      </c>
      <c r="Z582" s="69" t="str" cm="1">
        <f t="array" ref="Z582">_xlfn.IFS(Q582&gt;=300000,"Large",Q582&gt;=150000,"Medium", Q582&gt;=0,"Small")</f>
        <v>Large</v>
      </c>
      <c r="AA582" s="69" t="str">
        <f t="shared" si="117"/>
        <v>J</v>
      </c>
      <c r="AB582" s="69" t="str">
        <f t="shared" si="118"/>
        <v>00581</v>
      </c>
      <c r="AC582" s="69" t="str">
        <f t="shared" si="119"/>
        <v>Ade-North</v>
      </c>
      <c r="AD582" s="69"/>
      <c r="AE582" s="69"/>
      <c r="AF582" s="69"/>
      <c r="AG582" s="69"/>
      <c r="AH582" s="70"/>
      <c r="AI582" s="71"/>
    </row>
    <row r="583" spans="1:35" x14ac:dyDescent="0.3">
      <c r="A583" s="72" t="s">
        <v>666</v>
      </c>
      <c r="B583" s="73" t="s">
        <v>1278</v>
      </c>
      <c r="C583" s="73" t="s">
        <v>100</v>
      </c>
      <c r="D583" s="73" t="s">
        <v>660</v>
      </c>
      <c r="E583" s="73" t="s">
        <v>406</v>
      </c>
      <c r="F583" s="73">
        <v>41</v>
      </c>
      <c r="G583" s="73">
        <v>14152</v>
      </c>
      <c r="H583" s="73">
        <v>15</v>
      </c>
      <c r="I583" s="73">
        <v>7.5</v>
      </c>
      <c r="J583" s="73" t="s">
        <v>642</v>
      </c>
      <c r="K583" s="73" t="s">
        <v>392</v>
      </c>
      <c r="L583" s="73" t="s">
        <v>636</v>
      </c>
      <c r="M583" s="73">
        <f t="shared" si="109"/>
        <v>580232</v>
      </c>
      <c r="N583" s="73">
        <f t="shared" si="110"/>
        <v>87034.8</v>
      </c>
      <c r="O583" s="73">
        <f t="shared" si="111"/>
        <v>493197.2</v>
      </c>
      <c r="P583" s="73">
        <f t="shared" si="112"/>
        <v>36989.79</v>
      </c>
      <c r="Q583" s="73">
        <f t="shared" si="113"/>
        <v>530186.99</v>
      </c>
      <c r="R583" s="73"/>
      <c r="S583" s="73"/>
      <c r="T583" s="73">
        <f t="shared" si="114"/>
        <v>36989.79</v>
      </c>
      <c r="U583" s="73"/>
      <c r="V583" s="73"/>
      <c r="W583" s="73">
        <f t="shared" si="115"/>
        <v>530686.99</v>
      </c>
      <c r="X583" s="73" t="str">
        <f t="shared" si="116"/>
        <v>High sale</v>
      </c>
      <c r="Y583" s="73">
        <f t="shared" si="120"/>
        <v>24659.86</v>
      </c>
      <c r="Z583" s="73" t="str" cm="1">
        <f t="array" ref="Z583">_xlfn.IFS(Q583&gt;=300000,"Large",Q583&gt;=150000,"Medium", Q583&gt;=0,"Small")</f>
        <v>Large</v>
      </c>
      <c r="AA583" s="73" t="str">
        <f t="shared" si="117"/>
        <v>J</v>
      </c>
      <c r="AB583" s="73" t="str">
        <f t="shared" si="118"/>
        <v>00582</v>
      </c>
      <c r="AC583" s="73" t="str">
        <f t="shared" si="119"/>
        <v>Kemi-South</v>
      </c>
      <c r="AD583" s="73"/>
      <c r="AE583" s="73"/>
      <c r="AF583" s="73"/>
      <c r="AG583" s="73"/>
      <c r="AH583" s="74"/>
      <c r="AI583" s="75"/>
    </row>
    <row r="584" spans="1:35" x14ac:dyDescent="0.3">
      <c r="A584" s="76" t="s">
        <v>750</v>
      </c>
      <c r="B584" s="69" t="s">
        <v>1279</v>
      </c>
      <c r="C584" s="69" t="s">
        <v>714</v>
      </c>
      <c r="D584" s="69" t="s">
        <v>740</v>
      </c>
      <c r="E584" s="69" t="s">
        <v>408</v>
      </c>
      <c r="F584" s="69">
        <v>41</v>
      </c>
      <c r="G584" s="69">
        <v>1591</v>
      </c>
      <c r="H584" s="69">
        <v>15</v>
      </c>
      <c r="I584" s="69">
        <v>7.5</v>
      </c>
      <c r="J584" s="69" t="s">
        <v>656</v>
      </c>
      <c r="K584" s="69" t="s">
        <v>372</v>
      </c>
      <c r="L584" s="69" t="s">
        <v>649</v>
      </c>
      <c r="M584" s="69">
        <f t="shared" si="109"/>
        <v>65231</v>
      </c>
      <c r="N584" s="69">
        <f t="shared" si="110"/>
        <v>9784.65</v>
      </c>
      <c r="O584" s="69">
        <f t="shared" si="111"/>
        <v>55446.35</v>
      </c>
      <c r="P584" s="69">
        <f t="shared" si="112"/>
        <v>4158.4762499999997</v>
      </c>
      <c r="Q584" s="69">
        <f t="shared" si="113"/>
        <v>59604.826249999998</v>
      </c>
      <c r="R584" s="69"/>
      <c r="S584" s="69"/>
      <c r="T584" s="69">
        <f t="shared" si="114"/>
        <v>4158.4762499999997</v>
      </c>
      <c r="U584" s="69"/>
      <c r="V584" s="69"/>
      <c r="W584" s="69">
        <f t="shared" si="115"/>
        <v>60104.826249999998</v>
      </c>
      <c r="X584" s="69" t="str">
        <f t="shared" si="116"/>
        <v>Low Sale</v>
      </c>
      <c r="Y584" s="69">
        <f t="shared" si="120"/>
        <v>2772.3175000000001</v>
      </c>
      <c r="Z584" s="69" t="str" cm="1">
        <f t="array" ref="Z584">_xlfn.IFS(Q584&gt;=300000,"Large",Q584&gt;=150000,"Medium", Q584&gt;=0,"Small")</f>
        <v>Small</v>
      </c>
      <c r="AA584" s="69" t="str">
        <f t="shared" si="117"/>
        <v>J</v>
      </c>
      <c r="AB584" s="69" t="str">
        <f t="shared" si="118"/>
        <v>00583</v>
      </c>
      <c r="AC584" s="69" t="str">
        <f t="shared" si="119"/>
        <v>Hassan-West</v>
      </c>
      <c r="AD584" s="69"/>
      <c r="AE584" s="69"/>
      <c r="AF584" s="69"/>
      <c r="AG584" s="69"/>
      <c r="AH584" s="70"/>
      <c r="AI584" s="71"/>
    </row>
    <row r="585" spans="1:35" x14ac:dyDescent="0.3">
      <c r="A585" s="72" t="s">
        <v>743</v>
      </c>
      <c r="B585" s="73" t="s">
        <v>1280</v>
      </c>
      <c r="C585" s="73" t="s">
        <v>671</v>
      </c>
      <c r="D585" s="73" t="s">
        <v>652</v>
      </c>
      <c r="E585" s="73" t="s">
        <v>653</v>
      </c>
      <c r="F585" s="73">
        <v>25</v>
      </c>
      <c r="G585" s="73">
        <v>8663</v>
      </c>
      <c r="H585" s="73">
        <v>10</v>
      </c>
      <c r="I585" s="73">
        <v>7.5</v>
      </c>
      <c r="J585" s="73" t="s">
        <v>648</v>
      </c>
      <c r="K585" s="73" t="s">
        <v>384</v>
      </c>
      <c r="L585" s="73" t="s">
        <v>643</v>
      </c>
      <c r="M585" s="73">
        <f t="shared" si="109"/>
        <v>216575</v>
      </c>
      <c r="N585" s="73">
        <f t="shared" si="110"/>
        <v>21657.5</v>
      </c>
      <c r="O585" s="73">
        <f t="shared" si="111"/>
        <v>194917.5</v>
      </c>
      <c r="P585" s="73">
        <f t="shared" si="112"/>
        <v>14618.8125</v>
      </c>
      <c r="Q585" s="73">
        <f t="shared" si="113"/>
        <v>209536.3125</v>
      </c>
      <c r="R585" s="73"/>
      <c r="S585" s="73"/>
      <c r="T585" s="73">
        <f t="shared" si="114"/>
        <v>14618.8125</v>
      </c>
      <c r="U585" s="73"/>
      <c r="V585" s="73"/>
      <c r="W585" s="73">
        <f t="shared" si="115"/>
        <v>210036.3125</v>
      </c>
      <c r="X585" s="73" t="str">
        <f t="shared" si="116"/>
        <v>High sale</v>
      </c>
      <c r="Y585" s="73">
        <f t="shared" si="120"/>
        <v>0</v>
      </c>
      <c r="Z585" s="73" t="str" cm="1">
        <f t="array" ref="Z585">_xlfn.IFS(Q585&gt;=300000,"Large",Q585&gt;=150000,"Medium", Q585&gt;=0,"Small")</f>
        <v>Medium</v>
      </c>
      <c r="AA585" s="73" t="str">
        <f t="shared" si="117"/>
        <v>J</v>
      </c>
      <c r="AB585" s="73" t="str">
        <f t="shared" si="118"/>
        <v>00584</v>
      </c>
      <c r="AC585" s="73" t="str">
        <f t="shared" si="119"/>
        <v>Bola-North</v>
      </c>
      <c r="AD585" s="73"/>
      <c r="AE585" s="73"/>
      <c r="AF585" s="73"/>
      <c r="AG585" s="73"/>
      <c r="AH585" s="74"/>
      <c r="AI585" s="75"/>
    </row>
    <row r="586" spans="1:35" x14ac:dyDescent="0.3">
      <c r="A586" s="76" t="s">
        <v>676</v>
      </c>
      <c r="B586" s="69" t="s">
        <v>1281</v>
      </c>
      <c r="C586" s="69" t="s">
        <v>662</v>
      </c>
      <c r="D586" s="69" t="s">
        <v>663</v>
      </c>
      <c r="E586" s="69" t="s">
        <v>664</v>
      </c>
      <c r="F586" s="69">
        <v>22</v>
      </c>
      <c r="G586" s="69">
        <v>11864</v>
      </c>
      <c r="H586" s="69">
        <v>5</v>
      </c>
      <c r="I586" s="69">
        <v>7.5</v>
      </c>
      <c r="J586" s="69" t="s">
        <v>648</v>
      </c>
      <c r="K586" s="69" t="s">
        <v>372</v>
      </c>
      <c r="L586" s="69" t="s">
        <v>649</v>
      </c>
      <c r="M586" s="69">
        <f t="shared" si="109"/>
        <v>261008</v>
      </c>
      <c r="N586" s="69">
        <f t="shared" si="110"/>
        <v>13050.4</v>
      </c>
      <c r="O586" s="69">
        <f t="shared" si="111"/>
        <v>247957.6</v>
      </c>
      <c r="P586" s="69">
        <f t="shared" si="112"/>
        <v>18596.82</v>
      </c>
      <c r="Q586" s="69">
        <f t="shared" si="113"/>
        <v>266554.42</v>
      </c>
      <c r="R586" s="69"/>
      <c r="S586" s="69"/>
      <c r="T586" s="69">
        <f t="shared" si="114"/>
        <v>18596.82</v>
      </c>
      <c r="U586" s="69"/>
      <c r="V586" s="69"/>
      <c r="W586" s="69">
        <f t="shared" si="115"/>
        <v>267054.42</v>
      </c>
      <c r="X586" s="69" t="str">
        <f t="shared" si="116"/>
        <v>High sale</v>
      </c>
      <c r="Y586" s="69">
        <f t="shared" si="120"/>
        <v>0</v>
      </c>
      <c r="Z586" s="69" t="str" cm="1">
        <f t="array" ref="Z586">_xlfn.IFS(Q586&gt;=300000,"Large",Q586&gt;=150000,"Medium", Q586&gt;=0,"Small")</f>
        <v>Medium</v>
      </c>
      <c r="AA586" s="69" t="str">
        <f t="shared" si="117"/>
        <v>J</v>
      </c>
      <c r="AB586" s="69" t="str">
        <f t="shared" si="118"/>
        <v>00585</v>
      </c>
      <c r="AC586" s="69" t="str">
        <f t="shared" si="119"/>
        <v>Ade-West</v>
      </c>
      <c r="AD586" s="69"/>
      <c r="AE586" s="69"/>
      <c r="AF586" s="69"/>
      <c r="AG586" s="69"/>
      <c r="AH586" s="70"/>
      <c r="AI586" s="71"/>
    </row>
    <row r="587" spans="1:35" x14ac:dyDescent="0.3">
      <c r="A587" s="72" t="s">
        <v>733</v>
      </c>
      <c r="B587" s="73" t="s">
        <v>1282</v>
      </c>
      <c r="C587" s="73" t="s">
        <v>646</v>
      </c>
      <c r="D587" s="73" t="s">
        <v>675</v>
      </c>
      <c r="E587" s="73" t="s">
        <v>403</v>
      </c>
      <c r="F587" s="73">
        <v>11</v>
      </c>
      <c r="G587" s="73">
        <v>3194</v>
      </c>
      <c r="H587" s="73">
        <v>10</v>
      </c>
      <c r="I587" s="73">
        <v>7.5</v>
      </c>
      <c r="J587" s="73" t="s">
        <v>648</v>
      </c>
      <c r="K587" s="73" t="s">
        <v>392</v>
      </c>
      <c r="L587" s="73" t="s">
        <v>636</v>
      </c>
      <c r="M587" s="73">
        <f t="shared" si="109"/>
        <v>35134</v>
      </c>
      <c r="N587" s="73">
        <f t="shared" si="110"/>
        <v>3513.4</v>
      </c>
      <c r="O587" s="73">
        <f t="shared" si="111"/>
        <v>31620.6</v>
      </c>
      <c r="P587" s="73">
        <f t="shared" si="112"/>
        <v>2371.5450000000001</v>
      </c>
      <c r="Q587" s="73">
        <f t="shared" si="113"/>
        <v>33992.144999999997</v>
      </c>
      <c r="R587" s="73"/>
      <c r="S587" s="73"/>
      <c r="T587" s="73">
        <f t="shared" si="114"/>
        <v>2371.5449999999996</v>
      </c>
      <c r="U587" s="73"/>
      <c r="V587" s="73"/>
      <c r="W587" s="73">
        <f t="shared" si="115"/>
        <v>34492.144999999997</v>
      </c>
      <c r="X587" s="73" t="str">
        <f t="shared" si="116"/>
        <v>Low Sale</v>
      </c>
      <c r="Y587" s="73">
        <f t="shared" si="120"/>
        <v>0</v>
      </c>
      <c r="Z587" s="73" t="str" cm="1">
        <f t="array" ref="Z587">_xlfn.IFS(Q587&gt;=300000,"Large",Q587&gt;=150000,"Medium", Q587&gt;=0,"Small")</f>
        <v>Small</v>
      </c>
      <c r="AA587" s="73" t="str">
        <f t="shared" si="117"/>
        <v>J</v>
      </c>
      <c r="AB587" s="73" t="str">
        <f t="shared" si="118"/>
        <v>00586</v>
      </c>
      <c r="AC587" s="73" t="str">
        <f t="shared" si="119"/>
        <v>Lucky-South</v>
      </c>
      <c r="AD587" s="73"/>
      <c r="AE587" s="73"/>
      <c r="AF587" s="73"/>
      <c r="AG587" s="73"/>
      <c r="AH587" s="74"/>
      <c r="AI587" s="75"/>
    </row>
    <row r="588" spans="1:35" x14ac:dyDescent="0.3">
      <c r="A588" s="76" t="s">
        <v>712</v>
      </c>
      <c r="B588" s="69" t="s">
        <v>1283</v>
      </c>
      <c r="C588" s="69" t="s">
        <v>646</v>
      </c>
      <c r="D588" s="69" t="s">
        <v>690</v>
      </c>
      <c r="E588" s="69" t="s">
        <v>408</v>
      </c>
      <c r="F588" s="69">
        <v>47</v>
      </c>
      <c r="G588" s="69">
        <v>4799</v>
      </c>
      <c r="H588" s="69">
        <v>10</v>
      </c>
      <c r="I588" s="69">
        <v>7.5</v>
      </c>
      <c r="J588" s="69" t="s">
        <v>656</v>
      </c>
      <c r="K588" s="69" t="s">
        <v>372</v>
      </c>
      <c r="L588" s="69" t="s">
        <v>649</v>
      </c>
      <c r="M588" s="69">
        <f t="shared" si="109"/>
        <v>225553</v>
      </c>
      <c r="N588" s="69">
        <f t="shared" si="110"/>
        <v>22555.3</v>
      </c>
      <c r="O588" s="69">
        <f t="shared" si="111"/>
        <v>202997.7</v>
      </c>
      <c r="P588" s="69">
        <f t="shared" si="112"/>
        <v>15224.827499999999</v>
      </c>
      <c r="Q588" s="69">
        <f t="shared" si="113"/>
        <v>218222.52750000003</v>
      </c>
      <c r="R588" s="69"/>
      <c r="S588" s="69"/>
      <c r="T588" s="69">
        <f t="shared" si="114"/>
        <v>15224.827499999999</v>
      </c>
      <c r="U588" s="69"/>
      <c r="V588" s="69"/>
      <c r="W588" s="69">
        <f t="shared" si="115"/>
        <v>218722.52750000003</v>
      </c>
      <c r="X588" s="69" t="str">
        <f t="shared" si="116"/>
        <v>High sale</v>
      </c>
      <c r="Y588" s="69">
        <f t="shared" si="120"/>
        <v>10149.885000000002</v>
      </c>
      <c r="Z588" s="69" t="str" cm="1">
        <f t="array" ref="Z588">_xlfn.IFS(Q588&gt;=300000,"Large",Q588&gt;=150000,"Medium", Q588&gt;=0,"Small")</f>
        <v>Medium</v>
      </c>
      <c r="AA588" s="69" t="str">
        <f t="shared" si="117"/>
        <v>J</v>
      </c>
      <c r="AB588" s="69" t="str">
        <f t="shared" si="118"/>
        <v>00587</v>
      </c>
      <c r="AC588" s="69" t="str">
        <f t="shared" si="119"/>
        <v>Lucky-West</v>
      </c>
      <c r="AD588" s="69"/>
      <c r="AE588" s="69"/>
      <c r="AF588" s="69"/>
      <c r="AG588" s="69"/>
      <c r="AH588" s="70"/>
      <c r="AI588" s="71"/>
    </row>
    <row r="589" spans="1:35" x14ac:dyDescent="0.3">
      <c r="A589" s="72" t="s">
        <v>721</v>
      </c>
      <c r="B589" s="73" t="s">
        <v>1284</v>
      </c>
      <c r="C589" s="73" t="s">
        <v>379</v>
      </c>
      <c r="D589" s="73" t="s">
        <v>634</v>
      </c>
      <c r="E589" s="73" t="s">
        <v>377</v>
      </c>
      <c r="F589" s="73">
        <v>3</v>
      </c>
      <c r="G589" s="73">
        <v>946</v>
      </c>
      <c r="H589" s="73">
        <v>5</v>
      </c>
      <c r="I589" s="73">
        <v>7.5</v>
      </c>
      <c r="J589" s="73" t="s">
        <v>635</v>
      </c>
      <c r="K589" s="73" t="s">
        <v>372</v>
      </c>
      <c r="L589" s="73" t="s">
        <v>636</v>
      </c>
      <c r="M589" s="73">
        <f t="shared" si="109"/>
        <v>2838</v>
      </c>
      <c r="N589" s="73">
        <f t="shared" si="110"/>
        <v>141.9</v>
      </c>
      <c r="O589" s="73">
        <f t="shared" si="111"/>
        <v>2696.1</v>
      </c>
      <c r="P589" s="73">
        <f t="shared" si="112"/>
        <v>202.20750000000001</v>
      </c>
      <c r="Q589" s="73">
        <f t="shared" si="113"/>
        <v>2898.3074999999999</v>
      </c>
      <c r="R589" s="73"/>
      <c r="S589" s="73"/>
      <c r="T589" s="73">
        <f t="shared" si="114"/>
        <v>202.20749999999998</v>
      </c>
      <c r="U589" s="73"/>
      <c r="V589" s="73"/>
      <c r="W589" s="73">
        <f t="shared" si="115"/>
        <v>3398.3074999999999</v>
      </c>
      <c r="X589" s="73" t="str">
        <f t="shared" si="116"/>
        <v>Low Sale</v>
      </c>
      <c r="Y589" s="73">
        <f t="shared" si="120"/>
        <v>0</v>
      </c>
      <c r="Z589" s="73" t="str" cm="1">
        <f t="array" ref="Z589">_xlfn.IFS(Q589&gt;=300000,"Large",Q589&gt;=150000,"Medium", Q589&gt;=0,"Small")</f>
        <v>Small</v>
      </c>
      <c r="AA589" s="73" t="str">
        <f t="shared" si="117"/>
        <v>J</v>
      </c>
      <c r="AB589" s="73" t="str">
        <f t="shared" si="118"/>
        <v>00588</v>
      </c>
      <c r="AC589" s="73" t="str">
        <f t="shared" si="119"/>
        <v>John-South</v>
      </c>
      <c r="AD589" s="73"/>
      <c r="AE589" s="73"/>
      <c r="AF589" s="73"/>
      <c r="AG589" s="73"/>
      <c r="AH589" s="74"/>
      <c r="AI589" s="75"/>
    </row>
    <row r="590" spans="1:35" x14ac:dyDescent="0.3">
      <c r="A590" s="76" t="s">
        <v>699</v>
      </c>
      <c r="B590" s="69" t="s">
        <v>1285</v>
      </c>
      <c r="C590" s="69" t="s">
        <v>89</v>
      </c>
      <c r="D590" s="69" t="s">
        <v>784</v>
      </c>
      <c r="E590" s="69" t="s">
        <v>785</v>
      </c>
      <c r="F590" s="69">
        <v>8</v>
      </c>
      <c r="G590" s="69">
        <v>12149</v>
      </c>
      <c r="H590" s="69">
        <v>15</v>
      </c>
      <c r="I590" s="69">
        <v>7.5</v>
      </c>
      <c r="J590" s="69" t="s">
        <v>635</v>
      </c>
      <c r="K590" s="69" t="s">
        <v>384</v>
      </c>
      <c r="L590" s="69" t="s">
        <v>665</v>
      </c>
      <c r="M590" s="69">
        <f t="shared" si="109"/>
        <v>97192</v>
      </c>
      <c r="N590" s="69">
        <f t="shared" si="110"/>
        <v>14578.8</v>
      </c>
      <c r="O590" s="69">
        <f t="shared" si="111"/>
        <v>82613.2</v>
      </c>
      <c r="P590" s="69">
        <f t="shared" si="112"/>
        <v>6195.99</v>
      </c>
      <c r="Q590" s="69">
        <f t="shared" si="113"/>
        <v>88809.19</v>
      </c>
      <c r="R590" s="69"/>
      <c r="S590" s="69"/>
      <c r="T590" s="69">
        <f t="shared" si="114"/>
        <v>6195.99</v>
      </c>
      <c r="U590" s="69"/>
      <c r="V590" s="69"/>
      <c r="W590" s="69">
        <f t="shared" si="115"/>
        <v>89309.19</v>
      </c>
      <c r="X590" s="69" t="str">
        <f t="shared" si="116"/>
        <v>Low Sale</v>
      </c>
      <c r="Y590" s="69">
        <f t="shared" si="120"/>
        <v>0</v>
      </c>
      <c r="Z590" s="69" t="str" cm="1">
        <f t="array" ref="Z590">_xlfn.IFS(Q590&gt;=300000,"Large",Q590&gt;=150000,"Medium", Q590&gt;=0,"Small")</f>
        <v>Small</v>
      </c>
      <c r="AA590" s="69" t="str">
        <f t="shared" si="117"/>
        <v>J</v>
      </c>
      <c r="AB590" s="69" t="str">
        <f t="shared" si="118"/>
        <v>00589</v>
      </c>
      <c r="AC590" s="69" t="str">
        <f t="shared" si="119"/>
        <v>Chinedu-East</v>
      </c>
      <c r="AD590" s="69"/>
      <c r="AE590" s="69"/>
      <c r="AF590" s="69"/>
      <c r="AG590" s="69"/>
      <c r="AH590" s="70"/>
      <c r="AI590" s="71"/>
    </row>
    <row r="591" spans="1:35" x14ac:dyDescent="0.3">
      <c r="A591" s="72" t="s">
        <v>676</v>
      </c>
      <c r="B591" s="73" t="s">
        <v>1286</v>
      </c>
      <c r="C591" s="73" t="s">
        <v>379</v>
      </c>
      <c r="D591" s="73" t="s">
        <v>672</v>
      </c>
      <c r="E591" s="73" t="s">
        <v>673</v>
      </c>
      <c r="F591" s="73">
        <v>14</v>
      </c>
      <c r="G591" s="73">
        <v>4826</v>
      </c>
      <c r="H591" s="73">
        <v>15</v>
      </c>
      <c r="I591" s="73">
        <v>7.5</v>
      </c>
      <c r="J591" s="73" t="s">
        <v>635</v>
      </c>
      <c r="K591" s="73" t="s">
        <v>392</v>
      </c>
      <c r="L591" s="73" t="s">
        <v>636</v>
      </c>
      <c r="M591" s="73">
        <f t="shared" si="109"/>
        <v>67564</v>
      </c>
      <c r="N591" s="73">
        <f t="shared" si="110"/>
        <v>10134.6</v>
      </c>
      <c r="O591" s="73">
        <f t="shared" si="111"/>
        <v>57429.4</v>
      </c>
      <c r="P591" s="73">
        <f t="shared" si="112"/>
        <v>4307.2049999999999</v>
      </c>
      <c r="Q591" s="73">
        <f t="shared" si="113"/>
        <v>61736.605000000003</v>
      </c>
      <c r="R591" s="73"/>
      <c r="S591" s="73"/>
      <c r="T591" s="73">
        <f t="shared" si="114"/>
        <v>4307.2049999999999</v>
      </c>
      <c r="U591" s="73"/>
      <c r="V591" s="73"/>
      <c r="W591" s="73">
        <f t="shared" si="115"/>
        <v>62236.605000000003</v>
      </c>
      <c r="X591" s="73" t="str">
        <f t="shared" si="116"/>
        <v>Low Sale</v>
      </c>
      <c r="Y591" s="73">
        <f t="shared" si="120"/>
        <v>0</v>
      </c>
      <c r="Z591" s="73" t="str" cm="1">
        <f t="array" ref="Z591">_xlfn.IFS(Q591&gt;=300000,"Large",Q591&gt;=150000,"Medium", Q591&gt;=0,"Small")</f>
        <v>Small</v>
      </c>
      <c r="AA591" s="73" t="str">
        <f t="shared" si="117"/>
        <v>J</v>
      </c>
      <c r="AB591" s="73" t="str">
        <f t="shared" si="118"/>
        <v>00590</v>
      </c>
      <c r="AC591" s="73" t="str">
        <f t="shared" si="119"/>
        <v>John-South</v>
      </c>
      <c r="AD591" s="73"/>
      <c r="AE591" s="73"/>
      <c r="AF591" s="73"/>
      <c r="AG591" s="73"/>
      <c r="AH591" s="74"/>
      <c r="AI591" s="75"/>
    </row>
    <row r="592" spans="1:35" x14ac:dyDescent="0.3">
      <c r="A592" s="76" t="s">
        <v>699</v>
      </c>
      <c r="B592" s="69" t="s">
        <v>1287</v>
      </c>
      <c r="C592" s="69" t="s">
        <v>379</v>
      </c>
      <c r="D592" s="69" t="s">
        <v>784</v>
      </c>
      <c r="E592" s="69" t="s">
        <v>785</v>
      </c>
      <c r="F592" s="69">
        <v>41</v>
      </c>
      <c r="G592" s="69">
        <v>14297</v>
      </c>
      <c r="H592" s="69">
        <v>10</v>
      </c>
      <c r="I592" s="69">
        <v>7.5</v>
      </c>
      <c r="J592" s="69" t="s">
        <v>648</v>
      </c>
      <c r="K592" s="69" t="s">
        <v>372</v>
      </c>
      <c r="L592" s="69" t="s">
        <v>636</v>
      </c>
      <c r="M592" s="69">
        <f t="shared" si="109"/>
        <v>586177</v>
      </c>
      <c r="N592" s="69">
        <f t="shared" si="110"/>
        <v>58617.7</v>
      </c>
      <c r="O592" s="69">
        <f t="shared" si="111"/>
        <v>527559.30000000005</v>
      </c>
      <c r="P592" s="69">
        <f t="shared" si="112"/>
        <v>39566.947500000002</v>
      </c>
      <c r="Q592" s="69">
        <f t="shared" si="113"/>
        <v>567126.24750000006</v>
      </c>
      <c r="R592" s="69"/>
      <c r="S592" s="69"/>
      <c r="T592" s="69">
        <f t="shared" si="114"/>
        <v>39566.947500000002</v>
      </c>
      <c r="U592" s="69"/>
      <c r="V592" s="69"/>
      <c r="W592" s="69">
        <f t="shared" si="115"/>
        <v>567626.24750000006</v>
      </c>
      <c r="X592" s="69" t="str">
        <f t="shared" si="116"/>
        <v>High sale</v>
      </c>
      <c r="Y592" s="69">
        <f t="shared" si="120"/>
        <v>26377.965000000004</v>
      </c>
      <c r="Z592" s="69" t="str" cm="1">
        <f t="array" ref="Z592">_xlfn.IFS(Q592&gt;=300000,"Large",Q592&gt;=150000,"Medium", Q592&gt;=0,"Small")</f>
        <v>Large</v>
      </c>
      <c r="AA592" s="69" t="str">
        <f t="shared" si="117"/>
        <v>J</v>
      </c>
      <c r="AB592" s="69" t="str">
        <f t="shared" si="118"/>
        <v>00591</v>
      </c>
      <c r="AC592" s="69" t="str">
        <f t="shared" si="119"/>
        <v>John-South</v>
      </c>
      <c r="AD592" s="69"/>
      <c r="AE592" s="69"/>
      <c r="AF592" s="69"/>
      <c r="AG592" s="69"/>
      <c r="AH592" s="70"/>
      <c r="AI592" s="71"/>
    </row>
    <row r="593" spans="1:35" x14ac:dyDescent="0.3">
      <c r="A593" s="72" t="s">
        <v>752</v>
      </c>
      <c r="B593" s="73" t="s">
        <v>1288</v>
      </c>
      <c r="C593" s="73" t="s">
        <v>714</v>
      </c>
      <c r="D593" s="73" t="s">
        <v>784</v>
      </c>
      <c r="E593" s="73" t="s">
        <v>785</v>
      </c>
      <c r="F593" s="73">
        <v>13</v>
      </c>
      <c r="G593" s="73">
        <v>11104</v>
      </c>
      <c r="H593" s="73">
        <v>10</v>
      </c>
      <c r="I593" s="73">
        <v>7.5</v>
      </c>
      <c r="J593" s="73" t="s">
        <v>635</v>
      </c>
      <c r="K593" s="73" t="s">
        <v>392</v>
      </c>
      <c r="L593" s="73" t="s">
        <v>649</v>
      </c>
      <c r="M593" s="73">
        <f t="shared" si="109"/>
        <v>144352</v>
      </c>
      <c r="N593" s="73">
        <f t="shared" si="110"/>
        <v>14435.2</v>
      </c>
      <c r="O593" s="73">
        <f t="shared" si="111"/>
        <v>129916.8</v>
      </c>
      <c r="P593" s="73">
        <f t="shared" si="112"/>
        <v>9743.76</v>
      </c>
      <c r="Q593" s="73">
        <f t="shared" si="113"/>
        <v>139660.56</v>
      </c>
      <c r="R593" s="73"/>
      <c r="S593" s="73"/>
      <c r="T593" s="73">
        <f t="shared" si="114"/>
        <v>9743.76</v>
      </c>
      <c r="U593" s="73"/>
      <c r="V593" s="73"/>
      <c r="W593" s="73">
        <f t="shared" si="115"/>
        <v>140160.56</v>
      </c>
      <c r="X593" s="73" t="str">
        <f t="shared" si="116"/>
        <v>High sale</v>
      </c>
      <c r="Y593" s="73">
        <f t="shared" si="120"/>
        <v>0</v>
      </c>
      <c r="Z593" s="73" t="str" cm="1">
        <f t="array" ref="Z593">_xlfn.IFS(Q593&gt;=300000,"Large",Q593&gt;=150000,"Medium", Q593&gt;=0,"Small")</f>
        <v>Small</v>
      </c>
      <c r="AA593" s="73" t="str">
        <f t="shared" si="117"/>
        <v>J</v>
      </c>
      <c r="AB593" s="73" t="str">
        <f t="shared" si="118"/>
        <v>00592</v>
      </c>
      <c r="AC593" s="73" t="str">
        <f t="shared" si="119"/>
        <v>Hassan-West</v>
      </c>
      <c r="AD593" s="73"/>
      <c r="AE593" s="73"/>
      <c r="AF593" s="73"/>
      <c r="AG593" s="73"/>
      <c r="AH593" s="74"/>
      <c r="AI593" s="75"/>
    </row>
    <row r="594" spans="1:35" x14ac:dyDescent="0.3">
      <c r="A594" s="76" t="s">
        <v>747</v>
      </c>
      <c r="B594" s="69" t="s">
        <v>1289</v>
      </c>
      <c r="C594" s="69" t="s">
        <v>714</v>
      </c>
      <c r="D594" s="69" t="s">
        <v>710</v>
      </c>
      <c r="E594" s="69" t="s">
        <v>641</v>
      </c>
      <c r="F594" s="69">
        <v>20</v>
      </c>
      <c r="G594" s="69">
        <v>11567</v>
      </c>
      <c r="H594" s="69">
        <v>10</v>
      </c>
      <c r="I594" s="69">
        <v>7.5</v>
      </c>
      <c r="J594" s="69" t="s">
        <v>642</v>
      </c>
      <c r="K594" s="69" t="s">
        <v>384</v>
      </c>
      <c r="L594" s="69" t="s">
        <v>643</v>
      </c>
      <c r="M594" s="69">
        <f t="shared" si="109"/>
        <v>231340</v>
      </c>
      <c r="N594" s="69">
        <f t="shared" si="110"/>
        <v>23134</v>
      </c>
      <c r="O594" s="69">
        <f t="shared" si="111"/>
        <v>208206</v>
      </c>
      <c r="P594" s="69">
        <f t="shared" si="112"/>
        <v>15615.45</v>
      </c>
      <c r="Q594" s="69">
        <f t="shared" si="113"/>
        <v>223821.45</v>
      </c>
      <c r="R594" s="69"/>
      <c r="S594" s="69"/>
      <c r="T594" s="69">
        <f t="shared" si="114"/>
        <v>15615.449999999999</v>
      </c>
      <c r="U594" s="69"/>
      <c r="V594" s="69"/>
      <c r="W594" s="69">
        <f t="shared" si="115"/>
        <v>224321.45</v>
      </c>
      <c r="X594" s="69" t="str">
        <f t="shared" si="116"/>
        <v>High sale</v>
      </c>
      <c r="Y594" s="69">
        <f t="shared" si="120"/>
        <v>0</v>
      </c>
      <c r="Z594" s="69" t="str" cm="1">
        <f t="array" ref="Z594">_xlfn.IFS(Q594&gt;=300000,"Large",Q594&gt;=150000,"Medium", Q594&gt;=0,"Small")</f>
        <v>Medium</v>
      </c>
      <c r="AA594" s="69" t="str">
        <f t="shared" si="117"/>
        <v>J</v>
      </c>
      <c r="AB594" s="69" t="str">
        <f t="shared" si="118"/>
        <v>00593</v>
      </c>
      <c r="AC594" s="69" t="str">
        <f t="shared" si="119"/>
        <v>Hassan-North</v>
      </c>
      <c r="AD594" s="69"/>
      <c r="AE594" s="69"/>
      <c r="AF594" s="69"/>
      <c r="AG594" s="69"/>
      <c r="AH594" s="70"/>
      <c r="AI594" s="71"/>
    </row>
    <row r="595" spans="1:35" x14ac:dyDescent="0.3">
      <c r="A595" s="72" t="s">
        <v>750</v>
      </c>
      <c r="B595" s="73" t="s">
        <v>1290</v>
      </c>
      <c r="C595" s="73" t="s">
        <v>100</v>
      </c>
      <c r="D595" s="73" t="s">
        <v>216</v>
      </c>
      <c r="E595" s="73" t="s">
        <v>647</v>
      </c>
      <c r="F595" s="73">
        <v>10</v>
      </c>
      <c r="G595" s="73">
        <v>13023</v>
      </c>
      <c r="H595" s="73">
        <v>0</v>
      </c>
      <c r="I595" s="73">
        <v>7.5</v>
      </c>
      <c r="J595" s="73" t="s">
        <v>648</v>
      </c>
      <c r="K595" s="73" t="s">
        <v>384</v>
      </c>
      <c r="L595" s="73" t="s">
        <v>643</v>
      </c>
      <c r="M595" s="73">
        <f t="shared" si="109"/>
        <v>130230</v>
      </c>
      <c r="N595" s="73">
        <f t="shared" si="110"/>
        <v>0</v>
      </c>
      <c r="O595" s="73">
        <f t="shared" si="111"/>
        <v>130230</v>
      </c>
      <c r="P595" s="73">
        <f t="shared" si="112"/>
        <v>9767.25</v>
      </c>
      <c r="Q595" s="73">
        <f t="shared" si="113"/>
        <v>139997.25</v>
      </c>
      <c r="R595" s="73"/>
      <c r="S595" s="73"/>
      <c r="T595" s="73">
        <f t="shared" si="114"/>
        <v>9767.25</v>
      </c>
      <c r="U595" s="73"/>
      <c r="V595" s="73"/>
      <c r="W595" s="73">
        <f t="shared" si="115"/>
        <v>140497.25</v>
      </c>
      <c r="X595" s="73" t="str">
        <f t="shared" si="116"/>
        <v>High sale</v>
      </c>
      <c r="Y595" s="73">
        <f t="shared" si="120"/>
        <v>0</v>
      </c>
      <c r="Z595" s="73" t="str" cm="1">
        <f t="array" ref="Z595">_xlfn.IFS(Q595&gt;=300000,"Large",Q595&gt;=150000,"Medium", Q595&gt;=0,"Small")</f>
        <v>Small</v>
      </c>
      <c r="AA595" s="73" t="str">
        <f t="shared" si="117"/>
        <v>J</v>
      </c>
      <c r="AB595" s="73" t="str">
        <f t="shared" si="118"/>
        <v>00594</v>
      </c>
      <c r="AC595" s="73" t="str">
        <f t="shared" si="119"/>
        <v>Kemi-North</v>
      </c>
      <c r="AD595" s="73"/>
      <c r="AE595" s="73"/>
      <c r="AF595" s="73"/>
      <c r="AG595" s="73"/>
      <c r="AH595" s="74"/>
      <c r="AI595" s="75"/>
    </row>
    <row r="596" spans="1:35" x14ac:dyDescent="0.3">
      <c r="A596" s="76" t="s">
        <v>654</v>
      </c>
      <c r="B596" s="69" t="s">
        <v>1291</v>
      </c>
      <c r="C596" s="69" t="s">
        <v>671</v>
      </c>
      <c r="D596" s="69" t="s">
        <v>698</v>
      </c>
      <c r="E596" s="69" t="s">
        <v>377</v>
      </c>
      <c r="F596" s="69">
        <v>22</v>
      </c>
      <c r="G596" s="69">
        <v>8950</v>
      </c>
      <c r="H596" s="69">
        <v>0</v>
      </c>
      <c r="I596" s="69">
        <v>7.5</v>
      </c>
      <c r="J596" s="69" t="s">
        <v>648</v>
      </c>
      <c r="K596" s="69" t="s">
        <v>372</v>
      </c>
      <c r="L596" s="69" t="s">
        <v>649</v>
      </c>
      <c r="M596" s="69">
        <f t="shared" si="109"/>
        <v>196900</v>
      </c>
      <c r="N596" s="69">
        <f t="shared" si="110"/>
        <v>0</v>
      </c>
      <c r="O596" s="69">
        <f t="shared" si="111"/>
        <v>196900</v>
      </c>
      <c r="P596" s="69">
        <f t="shared" si="112"/>
        <v>14767.5</v>
      </c>
      <c r="Q596" s="69">
        <f t="shared" si="113"/>
        <v>211667.5</v>
      </c>
      <c r="R596" s="69"/>
      <c r="S596" s="69"/>
      <c r="T596" s="69">
        <f t="shared" si="114"/>
        <v>14767.5</v>
      </c>
      <c r="U596" s="69"/>
      <c r="V596" s="69"/>
      <c r="W596" s="69">
        <f t="shared" si="115"/>
        <v>212167.5</v>
      </c>
      <c r="X596" s="69" t="str">
        <f t="shared" si="116"/>
        <v>High sale</v>
      </c>
      <c r="Y596" s="69">
        <f t="shared" si="120"/>
        <v>0</v>
      </c>
      <c r="Z596" s="69" t="str" cm="1">
        <f t="array" ref="Z596">_xlfn.IFS(Q596&gt;=300000,"Large",Q596&gt;=150000,"Medium", Q596&gt;=0,"Small")</f>
        <v>Medium</v>
      </c>
      <c r="AA596" s="69" t="str">
        <f t="shared" si="117"/>
        <v>J</v>
      </c>
      <c r="AB596" s="69" t="str">
        <f t="shared" si="118"/>
        <v>00595</v>
      </c>
      <c r="AC596" s="69" t="str">
        <f t="shared" si="119"/>
        <v>Bola-West</v>
      </c>
      <c r="AD596" s="69"/>
      <c r="AE596" s="69"/>
      <c r="AF596" s="69"/>
      <c r="AG596" s="69"/>
      <c r="AH596" s="70"/>
      <c r="AI596" s="71"/>
    </row>
    <row r="597" spans="1:35" x14ac:dyDescent="0.3">
      <c r="A597" s="72" t="s">
        <v>696</v>
      </c>
      <c r="B597" s="73" t="s">
        <v>1292</v>
      </c>
      <c r="C597" s="73" t="s">
        <v>379</v>
      </c>
      <c r="D597" s="73" t="s">
        <v>663</v>
      </c>
      <c r="E597" s="73" t="s">
        <v>664</v>
      </c>
      <c r="F597" s="73">
        <v>6</v>
      </c>
      <c r="G597" s="73">
        <v>8206</v>
      </c>
      <c r="H597" s="73">
        <v>0</v>
      </c>
      <c r="I597" s="73">
        <v>7.5</v>
      </c>
      <c r="J597" s="73" t="s">
        <v>656</v>
      </c>
      <c r="K597" s="73" t="s">
        <v>372</v>
      </c>
      <c r="L597" s="73" t="s">
        <v>643</v>
      </c>
      <c r="M597" s="73">
        <f t="shared" si="109"/>
        <v>49236</v>
      </c>
      <c r="N597" s="73">
        <f t="shared" si="110"/>
        <v>0</v>
      </c>
      <c r="O597" s="73">
        <f t="shared" si="111"/>
        <v>49236</v>
      </c>
      <c r="P597" s="73">
        <f t="shared" si="112"/>
        <v>3692.7</v>
      </c>
      <c r="Q597" s="73">
        <f t="shared" si="113"/>
        <v>52928.7</v>
      </c>
      <c r="R597" s="73"/>
      <c r="S597" s="73"/>
      <c r="T597" s="73">
        <f t="shared" si="114"/>
        <v>3692.7</v>
      </c>
      <c r="U597" s="73"/>
      <c r="V597" s="73"/>
      <c r="W597" s="73">
        <f t="shared" si="115"/>
        <v>53428.7</v>
      </c>
      <c r="X597" s="73" t="str">
        <f t="shared" si="116"/>
        <v>Low Sale</v>
      </c>
      <c r="Y597" s="73">
        <f t="shared" si="120"/>
        <v>0</v>
      </c>
      <c r="Z597" s="73" t="str" cm="1">
        <f t="array" ref="Z597">_xlfn.IFS(Q597&gt;=300000,"Large",Q597&gt;=150000,"Medium", Q597&gt;=0,"Small")</f>
        <v>Small</v>
      </c>
      <c r="AA597" s="73" t="str">
        <f t="shared" si="117"/>
        <v>J</v>
      </c>
      <c r="AB597" s="73" t="str">
        <f t="shared" si="118"/>
        <v>00596</v>
      </c>
      <c r="AC597" s="73" t="str">
        <f t="shared" si="119"/>
        <v>John-North</v>
      </c>
      <c r="AD597" s="73"/>
      <c r="AE597" s="73"/>
      <c r="AF597" s="73"/>
      <c r="AG597" s="73"/>
      <c r="AH597" s="74"/>
      <c r="AI597" s="75"/>
    </row>
    <row r="598" spans="1:35" x14ac:dyDescent="0.3">
      <c r="A598" s="76" t="s">
        <v>760</v>
      </c>
      <c r="B598" s="69" t="s">
        <v>1293</v>
      </c>
      <c r="C598" s="69" t="s">
        <v>662</v>
      </c>
      <c r="D598" s="69" t="s">
        <v>710</v>
      </c>
      <c r="E598" s="69" t="s">
        <v>641</v>
      </c>
      <c r="F598" s="69">
        <v>49</v>
      </c>
      <c r="G598" s="69">
        <v>4624</v>
      </c>
      <c r="H598" s="69">
        <v>5</v>
      </c>
      <c r="I598" s="69">
        <v>7.5</v>
      </c>
      <c r="J598" s="69" t="s">
        <v>635</v>
      </c>
      <c r="K598" s="69" t="s">
        <v>392</v>
      </c>
      <c r="L598" s="69" t="s">
        <v>643</v>
      </c>
      <c r="M598" s="69">
        <f t="shared" si="109"/>
        <v>226576</v>
      </c>
      <c r="N598" s="69">
        <f t="shared" si="110"/>
        <v>11328.8</v>
      </c>
      <c r="O598" s="69">
        <f t="shared" si="111"/>
        <v>215247.2</v>
      </c>
      <c r="P598" s="69">
        <f t="shared" si="112"/>
        <v>16143.54</v>
      </c>
      <c r="Q598" s="69">
        <f t="shared" si="113"/>
        <v>231390.74000000002</v>
      </c>
      <c r="R598" s="69"/>
      <c r="S598" s="69"/>
      <c r="T598" s="69">
        <f t="shared" si="114"/>
        <v>16143.54</v>
      </c>
      <c r="U598" s="69"/>
      <c r="V598" s="69"/>
      <c r="W598" s="69">
        <f t="shared" si="115"/>
        <v>231890.74000000002</v>
      </c>
      <c r="X598" s="69" t="str">
        <f t="shared" si="116"/>
        <v>High sale</v>
      </c>
      <c r="Y598" s="69">
        <f t="shared" si="120"/>
        <v>10762.36</v>
      </c>
      <c r="Z598" s="69" t="str" cm="1">
        <f t="array" ref="Z598">_xlfn.IFS(Q598&gt;=300000,"Large",Q598&gt;=150000,"Medium", Q598&gt;=0,"Small")</f>
        <v>Medium</v>
      </c>
      <c r="AA598" s="69" t="str">
        <f t="shared" si="117"/>
        <v>J</v>
      </c>
      <c r="AB598" s="69" t="str">
        <f t="shared" si="118"/>
        <v>00597</v>
      </c>
      <c r="AC598" s="69" t="str">
        <f t="shared" si="119"/>
        <v>Ade-North</v>
      </c>
      <c r="AD598" s="69"/>
      <c r="AE598" s="69"/>
      <c r="AF598" s="69"/>
      <c r="AG598" s="69"/>
      <c r="AH598" s="70"/>
      <c r="AI598" s="71"/>
    </row>
    <row r="599" spans="1:35" x14ac:dyDescent="0.3">
      <c r="A599" s="72" t="s">
        <v>724</v>
      </c>
      <c r="B599" s="73" t="s">
        <v>1294</v>
      </c>
      <c r="C599" s="73" t="s">
        <v>662</v>
      </c>
      <c r="D599" s="73" t="s">
        <v>710</v>
      </c>
      <c r="E599" s="73" t="s">
        <v>641</v>
      </c>
      <c r="F599" s="73">
        <v>39</v>
      </c>
      <c r="G599" s="73">
        <v>11226</v>
      </c>
      <c r="H599" s="73">
        <v>5</v>
      </c>
      <c r="I599" s="73">
        <v>7.5</v>
      </c>
      <c r="J599" s="73" t="s">
        <v>635</v>
      </c>
      <c r="K599" s="73" t="s">
        <v>372</v>
      </c>
      <c r="L599" s="73" t="s">
        <v>649</v>
      </c>
      <c r="M599" s="73">
        <f t="shared" si="109"/>
        <v>437814</v>
      </c>
      <c r="N599" s="73">
        <f t="shared" si="110"/>
        <v>21890.7</v>
      </c>
      <c r="O599" s="73">
        <f t="shared" si="111"/>
        <v>415923.3</v>
      </c>
      <c r="P599" s="73">
        <f t="shared" si="112"/>
        <v>31194.247500000001</v>
      </c>
      <c r="Q599" s="73">
        <f t="shared" si="113"/>
        <v>447117.54749999999</v>
      </c>
      <c r="R599" s="73"/>
      <c r="S599" s="73"/>
      <c r="T599" s="73">
        <f t="shared" si="114"/>
        <v>31194.247499999998</v>
      </c>
      <c r="U599" s="73"/>
      <c r="V599" s="73"/>
      <c r="W599" s="73">
        <f t="shared" si="115"/>
        <v>447617.54749999999</v>
      </c>
      <c r="X599" s="73" t="str">
        <f t="shared" si="116"/>
        <v>High sale</v>
      </c>
      <c r="Y599" s="73">
        <f t="shared" si="120"/>
        <v>20796.165000000001</v>
      </c>
      <c r="Z599" s="73" t="str" cm="1">
        <f t="array" ref="Z599">_xlfn.IFS(Q599&gt;=300000,"Large",Q599&gt;=150000,"Medium", Q599&gt;=0,"Small")</f>
        <v>Large</v>
      </c>
      <c r="AA599" s="73" t="str">
        <f t="shared" si="117"/>
        <v>J</v>
      </c>
      <c r="AB599" s="73" t="str">
        <f t="shared" si="118"/>
        <v>00598</v>
      </c>
      <c r="AC599" s="73" t="str">
        <f t="shared" si="119"/>
        <v>Ade-West</v>
      </c>
      <c r="AD599" s="73"/>
      <c r="AE599" s="73"/>
      <c r="AF599" s="73"/>
      <c r="AG599" s="73"/>
      <c r="AH599" s="74"/>
      <c r="AI599" s="75"/>
    </row>
    <row r="600" spans="1:35" x14ac:dyDescent="0.3">
      <c r="A600" s="76" t="s">
        <v>701</v>
      </c>
      <c r="B600" s="69" t="s">
        <v>1295</v>
      </c>
      <c r="C600" s="69" t="s">
        <v>93</v>
      </c>
      <c r="D600" s="69" t="s">
        <v>663</v>
      </c>
      <c r="E600" s="69" t="s">
        <v>664</v>
      </c>
      <c r="F600" s="69">
        <v>19</v>
      </c>
      <c r="G600" s="69">
        <v>4376</v>
      </c>
      <c r="H600" s="69">
        <v>10</v>
      </c>
      <c r="I600" s="69">
        <v>7.5</v>
      </c>
      <c r="J600" s="69" t="s">
        <v>648</v>
      </c>
      <c r="K600" s="69" t="s">
        <v>372</v>
      </c>
      <c r="L600" s="69" t="s">
        <v>665</v>
      </c>
      <c r="M600" s="69">
        <f t="shared" si="109"/>
        <v>83144</v>
      </c>
      <c r="N600" s="69">
        <f t="shared" si="110"/>
        <v>8314.4</v>
      </c>
      <c r="O600" s="69">
        <f t="shared" si="111"/>
        <v>74829.600000000006</v>
      </c>
      <c r="P600" s="69">
        <f t="shared" si="112"/>
        <v>5612.22</v>
      </c>
      <c r="Q600" s="69">
        <f t="shared" si="113"/>
        <v>80441.820000000007</v>
      </c>
      <c r="R600" s="69"/>
      <c r="S600" s="69"/>
      <c r="T600" s="69">
        <f t="shared" si="114"/>
        <v>5612.22</v>
      </c>
      <c r="U600" s="69"/>
      <c r="V600" s="69"/>
      <c r="W600" s="69">
        <f t="shared" si="115"/>
        <v>80941.820000000007</v>
      </c>
      <c r="X600" s="69" t="str">
        <f t="shared" si="116"/>
        <v>Low Sale</v>
      </c>
      <c r="Y600" s="69">
        <f t="shared" si="120"/>
        <v>0</v>
      </c>
      <c r="Z600" s="69" t="str" cm="1">
        <f t="array" ref="Z600">_xlfn.IFS(Q600&gt;=300000,"Large",Q600&gt;=150000,"Medium", Q600&gt;=0,"Small")</f>
        <v>Small</v>
      </c>
      <c r="AA600" s="69" t="str">
        <f t="shared" si="117"/>
        <v>J</v>
      </c>
      <c r="AB600" s="69" t="str">
        <f t="shared" si="118"/>
        <v>00599</v>
      </c>
      <c r="AC600" s="69" t="str">
        <f t="shared" si="119"/>
        <v>Ibrahim-East</v>
      </c>
      <c r="AD600" s="69"/>
      <c r="AE600" s="69"/>
      <c r="AF600" s="69"/>
      <c r="AG600" s="69"/>
      <c r="AH600" s="70"/>
      <c r="AI600" s="71"/>
    </row>
    <row r="601" spans="1:35" x14ac:dyDescent="0.3">
      <c r="A601" s="72" t="s">
        <v>812</v>
      </c>
      <c r="B601" s="73" t="s">
        <v>1296</v>
      </c>
      <c r="C601" s="73" t="s">
        <v>100</v>
      </c>
      <c r="D601" s="73" t="s">
        <v>672</v>
      </c>
      <c r="E601" s="73" t="s">
        <v>673</v>
      </c>
      <c r="F601" s="73">
        <v>31</v>
      </c>
      <c r="G601" s="73">
        <v>7919</v>
      </c>
      <c r="H601" s="73">
        <v>15</v>
      </c>
      <c r="I601" s="73">
        <v>7.5</v>
      </c>
      <c r="J601" s="73" t="s">
        <v>656</v>
      </c>
      <c r="K601" s="73" t="s">
        <v>372</v>
      </c>
      <c r="L601" s="73" t="s">
        <v>643</v>
      </c>
      <c r="M601" s="73">
        <f t="shared" si="109"/>
        <v>245489</v>
      </c>
      <c r="N601" s="73">
        <f t="shared" si="110"/>
        <v>36823.35</v>
      </c>
      <c r="O601" s="73">
        <f t="shared" si="111"/>
        <v>208665.65</v>
      </c>
      <c r="P601" s="73">
        <f t="shared" si="112"/>
        <v>15649.92375</v>
      </c>
      <c r="Q601" s="73">
        <f t="shared" si="113"/>
        <v>224315.57374999998</v>
      </c>
      <c r="R601" s="73"/>
      <c r="S601" s="73"/>
      <c r="T601" s="73">
        <f t="shared" si="114"/>
        <v>15649.923749999998</v>
      </c>
      <c r="U601" s="73"/>
      <c r="V601" s="73"/>
      <c r="W601" s="73">
        <f t="shared" si="115"/>
        <v>224815.57374999998</v>
      </c>
      <c r="X601" s="73" t="str">
        <f t="shared" si="116"/>
        <v>High sale</v>
      </c>
      <c r="Y601" s="73">
        <f t="shared" si="120"/>
        <v>10433.282500000001</v>
      </c>
      <c r="Z601" s="73" t="str" cm="1">
        <f t="array" ref="Z601">_xlfn.IFS(Q601&gt;=300000,"Large",Q601&gt;=150000,"Medium", Q601&gt;=0,"Small")</f>
        <v>Medium</v>
      </c>
      <c r="AA601" s="73" t="str">
        <f t="shared" si="117"/>
        <v>J</v>
      </c>
      <c r="AB601" s="73" t="str">
        <f t="shared" si="118"/>
        <v>00600</v>
      </c>
      <c r="AC601" s="73" t="str">
        <f t="shared" si="119"/>
        <v>Kemi-North</v>
      </c>
      <c r="AD601" s="73"/>
      <c r="AE601" s="73"/>
      <c r="AF601" s="73"/>
      <c r="AG601" s="73"/>
      <c r="AH601" s="74"/>
      <c r="AI601" s="75"/>
    </row>
    <row r="602" spans="1:35" x14ac:dyDescent="0.3">
      <c r="A602" s="76" t="s">
        <v>760</v>
      </c>
      <c r="B602" s="69" t="s">
        <v>1297</v>
      </c>
      <c r="C602" s="69" t="s">
        <v>100</v>
      </c>
      <c r="D602" s="69" t="s">
        <v>246</v>
      </c>
      <c r="E602" s="69" t="s">
        <v>416</v>
      </c>
      <c r="F602" s="69">
        <v>37</v>
      </c>
      <c r="G602" s="69">
        <v>10871</v>
      </c>
      <c r="H602" s="69">
        <v>5</v>
      </c>
      <c r="I602" s="69">
        <v>7.5</v>
      </c>
      <c r="J602" s="69" t="s">
        <v>656</v>
      </c>
      <c r="K602" s="69" t="s">
        <v>384</v>
      </c>
      <c r="L602" s="69" t="s">
        <v>643</v>
      </c>
      <c r="M602" s="69">
        <f t="shared" si="109"/>
        <v>402227</v>
      </c>
      <c r="N602" s="69">
        <f t="shared" si="110"/>
        <v>20111.349999999999</v>
      </c>
      <c r="O602" s="69">
        <f t="shared" si="111"/>
        <v>382115.65</v>
      </c>
      <c r="P602" s="69">
        <f t="shared" si="112"/>
        <v>28658.673750000002</v>
      </c>
      <c r="Q602" s="69">
        <f t="shared" si="113"/>
        <v>410774.32375000004</v>
      </c>
      <c r="R602" s="69"/>
      <c r="S602" s="69"/>
      <c r="T602" s="69">
        <f t="shared" si="114"/>
        <v>28658.673750000002</v>
      </c>
      <c r="U602" s="69"/>
      <c r="V602" s="69"/>
      <c r="W602" s="69">
        <f t="shared" si="115"/>
        <v>411274.32375000004</v>
      </c>
      <c r="X602" s="69" t="str">
        <f t="shared" si="116"/>
        <v>High sale</v>
      </c>
      <c r="Y602" s="69">
        <f t="shared" si="120"/>
        <v>19105.782500000001</v>
      </c>
      <c r="Z602" s="69" t="str" cm="1">
        <f t="array" ref="Z602">_xlfn.IFS(Q602&gt;=300000,"Large",Q602&gt;=150000,"Medium", Q602&gt;=0,"Small")</f>
        <v>Large</v>
      </c>
      <c r="AA602" s="69" t="str">
        <f t="shared" si="117"/>
        <v>J</v>
      </c>
      <c r="AB602" s="69" t="str">
        <f t="shared" si="118"/>
        <v>00601</v>
      </c>
      <c r="AC602" s="69" t="str">
        <f t="shared" si="119"/>
        <v>Kemi-North</v>
      </c>
      <c r="AD602" s="69"/>
      <c r="AE602" s="69"/>
      <c r="AF602" s="69"/>
      <c r="AG602" s="69"/>
      <c r="AH602" s="70"/>
      <c r="AI602" s="71"/>
    </row>
    <row r="603" spans="1:35" x14ac:dyDescent="0.3">
      <c r="A603" s="72" t="s">
        <v>760</v>
      </c>
      <c r="B603" s="73" t="s">
        <v>1298</v>
      </c>
      <c r="C603" s="73" t="s">
        <v>100</v>
      </c>
      <c r="D603" s="73" t="s">
        <v>634</v>
      </c>
      <c r="E603" s="73" t="s">
        <v>377</v>
      </c>
      <c r="F603" s="73">
        <v>5</v>
      </c>
      <c r="G603" s="73">
        <v>5428</v>
      </c>
      <c r="H603" s="73">
        <v>5</v>
      </c>
      <c r="I603" s="73">
        <v>7.5</v>
      </c>
      <c r="J603" s="73" t="s">
        <v>656</v>
      </c>
      <c r="K603" s="73" t="s">
        <v>392</v>
      </c>
      <c r="L603" s="73" t="s">
        <v>649</v>
      </c>
      <c r="M603" s="73">
        <f t="shared" si="109"/>
        <v>27140</v>
      </c>
      <c r="N603" s="73">
        <f t="shared" si="110"/>
        <v>1357</v>
      </c>
      <c r="O603" s="73">
        <f t="shared" si="111"/>
        <v>25783</v>
      </c>
      <c r="P603" s="73">
        <f t="shared" si="112"/>
        <v>1933.7249999999999</v>
      </c>
      <c r="Q603" s="73">
        <f t="shared" si="113"/>
        <v>27716.724999999999</v>
      </c>
      <c r="R603" s="73"/>
      <c r="S603" s="73"/>
      <c r="T603" s="73">
        <f t="shared" si="114"/>
        <v>1933.7249999999999</v>
      </c>
      <c r="U603" s="73"/>
      <c r="V603" s="73"/>
      <c r="W603" s="73">
        <f t="shared" si="115"/>
        <v>28216.724999999999</v>
      </c>
      <c r="X603" s="73" t="str">
        <f t="shared" si="116"/>
        <v>Low Sale</v>
      </c>
      <c r="Y603" s="73">
        <f t="shared" si="120"/>
        <v>0</v>
      </c>
      <c r="Z603" s="73" t="str" cm="1">
        <f t="array" ref="Z603">_xlfn.IFS(Q603&gt;=300000,"Large",Q603&gt;=150000,"Medium", Q603&gt;=0,"Small")</f>
        <v>Small</v>
      </c>
      <c r="AA603" s="73" t="str">
        <f t="shared" si="117"/>
        <v>J</v>
      </c>
      <c r="AB603" s="73" t="str">
        <f t="shared" si="118"/>
        <v>00602</v>
      </c>
      <c r="AC603" s="73" t="str">
        <f t="shared" si="119"/>
        <v>Kemi-West</v>
      </c>
      <c r="AD603" s="73"/>
      <c r="AE603" s="73"/>
      <c r="AF603" s="73"/>
      <c r="AG603" s="73"/>
      <c r="AH603" s="74"/>
      <c r="AI603" s="75"/>
    </row>
    <row r="604" spans="1:35" x14ac:dyDescent="0.3">
      <c r="A604" s="76" t="s">
        <v>701</v>
      </c>
      <c r="B604" s="69" t="s">
        <v>1299</v>
      </c>
      <c r="C604" s="69" t="s">
        <v>373</v>
      </c>
      <c r="D604" s="69" t="s">
        <v>740</v>
      </c>
      <c r="E604" s="69" t="s">
        <v>408</v>
      </c>
      <c r="F604" s="69">
        <v>5</v>
      </c>
      <c r="G604" s="69">
        <v>10610</v>
      </c>
      <c r="H604" s="69">
        <v>5</v>
      </c>
      <c r="I604" s="69">
        <v>7.5</v>
      </c>
      <c r="J604" s="69" t="s">
        <v>656</v>
      </c>
      <c r="K604" s="69" t="s">
        <v>392</v>
      </c>
      <c r="L604" s="69" t="s">
        <v>636</v>
      </c>
      <c r="M604" s="69">
        <f t="shared" si="109"/>
        <v>53050</v>
      </c>
      <c r="N604" s="69">
        <f t="shared" si="110"/>
        <v>2652.5</v>
      </c>
      <c r="O604" s="69">
        <f t="shared" si="111"/>
        <v>50397.5</v>
      </c>
      <c r="P604" s="69">
        <f t="shared" si="112"/>
        <v>3779.8125</v>
      </c>
      <c r="Q604" s="69">
        <f t="shared" si="113"/>
        <v>54177.3125</v>
      </c>
      <c r="R604" s="69"/>
      <c r="S604" s="69"/>
      <c r="T604" s="69">
        <f t="shared" si="114"/>
        <v>3779.8125</v>
      </c>
      <c r="U604" s="69"/>
      <c r="V604" s="69"/>
      <c r="W604" s="69">
        <f t="shared" si="115"/>
        <v>54677.3125</v>
      </c>
      <c r="X604" s="69" t="str">
        <f t="shared" si="116"/>
        <v>Low Sale</v>
      </c>
      <c r="Y604" s="69">
        <f t="shared" si="120"/>
        <v>0</v>
      </c>
      <c r="Z604" s="69" t="str" cm="1">
        <f t="array" ref="Z604">_xlfn.IFS(Q604&gt;=300000,"Large",Q604&gt;=150000,"Medium", Q604&gt;=0,"Small")</f>
        <v>Small</v>
      </c>
      <c r="AA604" s="69" t="str">
        <f t="shared" si="117"/>
        <v>J</v>
      </c>
      <c r="AB604" s="69" t="str">
        <f t="shared" si="118"/>
        <v>00603</v>
      </c>
      <c r="AC604" s="69" t="str">
        <f t="shared" si="119"/>
        <v>Fatima-South</v>
      </c>
      <c r="AD604" s="69"/>
      <c r="AE604" s="69"/>
      <c r="AF604" s="69"/>
      <c r="AG604" s="69"/>
      <c r="AH604" s="70"/>
      <c r="AI604" s="71"/>
    </row>
    <row r="605" spans="1:35" x14ac:dyDescent="0.3">
      <c r="A605" s="72" t="s">
        <v>724</v>
      </c>
      <c r="B605" s="73" t="s">
        <v>1300</v>
      </c>
      <c r="C605" s="73" t="s">
        <v>89</v>
      </c>
      <c r="D605" s="73" t="s">
        <v>663</v>
      </c>
      <c r="E605" s="73" t="s">
        <v>664</v>
      </c>
      <c r="F605" s="73">
        <v>48</v>
      </c>
      <c r="G605" s="73">
        <v>3234</v>
      </c>
      <c r="H605" s="73">
        <v>10</v>
      </c>
      <c r="I605" s="73">
        <v>7.5</v>
      </c>
      <c r="J605" s="73" t="s">
        <v>648</v>
      </c>
      <c r="K605" s="73" t="s">
        <v>372</v>
      </c>
      <c r="L605" s="73" t="s">
        <v>665</v>
      </c>
      <c r="M605" s="73">
        <f t="shared" si="109"/>
        <v>155232</v>
      </c>
      <c r="N605" s="73">
        <f t="shared" si="110"/>
        <v>15523.2</v>
      </c>
      <c r="O605" s="73">
        <f t="shared" si="111"/>
        <v>139708.79999999999</v>
      </c>
      <c r="P605" s="73">
        <f t="shared" si="112"/>
        <v>10478.159999999998</v>
      </c>
      <c r="Q605" s="73">
        <f t="shared" si="113"/>
        <v>150186.96</v>
      </c>
      <c r="R605" s="73"/>
      <c r="S605" s="73"/>
      <c r="T605" s="73">
        <f t="shared" si="114"/>
        <v>10478.159999999998</v>
      </c>
      <c r="U605" s="73"/>
      <c r="V605" s="73"/>
      <c r="W605" s="73">
        <f t="shared" si="115"/>
        <v>150686.96</v>
      </c>
      <c r="X605" s="73" t="str">
        <f t="shared" si="116"/>
        <v>High sale</v>
      </c>
      <c r="Y605" s="73">
        <f t="shared" si="120"/>
        <v>6985.44</v>
      </c>
      <c r="Z605" s="73" t="str" cm="1">
        <f t="array" ref="Z605">_xlfn.IFS(Q605&gt;=300000,"Large",Q605&gt;=150000,"Medium", Q605&gt;=0,"Small")</f>
        <v>Medium</v>
      </c>
      <c r="AA605" s="73" t="str">
        <f t="shared" si="117"/>
        <v>J</v>
      </c>
      <c r="AB605" s="73" t="str">
        <f t="shared" si="118"/>
        <v>00604</v>
      </c>
      <c r="AC605" s="73" t="str">
        <f t="shared" si="119"/>
        <v>Chinedu-East</v>
      </c>
      <c r="AD605" s="73"/>
      <c r="AE605" s="73"/>
      <c r="AF605" s="73"/>
      <c r="AG605" s="73"/>
      <c r="AH605" s="74"/>
      <c r="AI605" s="75"/>
    </row>
    <row r="606" spans="1:35" x14ac:dyDescent="0.3">
      <c r="A606" s="76" t="s">
        <v>743</v>
      </c>
      <c r="B606" s="69" t="s">
        <v>1301</v>
      </c>
      <c r="C606" s="69" t="s">
        <v>93</v>
      </c>
      <c r="D606" s="69" t="s">
        <v>690</v>
      </c>
      <c r="E606" s="69" t="s">
        <v>408</v>
      </c>
      <c r="F606" s="69">
        <v>26</v>
      </c>
      <c r="G606" s="69">
        <v>898</v>
      </c>
      <c r="H606" s="69">
        <v>0</v>
      </c>
      <c r="I606" s="69">
        <v>7.5</v>
      </c>
      <c r="J606" s="69" t="s">
        <v>656</v>
      </c>
      <c r="K606" s="69" t="s">
        <v>384</v>
      </c>
      <c r="L606" s="69" t="s">
        <v>665</v>
      </c>
      <c r="M606" s="69">
        <f t="shared" si="109"/>
        <v>23348</v>
      </c>
      <c r="N606" s="69">
        <f t="shared" si="110"/>
        <v>0</v>
      </c>
      <c r="O606" s="69">
        <f t="shared" si="111"/>
        <v>23348</v>
      </c>
      <c r="P606" s="69">
        <f t="shared" si="112"/>
        <v>1751.1</v>
      </c>
      <c r="Q606" s="69">
        <f t="shared" si="113"/>
        <v>25099.1</v>
      </c>
      <c r="R606" s="69"/>
      <c r="S606" s="69"/>
      <c r="T606" s="69">
        <f t="shared" si="114"/>
        <v>1751.1</v>
      </c>
      <c r="U606" s="69"/>
      <c r="V606" s="69"/>
      <c r="W606" s="69">
        <f t="shared" si="115"/>
        <v>25599.1</v>
      </c>
      <c r="X606" s="69" t="str">
        <f t="shared" si="116"/>
        <v>Low Sale</v>
      </c>
      <c r="Y606" s="69">
        <f t="shared" si="120"/>
        <v>0</v>
      </c>
      <c r="Z606" s="69" t="str" cm="1">
        <f t="array" ref="Z606">_xlfn.IFS(Q606&gt;=300000,"Large",Q606&gt;=150000,"Medium", Q606&gt;=0,"Small")</f>
        <v>Small</v>
      </c>
      <c r="AA606" s="69" t="str">
        <f t="shared" si="117"/>
        <v>J</v>
      </c>
      <c r="AB606" s="69" t="str">
        <f t="shared" si="118"/>
        <v>00605</v>
      </c>
      <c r="AC606" s="69" t="str">
        <f t="shared" si="119"/>
        <v>Ibrahim-East</v>
      </c>
      <c r="AD606" s="69"/>
      <c r="AE606" s="69"/>
      <c r="AF606" s="69"/>
      <c r="AG606" s="69"/>
      <c r="AH606" s="70"/>
      <c r="AI606" s="71"/>
    </row>
    <row r="607" spans="1:35" x14ac:dyDescent="0.3">
      <c r="A607" s="72" t="s">
        <v>712</v>
      </c>
      <c r="B607" s="73" t="s">
        <v>1302</v>
      </c>
      <c r="C607" s="73" t="s">
        <v>100</v>
      </c>
      <c r="D607" s="73" t="s">
        <v>652</v>
      </c>
      <c r="E607" s="73" t="s">
        <v>653</v>
      </c>
      <c r="F607" s="73">
        <v>25</v>
      </c>
      <c r="G607" s="73">
        <v>7759</v>
      </c>
      <c r="H607" s="73">
        <v>0</v>
      </c>
      <c r="I607" s="73">
        <v>7.5</v>
      </c>
      <c r="J607" s="73" t="s">
        <v>642</v>
      </c>
      <c r="K607" s="73" t="s">
        <v>372</v>
      </c>
      <c r="L607" s="73" t="s">
        <v>643</v>
      </c>
      <c r="M607" s="73">
        <f t="shared" si="109"/>
        <v>193975</v>
      </c>
      <c r="N607" s="73">
        <f t="shared" si="110"/>
        <v>0</v>
      </c>
      <c r="O607" s="73">
        <f t="shared" si="111"/>
        <v>193975</v>
      </c>
      <c r="P607" s="73">
        <f t="shared" si="112"/>
        <v>14548.125</v>
      </c>
      <c r="Q607" s="73">
        <f t="shared" si="113"/>
        <v>208523.125</v>
      </c>
      <c r="R607" s="73"/>
      <c r="S607" s="73"/>
      <c r="T607" s="73">
        <f t="shared" si="114"/>
        <v>14548.125</v>
      </c>
      <c r="U607" s="73"/>
      <c r="V607" s="73"/>
      <c r="W607" s="73">
        <f t="shared" si="115"/>
        <v>209023.125</v>
      </c>
      <c r="X607" s="73" t="str">
        <f t="shared" si="116"/>
        <v>High sale</v>
      </c>
      <c r="Y607" s="73">
        <f t="shared" si="120"/>
        <v>0</v>
      </c>
      <c r="Z607" s="73" t="str" cm="1">
        <f t="array" ref="Z607">_xlfn.IFS(Q607&gt;=300000,"Large",Q607&gt;=150000,"Medium", Q607&gt;=0,"Small")</f>
        <v>Medium</v>
      </c>
      <c r="AA607" s="73" t="str">
        <f t="shared" si="117"/>
        <v>J</v>
      </c>
      <c r="AB607" s="73" t="str">
        <f t="shared" si="118"/>
        <v>00606</v>
      </c>
      <c r="AC607" s="73" t="str">
        <f t="shared" si="119"/>
        <v>Kemi-North</v>
      </c>
      <c r="AD607" s="73"/>
      <c r="AE607" s="73"/>
      <c r="AF607" s="73"/>
      <c r="AG607" s="73"/>
      <c r="AH607" s="74"/>
      <c r="AI607" s="75"/>
    </row>
    <row r="608" spans="1:35" x14ac:dyDescent="0.3">
      <c r="A608" s="76" t="s">
        <v>750</v>
      </c>
      <c r="B608" s="69" t="s">
        <v>1303</v>
      </c>
      <c r="C608" s="69" t="s">
        <v>379</v>
      </c>
      <c r="D608" s="69" t="s">
        <v>634</v>
      </c>
      <c r="E608" s="69" t="s">
        <v>377</v>
      </c>
      <c r="F608" s="69">
        <v>16</v>
      </c>
      <c r="G608" s="69">
        <v>7369</v>
      </c>
      <c r="H608" s="69">
        <v>10</v>
      </c>
      <c r="I608" s="69">
        <v>7.5</v>
      </c>
      <c r="J608" s="69" t="s">
        <v>642</v>
      </c>
      <c r="K608" s="69" t="s">
        <v>372</v>
      </c>
      <c r="L608" s="69" t="s">
        <v>649</v>
      </c>
      <c r="M608" s="69">
        <f t="shared" si="109"/>
        <v>117904</v>
      </c>
      <c r="N608" s="69">
        <f t="shared" si="110"/>
        <v>11790.4</v>
      </c>
      <c r="O608" s="69">
        <f t="shared" si="111"/>
        <v>106113.60000000001</v>
      </c>
      <c r="P608" s="69">
        <f t="shared" si="112"/>
        <v>7958.52</v>
      </c>
      <c r="Q608" s="69">
        <f t="shared" si="113"/>
        <v>114072.12000000001</v>
      </c>
      <c r="R608" s="69"/>
      <c r="S608" s="69"/>
      <c r="T608" s="69">
        <f t="shared" si="114"/>
        <v>7958.52</v>
      </c>
      <c r="U608" s="69"/>
      <c r="V608" s="69"/>
      <c r="W608" s="69">
        <f t="shared" si="115"/>
        <v>114572.12000000001</v>
      </c>
      <c r="X608" s="69" t="str">
        <f t="shared" si="116"/>
        <v>High sale</v>
      </c>
      <c r="Y608" s="69">
        <f t="shared" si="120"/>
        <v>0</v>
      </c>
      <c r="Z608" s="69" t="str" cm="1">
        <f t="array" ref="Z608">_xlfn.IFS(Q608&gt;=300000,"Large",Q608&gt;=150000,"Medium", Q608&gt;=0,"Small")</f>
        <v>Small</v>
      </c>
      <c r="AA608" s="69" t="str">
        <f t="shared" si="117"/>
        <v>J</v>
      </c>
      <c r="AB608" s="69" t="str">
        <f t="shared" si="118"/>
        <v>00607</v>
      </c>
      <c r="AC608" s="69" t="str">
        <f t="shared" si="119"/>
        <v>John-West</v>
      </c>
      <c r="AD608" s="69"/>
      <c r="AE608" s="69"/>
      <c r="AF608" s="69"/>
      <c r="AG608" s="69"/>
      <c r="AH608" s="70"/>
      <c r="AI608" s="71"/>
    </row>
    <row r="609" spans="1:35" x14ac:dyDescent="0.3">
      <c r="A609" s="72" t="s">
        <v>632</v>
      </c>
      <c r="B609" s="73" t="s">
        <v>1304</v>
      </c>
      <c r="C609" s="73" t="s">
        <v>639</v>
      </c>
      <c r="D609" s="73" t="s">
        <v>698</v>
      </c>
      <c r="E609" s="73" t="s">
        <v>377</v>
      </c>
      <c r="F609" s="73">
        <v>34</v>
      </c>
      <c r="G609" s="73">
        <v>12168</v>
      </c>
      <c r="H609" s="73">
        <v>0</v>
      </c>
      <c r="I609" s="73">
        <v>7.5</v>
      </c>
      <c r="J609" s="73" t="s">
        <v>656</v>
      </c>
      <c r="K609" s="73" t="s">
        <v>372</v>
      </c>
      <c r="L609" s="73" t="s">
        <v>649</v>
      </c>
      <c r="M609" s="73">
        <f t="shared" si="109"/>
        <v>413712</v>
      </c>
      <c r="N609" s="73">
        <f t="shared" si="110"/>
        <v>0</v>
      </c>
      <c r="O609" s="73">
        <f t="shared" si="111"/>
        <v>413712</v>
      </c>
      <c r="P609" s="73">
        <f t="shared" si="112"/>
        <v>31028.400000000001</v>
      </c>
      <c r="Q609" s="73">
        <f t="shared" si="113"/>
        <v>444740.4</v>
      </c>
      <c r="R609" s="73"/>
      <c r="S609" s="73"/>
      <c r="T609" s="73">
        <f t="shared" si="114"/>
        <v>31028.399999999998</v>
      </c>
      <c r="U609" s="73"/>
      <c r="V609" s="73"/>
      <c r="W609" s="73">
        <f t="shared" si="115"/>
        <v>445240.4</v>
      </c>
      <c r="X609" s="73" t="str">
        <f t="shared" si="116"/>
        <v>High sale</v>
      </c>
      <c r="Y609" s="73">
        <f t="shared" si="120"/>
        <v>20685.600000000002</v>
      </c>
      <c r="Z609" s="73" t="str" cm="1">
        <f t="array" ref="Z609">_xlfn.IFS(Q609&gt;=300000,"Large",Q609&gt;=150000,"Medium", Q609&gt;=0,"Small")</f>
        <v>Large</v>
      </c>
      <c r="AA609" s="73" t="str">
        <f t="shared" si="117"/>
        <v>J</v>
      </c>
      <c r="AB609" s="73" t="str">
        <f t="shared" si="118"/>
        <v>00608</v>
      </c>
      <c r="AC609" s="73" t="str">
        <f t="shared" si="119"/>
        <v>Grace-West</v>
      </c>
      <c r="AD609" s="73"/>
      <c r="AE609" s="73"/>
      <c r="AF609" s="73"/>
      <c r="AG609" s="73"/>
      <c r="AH609" s="74"/>
      <c r="AI609" s="75"/>
    </row>
    <row r="610" spans="1:35" x14ac:dyDescent="0.3">
      <c r="A610" s="76" t="s">
        <v>696</v>
      </c>
      <c r="B610" s="69" t="s">
        <v>1305</v>
      </c>
      <c r="C610" s="69" t="s">
        <v>100</v>
      </c>
      <c r="D610" s="69" t="s">
        <v>740</v>
      </c>
      <c r="E610" s="69" t="s">
        <v>408</v>
      </c>
      <c r="F610" s="69">
        <v>21</v>
      </c>
      <c r="G610" s="69">
        <v>944</v>
      </c>
      <c r="H610" s="69">
        <v>5</v>
      </c>
      <c r="I610" s="69">
        <v>7.5</v>
      </c>
      <c r="J610" s="69" t="s">
        <v>656</v>
      </c>
      <c r="K610" s="69" t="s">
        <v>392</v>
      </c>
      <c r="L610" s="69" t="s">
        <v>643</v>
      </c>
      <c r="M610" s="69">
        <f t="shared" si="109"/>
        <v>19824</v>
      </c>
      <c r="N610" s="69">
        <f t="shared" si="110"/>
        <v>991.2</v>
      </c>
      <c r="O610" s="69">
        <f t="shared" si="111"/>
        <v>18832.8</v>
      </c>
      <c r="P610" s="69">
        <f t="shared" si="112"/>
        <v>1412.46</v>
      </c>
      <c r="Q610" s="69">
        <f t="shared" si="113"/>
        <v>20245.259999999998</v>
      </c>
      <c r="R610" s="69"/>
      <c r="S610" s="69"/>
      <c r="T610" s="69">
        <f t="shared" si="114"/>
        <v>1412.4599999999998</v>
      </c>
      <c r="U610" s="69"/>
      <c r="V610" s="69"/>
      <c r="W610" s="69">
        <f t="shared" si="115"/>
        <v>20745.259999999998</v>
      </c>
      <c r="X610" s="69" t="str">
        <f t="shared" si="116"/>
        <v>Low Sale</v>
      </c>
      <c r="Y610" s="69">
        <f t="shared" si="120"/>
        <v>0</v>
      </c>
      <c r="Z610" s="69" t="str" cm="1">
        <f t="array" ref="Z610">_xlfn.IFS(Q610&gt;=300000,"Large",Q610&gt;=150000,"Medium", Q610&gt;=0,"Small")</f>
        <v>Small</v>
      </c>
      <c r="AA610" s="69" t="str">
        <f t="shared" si="117"/>
        <v>J</v>
      </c>
      <c r="AB610" s="69" t="str">
        <f t="shared" si="118"/>
        <v>00609</v>
      </c>
      <c r="AC610" s="69" t="str">
        <f t="shared" si="119"/>
        <v>Kemi-North</v>
      </c>
      <c r="AD610" s="69"/>
      <c r="AE610" s="69"/>
      <c r="AF610" s="69"/>
      <c r="AG610" s="69"/>
      <c r="AH610" s="70"/>
      <c r="AI610" s="71"/>
    </row>
    <row r="611" spans="1:35" x14ac:dyDescent="0.3">
      <c r="A611" s="72" t="s">
        <v>712</v>
      </c>
      <c r="B611" s="73" t="s">
        <v>1306</v>
      </c>
      <c r="C611" s="73" t="s">
        <v>639</v>
      </c>
      <c r="D611" s="73" t="s">
        <v>672</v>
      </c>
      <c r="E611" s="73" t="s">
        <v>673</v>
      </c>
      <c r="F611" s="73">
        <v>33</v>
      </c>
      <c r="G611" s="73">
        <v>13343</v>
      </c>
      <c r="H611" s="73">
        <v>15</v>
      </c>
      <c r="I611" s="73">
        <v>7.5</v>
      </c>
      <c r="J611" s="73" t="s">
        <v>656</v>
      </c>
      <c r="K611" s="73" t="s">
        <v>384</v>
      </c>
      <c r="L611" s="73" t="s">
        <v>649</v>
      </c>
      <c r="M611" s="73">
        <f t="shared" si="109"/>
        <v>440319</v>
      </c>
      <c r="N611" s="73">
        <f t="shared" si="110"/>
        <v>66047.850000000006</v>
      </c>
      <c r="O611" s="73">
        <f t="shared" si="111"/>
        <v>374271.15</v>
      </c>
      <c r="P611" s="73">
        <f t="shared" si="112"/>
        <v>28070.33625</v>
      </c>
      <c r="Q611" s="73">
        <f t="shared" si="113"/>
        <v>402341.48625000002</v>
      </c>
      <c r="R611" s="73"/>
      <c r="S611" s="73"/>
      <c r="T611" s="73">
        <f t="shared" si="114"/>
        <v>28070.33625</v>
      </c>
      <c r="U611" s="73"/>
      <c r="V611" s="73"/>
      <c r="W611" s="73">
        <f t="shared" si="115"/>
        <v>402841.48625000002</v>
      </c>
      <c r="X611" s="73" t="str">
        <f t="shared" si="116"/>
        <v>High sale</v>
      </c>
      <c r="Y611" s="73">
        <f t="shared" si="120"/>
        <v>18713.557500000003</v>
      </c>
      <c r="Z611" s="73" t="str" cm="1">
        <f t="array" ref="Z611">_xlfn.IFS(Q611&gt;=300000,"Large",Q611&gt;=150000,"Medium", Q611&gt;=0,"Small")</f>
        <v>Large</v>
      </c>
      <c r="AA611" s="73" t="str">
        <f t="shared" si="117"/>
        <v>J</v>
      </c>
      <c r="AB611" s="73" t="str">
        <f t="shared" si="118"/>
        <v>00610</v>
      </c>
      <c r="AC611" s="73" t="str">
        <f t="shared" si="119"/>
        <v>Grace-West</v>
      </c>
      <c r="AD611" s="73"/>
      <c r="AE611" s="73"/>
      <c r="AF611" s="73"/>
      <c r="AG611" s="73"/>
      <c r="AH611" s="74"/>
      <c r="AI611" s="75"/>
    </row>
    <row r="612" spans="1:35" x14ac:dyDescent="0.3">
      <c r="A612" s="76" t="s">
        <v>812</v>
      </c>
      <c r="B612" s="69" t="s">
        <v>1307</v>
      </c>
      <c r="C612" s="69" t="s">
        <v>714</v>
      </c>
      <c r="D612" s="69" t="s">
        <v>652</v>
      </c>
      <c r="E612" s="69" t="s">
        <v>653</v>
      </c>
      <c r="F612" s="69">
        <v>30</v>
      </c>
      <c r="G612" s="69">
        <v>10714</v>
      </c>
      <c r="H612" s="69">
        <v>15</v>
      </c>
      <c r="I612" s="69">
        <v>7.5</v>
      </c>
      <c r="J612" s="69" t="s">
        <v>635</v>
      </c>
      <c r="K612" s="69" t="s">
        <v>384</v>
      </c>
      <c r="L612" s="69" t="s">
        <v>636</v>
      </c>
      <c r="M612" s="69">
        <f t="shared" si="109"/>
        <v>321420</v>
      </c>
      <c r="N612" s="69">
        <f t="shared" si="110"/>
        <v>48213</v>
      </c>
      <c r="O612" s="69">
        <f t="shared" si="111"/>
        <v>273207</v>
      </c>
      <c r="P612" s="69">
        <f t="shared" si="112"/>
        <v>20490.525000000001</v>
      </c>
      <c r="Q612" s="69">
        <f t="shared" si="113"/>
        <v>293697.52500000002</v>
      </c>
      <c r="R612" s="69"/>
      <c r="S612" s="69"/>
      <c r="T612" s="69">
        <f t="shared" si="114"/>
        <v>20490.524999999998</v>
      </c>
      <c r="U612" s="69"/>
      <c r="V612" s="69"/>
      <c r="W612" s="69">
        <f t="shared" si="115"/>
        <v>294197.52500000002</v>
      </c>
      <c r="X612" s="69" t="str">
        <f t="shared" si="116"/>
        <v>High sale</v>
      </c>
      <c r="Y612" s="69">
        <f t="shared" si="120"/>
        <v>13660.35</v>
      </c>
      <c r="Z612" s="69" t="str" cm="1">
        <f t="array" ref="Z612">_xlfn.IFS(Q612&gt;=300000,"Large",Q612&gt;=150000,"Medium", Q612&gt;=0,"Small")</f>
        <v>Medium</v>
      </c>
      <c r="AA612" s="69" t="str">
        <f t="shared" si="117"/>
        <v>J</v>
      </c>
      <c r="AB612" s="69" t="str">
        <f t="shared" si="118"/>
        <v>00611</v>
      </c>
      <c r="AC612" s="69" t="str">
        <f t="shared" si="119"/>
        <v>Hassan-South</v>
      </c>
      <c r="AD612" s="69"/>
      <c r="AE612" s="69"/>
      <c r="AF612" s="69"/>
      <c r="AG612" s="69"/>
      <c r="AH612" s="70"/>
      <c r="AI612" s="71"/>
    </row>
    <row r="613" spans="1:35" x14ac:dyDescent="0.3">
      <c r="A613" s="72" t="s">
        <v>696</v>
      </c>
      <c r="B613" s="73" t="s">
        <v>1308</v>
      </c>
      <c r="C613" s="73" t="s">
        <v>671</v>
      </c>
      <c r="D613" s="73" t="s">
        <v>652</v>
      </c>
      <c r="E613" s="73" t="s">
        <v>653</v>
      </c>
      <c r="F613" s="73">
        <v>41</v>
      </c>
      <c r="G613" s="73">
        <v>6699</v>
      </c>
      <c r="H613" s="73">
        <v>0</v>
      </c>
      <c r="I613" s="73">
        <v>7.5</v>
      </c>
      <c r="J613" s="73" t="s">
        <v>642</v>
      </c>
      <c r="K613" s="73" t="s">
        <v>392</v>
      </c>
      <c r="L613" s="73" t="s">
        <v>665</v>
      </c>
      <c r="M613" s="73">
        <f t="shared" si="109"/>
        <v>274659</v>
      </c>
      <c r="N613" s="73">
        <f t="shared" si="110"/>
        <v>0</v>
      </c>
      <c r="O613" s="73">
        <f t="shared" si="111"/>
        <v>274659</v>
      </c>
      <c r="P613" s="73">
        <f t="shared" si="112"/>
        <v>20599.424999999999</v>
      </c>
      <c r="Q613" s="73">
        <f t="shared" si="113"/>
        <v>295258.42499999999</v>
      </c>
      <c r="R613" s="73"/>
      <c r="S613" s="73"/>
      <c r="T613" s="73">
        <f t="shared" si="114"/>
        <v>20599.424999999999</v>
      </c>
      <c r="U613" s="73"/>
      <c r="V613" s="73"/>
      <c r="W613" s="73">
        <f t="shared" si="115"/>
        <v>295758.42499999999</v>
      </c>
      <c r="X613" s="73" t="str">
        <f t="shared" si="116"/>
        <v>High sale</v>
      </c>
      <c r="Y613" s="73">
        <f t="shared" si="120"/>
        <v>13732.95</v>
      </c>
      <c r="Z613" s="73" t="str" cm="1">
        <f t="array" ref="Z613">_xlfn.IFS(Q613&gt;=300000,"Large",Q613&gt;=150000,"Medium", Q613&gt;=0,"Small")</f>
        <v>Medium</v>
      </c>
      <c r="AA613" s="73" t="str">
        <f t="shared" si="117"/>
        <v>J</v>
      </c>
      <c r="AB613" s="73" t="str">
        <f t="shared" si="118"/>
        <v>00612</v>
      </c>
      <c r="AC613" s="73" t="str">
        <f t="shared" si="119"/>
        <v>Bola-East</v>
      </c>
      <c r="AD613" s="73"/>
      <c r="AE613" s="73"/>
      <c r="AF613" s="73"/>
      <c r="AG613" s="73"/>
      <c r="AH613" s="74"/>
      <c r="AI613" s="75"/>
    </row>
    <row r="614" spans="1:35" x14ac:dyDescent="0.3">
      <c r="A614" s="76" t="s">
        <v>727</v>
      </c>
      <c r="B614" s="69" t="s">
        <v>1309</v>
      </c>
      <c r="C614" s="69" t="s">
        <v>373</v>
      </c>
      <c r="D614" s="69" t="s">
        <v>246</v>
      </c>
      <c r="E614" s="69" t="s">
        <v>416</v>
      </c>
      <c r="F614" s="69">
        <v>32</v>
      </c>
      <c r="G614" s="69">
        <v>11434</v>
      </c>
      <c r="H614" s="69">
        <v>5</v>
      </c>
      <c r="I614" s="69">
        <v>7.5</v>
      </c>
      <c r="J614" s="69" t="s">
        <v>642</v>
      </c>
      <c r="K614" s="69" t="s">
        <v>384</v>
      </c>
      <c r="L614" s="69" t="s">
        <v>665</v>
      </c>
      <c r="M614" s="69">
        <f t="shared" si="109"/>
        <v>365888</v>
      </c>
      <c r="N614" s="69">
        <f t="shared" si="110"/>
        <v>18294.400000000001</v>
      </c>
      <c r="O614" s="69">
        <f t="shared" si="111"/>
        <v>347593.6</v>
      </c>
      <c r="P614" s="69">
        <f t="shared" si="112"/>
        <v>26069.52</v>
      </c>
      <c r="Q614" s="69">
        <f t="shared" si="113"/>
        <v>373663.12</v>
      </c>
      <c r="R614" s="69"/>
      <c r="S614" s="69"/>
      <c r="T614" s="69">
        <f t="shared" si="114"/>
        <v>26069.519999999997</v>
      </c>
      <c r="U614" s="69"/>
      <c r="V614" s="69"/>
      <c r="W614" s="69">
        <f t="shared" si="115"/>
        <v>374163.12</v>
      </c>
      <c r="X614" s="69" t="str">
        <f t="shared" si="116"/>
        <v>High sale</v>
      </c>
      <c r="Y614" s="69">
        <f t="shared" si="120"/>
        <v>17379.68</v>
      </c>
      <c r="Z614" s="69" t="str" cm="1">
        <f t="array" ref="Z614">_xlfn.IFS(Q614&gt;=300000,"Large",Q614&gt;=150000,"Medium", Q614&gt;=0,"Small")</f>
        <v>Large</v>
      </c>
      <c r="AA614" s="69" t="str">
        <f t="shared" si="117"/>
        <v>J</v>
      </c>
      <c r="AB614" s="69" t="str">
        <f t="shared" si="118"/>
        <v>00613</v>
      </c>
      <c r="AC614" s="69" t="str">
        <f t="shared" si="119"/>
        <v>Fatima-East</v>
      </c>
      <c r="AD614" s="69"/>
      <c r="AE614" s="69"/>
      <c r="AF614" s="69"/>
      <c r="AG614" s="69"/>
      <c r="AH614" s="70"/>
      <c r="AI614" s="71"/>
    </row>
    <row r="615" spans="1:35" x14ac:dyDescent="0.3">
      <c r="A615" s="72" t="s">
        <v>687</v>
      </c>
      <c r="B615" s="73" t="s">
        <v>1310</v>
      </c>
      <c r="C615" s="73" t="s">
        <v>662</v>
      </c>
      <c r="D615" s="73" t="s">
        <v>663</v>
      </c>
      <c r="E615" s="73" t="s">
        <v>664</v>
      </c>
      <c r="F615" s="73">
        <v>44</v>
      </c>
      <c r="G615" s="73">
        <v>10860</v>
      </c>
      <c r="H615" s="73">
        <v>15</v>
      </c>
      <c r="I615" s="73">
        <v>7.5</v>
      </c>
      <c r="J615" s="73" t="s">
        <v>642</v>
      </c>
      <c r="K615" s="73" t="s">
        <v>384</v>
      </c>
      <c r="L615" s="73" t="s">
        <v>649</v>
      </c>
      <c r="M615" s="73">
        <f t="shared" si="109"/>
        <v>477840</v>
      </c>
      <c r="N615" s="73">
        <f t="shared" si="110"/>
        <v>71676</v>
      </c>
      <c r="O615" s="73">
        <f t="shared" si="111"/>
        <v>406164</v>
      </c>
      <c r="P615" s="73">
        <f t="shared" si="112"/>
        <v>30462.3</v>
      </c>
      <c r="Q615" s="73">
        <f t="shared" si="113"/>
        <v>436626.3</v>
      </c>
      <c r="R615" s="73"/>
      <c r="S615" s="73"/>
      <c r="T615" s="73">
        <f t="shared" si="114"/>
        <v>30462.3</v>
      </c>
      <c r="U615" s="73"/>
      <c r="V615" s="73"/>
      <c r="W615" s="73">
        <f t="shared" si="115"/>
        <v>437126.3</v>
      </c>
      <c r="X615" s="73" t="str">
        <f t="shared" si="116"/>
        <v>High sale</v>
      </c>
      <c r="Y615" s="73">
        <f t="shared" si="120"/>
        <v>20308.2</v>
      </c>
      <c r="Z615" s="73" t="str" cm="1">
        <f t="array" ref="Z615">_xlfn.IFS(Q615&gt;=300000,"Large",Q615&gt;=150000,"Medium", Q615&gt;=0,"Small")</f>
        <v>Large</v>
      </c>
      <c r="AA615" s="73" t="str">
        <f t="shared" si="117"/>
        <v>J</v>
      </c>
      <c r="AB615" s="73" t="str">
        <f t="shared" si="118"/>
        <v>00614</v>
      </c>
      <c r="AC615" s="73" t="str">
        <f t="shared" si="119"/>
        <v>Ade-West</v>
      </c>
      <c r="AD615" s="73"/>
      <c r="AE615" s="73"/>
      <c r="AF615" s="73"/>
      <c r="AG615" s="73"/>
      <c r="AH615" s="74"/>
      <c r="AI615" s="75"/>
    </row>
    <row r="616" spans="1:35" x14ac:dyDescent="0.3">
      <c r="A616" s="76" t="s">
        <v>812</v>
      </c>
      <c r="B616" s="69" t="s">
        <v>1311</v>
      </c>
      <c r="C616" s="69" t="s">
        <v>671</v>
      </c>
      <c r="D616" s="69" t="s">
        <v>660</v>
      </c>
      <c r="E616" s="69" t="s">
        <v>406</v>
      </c>
      <c r="F616" s="69">
        <v>26</v>
      </c>
      <c r="G616" s="69">
        <v>13145</v>
      </c>
      <c r="H616" s="69">
        <v>0</v>
      </c>
      <c r="I616" s="69">
        <v>7.5</v>
      </c>
      <c r="J616" s="69" t="s">
        <v>642</v>
      </c>
      <c r="K616" s="69" t="s">
        <v>372</v>
      </c>
      <c r="L616" s="69" t="s">
        <v>649</v>
      </c>
      <c r="M616" s="69">
        <f t="shared" si="109"/>
        <v>341770</v>
      </c>
      <c r="N616" s="69">
        <f t="shared" si="110"/>
        <v>0</v>
      </c>
      <c r="O616" s="69">
        <f t="shared" si="111"/>
        <v>341770</v>
      </c>
      <c r="P616" s="69">
        <f t="shared" si="112"/>
        <v>25632.75</v>
      </c>
      <c r="Q616" s="69">
        <f t="shared" si="113"/>
        <v>367402.75</v>
      </c>
      <c r="R616" s="69"/>
      <c r="S616" s="69"/>
      <c r="T616" s="69">
        <f t="shared" si="114"/>
        <v>25632.75</v>
      </c>
      <c r="U616" s="69"/>
      <c r="V616" s="69"/>
      <c r="W616" s="69">
        <f t="shared" si="115"/>
        <v>367902.75</v>
      </c>
      <c r="X616" s="69" t="str">
        <f t="shared" si="116"/>
        <v>High sale</v>
      </c>
      <c r="Y616" s="69">
        <f t="shared" si="120"/>
        <v>0</v>
      </c>
      <c r="Z616" s="69" t="str" cm="1">
        <f t="array" ref="Z616">_xlfn.IFS(Q616&gt;=300000,"Large",Q616&gt;=150000,"Medium", Q616&gt;=0,"Small")</f>
        <v>Large</v>
      </c>
      <c r="AA616" s="69" t="str">
        <f t="shared" si="117"/>
        <v>J</v>
      </c>
      <c r="AB616" s="69" t="str">
        <f t="shared" si="118"/>
        <v>00615</v>
      </c>
      <c r="AC616" s="69" t="str">
        <f t="shared" si="119"/>
        <v>Bola-West</v>
      </c>
      <c r="AD616" s="69"/>
      <c r="AE616" s="69"/>
      <c r="AF616" s="69"/>
      <c r="AG616" s="69"/>
      <c r="AH616" s="70"/>
      <c r="AI616" s="71"/>
    </row>
    <row r="617" spans="1:35" x14ac:dyDescent="0.3">
      <c r="A617" s="72" t="s">
        <v>724</v>
      </c>
      <c r="B617" s="73" t="s">
        <v>1312</v>
      </c>
      <c r="C617" s="73" t="s">
        <v>373</v>
      </c>
      <c r="D617" s="73" t="s">
        <v>675</v>
      </c>
      <c r="E617" s="73" t="s">
        <v>403</v>
      </c>
      <c r="F617" s="73">
        <v>6</v>
      </c>
      <c r="G617" s="73">
        <v>7106</v>
      </c>
      <c r="H617" s="73">
        <v>5</v>
      </c>
      <c r="I617" s="73">
        <v>7.5</v>
      </c>
      <c r="J617" s="73" t="s">
        <v>642</v>
      </c>
      <c r="K617" s="73" t="s">
        <v>372</v>
      </c>
      <c r="L617" s="73" t="s">
        <v>643</v>
      </c>
      <c r="M617" s="73">
        <f t="shared" si="109"/>
        <v>42636</v>
      </c>
      <c r="N617" s="73">
        <f t="shared" si="110"/>
        <v>2131.8000000000002</v>
      </c>
      <c r="O617" s="73">
        <f t="shared" si="111"/>
        <v>40504.199999999997</v>
      </c>
      <c r="P617" s="73">
        <f t="shared" si="112"/>
        <v>3037.8150000000001</v>
      </c>
      <c r="Q617" s="73">
        <f t="shared" si="113"/>
        <v>43542.014999999999</v>
      </c>
      <c r="R617" s="73"/>
      <c r="S617" s="73"/>
      <c r="T617" s="73">
        <f t="shared" si="114"/>
        <v>3037.8149999999996</v>
      </c>
      <c r="U617" s="73"/>
      <c r="V617" s="73"/>
      <c r="W617" s="73">
        <f t="shared" si="115"/>
        <v>44042.014999999999</v>
      </c>
      <c r="X617" s="73" t="str">
        <f t="shared" si="116"/>
        <v>Low Sale</v>
      </c>
      <c r="Y617" s="73">
        <f t="shared" si="120"/>
        <v>0</v>
      </c>
      <c r="Z617" s="73" t="str" cm="1">
        <f t="array" ref="Z617">_xlfn.IFS(Q617&gt;=300000,"Large",Q617&gt;=150000,"Medium", Q617&gt;=0,"Small")</f>
        <v>Small</v>
      </c>
      <c r="AA617" s="73" t="str">
        <f t="shared" si="117"/>
        <v>J</v>
      </c>
      <c r="AB617" s="73" t="str">
        <f t="shared" si="118"/>
        <v>00616</v>
      </c>
      <c r="AC617" s="73" t="str">
        <f t="shared" si="119"/>
        <v>Fatima-North</v>
      </c>
      <c r="AD617" s="73"/>
      <c r="AE617" s="73"/>
      <c r="AF617" s="73"/>
      <c r="AG617" s="73"/>
      <c r="AH617" s="74"/>
      <c r="AI617" s="75"/>
    </row>
    <row r="618" spans="1:35" x14ac:dyDescent="0.3">
      <c r="A618" s="76" t="s">
        <v>632</v>
      </c>
      <c r="B618" s="69" t="s">
        <v>1313</v>
      </c>
      <c r="C618" s="69" t="s">
        <v>379</v>
      </c>
      <c r="D618" s="69" t="s">
        <v>710</v>
      </c>
      <c r="E618" s="69" t="s">
        <v>641</v>
      </c>
      <c r="F618" s="69">
        <v>39</v>
      </c>
      <c r="G618" s="69">
        <v>10933</v>
      </c>
      <c r="H618" s="69">
        <v>0</v>
      </c>
      <c r="I618" s="69">
        <v>7.5</v>
      </c>
      <c r="J618" s="69" t="s">
        <v>642</v>
      </c>
      <c r="K618" s="69" t="s">
        <v>384</v>
      </c>
      <c r="L618" s="69" t="s">
        <v>636</v>
      </c>
      <c r="M618" s="69">
        <f t="shared" si="109"/>
        <v>426387</v>
      </c>
      <c r="N618" s="69">
        <f t="shared" si="110"/>
        <v>0</v>
      </c>
      <c r="O618" s="69">
        <f t="shared" si="111"/>
        <v>426387</v>
      </c>
      <c r="P618" s="69">
        <f t="shared" si="112"/>
        <v>31979.025000000001</v>
      </c>
      <c r="Q618" s="69">
        <f t="shared" si="113"/>
        <v>458366.02500000002</v>
      </c>
      <c r="R618" s="69"/>
      <c r="S618" s="69"/>
      <c r="T618" s="69">
        <f t="shared" si="114"/>
        <v>31979.024999999998</v>
      </c>
      <c r="U618" s="69"/>
      <c r="V618" s="69"/>
      <c r="W618" s="69">
        <f t="shared" si="115"/>
        <v>458866.02500000002</v>
      </c>
      <c r="X618" s="69" t="str">
        <f t="shared" si="116"/>
        <v>High sale</v>
      </c>
      <c r="Y618" s="69">
        <f t="shared" si="120"/>
        <v>21319.350000000002</v>
      </c>
      <c r="Z618" s="69" t="str" cm="1">
        <f t="array" ref="Z618">_xlfn.IFS(Q618&gt;=300000,"Large",Q618&gt;=150000,"Medium", Q618&gt;=0,"Small")</f>
        <v>Large</v>
      </c>
      <c r="AA618" s="69" t="str">
        <f t="shared" si="117"/>
        <v>J</v>
      </c>
      <c r="AB618" s="69" t="str">
        <f t="shared" si="118"/>
        <v>00617</v>
      </c>
      <c r="AC618" s="69" t="str">
        <f t="shared" si="119"/>
        <v>John-South</v>
      </c>
      <c r="AD618" s="69"/>
      <c r="AE618" s="69"/>
      <c r="AF618" s="69"/>
      <c r="AG618" s="69"/>
      <c r="AH618" s="70"/>
      <c r="AI618" s="71"/>
    </row>
    <row r="619" spans="1:35" x14ac:dyDescent="0.3">
      <c r="A619" s="72" t="s">
        <v>687</v>
      </c>
      <c r="B619" s="73" t="s">
        <v>1314</v>
      </c>
      <c r="C619" s="73" t="s">
        <v>646</v>
      </c>
      <c r="D619" s="73" t="s">
        <v>685</v>
      </c>
      <c r="E619" s="73" t="s">
        <v>406</v>
      </c>
      <c r="F619" s="73">
        <v>47</v>
      </c>
      <c r="G619" s="73">
        <v>12712</v>
      </c>
      <c r="H619" s="73">
        <v>15</v>
      </c>
      <c r="I619" s="73">
        <v>7.5</v>
      </c>
      <c r="J619" s="73" t="s">
        <v>648</v>
      </c>
      <c r="K619" s="73" t="s">
        <v>372</v>
      </c>
      <c r="L619" s="73" t="s">
        <v>636</v>
      </c>
      <c r="M619" s="73">
        <f t="shared" si="109"/>
        <v>597464</v>
      </c>
      <c r="N619" s="73">
        <f t="shared" si="110"/>
        <v>89619.6</v>
      </c>
      <c r="O619" s="73">
        <f t="shared" si="111"/>
        <v>507844.4</v>
      </c>
      <c r="P619" s="73">
        <f t="shared" si="112"/>
        <v>38088.33</v>
      </c>
      <c r="Q619" s="73">
        <f t="shared" si="113"/>
        <v>545932.73</v>
      </c>
      <c r="R619" s="73"/>
      <c r="S619" s="73"/>
      <c r="T619" s="73">
        <f t="shared" si="114"/>
        <v>38088.33</v>
      </c>
      <c r="U619" s="73"/>
      <c r="V619" s="73"/>
      <c r="W619" s="73">
        <f t="shared" si="115"/>
        <v>546432.73</v>
      </c>
      <c r="X619" s="73" t="str">
        <f t="shared" si="116"/>
        <v>High sale</v>
      </c>
      <c r="Y619" s="73">
        <f t="shared" si="120"/>
        <v>25392.22</v>
      </c>
      <c r="Z619" s="73" t="str" cm="1">
        <f t="array" ref="Z619">_xlfn.IFS(Q619&gt;=300000,"Large",Q619&gt;=150000,"Medium", Q619&gt;=0,"Small")</f>
        <v>Large</v>
      </c>
      <c r="AA619" s="73" t="str">
        <f t="shared" si="117"/>
        <v>J</v>
      </c>
      <c r="AB619" s="73" t="str">
        <f t="shared" si="118"/>
        <v>00618</v>
      </c>
      <c r="AC619" s="73" t="str">
        <f t="shared" si="119"/>
        <v>Lucky-South</v>
      </c>
      <c r="AD619" s="73"/>
      <c r="AE619" s="73"/>
      <c r="AF619" s="73"/>
      <c r="AG619" s="73"/>
      <c r="AH619" s="74"/>
      <c r="AI619" s="75"/>
    </row>
    <row r="620" spans="1:35" x14ac:dyDescent="0.3">
      <c r="A620" s="76" t="s">
        <v>691</v>
      </c>
      <c r="B620" s="69" t="s">
        <v>1315</v>
      </c>
      <c r="C620" s="69" t="s">
        <v>100</v>
      </c>
      <c r="D620" s="69" t="s">
        <v>675</v>
      </c>
      <c r="E620" s="69" t="s">
        <v>403</v>
      </c>
      <c r="F620" s="69">
        <v>40</v>
      </c>
      <c r="G620" s="69">
        <v>10218</v>
      </c>
      <c r="H620" s="69">
        <v>10</v>
      </c>
      <c r="I620" s="69">
        <v>7.5</v>
      </c>
      <c r="J620" s="69" t="s">
        <v>635</v>
      </c>
      <c r="K620" s="69" t="s">
        <v>372</v>
      </c>
      <c r="L620" s="69" t="s">
        <v>643</v>
      </c>
      <c r="M620" s="69">
        <f t="shared" si="109"/>
        <v>408720</v>
      </c>
      <c r="N620" s="69">
        <f t="shared" si="110"/>
        <v>40872</v>
      </c>
      <c r="O620" s="69">
        <f t="shared" si="111"/>
        <v>367848</v>
      </c>
      <c r="P620" s="69">
        <f t="shared" si="112"/>
        <v>27588.6</v>
      </c>
      <c r="Q620" s="69">
        <f t="shared" si="113"/>
        <v>395436.6</v>
      </c>
      <c r="R620" s="69"/>
      <c r="S620" s="69"/>
      <c r="T620" s="69">
        <f t="shared" si="114"/>
        <v>27588.6</v>
      </c>
      <c r="U620" s="69"/>
      <c r="V620" s="69"/>
      <c r="W620" s="69">
        <f t="shared" si="115"/>
        <v>395936.6</v>
      </c>
      <c r="X620" s="69" t="str">
        <f t="shared" si="116"/>
        <v>High sale</v>
      </c>
      <c r="Y620" s="69">
        <f t="shared" si="120"/>
        <v>18392.400000000001</v>
      </c>
      <c r="Z620" s="69" t="str" cm="1">
        <f t="array" ref="Z620">_xlfn.IFS(Q620&gt;=300000,"Large",Q620&gt;=150000,"Medium", Q620&gt;=0,"Small")</f>
        <v>Large</v>
      </c>
      <c r="AA620" s="69" t="str">
        <f t="shared" si="117"/>
        <v>J</v>
      </c>
      <c r="AB620" s="69" t="str">
        <f t="shared" si="118"/>
        <v>00619</v>
      </c>
      <c r="AC620" s="69" t="str">
        <f t="shared" si="119"/>
        <v>Kemi-North</v>
      </c>
      <c r="AD620" s="69"/>
      <c r="AE620" s="69"/>
      <c r="AF620" s="69"/>
      <c r="AG620" s="69"/>
      <c r="AH620" s="70"/>
      <c r="AI620" s="71"/>
    </row>
    <row r="621" spans="1:35" x14ac:dyDescent="0.3">
      <c r="A621" s="72" t="s">
        <v>701</v>
      </c>
      <c r="B621" s="73" t="s">
        <v>1316</v>
      </c>
      <c r="C621" s="73" t="s">
        <v>93</v>
      </c>
      <c r="D621" s="73" t="s">
        <v>685</v>
      </c>
      <c r="E621" s="73" t="s">
        <v>406</v>
      </c>
      <c r="F621" s="73">
        <v>50</v>
      </c>
      <c r="G621" s="73">
        <v>2080</v>
      </c>
      <c r="H621" s="73">
        <v>0</v>
      </c>
      <c r="I621" s="73">
        <v>7.5</v>
      </c>
      <c r="J621" s="73" t="s">
        <v>635</v>
      </c>
      <c r="K621" s="73" t="s">
        <v>392</v>
      </c>
      <c r="L621" s="73" t="s">
        <v>636</v>
      </c>
      <c r="M621" s="73">
        <f t="shared" si="109"/>
        <v>104000</v>
      </c>
      <c r="N621" s="73">
        <f t="shared" si="110"/>
        <v>0</v>
      </c>
      <c r="O621" s="73">
        <f t="shared" si="111"/>
        <v>104000</v>
      </c>
      <c r="P621" s="73">
        <f t="shared" si="112"/>
        <v>7800</v>
      </c>
      <c r="Q621" s="73">
        <f t="shared" si="113"/>
        <v>111800</v>
      </c>
      <c r="R621" s="73"/>
      <c r="S621" s="73"/>
      <c r="T621" s="73">
        <f t="shared" si="114"/>
        <v>7800</v>
      </c>
      <c r="U621" s="73"/>
      <c r="V621" s="73"/>
      <c r="W621" s="73">
        <f t="shared" si="115"/>
        <v>112300</v>
      </c>
      <c r="X621" s="73" t="str">
        <f t="shared" si="116"/>
        <v>High sale</v>
      </c>
      <c r="Y621" s="73">
        <f t="shared" si="120"/>
        <v>5200</v>
      </c>
      <c r="Z621" s="73" t="str" cm="1">
        <f t="array" ref="Z621">_xlfn.IFS(Q621&gt;=300000,"Large",Q621&gt;=150000,"Medium", Q621&gt;=0,"Small")</f>
        <v>Small</v>
      </c>
      <c r="AA621" s="73" t="str">
        <f t="shared" si="117"/>
        <v>J</v>
      </c>
      <c r="AB621" s="73" t="str">
        <f t="shared" si="118"/>
        <v>00620</v>
      </c>
      <c r="AC621" s="73" t="str">
        <f t="shared" si="119"/>
        <v>Ibrahim-South</v>
      </c>
      <c r="AD621" s="73"/>
      <c r="AE621" s="73"/>
      <c r="AF621" s="73"/>
      <c r="AG621" s="73"/>
      <c r="AH621" s="74"/>
      <c r="AI621" s="75"/>
    </row>
    <row r="622" spans="1:35" x14ac:dyDescent="0.3">
      <c r="A622" s="76" t="s">
        <v>691</v>
      </c>
      <c r="B622" s="69" t="s">
        <v>1317</v>
      </c>
      <c r="C622" s="69" t="s">
        <v>639</v>
      </c>
      <c r="D622" s="69" t="s">
        <v>246</v>
      </c>
      <c r="E622" s="69" t="s">
        <v>416</v>
      </c>
      <c r="F622" s="69">
        <v>37</v>
      </c>
      <c r="G622" s="69">
        <v>13379</v>
      </c>
      <c r="H622" s="69">
        <v>15</v>
      </c>
      <c r="I622" s="69">
        <v>7.5</v>
      </c>
      <c r="J622" s="69" t="s">
        <v>656</v>
      </c>
      <c r="K622" s="69" t="s">
        <v>392</v>
      </c>
      <c r="L622" s="69" t="s">
        <v>665</v>
      </c>
      <c r="M622" s="69">
        <f t="shared" si="109"/>
        <v>495023</v>
      </c>
      <c r="N622" s="69">
        <f t="shared" si="110"/>
        <v>74253.45</v>
      </c>
      <c r="O622" s="69">
        <f t="shared" si="111"/>
        <v>420769.55</v>
      </c>
      <c r="P622" s="69">
        <f t="shared" si="112"/>
        <v>31557.716250000001</v>
      </c>
      <c r="Q622" s="69">
        <f t="shared" si="113"/>
        <v>452327.26624999999</v>
      </c>
      <c r="R622" s="69"/>
      <c r="S622" s="69"/>
      <c r="T622" s="69">
        <f t="shared" si="114"/>
        <v>31557.716249999998</v>
      </c>
      <c r="U622" s="69"/>
      <c r="V622" s="69"/>
      <c r="W622" s="69">
        <f t="shared" si="115"/>
        <v>452827.26624999999</v>
      </c>
      <c r="X622" s="69" t="str">
        <f t="shared" si="116"/>
        <v>High sale</v>
      </c>
      <c r="Y622" s="69">
        <f t="shared" si="120"/>
        <v>21038.477500000001</v>
      </c>
      <c r="Z622" s="69" t="str" cm="1">
        <f t="array" ref="Z622">_xlfn.IFS(Q622&gt;=300000,"Large",Q622&gt;=150000,"Medium", Q622&gt;=0,"Small")</f>
        <v>Large</v>
      </c>
      <c r="AA622" s="69" t="str">
        <f t="shared" si="117"/>
        <v>J</v>
      </c>
      <c r="AB622" s="69" t="str">
        <f t="shared" si="118"/>
        <v>00621</v>
      </c>
      <c r="AC622" s="69" t="str">
        <f t="shared" si="119"/>
        <v>Grace-East</v>
      </c>
      <c r="AD622" s="69"/>
      <c r="AE622" s="69"/>
      <c r="AF622" s="69"/>
      <c r="AG622" s="69"/>
      <c r="AH622" s="70"/>
      <c r="AI622" s="71"/>
    </row>
    <row r="623" spans="1:35" x14ac:dyDescent="0.3">
      <c r="A623" s="72" t="s">
        <v>644</v>
      </c>
      <c r="B623" s="73" t="s">
        <v>1318</v>
      </c>
      <c r="C623" s="73" t="s">
        <v>671</v>
      </c>
      <c r="D623" s="73" t="s">
        <v>652</v>
      </c>
      <c r="E623" s="73" t="s">
        <v>653</v>
      </c>
      <c r="F623" s="73">
        <v>2</v>
      </c>
      <c r="G623" s="73">
        <v>7813</v>
      </c>
      <c r="H623" s="73">
        <v>0</v>
      </c>
      <c r="I623" s="73">
        <v>7.5</v>
      </c>
      <c r="J623" s="73" t="s">
        <v>648</v>
      </c>
      <c r="K623" s="73" t="s">
        <v>384</v>
      </c>
      <c r="L623" s="73" t="s">
        <v>643</v>
      </c>
      <c r="M623" s="73">
        <f t="shared" si="109"/>
        <v>15626</v>
      </c>
      <c r="N623" s="73">
        <f t="shared" si="110"/>
        <v>0</v>
      </c>
      <c r="O623" s="73">
        <f t="shared" si="111"/>
        <v>15626</v>
      </c>
      <c r="P623" s="73">
        <f t="shared" si="112"/>
        <v>1171.95</v>
      </c>
      <c r="Q623" s="73">
        <f t="shared" si="113"/>
        <v>16797.95</v>
      </c>
      <c r="R623" s="73"/>
      <c r="S623" s="73"/>
      <c r="T623" s="73">
        <f t="shared" si="114"/>
        <v>1171.95</v>
      </c>
      <c r="U623" s="73"/>
      <c r="V623" s="73"/>
      <c r="W623" s="73">
        <f t="shared" si="115"/>
        <v>17297.95</v>
      </c>
      <c r="X623" s="73" t="str">
        <f t="shared" si="116"/>
        <v>Low Sale</v>
      </c>
      <c r="Y623" s="73">
        <f t="shared" si="120"/>
        <v>0</v>
      </c>
      <c r="Z623" s="73" t="str" cm="1">
        <f t="array" ref="Z623">_xlfn.IFS(Q623&gt;=300000,"Large",Q623&gt;=150000,"Medium", Q623&gt;=0,"Small")</f>
        <v>Small</v>
      </c>
      <c r="AA623" s="73" t="str">
        <f t="shared" si="117"/>
        <v>J</v>
      </c>
      <c r="AB623" s="73" t="str">
        <f t="shared" si="118"/>
        <v>00622</v>
      </c>
      <c r="AC623" s="73" t="str">
        <f t="shared" si="119"/>
        <v>Bola-North</v>
      </c>
      <c r="AD623" s="73"/>
      <c r="AE623" s="73"/>
      <c r="AF623" s="73"/>
      <c r="AG623" s="73"/>
      <c r="AH623" s="74"/>
      <c r="AI623" s="75"/>
    </row>
    <row r="624" spans="1:35" x14ac:dyDescent="0.3">
      <c r="A624" s="76" t="s">
        <v>666</v>
      </c>
      <c r="B624" s="69" t="s">
        <v>1319</v>
      </c>
      <c r="C624" s="69" t="s">
        <v>662</v>
      </c>
      <c r="D624" s="69" t="s">
        <v>690</v>
      </c>
      <c r="E624" s="69" t="s">
        <v>408</v>
      </c>
      <c r="F624" s="69">
        <v>12</v>
      </c>
      <c r="G624" s="69">
        <v>8467</v>
      </c>
      <c r="H624" s="69">
        <v>10</v>
      </c>
      <c r="I624" s="69">
        <v>7.5</v>
      </c>
      <c r="J624" s="69" t="s">
        <v>656</v>
      </c>
      <c r="K624" s="69" t="s">
        <v>372</v>
      </c>
      <c r="L624" s="69" t="s">
        <v>636</v>
      </c>
      <c r="M624" s="69">
        <f t="shared" si="109"/>
        <v>101604</v>
      </c>
      <c r="N624" s="69">
        <f t="shared" si="110"/>
        <v>10160.4</v>
      </c>
      <c r="O624" s="69">
        <f t="shared" si="111"/>
        <v>91443.6</v>
      </c>
      <c r="P624" s="69">
        <f t="shared" si="112"/>
        <v>6858.27</v>
      </c>
      <c r="Q624" s="69">
        <f t="shared" si="113"/>
        <v>98301.87000000001</v>
      </c>
      <c r="R624" s="69"/>
      <c r="S624" s="69"/>
      <c r="T624" s="69">
        <f t="shared" si="114"/>
        <v>6858.27</v>
      </c>
      <c r="U624" s="69"/>
      <c r="V624" s="69"/>
      <c r="W624" s="69">
        <f t="shared" si="115"/>
        <v>98801.87000000001</v>
      </c>
      <c r="X624" s="69" t="str">
        <f t="shared" si="116"/>
        <v>Low Sale</v>
      </c>
      <c r="Y624" s="69">
        <f t="shared" si="120"/>
        <v>0</v>
      </c>
      <c r="Z624" s="69" t="str" cm="1">
        <f t="array" ref="Z624">_xlfn.IFS(Q624&gt;=300000,"Large",Q624&gt;=150000,"Medium", Q624&gt;=0,"Small")</f>
        <v>Small</v>
      </c>
      <c r="AA624" s="69" t="str">
        <f t="shared" si="117"/>
        <v>J</v>
      </c>
      <c r="AB624" s="69" t="str">
        <f t="shared" si="118"/>
        <v>00623</v>
      </c>
      <c r="AC624" s="69" t="str">
        <f t="shared" si="119"/>
        <v>Ade-South</v>
      </c>
      <c r="AD624" s="69"/>
      <c r="AE624" s="69"/>
      <c r="AF624" s="69"/>
      <c r="AG624" s="69"/>
      <c r="AH624" s="70"/>
      <c r="AI624" s="71"/>
    </row>
    <row r="625" spans="1:35" x14ac:dyDescent="0.3">
      <c r="A625" s="72" t="s">
        <v>699</v>
      </c>
      <c r="B625" s="73" t="s">
        <v>1320</v>
      </c>
      <c r="C625" s="73" t="s">
        <v>89</v>
      </c>
      <c r="D625" s="73" t="s">
        <v>681</v>
      </c>
      <c r="E625" s="73" t="s">
        <v>673</v>
      </c>
      <c r="F625" s="73">
        <v>36</v>
      </c>
      <c r="G625" s="73">
        <v>10078</v>
      </c>
      <c r="H625" s="73">
        <v>10</v>
      </c>
      <c r="I625" s="73">
        <v>7.5</v>
      </c>
      <c r="J625" s="73" t="s">
        <v>642</v>
      </c>
      <c r="K625" s="73" t="s">
        <v>392</v>
      </c>
      <c r="L625" s="73" t="s">
        <v>636</v>
      </c>
      <c r="M625" s="73">
        <f t="shared" si="109"/>
        <v>362808</v>
      </c>
      <c r="N625" s="73">
        <f t="shared" si="110"/>
        <v>36280.800000000003</v>
      </c>
      <c r="O625" s="73">
        <f t="shared" si="111"/>
        <v>326527.2</v>
      </c>
      <c r="P625" s="73">
        <f t="shared" si="112"/>
        <v>24489.54</v>
      </c>
      <c r="Q625" s="73">
        <f t="shared" si="113"/>
        <v>351016.74</v>
      </c>
      <c r="R625" s="73"/>
      <c r="S625" s="73"/>
      <c r="T625" s="73">
        <f t="shared" si="114"/>
        <v>24489.54</v>
      </c>
      <c r="U625" s="73"/>
      <c r="V625" s="73"/>
      <c r="W625" s="73">
        <f t="shared" si="115"/>
        <v>351516.74</v>
      </c>
      <c r="X625" s="73" t="str">
        <f t="shared" si="116"/>
        <v>High sale</v>
      </c>
      <c r="Y625" s="73">
        <f t="shared" si="120"/>
        <v>16326.36</v>
      </c>
      <c r="Z625" s="73" t="str" cm="1">
        <f t="array" ref="Z625">_xlfn.IFS(Q625&gt;=300000,"Large",Q625&gt;=150000,"Medium", Q625&gt;=0,"Small")</f>
        <v>Large</v>
      </c>
      <c r="AA625" s="73" t="str">
        <f t="shared" si="117"/>
        <v>J</v>
      </c>
      <c r="AB625" s="73" t="str">
        <f t="shared" si="118"/>
        <v>00624</v>
      </c>
      <c r="AC625" s="73" t="str">
        <f t="shared" si="119"/>
        <v>Chinedu-South</v>
      </c>
      <c r="AD625" s="73"/>
      <c r="AE625" s="73"/>
      <c r="AF625" s="73"/>
      <c r="AG625" s="73"/>
      <c r="AH625" s="74"/>
      <c r="AI625" s="75"/>
    </row>
    <row r="626" spans="1:35" x14ac:dyDescent="0.3">
      <c r="A626" s="76" t="s">
        <v>712</v>
      </c>
      <c r="B626" s="69" t="s">
        <v>1321</v>
      </c>
      <c r="C626" s="69" t="s">
        <v>93</v>
      </c>
      <c r="D626" s="69" t="s">
        <v>681</v>
      </c>
      <c r="E626" s="69" t="s">
        <v>673</v>
      </c>
      <c r="F626" s="69">
        <v>25</v>
      </c>
      <c r="G626" s="69">
        <v>4784</v>
      </c>
      <c r="H626" s="69">
        <v>0</v>
      </c>
      <c r="I626" s="69">
        <v>7.5</v>
      </c>
      <c r="J626" s="69" t="s">
        <v>648</v>
      </c>
      <c r="K626" s="69" t="s">
        <v>392</v>
      </c>
      <c r="L626" s="69" t="s">
        <v>649</v>
      </c>
      <c r="M626" s="69">
        <f t="shared" si="109"/>
        <v>119600</v>
      </c>
      <c r="N626" s="69">
        <f t="shared" si="110"/>
        <v>0</v>
      </c>
      <c r="O626" s="69">
        <f t="shared" si="111"/>
        <v>119600</v>
      </c>
      <c r="P626" s="69">
        <f t="shared" si="112"/>
        <v>8970</v>
      </c>
      <c r="Q626" s="69">
        <f t="shared" si="113"/>
        <v>128570</v>
      </c>
      <c r="R626" s="69"/>
      <c r="S626" s="69"/>
      <c r="T626" s="69">
        <f t="shared" si="114"/>
        <v>8970</v>
      </c>
      <c r="U626" s="69"/>
      <c r="V626" s="69"/>
      <c r="W626" s="69">
        <f t="shared" si="115"/>
        <v>129070</v>
      </c>
      <c r="X626" s="69" t="str">
        <f t="shared" si="116"/>
        <v>High sale</v>
      </c>
      <c r="Y626" s="69">
        <f t="shared" si="120"/>
        <v>0</v>
      </c>
      <c r="Z626" s="69" t="str" cm="1">
        <f t="array" ref="Z626">_xlfn.IFS(Q626&gt;=300000,"Large",Q626&gt;=150000,"Medium", Q626&gt;=0,"Small")</f>
        <v>Small</v>
      </c>
      <c r="AA626" s="69" t="str">
        <f t="shared" si="117"/>
        <v>J</v>
      </c>
      <c r="AB626" s="69" t="str">
        <f t="shared" si="118"/>
        <v>00625</v>
      </c>
      <c r="AC626" s="69" t="str">
        <f t="shared" si="119"/>
        <v>Ibrahim-West</v>
      </c>
      <c r="AD626" s="69"/>
      <c r="AE626" s="69"/>
      <c r="AF626" s="69"/>
      <c r="AG626" s="69"/>
      <c r="AH626" s="70"/>
      <c r="AI626" s="71"/>
    </row>
    <row r="627" spans="1:35" x14ac:dyDescent="0.3">
      <c r="A627" s="72" t="s">
        <v>752</v>
      </c>
      <c r="B627" s="73" t="s">
        <v>1322</v>
      </c>
      <c r="C627" s="73" t="s">
        <v>646</v>
      </c>
      <c r="D627" s="73" t="s">
        <v>640</v>
      </c>
      <c r="E627" s="73" t="s">
        <v>641</v>
      </c>
      <c r="F627" s="73">
        <v>33</v>
      </c>
      <c r="G627" s="73">
        <v>4700</v>
      </c>
      <c r="H627" s="73">
        <v>15</v>
      </c>
      <c r="I627" s="73">
        <v>7.5</v>
      </c>
      <c r="J627" s="73" t="s">
        <v>642</v>
      </c>
      <c r="K627" s="73" t="s">
        <v>392</v>
      </c>
      <c r="L627" s="73" t="s">
        <v>665</v>
      </c>
      <c r="M627" s="73">
        <f t="shared" si="109"/>
        <v>155100</v>
      </c>
      <c r="N627" s="73">
        <f t="shared" si="110"/>
        <v>23265</v>
      </c>
      <c r="O627" s="73">
        <f t="shared" si="111"/>
        <v>131835</v>
      </c>
      <c r="P627" s="73">
        <f t="shared" si="112"/>
        <v>9887.625</v>
      </c>
      <c r="Q627" s="73">
        <f t="shared" si="113"/>
        <v>141722.625</v>
      </c>
      <c r="R627" s="73"/>
      <c r="S627" s="73"/>
      <c r="T627" s="73">
        <f t="shared" si="114"/>
        <v>9887.625</v>
      </c>
      <c r="U627" s="73"/>
      <c r="V627" s="73"/>
      <c r="W627" s="73">
        <f t="shared" si="115"/>
        <v>142222.625</v>
      </c>
      <c r="X627" s="73" t="str">
        <f t="shared" si="116"/>
        <v>High sale</v>
      </c>
      <c r="Y627" s="73">
        <f t="shared" si="120"/>
        <v>6591.75</v>
      </c>
      <c r="Z627" s="73" t="str" cm="1">
        <f t="array" ref="Z627">_xlfn.IFS(Q627&gt;=300000,"Large",Q627&gt;=150000,"Medium", Q627&gt;=0,"Small")</f>
        <v>Small</v>
      </c>
      <c r="AA627" s="73" t="str">
        <f t="shared" si="117"/>
        <v>J</v>
      </c>
      <c r="AB627" s="73" t="str">
        <f t="shared" si="118"/>
        <v>00626</v>
      </c>
      <c r="AC627" s="73" t="str">
        <f t="shared" si="119"/>
        <v>Lucky-East</v>
      </c>
      <c r="AD627" s="73"/>
      <c r="AE627" s="73"/>
      <c r="AF627" s="73"/>
      <c r="AG627" s="73"/>
      <c r="AH627" s="74"/>
      <c r="AI627" s="75"/>
    </row>
    <row r="628" spans="1:35" x14ac:dyDescent="0.3">
      <c r="A628" s="76" t="s">
        <v>701</v>
      </c>
      <c r="B628" s="69" t="s">
        <v>1323</v>
      </c>
      <c r="C628" s="69" t="s">
        <v>93</v>
      </c>
      <c r="D628" s="69" t="s">
        <v>634</v>
      </c>
      <c r="E628" s="69" t="s">
        <v>377</v>
      </c>
      <c r="F628" s="69">
        <v>16</v>
      </c>
      <c r="G628" s="69">
        <v>13502</v>
      </c>
      <c r="H628" s="69">
        <v>5</v>
      </c>
      <c r="I628" s="69">
        <v>7.5</v>
      </c>
      <c r="J628" s="69" t="s">
        <v>648</v>
      </c>
      <c r="K628" s="69" t="s">
        <v>372</v>
      </c>
      <c r="L628" s="69" t="s">
        <v>649</v>
      </c>
      <c r="M628" s="69">
        <f t="shared" si="109"/>
        <v>216032</v>
      </c>
      <c r="N628" s="69">
        <f t="shared" si="110"/>
        <v>10801.6</v>
      </c>
      <c r="O628" s="69">
        <f t="shared" si="111"/>
        <v>205230.4</v>
      </c>
      <c r="P628" s="69">
        <f t="shared" si="112"/>
        <v>15392.28</v>
      </c>
      <c r="Q628" s="69">
        <f t="shared" si="113"/>
        <v>220622.68</v>
      </c>
      <c r="R628" s="69"/>
      <c r="S628" s="69"/>
      <c r="T628" s="69">
        <f t="shared" si="114"/>
        <v>15392.279999999999</v>
      </c>
      <c r="U628" s="69"/>
      <c r="V628" s="69"/>
      <c r="W628" s="69">
        <f t="shared" si="115"/>
        <v>221122.68</v>
      </c>
      <c r="X628" s="69" t="str">
        <f t="shared" si="116"/>
        <v>High sale</v>
      </c>
      <c r="Y628" s="69">
        <f t="shared" si="120"/>
        <v>0</v>
      </c>
      <c r="Z628" s="69" t="str" cm="1">
        <f t="array" ref="Z628">_xlfn.IFS(Q628&gt;=300000,"Large",Q628&gt;=150000,"Medium", Q628&gt;=0,"Small")</f>
        <v>Medium</v>
      </c>
      <c r="AA628" s="69" t="str">
        <f t="shared" si="117"/>
        <v>J</v>
      </c>
      <c r="AB628" s="69" t="str">
        <f t="shared" si="118"/>
        <v>00627</v>
      </c>
      <c r="AC628" s="69" t="str">
        <f t="shared" si="119"/>
        <v>Ibrahim-West</v>
      </c>
      <c r="AD628" s="69"/>
      <c r="AE628" s="69"/>
      <c r="AF628" s="69"/>
      <c r="AG628" s="69"/>
      <c r="AH628" s="70"/>
      <c r="AI628" s="71"/>
    </row>
    <row r="629" spans="1:35" x14ac:dyDescent="0.3">
      <c r="A629" s="72" t="s">
        <v>666</v>
      </c>
      <c r="B629" s="73" t="s">
        <v>1324</v>
      </c>
      <c r="C629" s="73" t="s">
        <v>93</v>
      </c>
      <c r="D629" s="73" t="s">
        <v>660</v>
      </c>
      <c r="E629" s="73" t="s">
        <v>406</v>
      </c>
      <c r="F629" s="73">
        <v>27</v>
      </c>
      <c r="G629" s="73">
        <v>13242</v>
      </c>
      <c r="H629" s="73">
        <v>15</v>
      </c>
      <c r="I629" s="73">
        <v>7.5</v>
      </c>
      <c r="J629" s="73" t="s">
        <v>642</v>
      </c>
      <c r="K629" s="73" t="s">
        <v>372</v>
      </c>
      <c r="L629" s="73" t="s">
        <v>649</v>
      </c>
      <c r="M629" s="73">
        <f t="shared" si="109"/>
        <v>357534</v>
      </c>
      <c r="N629" s="73">
        <f t="shared" si="110"/>
        <v>53630.1</v>
      </c>
      <c r="O629" s="73">
        <f t="shared" si="111"/>
        <v>303903.90000000002</v>
      </c>
      <c r="P629" s="73">
        <f t="shared" si="112"/>
        <v>22792.7925</v>
      </c>
      <c r="Q629" s="73">
        <f t="shared" si="113"/>
        <v>326696.6925</v>
      </c>
      <c r="R629" s="73"/>
      <c r="S629" s="73"/>
      <c r="T629" s="73">
        <f t="shared" si="114"/>
        <v>22792.7925</v>
      </c>
      <c r="U629" s="73"/>
      <c r="V629" s="73"/>
      <c r="W629" s="73">
        <f t="shared" si="115"/>
        <v>327196.6925</v>
      </c>
      <c r="X629" s="73" t="str">
        <f t="shared" si="116"/>
        <v>High sale</v>
      </c>
      <c r="Y629" s="73">
        <f t="shared" si="120"/>
        <v>0</v>
      </c>
      <c r="Z629" s="73" t="str" cm="1">
        <f t="array" ref="Z629">_xlfn.IFS(Q629&gt;=300000,"Large",Q629&gt;=150000,"Medium", Q629&gt;=0,"Small")</f>
        <v>Large</v>
      </c>
      <c r="AA629" s="73" t="str">
        <f t="shared" si="117"/>
        <v>J</v>
      </c>
      <c r="AB629" s="73" t="str">
        <f t="shared" si="118"/>
        <v>00628</v>
      </c>
      <c r="AC629" s="73" t="str">
        <f t="shared" si="119"/>
        <v>Ibrahim-West</v>
      </c>
      <c r="AD629" s="73"/>
      <c r="AE629" s="73"/>
      <c r="AF629" s="73"/>
      <c r="AG629" s="73"/>
      <c r="AH629" s="74"/>
      <c r="AI629" s="75"/>
    </row>
    <row r="630" spans="1:35" x14ac:dyDescent="0.3">
      <c r="A630" s="76" t="s">
        <v>654</v>
      </c>
      <c r="B630" s="69" t="s">
        <v>1325</v>
      </c>
      <c r="C630" s="69" t="s">
        <v>93</v>
      </c>
      <c r="D630" s="69" t="s">
        <v>640</v>
      </c>
      <c r="E630" s="69" t="s">
        <v>641</v>
      </c>
      <c r="F630" s="69">
        <v>11</v>
      </c>
      <c r="G630" s="69">
        <v>14397</v>
      </c>
      <c r="H630" s="69">
        <v>0</v>
      </c>
      <c r="I630" s="69">
        <v>7.5</v>
      </c>
      <c r="J630" s="69" t="s">
        <v>656</v>
      </c>
      <c r="K630" s="69" t="s">
        <v>392</v>
      </c>
      <c r="L630" s="69" t="s">
        <v>643</v>
      </c>
      <c r="M630" s="69">
        <f t="shared" si="109"/>
        <v>158367</v>
      </c>
      <c r="N630" s="69">
        <f t="shared" si="110"/>
        <v>0</v>
      </c>
      <c r="O630" s="69">
        <f t="shared" si="111"/>
        <v>158367</v>
      </c>
      <c r="P630" s="69">
        <f t="shared" si="112"/>
        <v>11877.525</v>
      </c>
      <c r="Q630" s="69">
        <f t="shared" si="113"/>
        <v>170244.52499999999</v>
      </c>
      <c r="R630" s="69"/>
      <c r="S630" s="69"/>
      <c r="T630" s="69">
        <f t="shared" si="114"/>
        <v>11877.525</v>
      </c>
      <c r="U630" s="69"/>
      <c r="V630" s="69"/>
      <c r="W630" s="69">
        <f t="shared" si="115"/>
        <v>170744.52499999999</v>
      </c>
      <c r="X630" s="69" t="str">
        <f t="shared" si="116"/>
        <v>High sale</v>
      </c>
      <c r="Y630" s="69">
        <f t="shared" si="120"/>
        <v>0</v>
      </c>
      <c r="Z630" s="69" t="str" cm="1">
        <f t="array" ref="Z630">_xlfn.IFS(Q630&gt;=300000,"Large",Q630&gt;=150000,"Medium", Q630&gt;=0,"Small")</f>
        <v>Medium</v>
      </c>
      <c r="AA630" s="69" t="str">
        <f t="shared" si="117"/>
        <v>J</v>
      </c>
      <c r="AB630" s="69" t="str">
        <f t="shared" si="118"/>
        <v>00629</v>
      </c>
      <c r="AC630" s="69" t="str">
        <f t="shared" si="119"/>
        <v>Ibrahim-North</v>
      </c>
      <c r="AD630" s="69"/>
      <c r="AE630" s="69"/>
      <c r="AF630" s="69"/>
      <c r="AG630" s="69"/>
      <c r="AH630" s="70"/>
      <c r="AI630" s="71"/>
    </row>
    <row r="631" spans="1:35" x14ac:dyDescent="0.3">
      <c r="A631" s="72" t="s">
        <v>750</v>
      </c>
      <c r="B631" s="73" t="s">
        <v>1326</v>
      </c>
      <c r="C631" s="73" t="s">
        <v>89</v>
      </c>
      <c r="D631" s="73" t="s">
        <v>690</v>
      </c>
      <c r="E631" s="73" t="s">
        <v>408</v>
      </c>
      <c r="F631" s="73">
        <v>1</v>
      </c>
      <c r="G631" s="73">
        <v>4309</v>
      </c>
      <c r="H631" s="73">
        <v>0</v>
      </c>
      <c r="I631" s="73">
        <v>7.5</v>
      </c>
      <c r="J631" s="73" t="s">
        <v>642</v>
      </c>
      <c r="K631" s="73" t="s">
        <v>392</v>
      </c>
      <c r="L631" s="73" t="s">
        <v>665</v>
      </c>
      <c r="M631" s="73">
        <f t="shared" si="109"/>
        <v>4309</v>
      </c>
      <c r="N631" s="73">
        <f t="shared" si="110"/>
        <v>0</v>
      </c>
      <c r="O631" s="73">
        <f t="shared" si="111"/>
        <v>4309</v>
      </c>
      <c r="P631" s="73">
        <f t="shared" si="112"/>
        <v>323.17500000000001</v>
      </c>
      <c r="Q631" s="73">
        <f t="shared" si="113"/>
        <v>4632.1750000000002</v>
      </c>
      <c r="R631" s="73"/>
      <c r="S631" s="73"/>
      <c r="T631" s="73">
        <f t="shared" si="114"/>
        <v>323.17500000000001</v>
      </c>
      <c r="U631" s="73"/>
      <c r="V631" s="73"/>
      <c r="W631" s="73">
        <f t="shared" si="115"/>
        <v>5132.1750000000002</v>
      </c>
      <c r="X631" s="73" t="str">
        <f t="shared" si="116"/>
        <v>Low Sale</v>
      </c>
      <c r="Y631" s="73">
        <f t="shared" si="120"/>
        <v>0</v>
      </c>
      <c r="Z631" s="73" t="str" cm="1">
        <f t="array" ref="Z631">_xlfn.IFS(Q631&gt;=300000,"Large",Q631&gt;=150000,"Medium", Q631&gt;=0,"Small")</f>
        <v>Small</v>
      </c>
      <c r="AA631" s="73" t="str">
        <f t="shared" si="117"/>
        <v>J</v>
      </c>
      <c r="AB631" s="73" t="str">
        <f t="shared" si="118"/>
        <v>00630</v>
      </c>
      <c r="AC631" s="73" t="str">
        <f t="shared" si="119"/>
        <v>Chinedu-East</v>
      </c>
      <c r="AD631" s="73"/>
      <c r="AE631" s="73"/>
      <c r="AF631" s="73"/>
      <c r="AG631" s="73"/>
      <c r="AH631" s="74"/>
      <c r="AI631" s="75"/>
    </row>
    <row r="632" spans="1:35" x14ac:dyDescent="0.3">
      <c r="A632" s="76" t="s">
        <v>682</v>
      </c>
      <c r="B632" s="69" t="s">
        <v>1327</v>
      </c>
      <c r="C632" s="69" t="s">
        <v>100</v>
      </c>
      <c r="D632" s="69" t="s">
        <v>652</v>
      </c>
      <c r="E632" s="69" t="s">
        <v>653</v>
      </c>
      <c r="F632" s="69">
        <v>45</v>
      </c>
      <c r="G632" s="69">
        <v>9633</v>
      </c>
      <c r="H632" s="69">
        <v>15</v>
      </c>
      <c r="I632" s="69">
        <v>7.5</v>
      </c>
      <c r="J632" s="69" t="s">
        <v>635</v>
      </c>
      <c r="K632" s="69" t="s">
        <v>392</v>
      </c>
      <c r="L632" s="69" t="s">
        <v>643</v>
      </c>
      <c r="M632" s="69">
        <f t="shared" si="109"/>
        <v>433485</v>
      </c>
      <c r="N632" s="69">
        <f t="shared" si="110"/>
        <v>65022.75</v>
      </c>
      <c r="O632" s="69">
        <f t="shared" si="111"/>
        <v>368462.25</v>
      </c>
      <c r="P632" s="69">
        <f t="shared" si="112"/>
        <v>27634.668750000001</v>
      </c>
      <c r="Q632" s="69">
        <f t="shared" si="113"/>
        <v>396096.91875000001</v>
      </c>
      <c r="R632" s="69"/>
      <c r="S632" s="69"/>
      <c r="T632" s="69">
        <f t="shared" si="114"/>
        <v>27634.668750000001</v>
      </c>
      <c r="U632" s="69"/>
      <c r="V632" s="69"/>
      <c r="W632" s="69">
        <f t="shared" si="115"/>
        <v>396596.91875000001</v>
      </c>
      <c r="X632" s="69" t="str">
        <f t="shared" si="116"/>
        <v>High sale</v>
      </c>
      <c r="Y632" s="69">
        <f t="shared" si="120"/>
        <v>18423.112499999999</v>
      </c>
      <c r="Z632" s="69" t="str" cm="1">
        <f t="array" ref="Z632">_xlfn.IFS(Q632&gt;=300000,"Large",Q632&gt;=150000,"Medium", Q632&gt;=0,"Small")</f>
        <v>Large</v>
      </c>
      <c r="AA632" s="69" t="str">
        <f t="shared" si="117"/>
        <v>J</v>
      </c>
      <c r="AB632" s="69" t="str">
        <f t="shared" si="118"/>
        <v>00631</v>
      </c>
      <c r="AC632" s="69" t="str">
        <f t="shared" si="119"/>
        <v>Kemi-North</v>
      </c>
      <c r="AD632" s="69"/>
      <c r="AE632" s="69"/>
      <c r="AF632" s="69"/>
      <c r="AG632" s="69"/>
      <c r="AH632" s="70"/>
      <c r="AI632" s="71"/>
    </row>
    <row r="633" spans="1:35" x14ac:dyDescent="0.3">
      <c r="A633" s="72" t="s">
        <v>658</v>
      </c>
      <c r="B633" s="73" t="s">
        <v>1328</v>
      </c>
      <c r="C633" s="73" t="s">
        <v>100</v>
      </c>
      <c r="D633" s="73" t="s">
        <v>634</v>
      </c>
      <c r="E633" s="73" t="s">
        <v>377</v>
      </c>
      <c r="F633" s="73">
        <v>18</v>
      </c>
      <c r="G633" s="73">
        <v>6835</v>
      </c>
      <c r="H633" s="73">
        <v>5</v>
      </c>
      <c r="I633" s="73">
        <v>7.5</v>
      </c>
      <c r="J633" s="73" t="s">
        <v>635</v>
      </c>
      <c r="K633" s="73" t="s">
        <v>372</v>
      </c>
      <c r="L633" s="73" t="s">
        <v>665</v>
      </c>
      <c r="M633" s="73">
        <f t="shared" si="109"/>
        <v>123030</v>
      </c>
      <c r="N633" s="73">
        <f t="shared" si="110"/>
        <v>6151.5</v>
      </c>
      <c r="O633" s="73">
        <f t="shared" si="111"/>
        <v>116878.5</v>
      </c>
      <c r="P633" s="73">
        <f t="shared" si="112"/>
        <v>8765.8875000000007</v>
      </c>
      <c r="Q633" s="73">
        <f t="shared" si="113"/>
        <v>125644.3875</v>
      </c>
      <c r="R633" s="73"/>
      <c r="S633" s="73"/>
      <c r="T633" s="73">
        <f t="shared" si="114"/>
        <v>8765.8874999999989</v>
      </c>
      <c r="U633" s="73"/>
      <c r="V633" s="73"/>
      <c r="W633" s="73">
        <f t="shared" si="115"/>
        <v>126144.3875</v>
      </c>
      <c r="X633" s="73" t="str">
        <f t="shared" si="116"/>
        <v>High sale</v>
      </c>
      <c r="Y633" s="73">
        <f t="shared" si="120"/>
        <v>0</v>
      </c>
      <c r="Z633" s="73" t="str" cm="1">
        <f t="array" ref="Z633">_xlfn.IFS(Q633&gt;=300000,"Large",Q633&gt;=150000,"Medium", Q633&gt;=0,"Small")</f>
        <v>Small</v>
      </c>
      <c r="AA633" s="73" t="str">
        <f t="shared" si="117"/>
        <v>J</v>
      </c>
      <c r="AB633" s="73" t="str">
        <f t="shared" si="118"/>
        <v>00632</v>
      </c>
      <c r="AC633" s="73" t="str">
        <f t="shared" si="119"/>
        <v>Kemi-East</v>
      </c>
      <c r="AD633" s="73"/>
      <c r="AE633" s="73"/>
      <c r="AF633" s="73"/>
      <c r="AG633" s="73"/>
      <c r="AH633" s="74"/>
      <c r="AI633" s="75"/>
    </row>
    <row r="634" spans="1:35" x14ac:dyDescent="0.3">
      <c r="A634" s="76" t="s">
        <v>666</v>
      </c>
      <c r="B634" s="69" t="s">
        <v>1329</v>
      </c>
      <c r="C634" s="69" t="s">
        <v>100</v>
      </c>
      <c r="D634" s="69" t="s">
        <v>718</v>
      </c>
      <c r="E634" s="69" t="s">
        <v>403</v>
      </c>
      <c r="F634" s="69">
        <v>23</v>
      </c>
      <c r="G634" s="69">
        <v>11802</v>
      </c>
      <c r="H634" s="69">
        <v>10</v>
      </c>
      <c r="I634" s="69">
        <v>7.5</v>
      </c>
      <c r="J634" s="69" t="s">
        <v>635</v>
      </c>
      <c r="K634" s="69" t="s">
        <v>372</v>
      </c>
      <c r="L634" s="69" t="s">
        <v>643</v>
      </c>
      <c r="M634" s="69">
        <f t="shared" si="109"/>
        <v>271446</v>
      </c>
      <c r="N634" s="69">
        <f t="shared" si="110"/>
        <v>27144.6</v>
      </c>
      <c r="O634" s="69">
        <f t="shared" si="111"/>
        <v>244301.4</v>
      </c>
      <c r="P634" s="69">
        <f t="shared" si="112"/>
        <v>18322.605</v>
      </c>
      <c r="Q634" s="69">
        <f t="shared" si="113"/>
        <v>262624.005</v>
      </c>
      <c r="R634" s="69"/>
      <c r="S634" s="69"/>
      <c r="T634" s="69">
        <f t="shared" si="114"/>
        <v>18322.605</v>
      </c>
      <c r="U634" s="69"/>
      <c r="V634" s="69"/>
      <c r="W634" s="69">
        <f t="shared" si="115"/>
        <v>263124.005</v>
      </c>
      <c r="X634" s="69" t="str">
        <f t="shared" si="116"/>
        <v>High sale</v>
      </c>
      <c r="Y634" s="69">
        <f t="shared" si="120"/>
        <v>0</v>
      </c>
      <c r="Z634" s="69" t="str" cm="1">
        <f t="array" ref="Z634">_xlfn.IFS(Q634&gt;=300000,"Large",Q634&gt;=150000,"Medium", Q634&gt;=0,"Small")</f>
        <v>Medium</v>
      </c>
      <c r="AA634" s="69" t="str">
        <f t="shared" si="117"/>
        <v>J</v>
      </c>
      <c r="AB634" s="69" t="str">
        <f t="shared" si="118"/>
        <v>00633</v>
      </c>
      <c r="AC634" s="69" t="str">
        <f t="shared" si="119"/>
        <v>Kemi-North</v>
      </c>
      <c r="AD634" s="69"/>
      <c r="AE634" s="69"/>
      <c r="AF634" s="69"/>
      <c r="AG634" s="69"/>
      <c r="AH634" s="70"/>
      <c r="AI634" s="71"/>
    </row>
    <row r="635" spans="1:35" x14ac:dyDescent="0.3">
      <c r="A635" s="72" t="s">
        <v>699</v>
      </c>
      <c r="B635" s="73" t="s">
        <v>1330</v>
      </c>
      <c r="C635" s="73" t="s">
        <v>714</v>
      </c>
      <c r="D635" s="73" t="s">
        <v>216</v>
      </c>
      <c r="E635" s="73" t="s">
        <v>647</v>
      </c>
      <c r="F635" s="73">
        <v>25</v>
      </c>
      <c r="G635" s="73">
        <v>12919</v>
      </c>
      <c r="H635" s="73">
        <v>5</v>
      </c>
      <c r="I635" s="73">
        <v>7.5</v>
      </c>
      <c r="J635" s="73" t="s">
        <v>648</v>
      </c>
      <c r="K635" s="73" t="s">
        <v>384</v>
      </c>
      <c r="L635" s="73" t="s">
        <v>649</v>
      </c>
      <c r="M635" s="73">
        <f t="shared" si="109"/>
        <v>322975</v>
      </c>
      <c r="N635" s="73">
        <f t="shared" si="110"/>
        <v>16148.75</v>
      </c>
      <c r="O635" s="73">
        <f t="shared" si="111"/>
        <v>306826.25</v>
      </c>
      <c r="P635" s="73">
        <f t="shared" si="112"/>
        <v>23011.96875</v>
      </c>
      <c r="Q635" s="73">
        <f t="shared" si="113"/>
        <v>329838.21875</v>
      </c>
      <c r="R635" s="73"/>
      <c r="S635" s="73"/>
      <c r="T635" s="73">
        <f t="shared" si="114"/>
        <v>23011.96875</v>
      </c>
      <c r="U635" s="73"/>
      <c r="V635" s="73"/>
      <c r="W635" s="73">
        <f t="shared" si="115"/>
        <v>330338.21875</v>
      </c>
      <c r="X635" s="73" t="str">
        <f t="shared" si="116"/>
        <v>High sale</v>
      </c>
      <c r="Y635" s="73">
        <f t="shared" si="120"/>
        <v>0</v>
      </c>
      <c r="Z635" s="73" t="str" cm="1">
        <f t="array" ref="Z635">_xlfn.IFS(Q635&gt;=300000,"Large",Q635&gt;=150000,"Medium", Q635&gt;=0,"Small")</f>
        <v>Large</v>
      </c>
      <c r="AA635" s="73" t="str">
        <f t="shared" si="117"/>
        <v>J</v>
      </c>
      <c r="AB635" s="73" t="str">
        <f t="shared" si="118"/>
        <v>00634</v>
      </c>
      <c r="AC635" s="73" t="str">
        <f t="shared" si="119"/>
        <v>Hassan-West</v>
      </c>
      <c r="AD635" s="73"/>
      <c r="AE635" s="73"/>
      <c r="AF635" s="73"/>
      <c r="AG635" s="73"/>
      <c r="AH635" s="74"/>
      <c r="AI635" s="75"/>
    </row>
    <row r="636" spans="1:35" x14ac:dyDescent="0.3">
      <c r="A636" s="76" t="s">
        <v>733</v>
      </c>
      <c r="B636" s="69" t="s">
        <v>1331</v>
      </c>
      <c r="C636" s="69" t="s">
        <v>100</v>
      </c>
      <c r="D636" s="69" t="s">
        <v>660</v>
      </c>
      <c r="E636" s="69" t="s">
        <v>406</v>
      </c>
      <c r="F636" s="69">
        <v>20</v>
      </c>
      <c r="G636" s="69">
        <v>7137</v>
      </c>
      <c r="H636" s="69">
        <v>0</v>
      </c>
      <c r="I636" s="69">
        <v>7.5</v>
      </c>
      <c r="J636" s="69" t="s">
        <v>642</v>
      </c>
      <c r="K636" s="69" t="s">
        <v>372</v>
      </c>
      <c r="L636" s="69" t="s">
        <v>649</v>
      </c>
      <c r="M636" s="69">
        <f t="shared" si="109"/>
        <v>142740</v>
      </c>
      <c r="N636" s="69">
        <f t="shared" si="110"/>
        <v>0</v>
      </c>
      <c r="O636" s="69">
        <f t="shared" si="111"/>
        <v>142740</v>
      </c>
      <c r="P636" s="69">
        <f t="shared" si="112"/>
        <v>10705.5</v>
      </c>
      <c r="Q636" s="69">
        <f t="shared" si="113"/>
        <v>153445.5</v>
      </c>
      <c r="R636" s="69"/>
      <c r="S636" s="69"/>
      <c r="T636" s="69">
        <f t="shared" si="114"/>
        <v>10705.5</v>
      </c>
      <c r="U636" s="69"/>
      <c r="V636" s="69"/>
      <c r="W636" s="69">
        <f t="shared" si="115"/>
        <v>153945.5</v>
      </c>
      <c r="X636" s="69" t="str">
        <f t="shared" si="116"/>
        <v>High sale</v>
      </c>
      <c r="Y636" s="69">
        <f t="shared" si="120"/>
        <v>0</v>
      </c>
      <c r="Z636" s="69" t="str" cm="1">
        <f t="array" ref="Z636">_xlfn.IFS(Q636&gt;=300000,"Large",Q636&gt;=150000,"Medium", Q636&gt;=0,"Small")</f>
        <v>Medium</v>
      </c>
      <c r="AA636" s="69" t="str">
        <f t="shared" si="117"/>
        <v>J</v>
      </c>
      <c r="AB636" s="69" t="str">
        <f t="shared" si="118"/>
        <v>00635</v>
      </c>
      <c r="AC636" s="69" t="str">
        <f t="shared" si="119"/>
        <v>Kemi-West</v>
      </c>
      <c r="AD636" s="69"/>
      <c r="AE636" s="69"/>
      <c r="AF636" s="69"/>
      <c r="AG636" s="69"/>
      <c r="AH636" s="70"/>
      <c r="AI636" s="71"/>
    </row>
    <row r="637" spans="1:35" x14ac:dyDescent="0.3">
      <c r="A637" s="72" t="s">
        <v>712</v>
      </c>
      <c r="B637" s="73" t="s">
        <v>1332</v>
      </c>
      <c r="C637" s="73" t="s">
        <v>89</v>
      </c>
      <c r="D637" s="73" t="s">
        <v>685</v>
      </c>
      <c r="E637" s="73" t="s">
        <v>406</v>
      </c>
      <c r="F637" s="73">
        <v>39</v>
      </c>
      <c r="G637" s="73">
        <v>318</v>
      </c>
      <c r="H637" s="73">
        <v>15</v>
      </c>
      <c r="I637" s="73">
        <v>7.5</v>
      </c>
      <c r="J637" s="73" t="s">
        <v>656</v>
      </c>
      <c r="K637" s="73" t="s">
        <v>392</v>
      </c>
      <c r="L637" s="73" t="s">
        <v>643</v>
      </c>
      <c r="M637" s="73">
        <f t="shared" si="109"/>
        <v>12402</v>
      </c>
      <c r="N637" s="73">
        <f t="shared" si="110"/>
        <v>1860.3</v>
      </c>
      <c r="O637" s="73">
        <f t="shared" si="111"/>
        <v>10541.7</v>
      </c>
      <c r="P637" s="73">
        <f t="shared" si="112"/>
        <v>790.62750000000005</v>
      </c>
      <c r="Q637" s="73">
        <f t="shared" si="113"/>
        <v>11332.327500000001</v>
      </c>
      <c r="R637" s="73"/>
      <c r="S637" s="73"/>
      <c r="T637" s="73">
        <f t="shared" si="114"/>
        <v>790.62750000000005</v>
      </c>
      <c r="U637" s="73"/>
      <c r="V637" s="73"/>
      <c r="W637" s="73">
        <f t="shared" si="115"/>
        <v>11832.327500000001</v>
      </c>
      <c r="X637" s="73" t="str">
        <f t="shared" si="116"/>
        <v>Low Sale</v>
      </c>
      <c r="Y637" s="73">
        <f t="shared" si="120"/>
        <v>527.08500000000004</v>
      </c>
      <c r="Z637" s="73" t="str" cm="1">
        <f t="array" ref="Z637">_xlfn.IFS(Q637&gt;=300000,"Large",Q637&gt;=150000,"Medium", Q637&gt;=0,"Small")</f>
        <v>Small</v>
      </c>
      <c r="AA637" s="73" t="str">
        <f t="shared" si="117"/>
        <v>J</v>
      </c>
      <c r="AB637" s="73" t="str">
        <f t="shared" si="118"/>
        <v>00636</v>
      </c>
      <c r="AC637" s="73" t="str">
        <f t="shared" si="119"/>
        <v>Chinedu-North</v>
      </c>
      <c r="AD637" s="73"/>
      <c r="AE637" s="73"/>
      <c r="AF637" s="73"/>
      <c r="AG637" s="73"/>
      <c r="AH637" s="74"/>
      <c r="AI637" s="75"/>
    </row>
    <row r="638" spans="1:35" x14ac:dyDescent="0.3">
      <c r="A638" s="76" t="s">
        <v>747</v>
      </c>
      <c r="B638" s="69" t="s">
        <v>1333</v>
      </c>
      <c r="C638" s="69" t="s">
        <v>379</v>
      </c>
      <c r="D638" s="69" t="s">
        <v>710</v>
      </c>
      <c r="E638" s="69" t="s">
        <v>641</v>
      </c>
      <c r="F638" s="69">
        <v>30</v>
      </c>
      <c r="G638" s="69">
        <v>1018</v>
      </c>
      <c r="H638" s="69">
        <v>15</v>
      </c>
      <c r="I638" s="69">
        <v>7.5</v>
      </c>
      <c r="J638" s="69" t="s">
        <v>656</v>
      </c>
      <c r="K638" s="69" t="s">
        <v>392</v>
      </c>
      <c r="L638" s="69" t="s">
        <v>665</v>
      </c>
      <c r="M638" s="69">
        <f t="shared" si="109"/>
        <v>30540</v>
      </c>
      <c r="N638" s="69">
        <f t="shared" si="110"/>
        <v>4581</v>
      </c>
      <c r="O638" s="69">
        <f t="shared" si="111"/>
        <v>25959</v>
      </c>
      <c r="P638" s="69">
        <f t="shared" si="112"/>
        <v>1946.925</v>
      </c>
      <c r="Q638" s="69">
        <f t="shared" si="113"/>
        <v>27905.924999999999</v>
      </c>
      <c r="R638" s="69"/>
      <c r="S638" s="69"/>
      <c r="T638" s="69">
        <f t="shared" si="114"/>
        <v>1946.925</v>
      </c>
      <c r="U638" s="69"/>
      <c r="V638" s="69"/>
      <c r="W638" s="69">
        <f t="shared" si="115"/>
        <v>28405.924999999999</v>
      </c>
      <c r="X638" s="69" t="str">
        <f t="shared" si="116"/>
        <v>Low Sale</v>
      </c>
      <c r="Y638" s="69">
        <f t="shared" si="120"/>
        <v>1297.95</v>
      </c>
      <c r="Z638" s="69" t="str" cm="1">
        <f t="array" ref="Z638">_xlfn.IFS(Q638&gt;=300000,"Large",Q638&gt;=150000,"Medium", Q638&gt;=0,"Small")</f>
        <v>Small</v>
      </c>
      <c r="AA638" s="69" t="str">
        <f t="shared" si="117"/>
        <v>J</v>
      </c>
      <c r="AB638" s="69" t="str">
        <f t="shared" si="118"/>
        <v>00637</v>
      </c>
      <c r="AC638" s="69" t="str">
        <f t="shared" si="119"/>
        <v>John-East</v>
      </c>
      <c r="AD638" s="69"/>
      <c r="AE638" s="69"/>
      <c r="AF638" s="69"/>
      <c r="AG638" s="69"/>
      <c r="AH638" s="70"/>
      <c r="AI638" s="71"/>
    </row>
    <row r="639" spans="1:35" x14ac:dyDescent="0.3">
      <c r="A639" s="72" t="s">
        <v>724</v>
      </c>
      <c r="B639" s="73" t="s">
        <v>1334</v>
      </c>
      <c r="C639" s="73" t="s">
        <v>93</v>
      </c>
      <c r="D639" s="73" t="s">
        <v>718</v>
      </c>
      <c r="E639" s="73" t="s">
        <v>403</v>
      </c>
      <c r="F639" s="73">
        <v>33</v>
      </c>
      <c r="G639" s="73">
        <v>8013</v>
      </c>
      <c r="H639" s="73">
        <v>5</v>
      </c>
      <c r="I639" s="73">
        <v>7.5</v>
      </c>
      <c r="J639" s="73" t="s">
        <v>656</v>
      </c>
      <c r="K639" s="73" t="s">
        <v>392</v>
      </c>
      <c r="L639" s="73" t="s">
        <v>665</v>
      </c>
      <c r="M639" s="73">
        <f t="shared" si="109"/>
        <v>264429</v>
      </c>
      <c r="N639" s="73">
        <f t="shared" si="110"/>
        <v>13221.45</v>
      </c>
      <c r="O639" s="73">
        <f t="shared" si="111"/>
        <v>251207.55</v>
      </c>
      <c r="P639" s="73">
        <f t="shared" si="112"/>
        <v>18840.56625</v>
      </c>
      <c r="Q639" s="73">
        <f t="shared" si="113"/>
        <v>270048.11624999996</v>
      </c>
      <c r="R639" s="73"/>
      <c r="S639" s="73"/>
      <c r="T639" s="73">
        <f t="shared" si="114"/>
        <v>18840.56625</v>
      </c>
      <c r="U639" s="73"/>
      <c r="V639" s="73"/>
      <c r="W639" s="73">
        <f t="shared" si="115"/>
        <v>270548.11624999996</v>
      </c>
      <c r="X639" s="73" t="str">
        <f t="shared" si="116"/>
        <v>High sale</v>
      </c>
      <c r="Y639" s="73">
        <f t="shared" si="120"/>
        <v>12560.377500000001</v>
      </c>
      <c r="Z639" s="73" t="str" cm="1">
        <f t="array" ref="Z639">_xlfn.IFS(Q639&gt;=300000,"Large",Q639&gt;=150000,"Medium", Q639&gt;=0,"Small")</f>
        <v>Medium</v>
      </c>
      <c r="AA639" s="73" t="str">
        <f t="shared" si="117"/>
        <v>J</v>
      </c>
      <c r="AB639" s="73" t="str">
        <f t="shared" si="118"/>
        <v>00638</v>
      </c>
      <c r="AC639" s="73" t="str">
        <f t="shared" si="119"/>
        <v>Ibrahim-East</v>
      </c>
      <c r="AD639" s="73"/>
      <c r="AE639" s="73"/>
      <c r="AF639" s="73"/>
      <c r="AG639" s="73"/>
      <c r="AH639" s="74"/>
      <c r="AI639" s="75"/>
    </row>
    <row r="640" spans="1:35" x14ac:dyDescent="0.3">
      <c r="A640" s="76" t="s">
        <v>644</v>
      </c>
      <c r="B640" s="69" t="s">
        <v>1335</v>
      </c>
      <c r="C640" s="69" t="s">
        <v>646</v>
      </c>
      <c r="D640" s="69" t="s">
        <v>690</v>
      </c>
      <c r="E640" s="69" t="s">
        <v>408</v>
      </c>
      <c r="F640" s="69">
        <v>40</v>
      </c>
      <c r="G640" s="69">
        <v>2934</v>
      </c>
      <c r="H640" s="69">
        <v>0</v>
      </c>
      <c r="I640" s="69">
        <v>7.5</v>
      </c>
      <c r="J640" s="69" t="s">
        <v>642</v>
      </c>
      <c r="K640" s="69" t="s">
        <v>384</v>
      </c>
      <c r="L640" s="69" t="s">
        <v>649</v>
      </c>
      <c r="M640" s="69">
        <f t="shared" si="109"/>
        <v>117360</v>
      </c>
      <c r="N640" s="69">
        <f t="shared" si="110"/>
        <v>0</v>
      </c>
      <c r="O640" s="69">
        <f t="shared" si="111"/>
        <v>117360</v>
      </c>
      <c r="P640" s="69">
        <f t="shared" si="112"/>
        <v>8802</v>
      </c>
      <c r="Q640" s="69">
        <f t="shared" si="113"/>
        <v>126162</v>
      </c>
      <c r="R640" s="69"/>
      <c r="S640" s="69"/>
      <c r="T640" s="69">
        <f t="shared" si="114"/>
        <v>8802</v>
      </c>
      <c r="U640" s="69"/>
      <c r="V640" s="69"/>
      <c r="W640" s="69">
        <f t="shared" si="115"/>
        <v>126662</v>
      </c>
      <c r="X640" s="69" t="str">
        <f t="shared" si="116"/>
        <v>High sale</v>
      </c>
      <c r="Y640" s="69">
        <f t="shared" si="120"/>
        <v>5868</v>
      </c>
      <c r="Z640" s="69" t="str" cm="1">
        <f t="array" ref="Z640">_xlfn.IFS(Q640&gt;=300000,"Large",Q640&gt;=150000,"Medium", Q640&gt;=0,"Small")</f>
        <v>Small</v>
      </c>
      <c r="AA640" s="69" t="str">
        <f t="shared" si="117"/>
        <v>J</v>
      </c>
      <c r="AB640" s="69" t="str">
        <f t="shared" si="118"/>
        <v>00639</v>
      </c>
      <c r="AC640" s="69" t="str">
        <f t="shared" si="119"/>
        <v>Lucky-West</v>
      </c>
      <c r="AD640" s="69"/>
      <c r="AE640" s="69"/>
      <c r="AF640" s="69"/>
      <c r="AG640" s="69"/>
      <c r="AH640" s="70"/>
      <c r="AI640" s="71"/>
    </row>
    <row r="641" spans="1:35" x14ac:dyDescent="0.3">
      <c r="A641" s="72" t="s">
        <v>708</v>
      </c>
      <c r="B641" s="73" t="s">
        <v>1336</v>
      </c>
      <c r="C641" s="73" t="s">
        <v>662</v>
      </c>
      <c r="D641" s="73" t="s">
        <v>718</v>
      </c>
      <c r="E641" s="73" t="s">
        <v>403</v>
      </c>
      <c r="F641" s="73">
        <v>8</v>
      </c>
      <c r="G641" s="73">
        <v>14040</v>
      </c>
      <c r="H641" s="73">
        <v>10</v>
      </c>
      <c r="I641" s="73">
        <v>7.5</v>
      </c>
      <c r="J641" s="73" t="s">
        <v>635</v>
      </c>
      <c r="K641" s="73" t="s">
        <v>392</v>
      </c>
      <c r="L641" s="73" t="s">
        <v>643</v>
      </c>
      <c r="M641" s="73">
        <f t="shared" si="109"/>
        <v>112320</v>
      </c>
      <c r="N641" s="73">
        <f t="shared" si="110"/>
        <v>11232</v>
      </c>
      <c r="O641" s="73">
        <f t="shared" si="111"/>
        <v>101088</v>
      </c>
      <c r="P641" s="73">
        <f t="shared" si="112"/>
        <v>7581.6</v>
      </c>
      <c r="Q641" s="73">
        <f t="shared" si="113"/>
        <v>108669.6</v>
      </c>
      <c r="R641" s="73"/>
      <c r="S641" s="73"/>
      <c r="T641" s="73">
        <f t="shared" si="114"/>
        <v>7581.5999999999995</v>
      </c>
      <c r="U641" s="73"/>
      <c r="V641" s="73"/>
      <c r="W641" s="73">
        <f t="shared" si="115"/>
        <v>109169.60000000001</v>
      </c>
      <c r="X641" s="73" t="str">
        <f t="shared" si="116"/>
        <v>High sale</v>
      </c>
      <c r="Y641" s="73">
        <f t="shared" si="120"/>
        <v>0</v>
      </c>
      <c r="Z641" s="73" t="str" cm="1">
        <f t="array" ref="Z641">_xlfn.IFS(Q641&gt;=300000,"Large",Q641&gt;=150000,"Medium", Q641&gt;=0,"Small")</f>
        <v>Small</v>
      </c>
      <c r="AA641" s="73" t="str">
        <f t="shared" si="117"/>
        <v>J</v>
      </c>
      <c r="AB641" s="73" t="str">
        <f t="shared" si="118"/>
        <v>00640</v>
      </c>
      <c r="AC641" s="73" t="str">
        <f t="shared" si="119"/>
        <v>Ade-North</v>
      </c>
      <c r="AD641" s="73"/>
      <c r="AE641" s="73"/>
      <c r="AF641" s="73"/>
      <c r="AG641" s="73"/>
      <c r="AH641" s="74"/>
      <c r="AI641" s="75"/>
    </row>
    <row r="642" spans="1:35" x14ac:dyDescent="0.3">
      <c r="A642" s="76" t="s">
        <v>644</v>
      </c>
      <c r="B642" s="69" t="s">
        <v>1337</v>
      </c>
      <c r="C642" s="69" t="s">
        <v>93</v>
      </c>
      <c r="D642" s="69" t="s">
        <v>784</v>
      </c>
      <c r="E642" s="69" t="s">
        <v>785</v>
      </c>
      <c r="F642" s="69">
        <v>24</v>
      </c>
      <c r="G642" s="69">
        <v>12080</v>
      </c>
      <c r="H642" s="69">
        <v>0</v>
      </c>
      <c r="I642" s="69">
        <v>7.5</v>
      </c>
      <c r="J642" s="69" t="s">
        <v>648</v>
      </c>
      <c r="K642" s="69" t="s">
        <v>372</v>
      </c>
      <c r="L642" s="69" t="s">
        <v>643</v>
      </c>
      <c r="M642" s="69">
        <f t="shared" ref="M642:M705" si="121">SUM(F642*G642)</f>
        <v>289920</v>
      </c>
      <c r="N642" s="69">
        <f t="shared" ref="N642:N705" si="122">SUM(M642*H642/100)</f>
        <v>0</v>
      </c>
      <c r="O642" s="69">
        <f t="shared" ref="O642:O705" si="123">SUM(M642-N642)</f>
        <v>289920</v>
      </c>
      <c r="P642" s="69">
        <f t="shared" ref="P642:P705" si="124">SUM(O642*I642/100)</f>
        <v>21744</v>
      </c>
      <c r="Q642" s="69">
        <f t="shared" ref="Q642:Q705" si="125">SUM(P642+O642)</f>
        <v>311664</v>
      </c>
      <c r="R642" s="69"/>
      <c r="S642" s="69"/>
      <c r="T642" s="69">
        <f t="shared" ref="T642:T705" si="126">$S$4*O642</f>
        <v>21744</v>
      </c>
      <c r="U642" s="69"/>
      <c r="V642" s="69"/>
      <c r="W642" s="69">
        <f t="shared" ref="W642:W705" si="127">Q642+$V$5</f>
        <v>312164</v>
      </c>
      <c r="X642" s="69" t="str">
        <f t="shared" ref="X642:X705" si="128">IF(Q642&gt;=100000,"High sale","Low Sale")</f>
        <v>High sale</v>
      </c>
      <c r="Y642" s="69">
        <f t="shared" si="120"/>
        <v>0</v>
      </c>
      <c r="Z642" s="69" t="str" cm="1">
        <f t="array" ref="Z642">_xlfn.IFS(Q642&gt;=300000,"Large",Q642&gt;=150000,"Medium", Q642&gt;=0,"Small")</f>
        <v>Large</v>
      </c>
      <c r="AA642" s="69" t="str">
        <f t="shared" ref="AA642:AA705" si="129">TEXT(A642,"mmmmm")</f>
        <v>J</v>
      </c>
      <c r="AB642" s="69" t="str">
        <f t="shared" ref="AB642:AB705" si="130">RIGHT(B642,5)</f>
        <v>00641</v>
      </c>
      <c r="AC642" s="69" t="str">
        <f t="shared" ref="AC642:AC705" si="131">_xlfn.CONCAT((C642&amp;"-"&amp;L642))</f>
        <v>Ibrahim-North</v>
      </c>
      <c r="AD642" s="69"/>
      <c r="AE642" s="69"/>
      <c r="AF642" s="69"/>
      <c r="AG642" s="69"/>
      <c r="AH642" s="70"/>
      <c r="AI642" s="71"/>
    </row>
    <row r="643" spans="1:35" x14ac:dyDescent="0.3">
      <c r="A643" s="72" t="s">
        <v>693</v>
      </c>
      <c r="B643" s="73" t="s">
        <v>1338</v>
      </c>
      <c r="C643" s="73" t="s">
        <v>639</v>
      </c>
      <c r="D643" s="73" t="s">
        <v>245</v>
      </c>
      <c r="E643" s="73" t="s">
        <v>416</v>
      </c>
      <c r="F643" s="73">
        <v>41</v>
      </c>
      <c r="G643" s="73">
        <v>7727</v>
      </c>
      <c r="H643" s="73">
        <v>5</v>
      </c>
      <c r="I643" s="73">
        <v>7.5</v>
      </c>
      <c r="J643" s="73" t="s">
        <v>648</v>
      </c>
      <c r="K643" s="73" t="s">
        <v>392</v>
      </c>
      <c r="L643" s="73" t="s">
        <v>665</v>
      </c>
      <c r="M643" s="73">
        <f t="shared" si="121"/>
        <v>316807</v>
      </c>
      <c r="N643" s="73">
        <f t="shared" si="122"/>
        <v>15840.35</v>
      </c>
      <c r="O643" s="73">
        <f t="shared" si="123"/>
        <v>300966.65000000002</v>
      </c>
      <c r="P643" s="73">
        <f t="shared" si="124"/>
        <v>22572.498749999999</v>
      </c>
      <c r="Q643" s="73">
        <f t="shared" si="125"/>
        <v>323539.14875000005</v>
      </c>
      <c r="R643" s="73"/>
      <c r="S643" s="73"/>
      <c r="T643" s="73">
        <f t="shared" si="126"/>
        <v>22572.498750000002</v>
      </c>
      <c r="U643" s="73"/>
      <c r="V643" s="73"/>
      <c r="W643" s="73">
        <f t="shared" si="127"/>
        <v>324039.14875000005</v>
      </c>
      <c r="X643" s="73" t="str">
        <f t="shared" si="128"/>
        <v>High sale</v>
      </c>
      <c r="Y643" s="73">
        <f t="shared" ref="Y643:Y706" si="132">IF(F643&gt;=30,O643*5%,0)</f>
        <v>15048.332500000002</v>
      </c>
      <c r="Z643" s="73" t="str" cm="1">
        <f t="array" ref="Z643">_xlfn.IFS(Q643&gt;=300000,"Large",Q643&gt;=150000,"Medium", Q643&gt;=0,"Small")</f>
        <v>Large</v>
      </c>
      <c r="AA643" s="73" t="str">
        <f t="shared" si="129"/>
        <v>J</v>
      </c>
      <c r="AB643" s="73" t="str">
        <f t="shared" si="130"/>
        <v>00642</v>
      </c>
      <c r="AC643" s="73" t="str">
        <f t="shared" si="131"/>
        <v>Grace-East</v>
      </c>
      <c r="AD643" s="73"/>
      <c r="AE643" s="73"/>
      <c r="AF643" s="73"/>
      <c r="AG643" s="73"/>
      <c r="AH643" s="74"/>
      <c r="AI643" s="75"/>
    </row>
    <row r="644" spans="1:35" x14ac:dyDescent="0.3">
      <c r="A644" s="76" t="s">
        <v>824</v>
      </c>
      <c r="B644" s="69" t="s">
        <v>1339</v>
      </c>
      <c r="C644" s="69" t="s">
        <v>646</v>
      </c>
      <c r="D644" s="69" t="s">
        <v>718</v>
      </c>
      <c r="E644" s="69" t="s">
        <v>403</v>
      </c>
      <c r="F644" s="69">
        <v>22</v>
      </c>
      <c r="G644" s="69">
        <v>7734</v>
      </c>
      <c r="H644" s="69">
        <v>0</v>
      </c>
      <c r="I644" s="69">
        <v>7.5</v>
      </c>
      <c r="J644" s="69" t="s">
        <v>656</v>
      </c>
      <c r="K644" s="69" t="s">
        <v>372</v>
      </c>
      <c r="L644" s="69" t="s">
        <v>649</v>
      </c>
      <c r="M644" s="69">
        <f t="shared" si="121"/>
        <v>170148</v>
      </c>
      <c r="N644" s="69">
        <f t="shared" si="122"/>
        <v>0</v>
      </c>
      <c r="O644" s="69">
        <f t="shared" si="123"/>
        <v>170148</v>
      </c>
      <c r="P644" s="69">
        <f t="shared" si="124"/>
        <v>12761.1</v>
      </c>
      <c r="Q644" s="69">
        <f t="shared" si="125"/>
        <v>182909.1</v>
      </c>
      <c r="R644" s="69"/>
      <c r="S644" s="69"/>
      <c r="T644" s="69">
        <f t="shared" si="126"/>
        <v>12761.1</v>
      </c>
      <c r="U644" s="69"/>
      <c r="V644" s="69"/>
      <c r="W644" s="69">
        <f t="shared" si="127"/>
        <v>183409.1</v>
      </c>
      <c r="X644" s="69" t="str">
        <f t="shared" si="128"/>
        <v>High sale</v>
      </c>
      <c r="Y644" s="69">
        <f t="shared" si="132"/>
        <v>0</v>
      </c>
      <c r="Z644" s="69" t="str" cm="1">
        <f t="array" ref="Z644">_xlfn.IFS(Q644&gt;=300000,"Large",Q644&gt;=150000,"Medium", Q644&gt;=0,"Small")</f>
        <v>Medium</v>
      </c>
      <c r="AA644" s="69" t="str">
        <f t="shared" si="129"/>
        <v>J</v>
      </c>
      <c r="AB644" s="69" t="str">
        <f t="shared" si="130"/>
        <v>00643</v>
      </c>
      <c r="AC644" s="69" t="str">
        <f t="shared" si="131"/>
        <v>Lucky-West</v>
      </c>
      <c r="AD644" s="69"/>
      <c r="AE644" s="69"/>
      <c r="AF644" s="69"/>
      <c r="AG644" s="69"/>
      <c r="AH644" s="70"/>
      <c r="AI644" s="71"/>
    </row>
    <row r="645" spans="1:35" x14ac:dyDescent="0.3">
      <c r="A645" s="72" t="s">
        <v>632</v>
      </c>
      <c r="B645" s="73" t="s">
        <v>1340</v>
      </c>
      <c r="C645" s="73" t="s">
        <v>646</v>
      </c>
      <c r="D645" s="73" t="s">
        <v>245</v>
      </c>
      <c r="E645" s="73" t="s">
        <v>416</v>
      </c>
      <c r="F645" s="73">
        <v>18</v>
      </c>
      <c r="G645" s="73">
        <v>14861</v>
      </c>
      <c r="H645" s="73">
        <v>0</v>
      </c>
      <c r="I645" s="73">
        <v>7.5</v>
      </c>
      <c r="J645" s="73" t="s">
        <v>642</v>
      </c>
      <c r="K645" s="73" t="s">
        <v>384</v>
      </c>
      <c r="L645" s="73" t="s">
        <v>665</v>
      </c>
      <c r="M645" s="73">
        <f t="shared" si="121"/>
        <v>267498</v>
      </c>
      <c r="N645" s="73">
        <f t="shared" si="122"/>
        <v>0</v>
      </c>
      <c r="O645" s="73">
        <f t="shared" si="123"/>
        <v>267498</v>
      </c>
      <c r="P645" s="73">
        <f t="shared" si="124"/>
        <v>20062.349999999999</v>
      </c>
      <c r="Q645" s="73">
        <f t="shared" si="125"/>
        <v>287560.34999999998</v>
      </c>
      <c r="R645" s="73"/>
      <c r="S645" s="73"/>
      <c r="T645" s="73">
        <f t="shared" si="126"/>
        <v>20062.349999999999</v>
      </c>
      <c r="U645" s="73"/>
      <c r="V645" s="73"/>
      <c r="W645" s="73">
        <f t="shared" si="127"/>
        <v>288060.34999999998</v>
      </c>
      <c r="X645" s="73" t="str">
        <f t="shared" si="128"/>
        <v>High sale</v>
      </c>
      <c r="Y645" s="73">
        <f t="shared" si="132"/>
        <v>0</v>
      </c>
      <c r="Z645" s="73" t="str" cm="1">
        <f t="array" ref="Z645">_xlfn.IFS(Q645&gt;=300000,"Large",Q645&gt;=150000,"Medium", Q645&gt;=0,"Small")</f>
        <v>Medium</v>
      </c>
      <c r="AA645" s="73" t="str">
        <f t="shared" si="129"/>
        <v>J</v>
      </c>
      <c r="AB645" s="73" t="str">
        <f t="shared" si="130"/>
        <v>00644</v>
      </c>
      <c r="AC645" s="73" t="str">
        <f t="shared" si="131"/>
        <v>Lucky-East</v>
      </c>
      <c r="AD645" s="73"/>
      <c r="AE645" s="73"/>
      <c r="AF645" s="73"/>
      <c r="AG645" s="73"/>
      <c r="AH645" s="74"/>
      <c r="AI645" s="75"/>
    </row>
    <row r="646" spans="1:35" x14ac:dyDescent="0.3">
      <c r="A646" s="76" t="s">
        <v>658</v>
      </c>
      <c r="B646" s="69" t="s">
        <v>1341</v>
      </c>
      <c r="C646" s="69" t="s">
        <v>373</v>
      </c>
      <c r="D646" s="69" t="s">
        <v>690</v>
      </c>
      <c r="E646" s="69" t="s">
        <v>408</v>
      </c>
      <c r="F646" s="69">
        <v>33</v>
      </c>
      <c r="G646" s="69">
        <v>7179</v>
      </c>
      <c r="H646" s="69">
        <v>10</v>
      </c>
      <c r="I646" s="69">
        <v>7.5</v>
      </c>
      <c r="J646" s="69" t="s">
        <v>635</v>
      </c>
      <c r="K646" s="69" t="s">
        <v>384</v>
      </c>
      <c r="L646" s="69" t="s">
        <v>665</v>
      </c>
      <c r="M646" s="69">
        <f t="shared" si="121"/>
        <v>236907</v>
      </c>
      <c r="N646" s="69">
        <f t="shared" si="122"/>
        <v>23690.7</v>
      </c>
      <c r="O646" s="69">
        <f t="shared" si="123"/>
        <v>213216.3</v>
      </c>
      <c r="P646" s="69">
        <f t="shared" si="124"/>
        <v>15991.2225</v>
      </c>
      <c r="Q646" s="69">
        <f t="shared" si="125"/>
        <v>229207.52249999999</v>
      </c>
      <c r="R646" s="69"/>
      <c r="S646" s="69"/>
      <c r="T646" s="69">
        <f t="shared" si="126"/>
        <v>15991.222499999998</v>
      </c>
      <c r="U646" s="69"/>
      <c r="V646" s="69"/>
      <c r="W646" s="69">
        <f t="shared" si="127"/>
        <v>229707.52249999999</v>
      </c>
      <c r="X646" s="69" t="str">
        <f t="shared" si="128"/>
        <v>High sale</v>
      </c>
      <c r="Y646" s="69">
        <f t="shared" si="132"/>
        <v>10660.815000000001</v>
      </c>
      <c r="Z646" s="69" t="str" cm="1">
        <f t="array" ref="Z646">_xlfn.IFS(Q646&gt;=300000,"Large",Q646&gt;=150000,"Medium", Q646&gt;=0,"Small")</f>
        <v>Medium</v>
      </c>
      <c r="AA646" s="69" t="str">
        <f t="shared" si="129"/>
        <v>J</v>
      </c>
      <c r="AB646" s="69" t="str">
        <f t="shared" si="130"/>
        <v>00645</v>
      </c>
      <c r="AC646" s="69" t="str">
        <f t="shared" si="131"/>
        <v>Fatima-East</v>
      </c>
      <c r="AD646" s="69"/>
      <c r="AE646" s="69"/>
      <c r="AF646" s="69"/>
      <c r="AG646" s="69"/>
      <c r="AH646" s="70"/>
      <c r="AI646" s="71"/>
    </row>
    <row r="647" spans="1:35" x14ac:dyDescent="0.3">
      <c r="A647" s="72" t="s">
        <v>727</v>
      </c>
      <c r="B647" s="73" t="s">
        <v>1342</v>
      </c>
      <c r="C647" s="73" t="s">
        <v>100</v>
      </c>
      <c r="D647" s="73" t="s">
        <v>663</v>
      </c>
      <c r="E647" s="73" t="s">
        <v>664</v>
      </c>
      <c r="F647" s="73">
        <v>35</v>
      </c>
      <c r="G647" s="73">
        <v>1432</v>
      </c>
      <c r="H647" s="73">
        <v>10</v>
      </c>
      <c r="I647" s="73">
        <v>7.5</v>
      </c>
      <c r="J647" s="73" t="s">
        <v>648</v>
      </c>
      <c r="K647" s="73" t="s">
        <v>384</v>
      </c>
      <c r="L647" s="73" t="s">
        <v>665</v>
      </c>
      <c r="M647" s="73">
        <f t="shared" si="121"/>
        <v>50120</v>
      </c>
      <c r="N647" s="73">
        <f t="shared" si="122"/>
        <v>5012</v>
      </c>
      <c r="O647" s="73">
        <f t="shared" si="123"/>
        <v>45108</v>
      </c>
      <c r="P647" s="73">
        <f t="shared" si="124"/>
        <v>3383.1</v>
      </c>
      <c r="Q647" s="73">
        <f t="shared" si="125"/>
        <v>48491.1</v>
      </c>
      <c r="R647" s="73"/>
      <c r="S647" s="73"/>
      <c r="T647" s="73">
        <f t="shared" si="126"/>
        <v>3383.1</v>
      </c>
      <c r="U647" s="73"/>
      <c r="V647" s="73"/>
      <c r="W647" s="73">
        <f t="shared" si="127"/>
        <v>48991.1</v>
      </c>
      <c r="X647" s="73" t="str">
        <f t="shared" si="128"/>
        <v>Low Sale</v>
      </c>
      <c r="Y647" s="73">
        <f t="shared" si="132"/>
        <v>2255.4</v>
      </c>
      <c r="Z647" s="73" t="str" cm="1">
        <f t="array" ref="Z647">_xlfn.IFS(Q647&gt;=300000,"Large",Q647&gt;=150000,"Medium", Q647&gt;=0,"Small")</f>
        <v>Small</v>
      </c>
      <c r="AA647" s="73" t="str">
        <f t="shared" si="129"/>
        <v>J</v>
      </c>
      <c r="AB647" s="73" t="str">
        <f t="shared" si="130"/>
        <v>00646</v>
      </c>
      <c r="AC647" s="73" t="str">
        <f t="shared" si="131"/>
        <v>Kemi-East</v>
      </c>
      <c r="AD647" s="73"/>
      <c r="AE647" s="73"/>
      <c r="AF647" s="73"/>
      <c r="AG647" s="73"/>
      <c r="AH647" s="74"/>
      <c r="AI647" s="75"/>
    </row>
    <row r="648" spans="1:35" x14ac:dyDescent="0.3">
      <c r="A648" s="76" t="s">
        <v>747</v>
      </c>
      <c r="B648" s="69" t="s">
        <v>1343</v>
      </c>
      <c r="C648" s="69" t="s">
        <v>100</v>
      </c>
      <c r="D648" s="69" t="s">
        <v>640</v>
      </c>
      <c r="E648" s="69" t="s">
        <v>641</v>
      </c>
      <c r="F648" s="69">
        <v>18</v>
      </c>
      <c r="G648" s="69">
        <v>5433</v>
      </c>
      <c r="H648" s="69">
        <v>15</v>
      </c>
      <c r="I648" s="69">
        <v>7.5</v>
      </c>
      <c r="J648" s="69" t="s">
        <v>656</v>
      </c>
      <c r="K648" s="69" t="s">
        <v>384</v>
      </c>
      <c r="L648" s="69" t="s">
        <v>643</v>
      </c>
      <c r="M648" s="69">
        <f t="shared" si="121"/>
        <v>97794</v>
      </c>
      <c r="N648" s="69">
        <f t="shared" si="122"/>
        <v>14669.1</v>
      </c>
      <c r="O648" s="69">
        <f t="shared" si="123"/>
        <v>83124.899999999994</v>
      </c>
      <c r="P648" s="69">
        <f t="shared" si="124"/>
        <v>6234.3675000000003</v>
      </c>
      <c r="Q648" s="69">
        <f t="shared" si="125"/>
        <v>89359.267499999987</v>
      </c>
      <c r="R648" s="69"/>
      <c r="S648" s="69"/>
      <c r="T648" s="69">
        <f t="shared" si="126"/>
        <v>6234.3674999999994</v>
      </c>
      <c r="U648" s="69"/>
      <c r="V648" s="69"/>
      <c r="W648" s="69">
        <f t="shared" si="127"/>
        <v>89859.267499999987</v>
      </c>
      <c r="X648" s="69" t="str">
        <f t="shared" si="128"/>
        <v>Low Sale</v>
      </c>
      <c r="Y648" s="69">
        <f t="shared" si="132"/>
        <v>0</v>
      </c>
      <c r="Z648" s="69" t="str" cm="1">
        <f t="array" ref="Z648">_xlfn.IFS(Q648&gt;=300000,"Large",Q648&gt;=150000,"Medium", Q648&gt;=0,"Small")</f>
        <v>Small</v>
      </c>
      <c r="AA648" s="69" t="str">
        <f t="shared" si="129"/>
        <v>J</v>
      </c>
      <c r="AB648" s="69" t="str">
        <f t="shared" si="130"/>
        <v>00647</v>
      </c>
      <c r="AC648" s="69" t="str">
        <f t="shared" si="131"/>
        <v>Kemi-North</v>
      </c>
      <c r="AD648" s="69"/>
      <c r="AE648" s="69"/>
      <c r="AF648" s="69"/>
      <c r="AG648" s="69"/>
      <c r="AH648" s="70"/>
      <c r="AI648" s="71"/>
    </row>
    <row r="649" spans="1:35" x14ac:dyDescent="0.3">
      <c r="A649" s="72" t="s">
        <v>708</v>
      </c>
      <c r="B649" s="73" t="s">
        <v>1344</v>
      </c>
      <c r="C649" s="73" t="s">
        <v>671</v>
      </c>
      <c r="D649" s="73" t="s">
        <v>685</v>
      </c>
      <c r="E649" s="73" t="s">
        <v>406</v>
      </c>
      <c r="F649" s="73">
        <v>39</v>
      </c>
      <c r="G649" s="73">
        <v>7398</v>
      </c>
      <c r="H649" s="73">
        <v>15</v>
      </c>
      <c r="I649" s="73">
        <v>7.5</v>
      </c>
      <c r="J649" s="73" t="s">
        <v>648</v>
      </c>
      <c r="K649" s="73" t="s">
        <v>392</v>
      </c>
      <c r="L649" s="73" t="s">
        <v>665</v>
      </c>
      <c r="M649" s="73">
        <f t="shared" si="121"/>
        <v>288522</v>
      </c>
      <c r="N649" s="73">
        <f t="shared" si="122"/>
        <v>43278.3</v>
      </c>
      <c r="O649" s="73">
        <f t="shared" si="123"/>
        <v>245243.7</v>
      </c>
      <c r="P649" s="73">
        <f t="shared" si="124"/>
        <v>18393.2775</v>
      </c>
      <c r="Q649" s="73">
        <f t="shared" si="125"/>
        <v>263636.97750000004</v>
      </c>
      <c r="R649" s="73"/>
      <c r="S649" s="73"/>
      <c r="T649" s="73">
        <f t="shared" si="126"/>
        <v>18393.2775</v>
      </c>
      <c r="U649" s="73"/>
      <c r="V649" s="73"/>
      <c r="W649" s="73">
        <f t="shared" si="127"/>
        <v>264136.97750000004</v>
      </c>
      <c r="X649" s="73" t="str">
        <f t="shared" si="128"/>
        <v>High sale</v>
      </c>
      <c r="Y649" s="73">
        <f t="shared" si="132"/>
        <v>12262.185000000001</v>
      </c>
      <c r="Z649" s="73" t="str" cm="1">
        <f t="array" ref="Z649">_xlfn.IFS(Q649&gt;=300000,"Large",Q649&gt;=150000,"Medium", Q649&gt;=0,"Small")</f>
        <v>Medium</v>
      </c>
      <c r="AA649" s="73" t="str">
        <f t="shared" si="129"/>
        <v>J</v>
      </c>
      <c r="AB649" s="73" t="str">
        <f t="shared" si="130"/>
        <v>00648</v>
      </c>
      <c r="AC649" s="73" t="str">
        <f t="shared" si="131"/>
        <v>Bola-East</v>
      </c>
      <c r="AD649" s="73"/>
      <c r="AE649" s="73"/>
      <c r="AF649" s="73"/>
      <c r="AG649" s="73"/>
      <c r="AH649" s="74"/>
      <c r="AI649" s="75"/>
    </row>
    <row r="650" spans="1:35" x14ac:dyDescent="0.3">
      <c r="A650" s="76" t="s">
        <v>693</v>
      </c>
      <c r="B650" s="69" t="s">
        <v>1345</v>
      </c>
      <c r="C650" s="69" t="s">
        <v>671</v>
      </c>
      <c r="D650" s="69" t="s">
        <v>634</v>
      </c>
      <c r="E650" s="69" t="s">
        <v>377</v>
      </c>
      <c r="F650" s="69">
        <v>17</v>
      </c>
      <c r="G650" s="69">
        <v>9070</v>
      </c>
      <c r="H650" s="69">
        <v>15</v>
      </c>
      <c r="I650" s="69">
        <v>7.5</v>
      </c>
      <c r="J650" s="69" t="s">
        <v>642</v>
      </c>
      <c r="K650" s="69" t="s">
        <v>392</v>
      </c>
      <c r="L650" s="69" t="s">
        <v>649</v>
      </c>
      <c r="M650" s="69">
        <f t="shared" si="121"/>
        <v>154190</v>
      </c>
      <c r="N650" s="69">
        <f t="shared" si="122"/>
        <v>23128.5</v>
      </c>
      <c r="O650" s="69">
        <f t="shared" si="123"/>
        <v>131061.5</v>
      </c>
      <c r="P650" s="69">
        <f t="shared" si="124"/>
        <v>9829.6124999999993</v>
      </c>
      <c r="Q650" s="69">
        <f t="shared" si="125"/>
        <v>140891.11249999999</v>
      </c>
      <c r="R650" s="69"/>
      <c r="S650" s="69"/>
      <c r="T650" s="69">
        <f t="shared" si="126"/>
        <v>9829.6124999999993</v>
      </c>
      <c r="U650" s="69"/>
      <c r="V650" s="69"/>
      <c r="W650" s="69">
        <f t="shared" si="127"/>
        <v>141391.11249999999</v>
      </c>
      <c r="X650" s="69" t="str">
        <f t="shared" si="128"/>
        <v>High sale</v>
      </c>
      <c r="Y650" s="69">
        <f t="shared" si="132"/>
        <v>0</v>
      </c>
      <c r="Z650" s="69" t="str" cm="1">
        <f t="array" ref="Z650">_xlfn.IFS(Q650&gt;=300000,"Large",Q650&gt;=150000,"Medium", Q650&gt;=0,"Small")</f>
        <v>Small</v>
      </c>
      <c r="AA650" s="69" t="str">
        <f t="shared" si="129"/>
        <v>J</v>
      </c>
      <c r="AB650" s="69" t="str">
        <f t="shared" si="130"/>
        <v>00649</v>
      </c>
      <c r="AC650" s="69" t="str">
        <f t="shared" si="131"/>
        <v>Bola-West</v>
      </c>
      <c r="AD650" s="69"/>
      <c r="AE650" s="69"/>
      <c r="AF650" s="69"/>
      <c r="AG650" s="69"/>
      <c r="AH650" s="70"/>
      <c r="AI650" s="71"/>
    </row>
    <row r="651" spans="1:35" x14ac:dyDescent="0.3">
      <c r="A651" s="72" t="s">
        <v>650</v>
      </c>
      <c r="B651" s="73" t="s">
        <v>1346</v>
      </c>
      <c r="C651" s="73" t="s">
        <v>662</v>
      </c>
      <c r="D651" s="73" t="s">
        <v>634</v>
      </c>
      <c r="E651" s="73" t="s">
        <v>377</v>
      </c>
      <c r="F651" s="73">
        <v>36</v>
      </c>
      <c r="G651" s="73">
        <v>3715</v>
      </c>
      <c r="H651" s="73">
        <v>0</v>
      </c>
      <c r="I651" s="73">
        <v>7.5</v>
      </c>
      <c r="J651" s="73" t="s">
        <v>648</v>
      </c>
      <c r="K651" s="73" t="s">
        <v>384</v>
      </c>
      <c r="L651" s="73" t="s">
        <v>643</v>
      </c>
      <c r="M651" s="73">
        <f t="shared" si="121"/>
        <v>133740</v>
      </c>
      <c r="N651" s="73">
        <f t="shared" si="122"/>
        <v>0</v>
      </c>
      <c r="O651" s="73">
        <f t="shared" si="123"/>
        <v>133740</v>
      </c>
      <c r="P651" s="73">
        <f t="shared" si="124"/>
        <v>10030.5</v>
      </c>
      <c r="Q651" s="73">
        <f t="shared" si="125"/>
        <v>143770.5</v>
      </c>
      <c r="R651" s="73"/>
      <c r="S651" s="73"/>
      <c r="T651" s="73">
        <f t="shared" si="126"/>
        <v>10030.5</v>
      </c>
      <c r="U651" s="73"/>
      <c r="V651" s="73"/>
      <c r="W651" s="73">
        <f t="shared" si="127"/>
        <v>144270.5</v>
      </c>
      <c r="X651" s="73" t="str">
        <f t="shared" si="128"/>
        <v>High sale</v>
      </c>
      <c r="Y651" s="73">
        <f t="shared" si="132"/>
        <v>6687</v>
      </c>
      <c r="Z651" s="73" t="str" cm="1">
        <f t="array" ref="Z651">_xlfn.IFS(Q651&gt;=300000,"Large",Q651&gt;=150000,"Medium", Q651&gt;=0,"Small")</f>
        <v>Small</v>
      </c>
      <c r="AA651" s="73" t="str">
        <f t="shared" si="129"/>
        <v>J</v>
      </c>
      <c r="AB651" s="73" t="str">
        <f t="shared" si="130"/>
        <v>00650</v>
      </c>
      <c r="AC651" s="73" t="str">
        <f t="shared" si="131"/>
        <v>Ade-North</v>
      </c>
      <c r="AD651" s="73"/>
      <c r="AE651" s="73"/>
      <c r="AF651" s="73"/>
      <c r="AG651" s="73"/>
      <c r="AH651" s="74"/>
      <c r="AI651" s="75"/>
    </row>
    <row r="652" spans="1:35" x14ac:dyDescent="0.3">
      <c r="A652" s="76" t="s">
        <v>696</v>
      </c>
      <c r="B652" s="69" t="s">
        <v>1347</v>
      </c>
      <c r="C652" s="69" t="s">
        <v>714</v>
      </c>
      <c r="D652" s="69" t="s">
        <v>245</v>
      </c>
      <c r="E652" s="69" t="s">
        <v>416</v>
      </c>
      <c r="F652" s="69">
        <v>4</v>
      </c>
      <c r="G652" s="69">
        <v>8708</v>
      </c>
      <c r="H652" s="69">
        <v>15</v>
      </c>
      <c r="I652" s="69">
        <v>7.5</v>
      </c>
      <c r="J652" s="69" t="s">
        <v>642</v>
      </c>
      <c r="K652" s="69" t="s">
        <v>384</v>
      </c>
      <c r="L652" s="69" t="s">
        <v>665</v>
      </c>
      <c r="M652" s="69">
        <f t="shared" si="121"/>
        <v>34832</v>
      </c>
      <c r="N652" s="69">
        <f t="shared" si="122"/>
        <v>5224.8</v>
      </c>
      <c r="O652" s="69">
        <f t="shared" si="123"/>
        <v>29607.200000000001</v>
      </c>
      <c r="P652" s="69">
        <f t="shared" si="124"/>
        <v>2220.54</v>
      </c>
      <c r="Q652" s="69">
        <f t="shared" si="125"/>
        <v>31827.74</v>
      </c>
      <c r="R652" s="69"/>
      <c r="S652" s="69"/>
      <c r="T652" s="69">
        <f t="shared" si="126"/>
        <v>2220.54</v>
      </c>
      <c r="U652" s="69"/>
      <c r="V652" s="69"/>
      <c r="W652" s="69">
        <f t="shared" si="127"/>
        <v>32327.74</v>
      </c>
      <c r="X652" s="69" t="str">
        <f t="shared" si="128"/>
        <v>Low Sale</v>
      </c>
      <c r="Y652" s="69">
        <f t="shared" si="132"/>
        <v>0</v>
      </c>
      <c r="Z652" s="69" t="str" cm="1">
        <f t="array" ref="Z652">_xlfn.IFS(Q652&gt;=300000,"Large",Q652&gt;=150000,"Medium", Q652&gt;=0,"Small")</f>
        <v>Small</v>
      </c>
      <c r="AA652" s="69" t="str">
        <f t="shared" si="129"/>
        <v>J</v>
      </c>
      <c r="AB652" s="69" t="str">
        <f t="shared" si="130"/>
        <v>00651</v>
      </c>
      <c r="AC652" s="69" t="str">
        <f t="shared" si="131"/>
        <v>Hassan-East</v>
      </c>
      <c r="AD652" s="69"/>
      <c r="AE652" s="69"/>
      <c r="AF652" s="69"/>
      <c r="AG652" s="69"/>
      <c r="AH652" s="70"/>
      <c r="AI652" s="71"/>
    </row>
    <row r="653" spans="1:35" x14ac:dyDescent="0.3">
      <c r="A653" s="72" t="s">
        <v>743</v>
      </c>
      <c r="B653" s="73" t="s">
        <v>1348</v>
      </c>
      <c r="C653" s="73" t="s">
        <v>93</v>
      </c>
      <c r="D653" s="73" t="s">
        <v>698</v>
      </c>
      <c r="E653" s="73" t="s">
        <v>377</v>
      </c>
      <c r="F653" s="73">
        <v>32</v>
      </c>
      <c r="G653" s="73">
        <v>11380</v>
      </c>
      <c r="H653" s="73">
        <v>10</v>
      </c>
      <c r="I653" s="73">
        <v>7.5</v>
      </c>
      <c r="J653" s="73" t="s">
        <v>648</v>
      </c>
      <c r="K653" s="73" t="s">
        <v>384</v>
      </c>
      <c r="L653" s="73" t="s">
        <v>643</v>
      </c>
      <c r="M653" s="73">
        <f t="shared" si="121"/>
        <v>364160</v>
      </c>
      <c r="N653" s="73">
        <f t="shared" si="122"/>
        <v>36416</v>
      </c>
      <c r="O653" s="73">
        <f t="shared" si="123"/>
        <v>327744</v>
      </c>
      <c r="P653" s="73">
        <f t="shared" si="124"/>
        <v>24580.799999999999</v>
      </c>
      <c r="Q653" s="73">
        <f t="shared" si="125"/>
        <v>352324.8</v>
      </c>
      <c r="R653" s="73"/>
      <c r="S653" s="73"/>
      <c r="T653" s="73">
        <f t="shared" si="126"/>
        <v>24580.799999999999</v>
      </c>
      <c r="U653" s="73"/>
      <c r="V653" s="73"/>
      <c r="W653" s="73">
        <f t="shared" si="127"/>
        <v>352824.8</v>
      </c>
      <c r="X653" s="73" t="str">
        <f t="shared" si="128"/>
        <v>High sale</v>
      </c>
      <c r="Y653" s="73">
        <f t="shared" si="132"/>
        <v>16387.2</v>
      </c>
      <c r="Z653" s="73" t="str" cm="1">
        <f t="array" ref="Z653">_xlfn.IFS(Q653&gt;=300000,"Large",Q653&gt;=150000,"Medium", Q653&gt;=0,"Small")</f>
        <v>Large</v>
      </c>
      <c r="AA653" s="73" t="str">
        <f t="shared" si="129"/>
        <v>J</v>
      </c>
      <c r="AB653" s="73" t="str">
        <f t="shared" si="130"/>
        <v>00652</v>
      </c>
      <c r="AC653" s="73" t="str">
        <f t="shared" si="131"/>
        <v>Ibrahim-North</v>
      </c>
      <c r="AD653" s="73"/>
      <c r="AE653" s="73"/>
      <c r="AF653" s="73"/>
      <c r="AG653" s="73"/>
      <c r="AH653" s="74"/>
      <c r="AI653" s="75"/>
    </row>
    <row r="654" spans="1:35" x14ac:dyDescent="0.3">
      <c r="A654" s="76" t="s">
        <v>644</v>
      </c>
      <c r="B654" s="69" t="s">
        <v>1349</v>
      </c>
      <c r="C654" s="69" t="s">
        <v>714</v>
      </c>
      <c r="D654" s="69" t="s">
        <v>634</v>
      </c>
      <c r="E654" s="69" t="s">
        <v>377</v>
      </c>
      <c r="F654" s="69">
        <v>3</v>
      </c>
      <c r="G654" s="69">
        <v>5964</v>
      </c>
      <c r="H654" s="69">
        <v>5</v>
      </c>
      <c r="I654" s="69">
        <v>7.5</v>
      </c>
      <c r="J654" s="69" t="s">
        <v>656</v>
      </c>
      <c r="K654" s="69" t="s">
        <v>384</v>
      </c>
      <c r="L654" s="69" t="s">
        <v>636</v>
      </c>
      <c r="M654" s="69">
        <f t="shared" si="121"/>
        <v>17892</v>
      </c>
      <c r="N654" s="69">
        <f t="shared" si="122"/>
        <v>894.6</v>
      </c>
      <c r="O654" s="69">
        <f t="shared" si="123"/>
        <v>16997.400000000001</v>
      </c>
      <c r="P654" s="69">
        <f t="shared" si="124"/>
        <v>1274.8050000000001</v>
      </c>
      <c r="Q654" s="69">
        <f t="shared" si="125"/>
        <v>18272.205000000002</v>
      </c>
      <c r="R654" s="69"/>
      <c r="S654" s="69"/>
      <c r="T654" s="69">
        <f t="shared" si="126"/>
        <v>1274.8050000000001</v>
      </c>
      <c r="U654" s="69"/>
      <c r="V654" s="69"/>
      <c r="W654" s="69">
        <f t="shared" si="127"/>
        <v>18772.205000000002</v>
      </c>
      <c r="X654" s="69" t="str">
        <f t="shared" si="128"/>
        <v>Low Sale</v>
      </c>
      <c r="Y654" s="69">
        <f t="shared" si="132"/>
        <v>0</v>
      </c>
      <c r="Z654" s="69" t="str" cm="1">
        <f t="array" ref="Z654">_xlfn.IFS(Q654&gt;=300000,"Large",Q654&gt;=150000,"Medium", Q654&gt;=0,"Small")</f>
        <v>Small</v>
      </c>
      <c r="AA654" s="69" t="str">
        <f t="shared" si="129"/>
        <v>J</v>
      </c>
      <c r="AB654" s="69" t="str">
        <f t="shared" si="130"/>
        <v>00653</v>
      </c>
      <c r="AC654" s="69" t="str">
        <f t="shared" si="131"/>
        <v>Hassan-South</v>
      </c>
      <c r="AD654" s="69"/>
      <c r="AE654" s="69"/>
      <c r="AF654" s="69"/>
      <c r="AG654" s="69"/>
      <c r="AH654" s="70"/>
      <c r="AI654" s="71"/>
    </row>
    <row r="655" spans="1:35" x14ac:dyDescent="0.3">
      <c r="A655" s="72" t="s">
        <v>679</v>
      </c>
      <c r="B655" s="73" t="s">
        <v>1350</v>
      </c>
      <c r="C655" s="73" t="s">
        <v>93</v>
      </c>
      <c r="D655" s="73" t="s">
        <v>634</v>
      </c>
      <c r="E655" s="73" t="s">
        <v>377</v>
      </c>
      <c r="F655" s="73">
        <v>46</v>
      </c>
      <c r="G655" s="73">
        <v>14645</v>
      </c>
      <c r="H655" s="73">
        <v>0</v>
      </c>
      <c r="I655" s="73">
        <v>7.5</v>
      </c>
      <c r="J655" s="73" t="s">
        <v>635</v>
      </c>
      <c r="K655" s="73" t="s">
        <v>392</v>
      </c>
      <c r="L655" s="73" t="s">
        <v>636</v>
      </c>
      <c r="M655" s="73">
        <f t="shared" si="121"/>
        <v>673670</v>
      </c>
      <c r="N655" s="73">
        <f t="shared" si="122"/>
        <v>0</v>
      </c>
      <c r="O655" s="73">
        <f t="shared" si="123"/>
        <v>673670</v>
      </c>
      <c r="P655" s="73">
        <f t="shared" si="124"/>
        <v>50525.25</v>
      </c>
      <c r="Q655" s="73">
        <f t="shared" si="125"/>
        <v>724195.25</v>
      </c>
      <c r="R655" s="73"/>
      <c r="S655" s="73"/>
      <c r="T655" s="73">
        <f t="shared" si="126"/>
        <v>50525.25</v>
      </c>
      <c r="U655" s="73"/>
      <c r="V655" s="73"/>
      <c r="W655" s="73">
        <f t="shared" si="127"/>
        <v>724695.25</v>
      </c>
      <c r="X655" s="73" t="str">
        <f t="shared" si="128"/>
        <v>High sale</v>
      </c>
      <c r="Y655" s="73">
        <f t="shared" si="132"/>
        <v>33683.5</v>
      </c>
      <c r="Z655" s="73" t="str" cm="1">
        <f t="array" ref="Z655">_xlfn.IFS(Q655&gt;=300000,"Large",Q655&gt;=150000,"Medium", Q655&gt;=0,"Small")</f>
        <v>Large</v>
      </c>
      <c r="AA655" s="73" t="str">
        <f t="shared" si="129"/>
        <v>J</v>
      </c>
      <c r="AB655" s="73" t="str">
        <f t="shared" si="130"/>
        <v>00654</v>
      </c>
      <c r="AC655" s="73" t="str">
        <f t="shared" si="131"/>
        <v>Ibrahim-South</v>
      </c>
      <c r="AD655" s="73"/>
      <c r="AE655" s="73"/>
      <c r="AF655" s="73"/>
      <c r="AG655" s="73"/>
      <c r="AH655" s="74"/>
      <c r="AI655" s="75"/>
    </row>
    <row r="656" spans="1:35" x14ac:dyDescent="0.3">
      <c r="A656" s="76" t="s">
        <v>747</v>
      </c>
      <c r="B656" s="69" t="s">
        <v>1351</v>
      </c>
      <c r="C656" s="69" t="s">
        <v>100</v>
      </c>
      <c r="D656" s="69" t="s">
        <v>685</v>
      </c>
      <c r="E656" s="69" t="s">
        <v>406</v>
      </c>
      <c r="F656" s="69">
        <v>41</v>
      </c>
      <c r="G656" s="69">
        <v>12020</v>
      </c>
      <c r="H656" s="69">
        <v>0</v>
      </c>
      <c r="I656" s="69">
        <v>7.5</v>
      </c>
      <c r="J656" s="69" t="s">
        <v>635</v>
      </c>
      <c r="K656" s="69" t="s">
        <v>384</v>
      </c>
      <c r="L656" s="69" t="s">
        <v>636</v>
      </c>
      <c r="M656" s="69">
        <f t="shared" si="121"/>
        <v>492820</v>
      </c>
      <c r="N656" s="69">
        <f t="shared" si="122"/>
        <v>0</v>
      </c>
      <c r="O656" s="69">
        <f t="shared" si="123"/>
        <v>492820</v>
      </c>
      <c r="P656" s="69">
        <f t="shared" si="124"/>
        <v>36961.5</v>
      </c>
      <c r="Q656" s="69">
        <f t="shared" si="125"/>
        <v>529781.5</v>
      </c>
      <c r="R656" s="69"/>
      <c r="S656" s="69"/>
      <c r="T656" s="69">
        <f t="shared" si="126"/>
        <v>36961.5</v>
      </c>
      <c r="U656" s="69"/>
      <c r="V656" s="69"/>
      <c r="W656" s="69">
        <f t="shared" si="127"/>
        <v>530281.5</v>
      </c>
      <c r="X656" s="69" t="str">
        <f t="shared" si="128"/>
        <v>High sale</v>
      </c>
      <c r="Y656" s="69">
        <f t="shared" si="132"/>
        <v>24641</v>
      </c>
      <c r="Z656" s="69" t="str" cm="1">
        <f t="array" ref="Z656">_xlfn.IFS(Q656&gt;=300000,"Large",Q656&gt;=150000,"Medium", Q656&gt;=0,"Small")</f>
        <v>Large</v>
      </c>
      <c r="AA656" s="69" t="str">
        <f t="shared" si="129"/>
        <v>J</v>
      </c>
      <c r="AB656" s="69" t="str">
        <f t="shared" si="130"/>
        <v>00655</v>
      </c>
      <c r="AC656" s="69" t="str">
        <f t="shared" si="131"/>
        <v>Kemi-South</v>
      </c>
      <c r="AD656" s="69"/>
      <c r="AE656" s="69"/>
      <c r="AF656" s="69"/>
      <c r="AG656" s="69"/>
      <c r="AH656" s="70"/>
      <c r="AI656" s="71"/>
    </row>
    <row r="657" spans="1:35" x14ac:dyDescent="0.3">
      <c r="A657" s="72" t="s">
        <v>687</v>
      </c>
      <c r="B657" s="73" t="s">
        <v>1352</v>
      </c>
      <c r="C657" s="73" t="s">
        <v>379</v>
      </c>
      <c r="D657" s="73" t="s">
        <v>690</v>
      </c>
      <c r="E657" s="73" t="s">
        <v>408</v>
      </c>
      <c r="F657" s="73">
        <v>3</v>
      </c>
      <c r="G657" s="73">
        <v>6217</v>
      </c>
      <c r="H657" s="73">
        <v>10</v>
      </c>
      <c r="I657" s="73">
        <v>7.5</v>
      </c>
      <c r="J657" s="73" t="s">
        <v>642</v>
      </c>
      <c r="K657" s="73" t="s">
        <v>372</v>
      </c>
      <c r="L657" s="73" t="s">
        <v>636</v>
      </c>
      <c r="M657" s="73">
        <f t="shared" si="121"/>
        <v>18651</v>
      </c>
      <c r="N657" s="73">
        <f t="shared" si="122"/>
        <v>1865.1</v>
      </c>
      <c r="O657" s="73">
        <f t="shared" si="123"/>
        <v>16785.900000000001</v>
      </c>
      <c r="P657" s="73">
        <f t="shared" si="124"/>
        <v>1258.9425000000001</v>
      </c>
      <c r="Q657" s="73">
        <f t="shared" si="125"/>
        <v>18044.842500000002</v>
      </c>
      <c r="R657" s="73"/>
      <c r="S657" s="73"/>
      <c r="T657" s="73">
        <f t="shared" si="126"/>
        <v>1258.9425000000001</v>
      </c>
      <c r="U657" s="73"/>
      <c r="V657" s="73"/>
      <c r="W657" s="73">
        <f t="shared" si="127"/>
        <v>18544.842500000002</v>
      </c>
      <c r="X657" s="73" t="str">
        <f t="shared" si="128"/>
        <v>Low Sale</v>
      </c>
      <c r="Y657" s="73">
        <f t="shared" si="132"/>
        <v>0</v>
      </c>
      <c r="Z657" s="73" t="str" cm="1">
        <f t="array" ref="Z657">_xlfn.IFS(Q657&gt;=300000,"Large",Q657&gt;=150000,"Medium", Q657&gt;=0,"Small")</f>
        <v>Small</v>
      </c>
      <c r="AA657" s="73" t="str">
        <f t="shared" si="129"/>
        <v>J</v>
      </c>
      <c r="AB657" s="73" t="str">
        <f t="shared" si="130"/>
        <v>00656</v>
      </c>
      <c r="AC657" s="73" t="str">
        <f t="shared" si="131"/>
        <v>John-South</v>
      </c>
      <c r="AD657" s="73"/>
      <c r="AE657" s="73"/>
      <c r="AF657" s="73"/>
      <c r="AG657" s="73"/>
      <c r="AH657" s="74"/>
      <c r="AI657" s="75"/>
    </row>
    <row r="658" spans="1:35" x14ac:dyDescent="0.3">
      <c r="A658" s="76" t="s">
        <v>824</v>
      </c>
      <c r="B658" s="69" t="s">
        <v>1353</v>
      </c>
      <c r="C658" s="69" t="s">
        <v>646</v>
      </c>
      <c r="D658" s="69" t="s">
        <v>698</v>
      </c>
      <c r="E658" s="69" t="s">
        <v>377</v>
      </c>
      <c r="F658" s="69">
        <v>8</v>
      </c>
      <c r="G658" s="69">
        <v>13442</v>
      </c>
      <c r="H658" s="69">
        <v>5</v>
      </c>
      <c r="I658" s="69">
        <v>7.5</v>
      </c>
      <c r="J658" s="69" t="s">
        <v>648</v>
      </c>
      <c r="K658" s="69" t="s">
        <v>392</v>
      </c>
      <c r="L658" s="69" t="s">
        <v>649</v>
      </c>
      <c r="M658" s="69">
        <f t="shared" si="121"/>
        <v>107536</v>
      </c>
      <c r="N658" s="69">
        <f t="shared" si="122"/>
        <v>5376.8</v>
      </c>
      <c r="O658" s="69">
        <f t="shared" si="123"/>
        <v>102159.2</v>
      </c>
      <c r="P658" s="69">
        <f t="shared" si="124"/>
        <v>7661.94</v>
      </c>
      <c r="Q658" s="69">
        <f t="shared" si="125"/>
        <v>109821.14</v>
      </c>
      <c r="R658" s="69"/>
      <c r="S658" s="69"/>
      <c r="T658" s="69">
        <f t="shared" si="126"/>
        <v>7661.94</v>
      </c>
      <c r="U658" s="69"/>
      <c r="V658" s="69"/>
      <c r="W658" s="69">
        <f t="shared" si="127"/>
        <v>110321.14</v>
      </c>
      <c r="X658" s="69" t="str">
        <f t="shared" si="128"/>
        <v>High sale</v>
      </c>
      <c r="Y658" s="69">
        <f t="shared" si="132"/>
        <v>0</v>
      </c>
      <c r="Z658" s="69" t="str" cm="1">
        <f t="array" ref="Z658">_xlfn.IFS(Q658&gt;=300000,"Large",Q658&gt;=150000,"Medium", Q658&gt;=0,"Small")</f>
        <v>Small</v>
      </c>
      <c r="AA658" s="69" t="str">
        <f t="shared" si="129"/>
        <v>J</v>
      </c>
      <c r="AB658" s="69" t="str">
        <f t="shared" si="130"/>
        <v>00657</v>
      </c>
      <c r="AC658" s="69" t="str">
        <f t="shared" si="131"/>
        <v>Lucky-West</v>
      </c>
      <c r="AD658" s="69"/>
      <c r="AE658" s="69"/>
      <c r="AF658" s="69"/>
      <c r="AG658" s="69"/>
      <c r="AH658" s="70"/>
      <c r="AI658" s="71"/>
    </row>
    <row r="659" spans="1:35" x14ac:dyDescent="0.3">
      <c r="A659" s="72" t="s">
        <v>812</v>
      </c>
      <c r="B659" s="73" t="s">
        <v>1354</v>
      </c>
      <c r="C659" s="73" t="s">
        <v>93</v>
      </c>
      <c r="D659" s="73" t="s">
        <v>672</v>
      </c>
      <c r="E659" s="73" t="s">
        <v>673</v>
      </c>
      <c r="F659" s="73">
        <v>49</v>
      </c>
      <c r="G659" s="73">
        <v>6322</v>
      </c>
      <c r="H659" s="73">
        <v>0</v>
      </c>
      <c r="I659" s="73">
        <v>7.5</v>
      </c>
      <c r="J659" s="73" t="s">
        <v>648</v>
      </c>
      <c r="K659" s="73" t="s">
        <v>392</v>
      </c>
      <c r="L659" s="73" t="s">
        <v>643</v>
      </c>
      <c r="M659" s="73">
        <f t="shared" si="121"/>
        <v>309778</v>
      </c>
      <c r="N659" s="73">
        <f t="shared" si="122"/>
        <v>0</v>
      </c>
      <c r="O659" s="73">
        <f t="shared" si="123"/>
        <v>309778</v>
      </c>
      <c r="P659" s="73">
        <f t="shared" si="124"/>
        <v>23233.35</v>
      </c>
      <c r="Q659" s="73">
        <f t="shared" si="125"/>
        <v>333011.34999999998</v>
      </c>
      <c r="R659" s="73"/>
      <c r="S659" s="73"/>
      <c r="T659" s="73">
        <f t="shared" si="126"/>
        <v>23233.35</v>
      </c>
      <c r="U659" s="73"/>
      <c r="V659" s="73"/>
      <c r="W659" s="73">
        <f t="shared" si="127"/>
        <v>333511.34999999998</v>
      </c>
      <c r="X659" s="73" t="str">
        <f t="shared" si="128"/>
        <v>High sale</v>
      </c>
      <c r="Y659" s="73">
        <f t="shared" si="132"/>
        <v>15488.900000000001</v>
      </c>
      <c r="Z659" s="73" t="str" cm="1">
        <f t="array" ref="Z659">_xlfn.IFS(Q659&gt;=300000,"Large",Q659&gt;=150000,"Medium", Q659&gt;=0,"Small")</f>
        <v>Large</v>
      </c>
      <c r="AA659" s="73" t="str">
        <f t="shared" si="129"/>
        <v>J</v>
      </c>
      <c r="AB659" s="73" t="str">
        <f t="shared" si="130"/>
        <v>00658</v>
      </c>
      <c r="AC659" s="73" t="str">
        <f t="shared" si="131"/>
        <v>Ibrahim-North</v>
      </c>
      <c r="AD659" s="73"/>
      <c r="AE659" s="73"/>
      <c r="AF659" s="73"/>
      <c r="AG659" s="73"/>
      <c r="AH659" s="74"/>
      <c r="AI659" s="75"/>
    </row>
    <row r="660" spans="1:35" x14ac:dyDescent="0.3">
      <c r="A660" s="76" t="s">
        <v>812</v>
      </c>
      <c r="B660" s="69" t="s">
        <v>1355</v>
      </c>
      <c r="C660" s="69" t="s">
        <v>89</v>
      </c>
      <c r="D660" s="69" t="s">
        <v>784</v>
      </c>
      <c r="E660" s="69" t="s">
        <v>785</v>
      </c>
      <c r="F660" s="69">
        <v>15</v>
      </c>
      <c r="G660" s="69">
        <v>12137</v>
      </c>
      <c r="H660" s="69">
        <v>15</v>
      </c>
      <c r="I660" s="69">
        <v>7.5</v>
      </c>
      <c r="J660" s="69" t="s">
        <v>642</v>
      </c>
      <c r="K660" s="69" t="s">
        <v>384</v>
      </c>
      <c r="L660" s="69" t="s">
        <v>649</v>
      </c>
      <c r="M660" s="69">
        <f t="shared" si="121"/>
        <v>182055</v>
      </c>
      <c r="N660" s="69">
        <f t="shared" si="122"/>
        <v>27308.25</v>
      </c>
      <c r="O660" s="69">
        <f t="shared" si="123"/>
        <v>154746.75</v>
      </c>
      <c r="P660" s="69">
        <f t="shared" si="124"/>
        <v>11606.00625</v>
      </c>
      <c r="Q660" s="69">
        <f t="shared" si="125"/>
        <v>166352.75625000001</v>
      </c>
      <c r="R660" s="69"/>
      <c r="S660" s="69"/>
      <c r="T660" s="69">
        <f t="shared" si="126"/>
        <v>11606.00625</v>
      </c>
      <c r="U660" s="69"/>
      <c r="V660" s="69"/>
      <c r="W660" s="69">
        <f t="shared" si="127"/>
        <v>166852.75625000001</v>
      </c>
      <c r="X660" s="69" t="str">
        <f t="shared" si="128"/>
        <v>High sale</v>
      </c>
      <c r="Y660" s="69">
        <f t="shared" si="132"/>
        <v>0</v>
      </c>
      <c r="Z660" s="69" t="str" cm="1">
        <f t="array" ref="Z660">_xlfn.IFS(Q660&gt;=300000,"Large",Q660&gt;=150000,"Medium", Q660&gt;=0,"Small")</f>
        <v>Medium</v>
      </c>
      <c r="AA660" s="69" t="str">
        <f t="shared" si="129"/>
        <v>J</v>
      </c>
      <c r="AB660" s="69" t="str">
        <f t="shared" si="130"/>
        <v>00659</v>
      </c>
      <c r="AC660" s="69" t="str">
        <f t="shared" si="131"/>
        <v>Chinedu-West</v>
      </c>
      <c r="AD660" s="69"/>
      <c r="AE660" s="69"/>
      <c r="AF660" s="69"/>
      <c r="AG660" s="69"/>
      <c r="AH660" s="70"/>
      <c r="AI660" s="71"/>
    </row>
    <row r="661" spans="1:35" x14ac:dyDescent="0.3">
      <c r="A661" s="72" t="s">
        <v>824</v>
      </c>
      <c r="B661" s="73" t="s">
        <v>1356</v>
      </c>
      <c r="C661" s="73" t="s">
        <v>714</v>
      </c>
      <c r="D661" s="73" t="s">
        <v>634</v>
      </c>
      <c r="E661" s="73" t="s">
        <v>377</v>
      </c>
      <c r="F661" s="73">
        <v>41</v>
      </c>
      <c r="G661" s="73">
        <v>7238</v>
      </c>
      <c r="H661" s="73">
        <v>10</v>
      </c>
      <c r="I661" s="73">
        <v>7.5</v>
      </c>
      <c r="J661" s="73" t="s">
        <v>635</v>
      </c>
      <c r="K661" s="73" t="s">
        <v>392</v>
      </c>
      <c r="L661" s="73" t="s">
        <v>649</v>
      </c>
      <c r="M661" s="73">
        <f t="shared" si="121"/>
        <v>296758</v>
      </c>
      <c r="N661" s="73">
        <f t="shared" si="122"/>
        <v>29675.8</v>
      </c>
      <c r="O661" s="73">
        <f t="shared" si="123"/>
        <v>267082.2</v>
      </c>
      <c r="P661" s="73">
        <f t="shared" si="124"/>
        <v>20031.165000000001</v>
      </c>
      <c r="Q661" s="73">
        <f t="shared" si="125"/>
        <v>287113.36499999999</v>
      </c>
      <c r="R661" s="73"/>
      <c r="S661" s="73"/>
      <c r="T661" s="73">
        <f t="shared" si="126"/>
        <v>20031.165000000001</v>
      </c>
      <c r="U661" s="73"/>
      <c r="V661" s="73"/>
      <c r="W661" s="73">
        <f t="shared" si="127"/>
        <v>287613.36499999999</v>
      </c>
      <c r="X661" s="73" t="str">
        <f t="shared" si="128"/>
        <v>High sale</v>
      </c>
      <c r="Y661" s="73">
        <f t="shared" si="132"/>
        <v>13354.11</v>
      </c>
      <c r="Z661" s="73" t="str" cm="1">
        <f t="array" ref="Z661">_xlfn.IFS(Q661&gt;=300000,"Large",Q661&gt;=150000,"Medium", Q661&gt;=0,"Small")</f>
        <v>Medium</v>
      </c>
      <c r="AA661" s="73" t="str">
        <f t="shared" si="129"/>
        <v>J</v>
      </c>
      <c r="AB661" s="73" t="str">
        <f t="shared" si="130"/>
        <v>00660</v>
      </c>
      <c r="AC661" s="73" t="str">
        <f t="shared" si="131"/>
        <v>Hassan-West</v>
      </c>
      <c r="AD661" s="73"/>
      <c r="AE661" s="73"/>
      <c r="AF661" s="73"/>
      <c r="AG661" s="73"/>
      <c r="AH661" s="74"/>
      <c r="AI661" s="75"/>
    </row>
    <row r="662" spans="1:35" x14ac:dyDescent="0.3">
      <c r="A662" s="76" t="s">
        <v>708</v>
      </c>
      <c r="B662" s="69" t="s">
        <v>1357</v>
      </c>
      <c r="C662" s="69" t="s">
        <v>93</v>
      </c>
      <c r="D662" s="69" t="s">
        <v>710</v>
      </c>
      <c r="E662" s="69" t="s">
        <v>641</v>
      </c>
      <c r="F662" s="69">
        <v>35</v>
      </c>
      <c r="G662" s="69">
        <v>1688</v>
      </c>
      <c r="H662" s="69">
        <v>5</v>
      </c>
      <c r="I662" s="69">
        <v>7.5</v>
      </c>
      <c r="J662" s="69" t="s">
        <v>656</v>
      </c>
      <c r="K662" s="69" t="s">
        <v>392</v>
      </c>
      <c r="L662" s="69" t="s">
        <v>636</v>
      </c>
      <c r="M662" s="69">
        <f t="shared" si="121"/>
        <v>59080</v>
      </c>
      <c r="N662" s="69">
        <f t="shared" si="122"/>
        <v>2954</v>
      </c>
      <c r="O662" s="69">
        <f t="shared" si="123"/>
        <v>56126</v>
      </c>
      <c r="P662" s="69">
        <f t="shared" si="124"/>
        <v>4209.45</v>
      </c>
      <c r="Q662" s="69">
        <f t="shared" si="125"/>
        <v>60335.45</v>
      </c>
      <c r="R662" s="69"/>
      <c r="S662" s="69"/>
      <c r="T662" s="69">
        <f t="shared" si="126"/>
        <v>4209.45</v>
      </c>
      <c r="U662" s="69"/>
      <c r="V662" s="69"/>
      <c r="W662" s="69">
        <f t="shared" si="127"/>
        <v>60835.45</v>
      </c>
      <c r="X662" s="69" t="str">
        <f t="shared" si="128"/>
        <v>Low Sale</v>
      </c>
      <c r="Y662" s="69">
        <f t="shared" si="132"/>
        <v>2806.3</v>
      </c>
      <c r="Z662" s="69" t="str" cm="1">
        <f t="array" ref="Z662">_xlfn.IFS(Q662&gt;=300000,"Large",Q662&gt;=150000,"Medium", Q662&gt;=0,"Small")</f>
        <v>Small</v>
      </c>
      <c r="AA662" s="69" t="str">
        <f t="shared" si="129"/>
        <v>J</v>
      </c>
      <c r="AB662" s="69" t="str">
        <f t="shared" si="130"/>
        <v>00661</v>
      </c>
      <c r="AC662" s="69" t="str">
        <f t="shared" si="131"/>
        <v>Ibrahim-South</v>
      </c>
      <c r="AD662" s="69"/>
      <c r="AE662" s="69"/>
      <c r="AF662" s="69"/>
      <c r="AG662" s="69"/>
      <c r="AH662" s="70"/>
      <c r="AI662" s="71"/>
    </row>
    <row r="663" spans="1:35" x14ac:dyDescent="0.3">
      <c r="A663" s="72" t="s">
        <v>666</v>
      </c>
      <c r="B663" s="73" t="s">
        <v>1358</v>
      </c>
      <c r="C663" s="73" t="s">
        <v>89</v>
      </c>
      <c r="D663" s="73" t="s">
        <v>672</v>
      </c>
      <c r="E663" s="73" t="s">
        <v>673</v>
      </c>
      <c r="F663" s="73">
        <v>16</v>
      </c>
      <c r="G663" s="73">
        <v>6692</v>
      </c>
      <c r="H663" s="73">
        <v>15</v>
      </c>
      <c r="I663" s="73">
        <v>7.5</v>
      </c>
      <c r="J663" s="73" t="s">
        <v>648</v>
      </c>
      <c r="K663" s="73" t="s">
        <v>384</v>
      </c>
      <c r="L663" s="73" t="s">
        <v>643</v>
      </c>
      <c r="M663" s="73">
        <f t="shared" si="121"/>
        <v>107072</v>
      </c>
      <c r="N663" s="73">
        <f t="shared" si="122"/>
        <v>16060.8</v>
      </c>
      <c r="O663" s="73">
        <f t="shared" si="123"/>
        <v>91011.199999999997</v>
      </c>
      <c r="P663" s="73">
        <f t="shared" si="124"/>
        <v>6825.84</v>
      </c>
      <c r="Q663" s="73">
        <f t="shared" si="125"/>
        <v>97837.04</v>
      </c>
      <c r="R663" s="73"/>
      <c r="S663" s="73"/>
      <c r="T663" s="73">
        <f t="shared" si="126"/>
        <v>6825.8399999999992</v>
      </c>
      <c r="U663" s="73"/>
      <c r="V663" s="73"/>
      <c r="W663" s="73">
        <f t="shared" si="127"/>
        <v>98337.04</v>
      </c>
      <c r="X663" s="73" t="str">
        <f t="shared" si="128"/>
        <v>Low Sale</v>
      </c>
      <c r="Y663" s="73">
        <f t="shared" si="132"/>
        <v>0</v>
      </c>
      <c r="Z663" s="73" t="str" cm="1">
        <f t="array" ref="Z663">_xlfn.IFS(Q663&gt;=300000,"Large",Q663&gt;=150000,"Medium", Q663&gt;=0,"Small")</f>
        <v>Small</v>
      </c>
      <c r="AA663" s="73" t="str">
        <f t="shared" si="129"/>
        <v>J</v>
      </c>
      <c r="AB663" s="73" t="str">
        <f t="shared" si="130"/>
        <v>00662</v>
      </c>
      <c r="AC663" s="73" t="str">
        <f t="shared" si="131"/>
        <v>Chinedu-North</v>
      </c>
      <c r="AD663" s="73"/>
      <c r="AE663" s="73"/>
      <c r="AF663" s="73"/>
      <c r="AG663" s="73"/>
      <c r="AH663" s="74"/>
      <c r="AI663" s="75"/>
    </row>
    <row r="664" spans="1:35" x14ac:dyDescent="0.3">
      <c r="A664" s="76" t="s">
        <v>644</v>
      </c>
      <c r="B664" s="69" t="s">
        <v>1359</v>
      </c>
      <c r="C664" s="69" t="s">
        <v>714</v>
      </c>
      <c r="D664" s="69" t="s">
        <v>634</v>
      </c>
      <c r="E664" s="69" t="s">
        <v>377</v>
      </c>
      <c r="F664" s="69">
        <v>44</v>
      </c>
      <c r="G664" s="69">
        <v>324</v>
      </c>
      <c r="H664" s="69">
        <v>10</v>
      </c>
      <c r="I664" s="69">
        <v>7.5</v>
      </c>
      <c r="J664" s="69" t="s">
        <v>635</v>
      </c>
      <c r="K664" s="69" t="s">
        <v>384</v>
      </c>
      <c r="L664" s="69" t="s">
        <v>643</v>
      </c>
      <c r="M664" s="69">
        <f t="shared" si="121"/>
        <v>14256</v>
      </c>
      <c r="N664" s="69">
        <f t="shared" si="122"/>
        <v>1425.6</v>
      </c>
      <c r="O664" s="69">
        <f t="shared" si="123"/>
        <v>12830.4</v>
      </c>
      <c r="P664" s="69">
        <f t="shared" si="124"/>
        <v>962.28</v>
      </c>
      <c r="Q664" s="69">
        <f t="shared" si="125"/>
        <v>13792.68</v>
      </c>
      <c r="R664" s="69"/>
      <c r="S664" s="69"/>
      <c r="T664" s="69">
        <f t="shared" si="126"/>
        <v>962.28</v>
      </c>
      <c r="U664" s="69"/>
      <c r="V664" s="69"/>
      <c r="W664" s="69">
        <f t="shared" si="127"/>
        <v>14292.68</v>
      </c>
      <c r="X664" s="69" t="str">
        <f t="shared" si="128"/>
        <v>Low Sale</v>
      </c>
      <c r="Y664" s="69">
        <f t="shared" si="132"/>
        <v>641.52</v>
      </c>
      <c r="Z664" s="69" t="str" cm="1">
        <f t="array" ref="Z664">_xlfn.IFS(Q664&gt;=300000,"Large",Q664&gt;=150000,"Medium", Q664&gt;=0,"Small")</f>
        <v>Small</v>
      </c>
      <c r="AA664" s="69" t="str">
        <f t="shared" si="129"/>
        <v>J</v>
      </c>
      <c r="AB664" s="69" t="str">
        <f t="shared" si="130"/>
        <v>00663</v>
      </c>
      <c r="AC664" s="69" t="str">
        <f t="shared" si="131"/>
        <v>Hassan-North</v>
      </c>
      <c r="AD664" s="69"/>
      <c r="AE664" s="69"/>
      <c r="AF664" s="69"/>
      <c r="AG664" s="69"/>
      <c r="AH664" s="70"/>
      <c r="AI664" s="71"/>
    </row>
    <row r="665" spans="1:35" x14ac:dyDescent="0.3">
      <c r="A665" s="72" t="s">
        <v>687</v>
      </c>
      <c r="B665" s="73" t="s">
        <v>1360</v>
      </c>
      <c r="C665" s="73" t="s">
        <v>373</v>
      </c>
      <c r="D665" s="73" t="s">
        <v>663</v>
      </c>
      <c r="E665" s="73" t="s">
        <v>664</v>
      </c>
      <c r="F665" s="73">
        <v>18</v>
      </c>
      <c r="G665" s="73">
        <v>2323</v>
      </c>
      <c r="H665" s="73">
        <v>5</v>
      </c>
      <c r="I665" s="73">
        <v>7.5</v>
      </c>
      <c r="J665" s="73" t="s">
        <v>656</v>
      </c>
      <c r="K665" s="73" t="s">
        <v>384</v>
      </c>
      <c r="L665" s="73" t="s">
        <v>665</v>
      </c>
      <c r="M665" s="73">
        <f t="shared" si="121"/>
        <v>41814</v>
      </c>
      <c r="N665" s="73">
        <f t="shared" si="122"/>
        <v>2090.6999999999998</v>
      </c>
      <c r="O665" s="73">
        <f t="shared" si="123"/>
        <v>39723.300000000003</v>
      </c>
      <c r="P665" s="73">
        <f t="shared" si="124"/>
        <v>2979.2474999999999</v>
      </c>
      <c r="Q665" s="73">
        <f t="shared" si="125"/>
        <v>42702.547500000001</v>
      </c>
      <c r="R665" s="73"/>
      <c r="S665" s="73"/>
      <c r="T665" s="73">
        <f t="shared" si="126"/>
        <v>2979.2474999999999</v>
      </c>
      <c r="U665" s="73"/>
      <c r="V665" s="73"/>
      <c r="W665" s="73">
        <f t="shared" si="127"/>
        <v>43202.547500000001</v>
      </c>
      <c r="X665" s="73" t="str">
        <f t="shared" si="128"/>
        <v>Low Sale</v>
      </c>
      <c r="Y665" s="73">
        <f t="shared" si="132"/>
        <v>0</v>
      </c>
      <c r="Z665" s="73" t="str" cm="1">
        <f t="array" ref="Z665">_xlfn.IFS(Q665&gt;=300000,"Large",Q665&gt;=150000,"Medium", Q665&gt;=0,"Small")</f>
        <v>Small</v>
      </c>
      <c r="AA665" s="73" t="str">
        <f t="shared" si="129"/>
        <v>J</v>
      </c>
      <c r="AB665" s="73" t="str">
        <f t="shared" si="130"/>
        <v>00664</v>
      </c>
      <c r="AC665" s="73" t="str">
        <f t="shared" si="131"/>
        <v>Fatima-East</v>
      </c>
      <c r="AD665" s="73"/>
      <c r="AE665" s="73"/>
      <c r="AF665" s="73"/>
      <c r="AG665" s="73"/>
      <c r="AH665" s="74"/>
      <c r="AI665" s="75"/>
    </row>
    <row r="666" spans="1:35" x14ac:dyDescent="0.3">
      <c r="A666" s="76" t="s">
        <v>747</v>
      </c>
      <c r="B666" s="69" t="s">
        <v>1361</v>
      </c>
      <c r="C666" s="69" t="s">
        <v>373</v>
      </c>
      <c r="D666" s="69" t="s">
        <v>681</v>
      </c>
      <c r="E666" s="69" t="s">
        <v>673</v>
      </c>
      <c r="F666" s="69">
        <v>3</v>
      </c>
      <c r="G666" s="69">
        <v>11472</v>
      </c>
      <c r="H666" s="69">
        <v>10</v>
      </c>
      <c r="I666" s="69">
        <v>7.5</v>
      </c>
      <c r="J666" s="69" t="s">
        <v>642</v>
      </c>
      <c r="K666" s="69" t="s">
        <v>384</v>
      </c>
      <c r="L666" s="69" t="s">
        <v>636</v>
      </c>
      <c r="M666" s="69">
        <f t="shared" si="121"/>
        <v>34416</v>
      </c>
      <c r="N666" s="69">
        <f t="shared" si="122"/>
        <v>3441.6</v>
      </c>
      <c r="O666" s="69">
        <f t="shared" si="123"/>
        <v>30974.400000000001</v>
      </c>
      <c r="P666" s="69">
        <f t="shared" si="124"/>
        <v>2323.08</v>
      </c>
      <c r="Q666" s="69">
        <f t="shared" si="125"/>
        <v>33297.480000000003</v>
      </c>
      <c r="R666" s="69"/>
      <c r="S666" s="69"/>
      <c r="T666" s="69">
        <f t="shared" si="126"/>
        <v>2323.08</v>
      </c>
      <c r="U666" s="69"/>
      <c r="V666" s="69"/>
      <c r="W666" s="69">
        <f t="shared" si="127"/>
        <v>33797.480000000003</v>
      </c>
      <c r="X666" s="69" t="str">
        <f t="shared" si="128"/>
        <v>Low Sale</v>
      </c>
      <c r="Y666" s="69">
        <f t="shared" si="132"/>
        <v>0</v>
      </c>
      <c r="Z666" s="69" t="str" cm="1">
        <f t="array" ref="Z666">_xlfn.IFS(Q666&gt;=300000,"Large",Q666&gt;=150000,"Medium", Q666&gt;=0,"Small")</f>
        <v>Small</v>
      </c>
      <c r="AA666" s="69" t="str">
        <f t="shared" si="129"/>
        <v>J</v>
      </c>
      <c r="AB666" s="69" t="str">
        <f t="shared" si="130"/>
        <v>00665</v>
      </c>
      <c r="AC666" s="69" t="str">
        <f t="shared" si="131"/>
        <v>Fatima-South</v>
      </c>
      <c r="AD666" s="69"/>
      <c r="AE666" s="69"/>
      <c r="AF666" s="69"/>
      <c r="AG666" s="69"/>
      <c r="AH666" s="70"/>
      <c r="AI666" s="71"/>
    </row>
    <row r="667" spans="1:35" x14ac:dyDescent="0.3">
      <c r="A667" s="72" t="s">
        <v>760</v>
      </c>
      <c r="B667" s="73" t="s">
        <v>1362</v>
      </c>
      <c r="C667" s="73" t="s">
        <v>89</v>
      </c>
      <c r="D667" s="73" t="s">
        <v>640</v>
      </c>
      <c r="E667" s="73" t="s">
        <v>641</v>
      </c>
      <c r="F667" s="73">
        <v>27</v>
      </c>
      <c r="G667" s="73">
        <v>530</v>
      </c>
      <c r="H667" s="73">
        <v>10</v>
      </c>
      <c r="I667" s="73">
        <v>7.5</v>
      </c>
      <c r="J667" s="73" t="s">
        <v>648</v>
      </c>
      <c r="K667" s="73" t="s">
        <v>372</v>
      </c>
      <c r="L667" s="73" t="s">
        <v>643</v>
      </c>
      <c r="M667" s="73">
        <f t="shared" si="121"/>
        <v>14310</v>
      </c>
      <c r="N667" s="73">
        <f t="shared" si="122"/>
        <v>1431</v>
      </c>
      <c r="O667" s="73">
        <f t="shared" si="123"/>
        <v>12879</v>
      </c>
      <c r="P667" s="73">
        <f t="shared" si="124"/>
        <v>965.92499999999995</v>
      </c>
      <c r="Q667" s="73">
        <f t="shared" si="125"/>
        <v>13844.924999999999</v>
      </c>
      <c r="R667" s="73"/>
      <c r="S667" s="73"/>
      <c r="T667" s="73">
        <f t="shared" si="126"/>
        <v>965.92499999999995</v>
      </c>
      <c r="U667" s="73"/>
      <c r="V667" s="73"/>
      <c r="W667" s="73">
        <f t="shared" si="127"/>
        <v>14344.924999999999</v>
      </c>
      <c r="X667" s="73" t="str">
        <f t="shared" si="128"/>
        <v>Low Sale</v>
      </c>
      <c r="Y667" s="73">
        <f t="shared" si="132"/>
        <v>0</v>
      </c>
      <c r="Z667" s="73" t="str" cm="1">
        <f t="array" ref="Z667">_xlfn.IFS(Q667&gt;=300000,"Large",Q667&gt;=150000,"Medium", Q667&gt;=0,"Small")</f>
        <v>Small</v>
      </c>
      <c r="AA667" s="73" t="str">
        <f t="shared" si="129"/>
        <v>J</v>
      </c>
      <c r="AB667" s="73" t="str">
        <f t="shared" si="130"/>
        <v>00666</v>
      </c>
      <c r="AC667" s="73" t="str">
        <f t="shared" si="131"/>
        <v>Chinedu-North</v>
      </c>
      <c r="AD667" s="73"/>
      <c r="AE667" s="73"/>
      <c r="AF667" s="73"/>
      <c r="AG667" s="73"/>
      <c r="AH667" s="74"/>
      <c r="AI667" s="75"/>
    </row>
    <row r="668" spans="1:35" x14ac:dyDescent="0.3">
      <c r="A668" s="76" t="s">
        <v>705</v>
      </c>
      <c r="B668" s="69" t="s">
        <v>1363</v>
      </c>
      <c r="C668" s="69" t="s">
        <v>646</v>
      </c>
      <c r="D668" s="69" t="s">
        <v>784</v>
      </c>
      <c r="E668" s="69" t="s">
        <v>785</v>
      </c>
      <c r="F668" s="69">
        <v>9</v>
      </c>
      <c r="G668" s="69">
        <v>11643</v>
      </c>
      <c r="H668" s="69">
        <v>10</v>
      </c>
      <c r="I668" s="69">
        <v>7.5</v>
      </c>
      <c r="J668" s="69" t="s">
        <v>635</v>
      </c>
      <c r="K668" s="69" t="s">
        <v>372</v>
      </c>
      <c r="L668" s="69" t="s">
        <v>649</v>
      </c>
      <c r="M668" s="69">
        <f t="shared" si="121"/>
        <v>104787</v>
      </c>
      <c r="N668" s="69">
        <f t="shared" si="122"/>
        <v>10478.700000000001</v>
      </c>
      <c r="O668" s="69">
        <f t="shared" si="123"/>
        <v>94308.3</v>
      </c>
      <c r="P668" s="69">
        <f t="shared" si="124"/>
        <v>7073.1225000000004</v>
      </c>
      <c r="Q668" s="69">
        <f t="shared" si="125"/>
        <v>101381.4225</v>
      </c>
      <c r="R668" s="69"/>
      <c r="S668" s="69"/>
      <c r="T668" s="69">
        <f t="shared" si="126"/>
        <v>7073.1225000000004</v>
      </c>
      <c r="U668" s="69"/>
      <c r="V668" s="69"/>
      <c r="W668" s="69">
        <f t="shared" si="127"/>
        <v>101881.4225</v>
      </c>
      <c r="X668" s="69" t="str">
        <f t="shared" si="128"/>
        <v>High sale</v>
      </c>
      <c r="Y668" s="69">
        <f t="shared" si="132"/>
        <v>0</v>
      </c>
      <c r="Z668" s="69" t="str" cm="1">
        <f t="array" ref="Z668">_xlfn.IFS(Q668&gt;=300000,"Large",Q668&gt;=150000,"Medium", Q668&gt;=0,"Small")</f>
        <v>Small</v>
      </c>
      <c r="AA668" s="69" t="str">
        <f t="shared" si="129"/>
        <v>J</v>
      </c>
      <c r="AB668" s="69" t="str">
        <f t="shared" si="130"/>
        <v>00667</v>
      </c>
      <c r="AC668" s="69" t="str">
        <f t="shared" si="131"/>
        <v>Lucky-West</v>
      </c>
      <c r="AD668" s="69"/>
      <c r="AE668" s="69"/>
      <c r="AF668" s="69"/>
      <c r="AG668" s="69"/>
      <c r="AH668" s="70"/>
      <c r="AI668" s="71"/>
    </row>
    <row r="669" spans="1:35" x14ac:dyDescent="0.3">
      <c r="A669" s="72" t="s">
        <v>727</v>
      </c>
      <c r="B669" s="73" t="s">
        <v>1364</v>
      </c>
      <c r="C669" s="73" t="s">
        <v>100</v>
      </c>
      <c r="D669" s="73" t="s">
        <v>681</v>
      </c>
      <c r="E669" s="73" t="s">
        <v>673</v>
      </c>
      <c r="F669" s="73">
        <v>38</v>
      </c>
      <c r="G669" s="73">
        <v>14370</v>
      </c>
      <c r="H669" s="73">
        <v>5</v>
      </c>
      <c r="I669" s="73">
        <v>7.5</v>
      </c>
      <c r="J669" s="73" t="s">
        <v>642</v>
      </c>
      <c r="K669" s="73" t="s">
        <v>372</v>
      </c>
      <c r="L669" s="73" t="s">
        <v>636</v>
      </c>
      <c r="M669" s="73">
        <f t="shared" si="121"/>
        <v>546060</v>
      </c>
      <c r="N669" s="73">
        <f t="shared" si="122"/>
        <v>27303</v>
      </c>
      <c r="O669" s="73">
        <f t="shared" si="123"/>
        <v>518757</v>
      </c>
      <c r="P669" s="73">
        <f t="shared" si="124"/>
        <v>38906.775000000001</v>
      </c>
      <c r="Q669" s="73">
        <f t="shared" si="125"/>
        <v>557663.77500000002</v>
      </c>
      <c r="R669" s="73"/>
      <c r="S669" s="73"/>
      <c r="T669" s="73">
        <f t="shared" si="126"/>
        <v>38906.775000000001</v>
      </c>
      <c r="U669" s="73"/>
      <c r="V669" s="73"/>
      <c r="W669" s="73">
        <f t="shared" si="127"/>
        <v>558163.77500000002</v>
      </c>
      <c r="X669" s="73" t="str">
        <f t="shared" si="128"/>
        <v>High sale</v>
      </c>
      <c r="Y669" s="73">
        <f t="shared" si="132"/>
        <v>25937.850000000002</v>
      </c>
      <c r="Z669" s="73" t="str" cm="1">
        <f t="array" ref="Z669">_xlfn.IFS(Q669&gt;=300000,"Large",Q669&gt;=150000,"Medium", Q669&gt;=0,"Small")</f>
        <v>Large</v>
      </c>
      <c r="AA669" s="73" t="str">
        <f t="shared" si="129"/>
        <v>J</v>
      </c>
      <c r="AB669" s="73" t="str">
        <f t="shared" si="130"/>
        <v>00668</v>
      </c>
      <c r="AC669" s="73" t="str">
        <f t="shared" si="131"/>
        <v>Kemi-South</v>
      </c>
      <c r="AD669" s="73"/>
      <c r="AE669" s="73"/>
      <c r="AF669" s="73"/>
      <c r="AG669" s="73"/>
      <c r="AH669" s="74"/>
      <c r="AI669" s="75"/>
    </row>
    <row r="670" spans="1:35" x14ac:dyDescent="0.3">
      <c r="A670" s="76" t="s">
        <v>699</v>
      </c>
      <c r="B670" s="69" t="s">
        <v>1365</v>
      </c>
      <c r="C670" s="69" t="s">
        <v>714</v>
      </c>
      <c r="D670" s="69" t="s">
        <v>675</v>
      </c>
      <c r="E670" s="69" t="s">
        <v>403</v>
      </c>
      <c r="F670" s="69">
        <v>13</v>
      </c>
      <c r="G670" s="69">
        <v>12659</v>
      </c>
      <c r="H670" s="69">
        <v>10</v>
      </c>
      <c r="I670" s="69">
        <v>7.5</v>
      </c>
      <c r="J670" s="69" t="s">
        <v>656</v>
      </c>
      <c r="K670" s="69" t="s">
        <v>384</v>
      </c>
      <c r="L670" s="69" t="s">
        <v>665</v>
      </c>
      <c r="M670" s="69">
        <f t="shared" si="121"/>
        <v>164567</v>
      </c>
      <c r="N670" s="69">
        <f t="shared" si="122"/>
        <v>16456.7</v>
      </c>
      <c r="O670" s="69">
        <f t="shared" si="123"/>
        <v>148110.29999999999</v>
      </c>
      <c r="P670" s="69">
        <f t="shared" si="124"/>
        <v>11108.272499999999</v>
      </c>
      <c r="Q670" s="69">
        <f t="shared" si="125"/>
        <v>159218.57249999998</v>
      </c>
      <c r="R670" s="69"/>
      <c r="S670" s="69"/>
      <c r="T670" s="69">
        <f t="shared" si="126"/>
        <v>11108.272499999999</v>
      </c>
      <c r="U670" s="69"/>
      <c r="V670" s="69"/>
      <c r="W670" s="69">
        <f t="shared" si="127"/>
        <v>159718.57249999998</v>
      </c>
      <c r="X670" s="69" t="str">
        <f t="shared" si="128"/>
        <v>High sale</v>
      </c>
      <c r="Y670" s="69">
        <f t="shared" si="132"/>
        <v>0</v>
      </c>
      <c r="Z670" s="69" t="str" cm="1">
        <f t="array" ref="Z670">_xlfn.IFS(Q670&gt;=300000,"Large",Q670&gt;=150000,"Medium", Q670&gt;=0,"Small")</f>
        <v>Medium</v>
      </c>
      <c r="AA670" s="69" t="str">
        <f t="shared" si="129"/>
        <v>J</v>
      </c>
      <c r="AB670" s="69" t="str">
        <f t="shared" si="130"/>
        <v>00669</v>
      </c>
      <c r="AC670" s="69" t="str">
        <f t="shared" si="131"/>
        <v>Hassan-East</v>
      </c>
      <c r="AD670" s="69"/>
      <c r="AE670" s="69"/>
      <c r="AF670" s="69"/>
      <c r="AG670" s="69"/>
      <c r="AH670" s="70"/>
      <c r="AI670" s="71"/>
    </row>
    <row r="671" spans="1:35" x14ac:dyDescent="0.3">
      <c r="A671" s="72" t="s">
        <v>679</v>
      </c>
      <c r="B671" s="73" t="s">
        <v>1366</v>
      </c>
      <c r="C671" s="73" t="s">
        <v>646</v>
      </c>
      <c r="D671" s="73" t="s">
        <v>640</v>
      </c>
      <c r="E671" s="73" t="s">
        <v>641</v>
      </c>
      <c r="F671" s="73">
        <v>28</v>
      </c>
      <c r="G671" s="73">
        <v>3822</v>
      </c>
      <c r="H671" s="73">
        <v>0</v>
      </c>
      <c r="I671" s="73">
        <v>7.5</v>
      </c>
      <c r="J671" s="73" t="s">
        <v>642</v>
      </c>
      <c r="K671" s="73" t="s">
        <v>384</v>
      </c>
      <c r="L671" s="73" t="s">
        <v>665</v>
      </c>
      <c r="M671" s="73">
        <f t="shared" si="121"/>
        <v>107016</v>
      </c>
      <c r="N671" s="73">
        <f t="shared" si="122"/>
        <v>0</v>
      </c>
      <c r="O671" s="73">
        <f t="shared" si="123"/>
        <v>107016</v>
      </c>
      <c r="P671" s="73">
        <f t="shared" si="124"/>
        <v>8026.2</v>
      </c>
      <c r="Q671" s="73">
        <f t="shared" si="125"/>
        <v>115042.2</v>
      </c>
      <c r="R671" s="73"/>
      <c r="S671" s="73"/>
      <c r="T671" s="73">
        <f t="shared" si="126"/>
        <v>8026.2</v>
      </c>
      <c r="U671" s="73"/>
      <c r="V671" s="73"/>
      <c r="W671" s="73">
        <f t="shared" si="127"/>
        <v>115542.2</v>
      </c>
      <c r="X671" s="73" t="str">
        <f t="shared" si="128"/>
        <v>High sale</v>
      </c>
      <c r="Y671" s="73">
        <f t="shared" si="132"/>
        <v>0</v>
      </c>
      <c r="Z671" s="73" t="str" cm="1">
        <f t="array" ref="Z671">_xlfn.IFS(Q671&gt;=300000,"Large",Q671&gt;=150000,"Medium", Q671&gt;=0,"Small")</f>
        <v>Small</v>
      </c>
      <c r="AA671" s="73" t="str">
        <f t="shared" si="129"/>
        <v>J</v>
      </c>
      <c r="AB671" s="73" t="str">
        <f t="shared" si="130"/>
        <v>00670</v>
      </c>
      <c r="AC671" s="73" t="str">
        <f t="shared" si="131"/>
        <v>Lucky-East</v>
      </c>
      <c r="AD671" s="73"/>
      <c r="AE671" s="73"/>
      <c r="AF671" s="73"/>
      <c r="AG671" s="73"/>
      <c r="AH671" s="74"/>
      <c r="AI671" s="75"/>
    </row>
    <row r="672" spans="1:35" x14ac:dyDescent="0.3">
      <c r="A672" s="76" t="s">
        <v>824</v>
      </c>
      <c r="B672" s="69" t="s">
        <v>1367</v>
      </c>
      <c r="C672" s="69" t="s">
        <v>93</v>
      </c>
      <c r="D672" s="69" t="s">
        <v>246</v>
      </c>
      <c r="E672" s="69" t="s">
        <v>416</v>
      </c>
      <c r="F672" s="69">
        <v>8</v>
      </c>
      <c r="G672" s="69">
        <v>7012</v>
      </c>
      <c r="H672" s="69">
        <v>5</v>
      </c>
      <c r="I672" s="69">
        <v>7.5</v>
      </c>
      <c r="J672" s="69" t="s">
        <v>656</v>
      </c>
      <c r="K672" s="69" t="s">
        <v>384</v>
      </c>
      <c r="L672" s="69" t="s">
        <v>649</v>
      </c>
      <c r="M672" s="69">
        <f t="shared" si="121"/>
        <v>56096</v>
      </c>
      <c r="N672" s="69">
        <f t="shared" si="122"/>
        <v>2804.8</v>
      </c>
      <c r="O672" s="69">
        <f t="shared" si="123"/>
        <v>53291.199999999997</v>
      </c>
      <c r="P672" s="69">
        <f t="shared" si="124"/>
        <v>3996.84</v>
      </c>
      <c r="Q672" s="69">
        <f t="shared" si="125"/>
        <v>57288.039999999994</v>
      </c>
      <c r="R672" s="69"/>
      <c r="S672" s="69"/>
      <c r="T672" s="69">
        <f t="shared" si="126"/>
        <v>3996.8399999999997</v>
      </c>
      <c r="U672" s="69"/>
      <c r="V672" s="69"/>
      <c r="W672" s="69">
        <f t="shared" si="127"/>
        <v>57788.039999999994</v>
      </c>
      <c r="X672" s="69" t="str">
        <f t="shared" si="128"/>
        <v>Low Sale</v>
      </c>
      <c r="Y672" s="69">
        <f t="shared" si="132"/>
        <v>0</v>
      </c>
      <c r="Z672" s="69" t="str" cm="1">
        <f t="array" ref="Z672">_xlfn.IFS(Q672&gt;=300000,"Large",Q672&gt;=150000,"Medium", Q672&gt;=0,"Small")</f>
        <v>Small</v>
      </c>
      <c r="AA672" s="69" t="str">
        <f t="shared" si="129"/>
        <v>J</v>
      </c>
      <c r="AB672" s="69" t="str">
        <f t="shared" si="130"/>
        <v>00671</v>
      </c>
      <c r="AC672" s="69" t="str">
        <f t="shared" si="131"/>
        <v>Ibrahim-West</v>
      </c>
      <c r="AD672" s="69"/>
      <c r="AE672" s="69"/>
      <c r="AF672" s="69"/>
      <c r="AG672" s="69"/>
      <c r="AH672" s="70"/>
      <c r="AI672" s="71"/>
    </row>
    <row r="673" spans="1:35" x14ac:dyDescent="0.3">
      <c r="A673" s="72" t="s">
        <v>724</v>
      </c>
      <c r="B673" s="73" t="s">
        <v>1368</v>
      </c>
      <c r="C673" s="73" t="s">
        <v>662</v>
      </c>
      <c r="D673" s="73" t="s">
        <v>740</v>
      </c>
      <c r="E673" s="73" t="s">
        <v>408</v>
      </c>
      <c r="F673" s="73">
        <v>11</v>
      </c>
      <c r="G673" s="73">
        <v>11110</v>
      </c>
      <c r="H673" s="73">
        <v>10</v>
      </c>
      <c r="I673" s="73">
        <v>7.5</v>
      </c>
      <c r="J673" s="73" t="s">
        <v>648</v>
      </c>
      <c r="K673" s="73" t="s">
        <v>392</v>
      </c>
      <c r="L673" s="73" t="s">
        <v>636</v>
      </c>
      <c r="M673" s="73">
        <f t="shared" si="121"/>
        <v>122210</v>
      </c>
      <c r="N673" s="73">
        <f t="shared" si="122"/>
        <v>12221</v>
      </c>
      <c r="O673" s="73">
        <f t="shared" si="123"/>
        <v>109989</v>
      </c>
      <c r="P673" s="73">
        <f t="shared" si="124"/>
        <v>8249.1749999999993</v>
      </c>
      <c r="Q673" s="73">
        <f t="shared" si="125"/>
        <v>118238.175</v>
      </c>
      <c r="R673" s="73"/>
      <c r="S673" s="73"/>
      <c r="T673" s="73">
        <f t="shared" si="126"/>
        <v>8249.1749999999993</v>
      </c>
      <c r="U673" s="73"/>
      <c r="V673" s="73"/>
      <c r="W673" s="73">
        <f t="shared" si="127"/>
        <v>118738.175</v>
      </c>
      <c r="X673" s="73" t="str">
        <f t="shared" si="128"/>
        <v>High sale</v>
      </c>
      <c r="Y673" s="73">
        <f t="shared" si="132"/>
        <v>0</v>
      </c>
      <c r="Z673" s="73" t="str" cm="1">
        <f t="array" ref="Z673">_xlfn.IFS(Q673&gt;=300000,"Large",Q673&gt;=150000,"Medium", Q673&gt;=0,"Small")</f>
        <v>Small</v>
      </c>
      <c r="AA673" s="73" t="str">
        <f t="shared" si="129"/>
        <v>J</v>
      </c>
      <c r="AB673" s="73" t="str">
        <f t="shared" si="130"/>
        <v>00672</v>
      </c>
      <c r="AC673" s="73" t="str">
        <f t="shared" si="131"/>
        <v>Ade-South</v>
      </c>
      <c r="AD673" s="73"/>
      <c r="AE673" s="73"/>
      <c r="AF673" s="73"/>
      <c r="AG673" s="73"/>
      <c r="AH673" s="74"/>
      <c r="AI673" s="75"/>
    </row>
    <row r="674" spans="1:35" x14ac:dyDescent="0.3">
      <c r="A674" s="76" t="s">
        <v>696</v>
      </c>
      <c r="B674" s="69" t="s">
        <v>1369</v>
      </c>
      <c r="C674" s="69" t="s">
        <v>100</v>
      </c>
      <c r="D674" s="69" t="s">
        <v>660</v>
      </c>
      <c r="E674" s="69" t="s">
        <v>406</v>
      </c>
      <c r="F674" s="69">
        <v>31</v>
      </c>
      <c r="G674" s="69">
        <v>14249</v>
      </c>
      <c r="H674" s="69">
        <v>10</v>
      </c>
      <c r="I674" s="69">
        <v>7.5</v>
      </c>
      <c r="J674" s="69" t="s">
        <v>656</v>
      </c>
      <c r="K674" s="69" t="s">
        <v>384</v>
      </c>
      <c r="L674" s="69" t="s">
        <v>636</v>
      </c>
      <c r="M674" s="69">
        <f t="shared" si="121"/>
        <v>441719</v>
      </c>
      <c r="N674" s="69">
        <f t="shared" si="122"/>
        <v>44171.9</v>
      </c>
      <c r="O674" s="69">
        <f t="shared" si="123"/>
        <v>397547.1</v>
      </c>
      <c r="P674" s="69">
        <f t="shared" si="124"/>
        <v>29816.032500000001</v>
      </c>
      <c r="Q674" s="69">
        <f t="shared" si="125"/>
        <v>427363.13249999995</v>
      </c>
      <c r="R674" s="69"/>
      <c r="S674" s="69"/>
      <c r="T674" s="69">
        <f t="shared" si="126"/>
        <v>29816.032499999998</v>
      </c>
      <c r="U674" s="69"/>
      <c r="V674" s="69"/>
      <c r="W674" s="69">
        <f t="shared" si="127"/>
        <v>427863.13249999995</v>
      </c>
      <c r="X674" s="69" t="str">
        <f t="shared" si="128"/>
        <v>High sale</v>
      </c>
      <c r="Y674" s="69">
        <f t="shared" si="132"/>
        <v>19877.355</v>
      </c>
      <c r="Z674" s="69" t="str" cm="1">
        <f t="array" ref="Z674">_xlfn.IFS(Q674&gt;=300000,"Large",Q674&gt;=150000,"Medium", Q674&gt;=0,"Small")</f>
        <v>Large</v>
      </c>
      <c r="AA674" s="69" t="str">
        <f t="shared" si="129"/>
        <v>J</v>
      </c>
      <c r="AB674" s="69" t="str">
        <f t="shared" si="130"/>
        <v>00673</v>
      </c>
      <c r="AC674" s="69" t="str">
        <f t="shared" si="131"/>
        <v>Kemi-South</v>
      </c>
      <c r="AD674" s="69"/>
      <c r="AE674" s="69"/>
      <c r="AF674" s="69"/>
      <c r="AG674" s="69"/>
      <c r="AH674" s="70"/>
      <c r="AI674" s="71"/>
    </row>
    <row r="675" spans="1:35" x14ac:dyDescent="0.3">
      <c r="A675" s="72" t="s">
        <v>750</v>
      </c>
      <c r="B675" s="73" t="s">
        <v>1370</v>
      </c>
      <c r="C675" s="73" t="s">
        <v>93</v>
      </c>
      <c r="D675" s="73" t="s">
        <v>681</v>
      </c>
      <c r="E675" s="73" t="s">
        <v>673</v>
      </c>
      <c r="F675" s="73">
        <v>44</v>
      </c>
      <c r="G675" s="73">
        <v>3461</v>
      </c>
      <c r="H675" s="73">
        <v>10</v>
      </c>
      <c r="I675" s="73">
        <v>7.5</v>
      </c>
      <c r="J675" s="73" t="s">
        <v>635</v>
      </c>
      <c r="K675" s="73" t="s">
        <v>384</v>
      </c>
      <c r="L675" s="73" t="s">
        <v>665</v>
      </c>
      <c r="M675" s="73">
        <f t="shared" si="121"/>
        <v>152284</v>
      </c>
      <c r="N675" s="73">
        <f t="shared" si="122"/>
        <v>15228.4</v>
      </c>
      <c r="O675" s="73">
        <f t="shared" si="123"/>
        <v>137055.6</v>
      </c>
      <c r="P675" s="73">
        <f t="shared" si="124"/>
        <v>10279.17</v>
      </c>
      <c r="Q675" s="73">
        <f t="shared" si="125"/>
        <v>147334.77000000002</v>
      </c>
      <c r="R675" s="73"/>
      <c r="S675" s="73"/>
      <c r="T675" s="73">
        <f t="shared" si="126"/>
        <v>10279.17</v>
      </c>
      <c r="U675" s="73"/>
      <c r="V675" s="73"/>
      <c r="W675" s="73">
        <f t="shared" si="127"/>
        <v>147834.77000000002</v>
      </c>
      <c r="X675" s="73" t="str">
        <f t="shared" si="128"/>
        <v>High sale</v>
      </c>
      <c r="Y675" s="73">
        <f t="shared" si="132"/>
        <v>6852.7800000000007</v>
      </c>
      <c r="Z675" s="73" t="str" cm="1">
        <f t="array" ref="Z675">_xlfn.IFS(Q675&gt;=300000,"Large",Q675&gt;=150000,"Medium", Q675&gt;=0,"Small")</f>
        <v>Small</v>
      </c>
      <c r="AA675" s="73" t="str">
        <f t="shared" si="129"/>
        <v>J</v>
      </c>
      <c r="AB675" s="73" t="str">
        <f t="shared" si="130"/>
        <v>00674</v>
      </c>
      <c r="AC675" s="73" t="str">
        <f t="shared" si="131"/>
        <v>Ibrahim-East</v>
      </c>
      <c r="AD675" s="73"/>
      <c r="AE675" s="73"/>
      <c r="AF675" s="73"/>
      <c r="AG675" s="73"/>
      <c r="AH675" s="74"/>
      <c r="AI675" s="75"/>
    </row>
    <row r="676" spans="1:35" x14ac:dyDescent="0.3">
      <c r="A676" s="76" t="s">
        <v>750</v>
      </c>
      <c r="B676" s="69" t="s">
        <v>1371</v>
      </c>
      <c r="C676" s="69" t="s">
        <v>93</v>
      </c>
      <c r="D676" s="69" t="s">
        <v>685</v>
      </c>
      <c r="E676" s="69" t="s">
        <v>406</v>
      </c>
      <c r="F676" s="69">
        <v>35</v>
      </c>
      <c r="G676" s="69">
        <v>3535</v>
      </c>
      <c r="H676" s="69">
        <v>0</v>
      </c>
      <c r="I676" s="69">
        <v>7.5</v>
      </c>
      <c r="J676" s="69" t="s">
        <v>635</v>
      </c>
      <c r="K676" s="69" t="s">
        <v>372</v>
      </c>
      <c r="L676" s="69" t="s">
        <v>643</v>
      </c>
      <c r="M676" s="69">
        <f t="shared" si="121"/>
        <v>123725</v>
      </c>
      <c r="N676" s="69">
        <f t="shared" si="122"/>
        <v>0</v>
      </c>
      <c r="O676" s="69">
        <f t="shared" si="123"/>
        <v>123725</v>
      </c>
      <c r="P676" s="69">
        <f t="shared" si="124"/>
        <v>9279.375</v>
      </c>
      <c r="Q676" s="69">
        <f t="shared" si="125"/>
        <v>133004.375</v>
      </c>
      <c r="R676" s="69"/>
      <c r="S676" s="69"/>
      <c r="T676" s="69">
        <f t="shared" si="126"/>
        <v>9279.375</v>
      </c>
      <c r="U676" s="69"/>
      <c r="V676" s="69"/>
      <c r="W676" s="69">
        <f t="shared" si="127"/>
        <v>133504.375</v>
      </c>
      <c r="X676" s="69" t="str">
        <f t="shared" si="128"/>
        <v>High sale</v>
      </c>
      <c r="Y676" s="69">
        <f t="shared" si="132"/>
        <v>6186.25</v>
      </c>
      <c r="Z676" s="69" t="str" cm="1">
        <f t="array" ref="Z676">_xlfn.IFS(Q676&gt;=300000,"Large",Q676&gt;=150000,"Medium", Q676&gt;=0,"Small")</f>
        <v>Small</v>
      </c>
      <c r="AA676" s="69" t="str">
        <f t="shared" si="129"/>
        <v>J</v>
      </c>
      <c r="AB676" s="69" t="str">
        <f t="shared" si="130"/>
        <v>00675</v>
      </c>
      <c r="AC676" s="69" t="str">
        <f t="shared" si="131"/>
        <v>Ibrahim-North</v>
      </c>
      <c r="AD676" s="69"/>
      <c r="AE676" s="69"/>
      <c r="AF676" s="69"/>
      <c r="AG676" s="69"/>
      <c r="AH676" s="70"/>
      <c r="AI676" s="71"/>
    </row>
    <row r="677" spans="1:35" x14ac:dyDescent="0.3">
      <c r="A677" s="72" t="s">
        <v>676</v>
      </c>
      <c r="B677" s="73" t="s">
        <v>1372</v>
      </c>
      <c r="C677" s="73" t="s">
        <v>89</v>
      </c>
      <c r="D677" s="73" t="s">
        <v>216</v>
      </c>
      <c r="E677" s="73" t="s">
        <v>647</v>
      </c>
      <c r="F677" s="73">
        <v>45</v>
      </c>
      <c r="G677" s="73">
        <v>5706</v>
      </c>
      <c r="H677" s="73">
        <v>5</v>
      </c>
      <c r="I677" s="73">
        <v>7.5</v>
      </c>
      <c r="J677" s="73" t="s">
        <v>648</v>
      </c>
      <c r="K677" s="73" t="s">
        <v>392</v>
      </c>
      <c r="L677" s="73" t="s">
        <v>643</v>
      </c>
      <c r="M677" s="73">
        <f t="shared" si="121"/>
        <v>256770</v>
      </c>
      <c r="N677" s="73">
        <f t="shared" si="122"/>
        <v>12838.5</v>
      </c>
      <c r="O677" s="73">
        <f t="shared" si="123"/>
        <v>243931.5</v>
      </c>
      <c r="P677" s="73">
        <f t="shared" si="124"/>
        <v>18294.862499999999</v>
      </c>
      <c r="Q677" s="73">
        <f t="shared" si="125"/>
        <v>262226.36249999999</v>
      </c>
      <c r="R677" s="73"/>
      <c r="S677" s="73"/>
      <c r="T677" s="73">
        <f t="shared" si="126"/>
        <v>18294.862499999999</v>
      </c>
      <c r="U677" s="73"/>
      <c r="V677" s="73"/>
      <c r="W677" s="73">
        <f t="shared" si="127"/>
        <v>262726.36249999999</v>
      </c>
      <c r="X677" s="73" t="str">
        <f t="shared" si="128"/>
        <v>High sale</v>
      </c>
      <c r="Y677" s="73">
        <f t="shared" si="132"/>
        <v>12196.575000000001</v>
      </c>
      <c r="Z677" s="73" t="str" cm="1">
        <f t="array" ref="Z677">_xlfn.IFS(Q677&gt;=300000,"Large",Q677&gt;=150000,"Medium", Q677&gt;=0,"Small")</f>
        <v>Medium</v>
      </c>
      <c r="AA677" s="73" t="str">
        <f t="shared" si="129"/>
        <v>J</v>
      </c>
      <c r="AB677" s="73" t="str">
        <f t="shared" si="130"/>
        <v>00676</v>
      </c>
      <c r="AC677" s="73" t="str">
        <f t="shared" si="131"/>
        <v>Chinedu-North</v>
      </c>
      <c r="AD677" s="73"/>
      <c r="AE677" s="73"/>
      <c r="AF677" s="73"/>
      <c r="AG677" s="73"/>
      <c r="AH677" s="74"/>
      <c r="AI677" s="75"/>
    </row>
    <row r="678" spans="1:35" x14ac:dyDescent="0.3">
      <c r="A678" s="76" t="s">
        <v>687</v>
      </c>
      <c r="B678" s="69" t="s">
        <v>1373</v>
      </c>
      <c r="C678" s="69" t="s">
        <v>639</v>
      </c>
      <c r="D678" s="69" t="s">
        <v>640</v>
      </c>
      <c r="E678" s="69" t="s">
        <v>641</v>
      </c>
      <c r="F678" s="69">
        <v>44</v>
      </c>
      <c r="G678" s="69">
        <v>10589</v>
      </c>
      <c r="H678" s="69">
        <v>15</v>
      </c>
      <c r="I678" s="69">
        <v>7.5</v>
      </c>
      <c r="J678" s="69" t="s">
        <v>642</v>
      </c>
      <c r="K678" s="69" t="s">
        <v>384</v>
      </c>
      <c r="L678" s="69" t="s">
        <v>649</v>
      </c>
      <c r="M678" s="69">
        <f t="shared" si="121"/>
        <v>465916</v>
      </c>
      <c r="N678" s="69">
        <f t="shared" si="122"/>
        <v>69887.399999999994</v>
      </c>
      <c r="O678" s="69">
        <f t="shared" si="123"/>
        <v>396028.6</v>
      </c>
      <c r="P678" s="69">
        <f t="shared" si="124"/>
        <v>29702.145</v>
      </c>
      <c r="Q678" s="69">
        <f t="shared" si="125"/>
        <v>425730.745</v>
      </c>
      <c r="R678" s="69"/>
      <c r="S678" s="69"/>
      <c r="T678" s="69">
        <f t="shared" si="126"/>
        <v>29702.144999999997</v>
      </c>
      <c r="U678" s="69"/>
      <c r="V678" s="69"/>
      <c r="W678" s="69">
        <f t="shared" si="127"/>
        <v>426230.745</v>
      </c>
      <c r="X678" s="69" t="str">
        <f t="shared" si="128"/>
        <v>High sale</v>
      </c>
      <c r="Y678" s="69">
        <f t="shared" si="132"/>
        <v>19801.43</v>
      </c>
      <c r="Z678" s="69" t="str" cm="1">
        <f t="array" ref="Z678">_xlfn.IFS(Q678&gt;=300000,"Large",Q678&gt;=150000,"Medium", Q678&gt;=0,"Small")</f>
        <v>Large</v>
      </c>
      <c r="AA678" s="69" t="str">
        <f t="shared" si="129"/>
        <v>J</v>
      </c>
      <c r="AB678" s="69" t="str">
        <f t="shared" si="130"/>
        <v>00677</v>
      </c>
      <c r="AC678" s="69" t="str">
        <f t="shared" si="131"/>
        <v>Grace-West</v>
      </c>
      <c r="AD678" s="69"/>
      <c r="AE678" s="69"/>
      <c r="AF678" s="69"/>
      <c r="AG678" s="69"/>
      <c r="AH678" s="70"/>
      <c r="AI678" s="71"/>
    </row>
    <row r="679" spans="1:35" x14ac:dyDescent="0.3">
      <c r="A679" s="72" t="s">
        <v>687</v>
      </c>
      <c r="B679" s="73" t="s">
        <v>1374</v>
      </c>
      <c r="C679" s="73" t="s">
        <v>100</v>
      </c>
      <c r="D679" s="73" t="s">
        <v>245</v>
      </c>
      <c r="E679" s="73" t="s">
        <v>416</v>
      </c>
      <c r="F679" s="73">
        <v>47</v>
      </c>
      <c r="G679" s="73">
        <v>14391</v>
      </c>
      <c r="H679" s="73">
        <v>10</v>
      </c>
      <c r="I679" s="73">
        <v>7.5</v>
      </c>
      <c r="J679" s="73" t="s">
        <v>635</v>
      </c>
      <c r="K679" s="73" t="s">
        <v>392</v>
      </c>
      <c r="L679" s="73" t="s">
        <v>643</v>
      </c>
      <c r="M679" s="73">
        <f t="shared" si="121"/>
        <v>676377</v>
      </c>
      <c r="N679" s="73">
        <f t="shared" si="122"/>
        <v>67637.7</v>
      </c>
      <c r="O679" s="73">
        <f t="shared" si="123"/>
        <v>608739.30000000005</v>
      </c>
      <c r="P679" s="73">
        <f t="shared" si="124"/>
        <v>45655.447500000002</v>
      </c>
      <c r="Q679" s="73">
        <f t="shared" si="125"/>
        <v>654394.74750000006</v>
      </c>
      <c r="R679" s="73"/>
      <c r="S679" s="73"/>
      <c r="T679" s="73">
        <f t="shared" si="126"/>
        <v>45655.447500000002</v>
      </c>
      <c r="U679" s="73"/>
      <c r="V679" s="73"/>
      <c r="W679" s="73">
        <f t="shared" si="127"/>
        <v>654894.74750000006</v>
      </c>
      <c r="X679" s="73" t="str">
        <f t="shared" si="128"/>
        <v>High sale</v>
      </c>
      <c r="Y679" s="73">
        <f t="shared" si="132"/>
        <v>30436.965000000004</v>
      </c>
      <c r="Z679" s="73" t="str" cm="1">
        <f t="array" ref="Z679">_xlfn.IFS(Q679&gt;=300000,"Large",Q679&gt;=150000,"Medium", Q679&gt;=0,"Small")</f>
        <v>Large</v>
      </c>
      <c r="AA679" s="73" t="str">
        <f t="shared" si="129"/>
        <v>J</v>
      </c>
      <c r="AB679" s="73" t="str">
        <f t="shared" si="130"/>
        <v>00678</v>
      </c>
      <c r="AC679" s="73" t="str">
        <f t="shared" si="131"/>
        <v>Kemi-North</v>
      </c>
      <c r="AD679" s="73"/>
      <c r="AE679" s="73"/>
      <c r="AF679" s="73"/>
      <c r="AG679" s="73"/>
      <c r="AH679" s="74"/>
      <c r="AI679" s="75"/>
    </row>
    <row r="680" spans="1:35" x14ac:dyDescent="0.3">
      <c r="A680" s="76" t="s">
        <v>724</v>
      </c>
      <c r="B680" s="69" t="s">
        <v>1375</v>
      </c>
      <c r="C680" s="69" t="s">
        <v>93</v>
      </c>
      <c r="D680" s="69" t="s">
        <v>698</v>
      </c>
      <c r="E680" s="69" t="s">
        <v>377</v>
      </c>
      <c r="F680" s="69">
        <v>35</v>
      </c>
      <c r="G680" s="69">
        <v>899</v>
      </c>
      <c r="H680" s="69">
        <v>15</v>
      </c>
      <c r="I680" s="69">
        <v>7.5</v>
      </c>
      <c r="J680" s="69" t="s">
        <v>648</v>
      </c>
      <c r="K680" s="69" t="s">
        <v>392</v>
      </c>
      <c r="L680" s="69" t="s">
        <v>665</v>
      </c>
      <c r="M680" s="69">
        <f t="shared" si="121"/>
        <v>31465</v>
      </c>
      <c r="N680" s="69">
        <f t="shared" si="122"/>
        <v>4719.75</v>
      </c>
      <c r="O680" s="69">
        <f t="shared" si="123"/>
        <v>26745.25</v>
      </c>
      <c r="P680" s="69">
        <f t="shared" si="124"/>
        <v>2005.89375</v>
      </c>
      <c r="Q680" s="69">
        <f t="shared" si="125"/>
        <v>28751.143749999999</v>
      </c>
      <c r="R680" s="69"/>
      <c r="S680" s="69"/>
      <c r="T680" s="69">
        <f t="shared" si="126"/>
        <v>2005.89375</v>
      </c>
      <c r="U680" s="69"/>
      <c r="V680" s="69"/>
      <c r="W680" s="69">
        <f t="shared" si="127"/>
        <v>29251.143749999999</v>
      </c>
      <c r="X680" s="69" t="str">
        <f t="shared" si="128"/>
        <v>Low Sale</v>
      </c>
      <c r="Y680" s="69">
        <f t="shared" si="132"/>
        <v>1337.2625</v>
      </c>
      <c r="Z680" s="69" t="str" cm="1">
        <f t="array" ref="Z680">_xlfn.IFS(Q680&gt;=300000,"Large",Q680&gt;=150000,"Medium", Q680&gt;=0,"Small")</f>
        <v>Small</v>
      </c>
      <c r="AA680" s="69" t="str">
        <f t="shared" si="129"/>
        <v>J</v>
      </c>
      <c r="AB680" s="69" t="str">
        <f t="shared" si="130"/>
        <v>00679</v>
      </c>
      <c r="AC680" s="69" t="str">
        <f t="shared" si="131"/>
        <v>Ibrahim-East</v>
      </c>
      <c r="AD680" s="69"/>
      <c r="AE680" s="69"/>
      <c r="AF680" s="69"/>
      <c r="AG680" s="69"/>
      <c r="AH680" s="70"/>
      <c r="AI680" s="71"/>
    </row>
    <row r="681" spans="1:35" x14ac:dyDescent="0.3">
      <c r="A681" s="72" t="s">
        <v>632</v>
      </c>
      <c r="B681" s="73" t="s">
        <v>1376</v>
      </c>
      <c r="C681" s="73" t="s">
        <v>93</v>
      </c>
      <c r="D681" s="73" t="s">
        <v>216</v>
      </c>
      <c r="E681" s="73" t="s">
        <v>647</v>
      </c>
      <c r="F681" s="73">
        <v>43</v>
      </c>
      <c r="G681" s="73">
        <v>13204</v>
      </c>
      <c r="H681" s="73">
        <v>5</v>
      </c>
      <c r="I681" s="73">
        <v>7.5</v>
      </c>
      <c r="J681" s="73" t="s">
        <v>656</v>
      </c>
      <c r="K681" s="73" t="s">
        <v>384</v>
      </c>
      <c r="L681" s="73" t="s">
        <v>643</v>
      </c>
      <c r="M681" s="73">
        <f t="shared" si="121"/>
        <v>567772</v>
      </c>
      <c r="N681" s="73">
        <f t="shared" si="122"/>
        <v>28388.6</v>
      </c>
      <c r="O681" s="73">
        <f t="shared" si="123"/>
        <v>539383.4</v>
      </c>
      <c r="P681" s="73">
        <f t="shared" si="124"/>
        <v>40453.754999999997</v>
      </c>
      <c r="Q681" s="73">
        <f t="shared" si="125"/>
        <v>579837.15500000003</v>
      </c>
      <c r="R681" s="73"/>
      <c r="S681" s="73"/>
      <c r="T681" s="73">
        <f t="shared" si="126"/>
        <v>40453.754999999997</v>
      </c>
      <c r="U681" s="73"/>
      <c r="V681" s="73"/>
      <c r="W681" s="73">
        <f t="shared" si="127"/>
        <v>580337.15500000003</v>
      </c>
      <c r="X681" s="73" t="str">
        <f t="shared" si="128"/>
        <v>High sale</v>
      </c>
      <c r="Y681" s="73">
        <f t="shared" si="132"/>
        <v>26969.170000000002</v>
      </c>
      <c r="Z681" s="73" t="str" cm="1">
        <f t="array" ref="Z681">_xlfn.IFS(Q681&gt;=300000,"Large",Q681&gt;=150000,"Medium", Q681&gt;=0,"Small")</f>
        <v>Large</v>
      </c>
      <c r="AA681" s="73" t="str">
        <f t="shared" si="129"/>
        <v>J</v>
      </c>
      <c r="AB681" s="73" t="str">
        <f t="shared" si="130"/>
        <v>00680</v>
      </c>
      <c r="AC681" s="73" t="str">
        <f t="shared" si="131"/>
        <v>Ibrahim-North</v>
      </c>
      <c r="AD681" s="73"/>
      <c r="AE681" s="73"/>
      <c r="AF681" s="73"/>
      <c r="AG681" s="73"/>
      <c r="AH681" s="74"/>
      <c r="AI681" s="75"/>
    </row>
    <row r="682" spans="1:35" x14ac:dyDescent="0.3">
      <c r="A682" s="76" t="s">
        <v>632</v>
      </c>
      <c r="B682" s="69" t="s">
        <v>1377</v>
      </c>
      <c r="C682" s="69" t="s">
        <v>93</v>
      </c>
      <c r="D682" s="69" t="s">
        <v>784</v>
      </c>
      <c r="E682" s="69" t="s">
        <v>785</v>
      </c>
      <c r="F682" s="69">
        <v>2</v>
      </c>
      <c r="G682" s="69">
        <v>1035</v>
      </c>
      <c r="H682" s="69">
        <v>10</v>
      </c>
      <c r="I682" s="69">
        <v>7.5</v>
      </c>
      <c r="J682" s="69" t="s">
        <v>642</v>
      </c>
      <c r="K682" s="69" t="s">
        <v>384</v>
      </c>
      <c r="L682" s="69" t="s">
        <v>665</v>
      </c>
      <c r="M682" s="69">
        <f t="shared" si="121"/>
        <v>2070</v>
      </c>
      <c r="N682" s="69">
        <f t="shared" si="122"/>
        <v>207</v>
      </c>
      <c r="O682" s="69">
        <f t="shared" si="123"/>
        <v>1863</v>
      </c>
      <c r="P682" s="69">
        <f t="shared" si="124"/>
        <v>139.72499999999999</v>
      </c>
      <c r="Q682" s="69">
        <f t="shared" si="125"/>
        <v>2002.7249999999999</v>
      </c>
      <c r="R682" s="69"/>
      <c r="S682" s="69"/>
      <c r="T682" s="69">
        <f t="shared" si="126"/>
        <v>139.72499999999999</v>
      </c>
      <c r="U682" s="69"/>
      <c r="V682" s="69"/>
      <c r="W682" s="69">
        <f t="shared" si="127"/>
        <v>2502.7249999999999</v>
      </c>
      <c r="X682" s="69" t="str">
        <f t="shared" si="128"/>
        <v>Low Sale</v>
      </c>
      <c r="Y682" s="69">
        <f t="shared" si="132"/>
        <v>0</v>
      </c>
      <c r="Z682" s="69" t="str" cm="1">
        <f t="array" ref="Z682">_xlfn.IFS(Q682&gt;=300000,"Large",Q682&gt;=150000,"Medium", Q682&gt;=0,"Small")</f>
        <v>Small</v>
      </c>
      <c r="AA682" s="69" t="str">
        <f t="shared" si="129"/>
        <v>J</v>
      </c>
      <c r="AB682" s="69" t="str">
        <f t="shared" si="130"/>
        <v>00681</v>
      </c>
      <c r="AC682" s="69" t="str">
        <f t="shared" si="131"/>
        <v>Ibrahim-East</v>
      </c>
      <c r="AD682" s="69"/>
      <c r="AE682" s="69"/>
      <c r="AF682" s="69"/>
      <c r="AG682" s="69"/>
      <c r="AH682" s="70"/>
      <c r="AI682" s="71"/>
    </row>
    <row r="683" spans="1:35" x14ac:dyDescent="0.3">
      <c r="A683" s="72" t="s">
        <v>705</v>
      </c>
      <c r="B683" s="73" t="s">
        <v>1378</v>
      </c>
      <c r="C683" s="73" t="s">
        <v>373</v>
      </c>
      <c r="D683" s="73" t="s">
        <v>640</v>
      </c>
      <c r="E683" s="73" t="s">
        <v>641</v>
      </c>
      <c r="F683" s="73">
        <v>14</v>
      </c>
      <c r="G683" s="73">
        <v>10434</v>
      </c>
      <c r="H683" s="73">
        <v>10</v>
      </c>
      <c r="I683" s="73">
        <v>7.5</v>
      </c>
      <c r="J683" s="73" t="s">
        <v>648</v>
      </c>
      <c r="K683" s="73" t="s">
        <v>392</v>
      </c>
      <c r="L683" s="73" t="s">
        <v>643</v>
      </c>
      <c r="M683" s="73">
        <f t="shared" si="121"/>
        <v>146076</v>
      </c>
      <c r="N683" s="73">
        <f t="shared" si="122"/>
        <v>14607.6</v>
      </c>
      <c r="O683" s="73">
        <f t="shared" si="123"/>
        <v>131468.4</v>
      </c>
      <c r="P683" s="73">
        <f t="shared" si="124"/>
        <v>9860.1299999999992</v>
      </c>
      <c r="Q683" s="73">
        <f t="shared" si="125"/>
        <v>141328.53</v>
      </c>
      <c r="R683" s="73"/>
      <c r="S683" s="73"/>
      <c r="T683" s="73">
        <f t="shared" si="126"/>
        <v>9860.1299999999992</v>
      </c>
      <c r="U683" s="73"/>
      <c r="V683" s="73"/>
      <c r="W683" s="73">
        <f t="shared" si="127"/>
        <v>141828.53</v>
      </c>
      <c r="X683" s="73" t="str">
        <f t="shared" si="128"/>
        <v>High sale</v>
      </c>
      <c r="Y683" s="73">
        <f t="shared" si="132"/>
        <v>0</v>
      </c>
      <c r="Z683" s="73" t="str" cm="1">
        <f t="array" ref="Z683">_xlfn.IFS(Q683&gt;=300000,"Large",Q683&gt;=150000,"Medium", Q683&gt;=0,"Small")</f>
        <v>Small</v>
      </c>
      <c r="AA683" s="73" t="str">
        <f t="shared" si="129"/>
        <v>J</v>
      </c>
      <c r="AB683" s="73" t="str">
        <f t="shared" si="130"/>
        <v>00682</v>
      </c>
      <c r="AC683" s="73" t="str">
        <f t="shared" si="131"/>
        <v>Fatima-North</v>
      </c>
      <c r="AD683" s="73"/>
      <c r="AE683" s="73"/>
      <c r="AF683" s="73"/>
      <c r="AG683" s="73"/>
      <c r="AH683" s="74"/>
      <c r="AI683" s="75"/>
    </row>
    <row r="684" spans="1:35" x14ac:dyDescent="0.3">
      <c r="A684" s="76" t="s">
        <v>812</v>
      </c>
      <c r="B684" s="69" t="s">
        <v>1379</v>
      </c>
      <c r="C684" s="69" t="s">
        <v>639</v>
      </c>
      <c r="D684" s="69" t="s">
        <v>710</v>
      </c>
      <c r="E684" s="69" t="s">
        <v>641</v>
      </c>
      <c r="F684" s="69">
        <v>2</v>
      </c>
      <c r="G684" s="69">
        <v>6703</v>
      </c>
      <c r="H684" s="69">
        <v>0</v>
      </c>
      <c r="I684" s="69">
        <v>7.5</v>
      </c>
      <c r="J684" s="69" t="s">
        <v>642</v>
      </c>
      <c r="K684" s="69" t="s">
        <v>372</v>
      </c>
      <c r="L684" s="69" t="s">
        <v>636</v>
      </c>
      <c r="M684" s="69">
        <f t="shared" si="121"/>
        <v>13406</v>
      </c>
      <c r="N684" s="69">
        <f t="shared" si="122"/>
        <v>0</v>
      </c>
      <c r="O684" s="69">
        <f t="shared" si="123"/>
        <v>13406</v>
      </c>
      <c r="P684" s="69">
        <f t="shared" si="124"/>
        <v>1005.45</v>
      </c>
      <c r="Q684" s="69">
        <f t="shared" si="125"/>
        <v>14411.45</v>
      </c>
      <c r="R684" s="69"/>
      <c r="S684" s="69"/>
      <c r="T684" s="69">
        <f t="shared" si="126"/>
        <v>1005.4499999999999</v>
      </c>
      <c r="U684" s="69"/>
      <c r="V684" s="69"/>
      <c r="W684" s="69">
        <f t="shared" si="127"/>
        <v>14911.45</v>
      </c>
      <c r="X684" s="69" t="str">
        <f t="shared" si="128"/>
        <v>Low Sale</v>
      </c>
      <c r="Y684" s="69">
        <f t="shared" si="132"/>
        <v>0</v>
      </c>
      <c r="Z684" s="69" t="str" cm="1">
        <f t="array" ref="Z684">_xlfn.IFS(Q684&gt;=300000,"Large",Q684&gt;=150000,"Medium", Q684&gt;=0,"Small")</f>
        <v>Small</v>
      </c>
      <c r="AA684" s="69" t="str">
        <f t="shared" si="129"/>
        <v>J</v>
      </c>
      <c r="AB684" s="69" t="str">
        <f t="shared" si="130"/>
        <v>00683</v>
      </c>
      <c r="AC684" s="69" t="str">
        <f t="shared" si="131"/>
        <v>Grace-South</v>
      </c>
      <c r="AD684" s="69"/>
      <c r="AE684" s="69"/>
      <c r="AF684" s="69"/>
      <c r="AG684" s="69"/>
      <c r="AH684" s="70"/>
      <c r="AI684" s="71"/>
    </row>
    <row r="685" spans="1:35" x14ac:dyDescent="0.3">
      <c r="A685" s="72" t="s">
        <v>691</v>
      </c>
      <c r="B685" s="73" t="s">
        <v>1380</v>
      </c>
      <c r="C685" s="73" t="s">
        <v>373</v>
      </c>
      <c r="D685" s="73" t="s">
        <v>660</v>
      </c>
      <c r="E685" s="73" t="s">
        <v>406</v>
      </c>
      <c r="F685" s="73">
        <v>17</v>
      </c>
      <c r="G685" s="73">
        <v>11146</v>
      </c>
      <c r="H685" s="73">
        <v>5</v>
      </c>
      <c r="I685" s="73">
        <v>7.5</v>
      </c>
      <c r="J685" s="73" t="s">
        <v>648</v>
      </c>
      <c r="K685" s="73" t="s">
        <v>392</v>
      </c>
      <c r="L685" s="73" t="s">
        <v>665</v>
      </c>
      <c r="M685" s="73">
        <f t="shared" si="121"/>
        <v>189482</v>
      </c>
      <c r="N685" s="73">
        <f t="shared" si="122"/>
        <v>9474.1</v>
      </c>
      <c r="O685" s="73">
        <f t="shared" si="123"/>
        <v>180007.9</v>
      </c>
      <c r="P685" s="73">
        <f t="shared" si="124"/>
        <v>13500.592500000001</v>
      </c>
      <c r="Q685" s="73">
        <f t="shared" si="125"/>
        <v>193508.49249999999</v>
      </c>
      <c r="R685" s="73"/>
      <c r="S685" s="73"/>
      <c r="T685" s="73">
        <f t="shared" si="126"/>
        <v>13500.592499999999</v>
      </c>
      <c r="U685" s="73"/>
      <c r="V685" s="73"/>
      <c r="W685" s="73">
        <f t="shared" si="127"/>
        <v>194008.49249999999</v>
      </c>
      <c r="X685" s="73" t="str">
        <f t="shared" si="128"/>
        <v>High sale</v>
      </c>
      <c r="Y685" s="73">
        <f t="shared" si="132"/>
        <v>0</v>
      </c>
      <c r="Z685" s="73" t="str" cm="1">
        <f t="array" ref="Z685">_xlfn.IFS(Q685&gt;=300000,"Large",Q685&gt;=150000,"Medium", Q685&gt;=0,"Small")</f>
        <v>Medium</v>
      </c>
      <c r="AA685" s="73" t="str">
        <f t="shared" si="129"/>
        <v>J</v>
      </c>
      <c r="AB685" s="73" t="str">
        <f t="shared" si="130"/>
        <v>00684</v>
      </c>
      <c r="AC685" s="73" t="str">
        <f t="shared" si="131"/>
        <v>Fatima-East</v>
      </c>
      <c r="AD685" s="73"/>
      <c r="AE685" s="73"/>
      <c r="AF685" s="73"/>
      <c r="AG685" s="73"/>
      <c r="AH685" s="74"/>
      <c r="AI685" s="75"/>
    </row>
    <row r="686" spans="1:35" x14ac:dyDescent="0.3">
      <c r="A686" s="76" t="s">
        <v>721</v>
      </c>
      <c r="B686" s="69" t="s">
        <v>1381</v>
      </c>
      <c r="C686" s="69" t="s">
        <v>100</v>
      </c>
      <c r="D686" s="69" t="s">
        <v>640</v>
      </c>
      <c r="E686" s="69" t="s">
        <v>641</v>
      </c>
      <c r="F686" s="69">
        <v>25</v>
      </c>
      <c r="G686" s="69">
        <v>8716</v>
      </c>
      <c r="H686" s="69">
        <v>0</v>
      </c>
      <c r="I686" s="69">
        <v>7.5</v>
      </c>
      <c r="J686" s="69" t="s">
        <v>656</v>
      </c>
      <c r="K686" s="69" t="s">
        <v>384</v>
      </c>
      <c r="L686" s="69" t="s">
        <v>643</v>
      </c>
      <c r="M686" s="69">
        <f t="shared" si="121"/>
        <v>217900</v>
      </c>
      <c r="N686" s="69">
        <f t="shared" si="122"/>
        <v>0</v>
      </c>
      <c r="O686" s="69">
        <f t="shared" si="123"/>
        <v>217900</v>
      </c>
      <c r="P686" s="69">
        <f t="shared" si="124"/>
        <v>16342.5</v>
      </c>
      <c r="Q686" s="69">
        <f t="shared" si="125"/>
        <v>234242.5</v>
      </c>
      <c r="R686" s="69"/>
      <c r="S686" s="69"/>
      <c r="T686" s="69">
        <f t="shared" si="126"/>
        <v>16342.5</v>
      </c>
      <c r="U686" s="69"/>
      <c r="V686" s="69"/>
      <c r="W686" s="69">
        <f t="shared" si="127"/>
        <v>234742.5</v>
      </c>
      <c r="X686" s="69" t="str">
        <f t="shared" si="128"/>
        <v>High sale</v>
      </c>
      <c r="Y686" s="69">
        <f t="shared" si="132"/>
        <v>0</v>
      </c>
      <c r="Z686" s="69" t="str" cm="1">
        <f t="array" ref="Z686">_xlfn.IFS(Q686&gt;=300000,"Large",Q686&gt;=150000,"Medium", Q686&gt;=0,"Small")</f>
        <v>Medium</v>
      </c>
      <c r="AA686" s="69" t="str">
        <f t="shared" si="129"/>
        <v>J</v>
      </c>
      <c r="AB686" s="69" t="str">
        <f t="shared" si="130"/>
        <v>00685</v>
      </c>
      <c r="AC686" s="69" t="str">
        <f t="shared" si="131"/>
        <v>Kemi-North</v>
      </c>
      <c r="AD686" s="69"/>
      <c r="AE686" s="69"/>
      <c r="AF686" s="69"/>
      <c r="AG686" s="69"/>
      <c r="AH686" s="70"/>
      <c r="AI686" s="71"/>
    </row>
    <row r="687" spans="1:35" x14ac:dyDescent="0.3">
      <c r="A687" s="72" t="s">
        <v>699</v>
      </c>
      <c r="B687" s="73" t="s">
        <v>1382</v>
      </c>
      <c r="C687" s="73" t="s">
        <v>93</v>
      </c>
      <c r="D687" s="73" t="s">
        <v>675</v>
      </c>
      <c r="E687" s="73" t="s">
        <v>403</v>
      </c>
      <c r="F687" s="73">
        <v>22</v>
      </c>
      <c r="G687" s="73">
        <v>7896</v>
      </c>
      <c r="H687" s="73">
        <v>5</v>
      </c>
      <c r="I687" s="73">
        <v>7.5</v>
      </c>
      <c r="J687" s="73" t="s">
        <v>635</v>
      </c>
      <c r="K687" s="73" t="s">
        <v>372</v>
      </c>
      <c r="L687" s="73" t="s">
        <v>636</v>
      </c>
      <c r="M687" s="73">
        <f t="shared" si="121"/>
        <v>173712</v>
      </c>
      <c r="N687" s="73">
        <f t="shared" si="122"/>
        <v>8685.6</v>
      </c>
      <c r="O687" s="73">
        <f t="shared" si="123"/>
        <v>165026.4</v>
      </c>
      <c r="P687" s="73">
        <f t="shared" si="124"/>
        <v>12376.98</v>
      </c>
      <c r="Q687" s="73">
        <f t="shared" si="125"/>
        <v>177403.38</v>
      </c>
      <c r="R687" s="73"/>
      <c r="S687" s="73"/>
      <c r="T687" s="73">
        <f t="shared" si="126"/>
        <v>12376.98</v>
      </c>
      <c r="U687" s="73"/>
      <c r="V687" s="73"/>
      <c r="W687" s="73">
        <f t="shared" si="127"/>
        <v>177903.38</v>
      </c>
      <c r="X687" s="73" t="str">
        <f t="shared" si="128"/>
        <v>High sale</v>
      </c>
      <c r="Y687" s="73">
        <f t="shared" si="132"/>
        <v>0</v>
      </c>
      <c r="Z687" s="73" t="str" cm="1">
        <f t="array" ref="Z687">_xlfn.IFS(Q687&gt;=300000,"Large",Q687&gt;=150000,"Medium", Q687&gt;=0,"Small")</f>
        <v>Medium</v>
      </c>
      <c r="AA687" s="73" t="str">
        <f t="shared" si="129"/>
        <v>J</v>
      </c>
      <c r="AB687" s="73" t="str">
        <f t="shared" si="130"/>
        <v>00686</v>
      </c>
      <c r="AC687" s="73" t="str">
        <f t="shared" si="131"/>
        <v>Ibrahim-South</v>
      </c>
      <c r="AD687" s="73"/>
      <c r="AE687" s="73"/>
      <c r="AF687" s="73"/>
      <c r="AG687" s="73"/>
      <c r="AH687" s="74"/>
      <c r="AI687" s="75"/>
    </row>
    <row r="688" spans="1:35" x14ac:dyDescent="0.3">
      <c r="A688" s="76" t="s">
        <v>721</v>
      </c>
      <c r="B688" s="69" t="s">
        <v>1383</v>
      </c>
      <c r="C688" s="69" t="s">
        <v>89</v>
      </c>
      <c r="D688" s="69" t="s">
        <v>672</v>
      </c>
      <c r="E688" s="69" t="s">
        <v>673</v>
      </c>
      <c r="F688" s="69">
        <v>13</v>
      </c>
      <c r="G688" s="69">
        <v>12050</v>
      </c>
      <c r="H688" s="69">
        <v>5</v>
      </c>
      <c r="I688" s="69">
        <v>7.5</v>
      </c>
      <c r="J688" s="69" t="s">
        <v>656</v>
      </c>
      <c r="K688" s="69" t="s">
        <v>392</v>
      </c>
      <c r="L688" s="69" t="s">
        <v>643</v>
      </c>
      <c r="M688" s="69">
        <f t="shared" si="121"/>
        <v>156650</v>
      </c>
      <c r="N688" s="69">
        <f t="shared" si="122"/>
        <v>7832.5</v>
      </c>
      <c r="O688" s="69">
        <f t="shared" si="123"/>
        <v>148817.5</v>
      </c>
      <c r="P688" s="69">
        <f t="shared" si="124"/>
        <v>11161.3125</v>
      </c>
      <c r="Q688" s="69">
        <f t="shared" si="125"/>
        <v>159978.8125</v>
      </c>
      <c r="R688" s="69"/>
      <c r="S688" s="69"/>
      <c r="T688" s="69">
        <f t="shared" si="126"/>
        <v>11161.3125</v>
      </c>
      <c r="U688" s="69"/>
      <c r="V688" s="69"/>
      <c r="W688" s="69">
        <f t="shared" si="127"/>
        <v>160478.8125</v>
      </c>
      <c r="X688" s="69" t="str">
        <f t="shared" si="128"/>
        <v>High sale</v>
      </c>
      <c r="Y688" s="69">
        <f t="shared" si="132"/>
        <v>0</v>
      </c>
      <c r="Z688" s="69" t="str" cm="1">
        <f t="array" ref="Z688">_xlfn.IFS(Q688&gt;=300000,"Large",Q688&gt;=150000,"Medium", Q688&gt;=0,"Small")</f>
        <v>Medium</v>
      </c>
      <c r="AA688" s="69" t="str">
        <f t="shared" si="129"/>
        <v>J</v>
      </c>
      <c r="AB688" s="69" t="str">
        <f t="shared" si="130"/>
        <v>00687</v>
      </c>
      <c r="AC688" s="69" t="str">
        <f t="shared" si="131"/>
        <v>Chinedu-North</v>
      </c>
      <c r="AD688" s="69"/>
      <c r="AE688" s="69"/>
      <c r="AF688" s="69"/>
      <c r="AG688" s="69"/>
      <c r="AH688" s="70"/>
      <c r="AI688" s="71"/>
    </row>
    <row r="689" spans="1:35" x14ac:dyDescent="0.3">
      <c r="A689" s="72" t="s">
        <v>669</v>
      </c>
      <c r="B689" s="73" t="s">
        <v>1384</v>
      </c>
      <c r="C689" s="73" t="s">
        <v>100</v>
      </c>
      <c r="D689" s="73" t="s">
        <v>685</v>
      </c>
      <c r="E689" s="73" t="s">
        <v>406</v>
      </c>
      <c r="F689" s="73">
        <v>19</v>
      </c>
      <c r="G689" s="73">
        <v>5935</v>
      </c>
      <c r="H689" s="73">
        <v>15</v>
      </c>
      <c r="I689" s="73">
        <v>7.5</v>
      </c>
      <c r="J689" s="73" t="s">
        <v>656</v>
      </c>
      <c r="K689" s="73" t="s">
        <v>384</v>
      </c>
      <c r="L689" s="73" t="s">
        <v>649</v>
      </c>
      <c r="M689" s="73">
        <f t="shared" si="121"/>
        <v>112765</v>
      </c>
      <c r="N689" s="73">
        <f t="shared" si="122"/>
        <v>16914.75</v>
      </c>
      <c r="O689" s="73">
        <f t="shared" si="123"/>
        <v>95850.25</v>
      </c>
      <c r="P689" s="73">
        <f t="shared" si="124"/>
        <v>7188.7687500000002</v>
      </c>
      <c r="Q689" s="73">
        <f t="shared" si="125"/>
        <v>103039.01875</v>
      </c>
      <c r="R689" s="73"/>
      <c r="S689" s="73"/>
      <c r="T689" s="73">
        <f t="shared" si="126"/>
        <v>7188.7687500000002</v>
      </c>
      <c r="U689" s="73"/>
      <c r="V689" s="73"/>
      <c r="W689" s="73">
        <f t="shared" si="127"/>
        <v>103539.01875</v>
      </c>
      <c r="X689" s="73" t="str">
        <f t="shared" si="128"/>
        <v>High sale</v>
      </c>
      <c r="Y689" s="73">
        <f t="shared" si="132"/>
        <v>0</v>
      </c>
      <c r="Z689" s="73" t="str" cm="1">
        <f t="array" ref="Z689">_xlfn.IFS(Q689&gt;=300000,"Large",Q689&gt;=150000,"Medium", Q689&gt;=0,"Small")</f>
        <v>Small</v>
      </c>
      <c r="AA689" s="73" t="str">
        <f t="shared" si="129"/>
        <v>J</v>
      </c>
      <c r="AB689" s="73" t="str">
        <f t="shared" si="130"/>
        <v>00688</v>
      </c>
      <c r="AC689" s="73" t="str">
        <f t="shared" si="131"/>
        <v>Kemi-West</v>
      </c>
      <c r="AD689" s="73"/>
      <c r="AE689" s="73"/>
      <c r="AF689" s="73"/>
      <c r="AG689" s="73"/>
      <c r="AH689" s="74"/>
      <c r="AI689" s="75"/>
    </row>
    <row r="690" spans="1:35" x14ac:dyDescent="0.3">
      <c r="A690" s="76" t="s">
        <v>760</v>
      </c>
      <c r="B690" s="69" t="s">
        <v>1385</v>
      </c>
      <c r="C690" s="69" t="s">
        <v>89</v>
      </c>
      <c r="D690" s="69" t="s">
        <v>634</v>
      </c>
      <c r="E690" s="69" t="s">
        <v>377</v>
      </c>
      <c r="F690" s="69">
        <v>24</v>
      </c>
      <c r="G690" s="69">
        <v>9416</v>
      </c>
      <c r="H690" s="69">
        <v>5</v>
      </c>
      <c r="I690" s="69">
        <v>7.5</v>
      </c>
      <c r="J690" s="69" t="s">
        <v>642</v>
      </c>
      <c r="K690" s="69" t="s">
        <v>384</v>
      </c>
      <c r="L690" s="69" t="s">
        <v>643</v>
      </c>
      <c r="M690" s="69">
        <f t="shared" si="121"/>
        <v>225984</v>
      </c>
      <c r="N690" s="69">
        <f t="shared" si="122"/>
        <v>11299.2</v>
      </c>
      <c r="O690" s="69">
        <f t="shared" si="123"/>
        <v>214684.79999999999</v>
      </c>
      <c r="P690" s="69">
        <f t="shared" si="124"/>
        <v>16101.36</v>
      </c>
      <c r="Q690" s="69">
        <f t="shared" si="125"/>
        <v>230786.15999999997</v>
      </c>
      <c r="R690" s="69"/>
      <c r="S690" s="69"/>
      <c r="T690" s="69">
        <f t="shared" si="126"/>
        <v>16101.359999999999</v>
      </c>
      <c r="U690" s="69"/>
      <c r="V690" s="69"/>
      <c r="W690" s="69">
        <f t="shared" si="127"/>
        <v>231286.15999999997</v>
      </c>
      <c r="X690" s="69" t="str">
        <f t="shared" si="128"/>
        <v>High sale</v>
      </c>
      <c r="Y690" s="69">
        <f t="shared" si="132"/>
        <v>0</v>
      </c>
      <c r="Z690" s="69" t="str" cm="1">
        <f t="array" ref="Z690">_xlfn.IFS(Q690&gt;=300000,"Large",Q690&gt;=150000,"Medium", Q690&gt;=0,"Small")</f>
        <v>Medium</v>
      </c>
      <c r="AA690" s="69" t="str">
        <f t="shared" si="129"/>
        <v>J</v>
      </c>
      <c r="AB690" s="69" t="str">
        <f t="shared" si="130"/>
        <v>00689</v>
      </c>
      <c r="AC690" s="69" t="str">
        <f t="shared" si="131"/>
        <v>Chinedu-North</v>
      </c>
      <c r="AD690" s="69"/>
      <c r="AE690" s="69"/>
      <c r="AF690" s="69"/>
      <c r="AG690" s="69"/>
      <c r="AH690" s="70"/>
      <c r="AI690" s="71"/>
    </row>
    <row r="691" spans="1:35" x14ac:dyDescent="0.3">
      <c r="A691" s="72" t="s">
        <v>682</v>
      </c>
      <c r="B691" s="73" t="s">
        <v>1386</v>
      </c>
      <c r="C691" s="73" t="s">
        <v>639</v>
      </c>
      <c r="D691" s="73" t="s">
        <v>740</v>
      </c>
      <c r="E691" s="73" t="s">
        <v>408</v>
      </c>
      <c r="F691" s="73">
        <v>46</v>
      </c>
      <c r="G691" s="73">
        <v>5867</v>
      </c>
      <c r="H691" s="73">
        <v>5</v>
      </c>
      <c r="I691" s="73">
        <v>7.5</v>
      </c>
      <c r="J691" s="73" t="s">
        <v>656</v>
      </c>
      <c r="K691" s="73" t="s">
        <v>384</v>
      </c>
      <c r="L691" s="73" t="s">
        <v>636</v>
      </c>
      <c r="M691" s="73">
        <f t="shared" si="121"/>
        <v>269882</v>
      </c>
      <c r="N691" s="73">
        <f t="shared" si="122"/>
        <v>13494.1</v>
      </c>
      <c r="O691" s="73">
        <f t="shared" si="123"/>
        <v>256387.9</v>
      </c>
      <c r="P691" s="73">
        <f t="shared" si="124"/>
        <v>19229.092499999999</v>
      </c>
      <c r="Q691" s="73">
        <f t="shared" si="125"/>
        <v>275616.99249999999</v>
      </c>
      <c r="R691" s="73"/>
      <c r="S691" s="73"/>
      <c r="T691" s="73">
        <f t="shared" si="126"/>
        <v>19229.092499999999</v>
      </c>
      <c r="U691" s="73"/>
      <c r="V691" s="73"/>
      <c r="W691" s="73">
        <f t="shared" si="127"/>
        <v>276116.99249999999</v>
      </c>
      <c r="X691" s="73" t="str">
        <f t="shared" si="128"/>
        <v>High sale</v>
      </c>
      <c r="Y691" s="73">
        <f t="shared" si="132"/>
        <v>12819.395</v>
      </c>
      <c r="Z691" s="73" t="str" cm="1">
        <f t="array" ref="Z691">_xlfn.IFS(Q691&gt;=300000,"Large",Q691&gt;=150000,"Medium", Q691&gt;=0,"Small")</f>
        <v>Medium</v>
      </c>
      <c r="AA691" s="73" t="str">
        <f t="shared" si="129"/>
        <v>J</v>
      </c>
      <c r="AB691" s="73" t="str">
        <f t="shared" si="130"/>
        <v>00690</v>
      </c>
      <c r="AC691" s="73" t="str">
        <f t="shared" si="131"/>
        <v>Grace-South</v>
      </c>
      <c r="AD691" s="73"/>
      <c r="AE691" s="73"/>
      <c r="AF691" s="73"/>
      <c r="AG691" s="73"/>
      <c r="AH691" s="74"/>
      <c r="AI691" s="75"/>
    </row>
    <row r="692" spans="1:35" x14ac:dyDescent="0.3">
      <c r="A692" s="76" t="s">
        <v>733</v>
      </c>
      <c r="B692" s="69" t="s">
        <v>1387</v>
      </c>
      <c r="C692" s="69" t="s">
        <v>100</v>
      </c>
      <c r="D692" s="69" t="s">
        <v>784</v>
      </c>
      <c r="E692" s="69" t="s">
        <v>785</v>
      </c>
      <c r="F692" s="69">
        <v>39</v>
      </c>
      <c r="G692" s="69">
        <v>7126</v>
      </c>
      <c r="H692" s="69">
        <v>15</v>
      </c>
      <c r="I692" s="69">
        <v>7.5</v>
      </c>
      <c r="J692" s="69" t="s">
        <v>656</v>
      </c>
      <c r="K692" s="69" t="s">
        <v>384</v>
      </c>
      <c r="L692" s="69" t="s">
        <v>649</v>
      </c>
      <c r="M692" s="69">
        <f t="shared" si="121"/>
        <v>277914</v>
      </c>
      <c r="N692" s="69">
        <f t="shared" si="122"/>
        <v>41687.1</v>
      </c>
      <c r="O692" s="69">
        <f t="shared" si="123"/>
        <v>236226.9</v>
      </c>
      <c r="P692" s="69">
        <f t="shared" si="124"/>
        <v>17717.017500000002</v>
      </c>
      <c r="Q692" s="69">
        <f t="shared" si="125"/>
        <v>253943.91749999998</v>
      </c>
      <c r="R692" s="69"/>
      <c r="S692" s="69"/>
      <c r="T692" s="69">
        <f t="shared" si="126"/>
        <v>17717.017499999998</v>
      </c>
      <c r="U692" s="69"/>
      <c r="V692" s="69"/>
      <c r="W692" s="69">
        <f t="shared" si="127"/>
        <v>254443.91749999998</v>
      </c>
      <c r="X692" s="69" t="str">
        <f t="shared" si="128"/>
        <v>High sale</v>
      </c>
      <c r="Y692" s="69">
        <f t="shared" si="132"/>
        <v>11811.345000000001</v>
      </c>
      <c r="Z692" s="69" t="str" cm="1">
        <f t="array" ref="Z692">_xlfn.IFS(Q692&gt;=300000,"Large",Q692&gt;=150000,"Medium", Q692&gt;=0,"Small")</f>
        <v>Medium</v>
      </c>
      <c r="AA692" s="69" t="str">
        <f t="shared" si="129"/>
        <v>J</v>
      </c>
      <c r="AB692" s="69" t="str">
        <f t="shared" si="130"/>
        <v>00691</v>
      </c>
      <c r="AC692" s="69" t="str">
        <f t="shared" si="131"/>
        <v>Kemi-West</v>
      </c>
      <c r="AD692" s="69"/>
      <c r="AE692" s="69"/>
      <c r="AF692" s="69"/>
      <c r="AG692" s="69"/>
      <c r="AH692" s="70"/>
      <c r="AI692" s="71"/>
    </row>
    <row r="693" spans="1:35" x14ac:dyDescent="0.3">
      <c r="A693" s="72" t="s">
        <v>666</v>
      </c>
      <c r="B693" s="73" t="s">
        <v>1388</v>
      </c>
      <c r="C693" s="73" t="s">
        <v>662</v>
      </c>
      <c r="D693" s="73" t="s">
        <v>681</v>
      </c>
      <c r="E693" s="73" t="s">
        <v>673</v>
      </c>
      <c r="F693" s="73">
        <v>43</v>
      </c>
      <c r="G693" s="73">
        <v>209</v>
      </c>
      <c r="H693" s="73">
        <v>10</v>
      </c>
      <c r="I693" s="73">
        <v>7.5</v>
      </c>
      <c r="J693" s="73" t="s">
        <v>656</v>
      </c>
      <c r="K693" s="73" t="s">
        <v>384</v>
      </c>
      <c r="L693" s="73" t="s">
        <v>665</v>
      </c>
      <c r="M693" s="73">
        <f t="shared" si="121"/>
        <v>8987</v>
      </c>
      <c r="N693" s="73">
        <f t="shared" si="122"/>
        <v>898.7</v>
      </c>
      <c r="O693" s="73">
        <f t="shared" si="123"/>
        <v>8088.3</v>
      </c>
      <c r="P693" s="73">
        <f t="shared" si="124"/>
        <v>606.62249999999995</v>
      </c>
      <c r="Q693" s="73">
        <f t="shared" si="125"/>
        <v>8694.9225000000006</v>
      </c>
      <c r="R693" s="73"/>
      <c r="S693" s="73"/>
      <c r="T693" s="73">
        <f t="shared" si="126"/>
        <v>606.62249999999995</v>
      </c>
      <c r="U693" s="73"/>
      <c r="V693" s="73"/>
      <c r="W693" s="73">
        <f t="shared" si="127"/>
        <v>9194.9225000000006</v>
      </c>
      <c r="X693" s="73" t="str">
        <f t="shared" si="128"/>
        <v>Low Sale</v>
      </c>
      <c r="Y693" s="73">
        <f t="shared" si="132"/>
        <v>404.41500000000002</v>
      </c>
      <c r="Z693" s="73" t="str" cm="1">
        <f t="array" ref="Z693">_xlfn.IFS(Q693&gt;=300000,"Large",Q693&gt;=150000,"Medium", Q693&gt;=0,"Small")</f>
        <v>Small</v>
      </c>
      <c r="AA693" s="73" t="str">
        <f t="shared" si="129"/>
        <v>J</v>
      </c>
      <c r="AB693" s="73" t="str">
        <f t="shared" si="130"/>
        <v>00692</v>
      </c>
      <c r="AC693" s="73" t="str">
        <f t="shared" si="131"/>
        <v>Ade-East</v>
      </c>
      <c r="AD693" s="73"/>
      <c r="AE693" s="73"/>
      <c r="AF693" s="73"/>
      <c r="AG693" s="73"/>
      <c r="AH693" s="74"/>
      <c r="AI693" s="75"/>
    </row>
    <row r="694" spans="1:35" x14ac:dyDescent="0.3">
      <c r="A694" s="76" t="s">
        <v>676</v>
      </c>
      <c r="B694" s="69" t="s">
        <v>1389</v>
      </c>
      <c r="C694" s="69" t="s">
        <v>662</v>
      </c>
      <c r="D694" s="69" t="s">
        <v>698</v>
      </c>
      <c r="E694" s="69" t="s">
        <v>377</v>
      </c>
      <c r="F694" s="69">
        <v>20</v>
      </c>
      <c r="G694" s="69">
        <v>598</v>
      </c>
      <c r="H694" s="69">
        <v>15</v>
      </c>
      <c r="I694" s="69">
        <v>7.5</v>
      </c>
      <c r="J694" s="69" t="s">
        <v>635</v>
      </c>
      <c r="K694" s="69" t="s">
        <v>392</v>
      </c>
      <c r="L694" s="69" t="s">
        <v>649</v>
      </c>
      <c r="M694" s="69">
        <f t="shared" si="121"/>
        <v>11960</v>
      </c>
      <c r="N694" s="69">
        <f t="shared" si="122"/>
        <v>1794</v>
      </c>
      <c r="O694" s="69">
        <f t="shared" si="123"/>
        <v>10166</v>
      </c>
      <c r="P694" s="69">
        <f t="shared" si="124"/>
        <v>762.45</v>
      </c>
      <c r="Q694" s="69">
        <f t="shared" si="125"/>
        <v>10928.45</v>
      </c>
      <c r="R694" s="69"/>
      <c r="S694" s="69"/>
      <c r="T694" s="69">
        <f t="shared" si="126"/>
        <v>762.44999999999993</v>
      </c>
      <c r="U694" s="69"/>
      <c r="V694" s="69"/>
      <c r="W694" s="69">
        <f t="shared" si="127"/>
        <v>11428.45</v>
      </c>
      <c r="X694" s="69" t="str">
        <f t="shared" si="128"/>
        <v>Low Sale</v>
      </c>
      <c r="Y694" s="69">
        <f t="shared" si="132"/>
        <v>0</v>
      </c>
      <c r="Z694" s="69" t="str" cm="1">
        <f t="array" ref="Z694">_xlfn.IFS(Q694&gt;=300000,"Large",Q694&gt;=150000,"Medium", Q694&gt;=0,"Small")</f>
        <v>Small</v>
      </c>
      <c r="AA694" s="69" t="str">
        <f t="shared" si="129"/>
        <v>J</v>
      </c>
      <c r="AB694" s="69" t="str">
        <f t="shared" si="130"/>
        <v>00693</v>
      </c>
      <c r="AC694" s="69" t="str">
        <f t="shared" si="131"/>
        <v>Ade-West</v>
      </c>
      <c r="AD694" s="69"/>
      <c r="AE694" s="69"/>
      <c r="AF694" s="69"/>
      <c r="AG694" s="69"/>
      <c r="AH694" s="70"/>
      <c r="AI694" s="71"/>
    </row>
    <row r="695" spans="1:35" x14ac:dyDescent="0.3">
      <c r="A695" s="72" t="s">
        <v>699</v>
      </c>
      <c r="B695" s="73" t="s">
        <v>1390</v>
      </c>
      <c r="C695" s="73" t="s">
        <v>93</v>
      </c>
      <c r="D695" s="73" t="s">
        <v>718</v>
      </c>
      <c r="E695" s="73" t="s">
        <v>403</v>
      </c>
      <c r="F695" s="73">
        <v>34</v>
      </c>
      <c r="G695" s="73">
        <v>9766</v>
      </c>
      <c r="H695" s="73">
        <v>15</v>
      </c>
      <c r="I695" s="73">
        <v>7.5</v>
      </c>
      <c r="J695" s="73" t="s">
        <v>648</v>
      </c>
      <c r="K695" s="73" t="s">
        <v>372</v>
      </c>
      <c r="L695" s="73" t="s">
        <v>636</v>
      </c>
      <c r="M695" s="73">
        <f t="shared" si="121"/>
        <v>332044</v>
      </c>
      <c r="N695" s="73">
        <f t="shared" si="122"/>
        <v>49806.6</v>
      </c>
      <c r="O695" s="73">
        <f t="shared" si="123"/>
        <v>282237.40000000002</v>
      </c>
      <c r="P695" s="73">
        <f t="shared" si="124"/>
        <v>21167.805</v>
      </c>
      <c r="Q695" s="73">
        <f t="shared" si="125"/>
        <v>303405.20500000002</v>
      </c>
      <c r="R695" s="73"/>
      <c r="S695" s="73"/>
      <c r="T695" s="73">
        <f t="shared" si="126"/>
        <v>21167.805</v>
      </c>
      <c r="U695" s="73"/>
      <c r="V695" s="73"/>
      <c r="W695" s="73">
        <f t="shared" si="127"/>
        <v>303905.20500000002</v>
      </c>
      <c r="X695" s="73" t="str">
        <f t="shared" si="128"/>
        <v>High sale</v>
      </c>
      <c r="Y695" s="73">
        <f t="shared" si="132"/>
        <v>14111.870000000003</v>
      </c>
      <c r="Z695" s="73" t="str" cm="1">
        <f t="array" ref="Z695">_xlfn.IFS(Q695&gt;=300000,"Large",Q695&gt;=150000,"Medium", Q695&gt;=0,"Small")</f>
        <v>Large</v>
      </c>
      <c r="AA695" s="73" t="str">
        <f t="shared" si="129"/>
        <v>J</v>
      </c>
      <c r="AB695" s="73" t="str">
        <f t="shared" si="130"/>
        <v>00694</v>
      </c>
      <c r="AC695" s="73" t="str">
        <f t="shared" si="131"/>
        <v>Ibrahim-South</v>
      </c>
      <c r="AD695" s="73"/>
      <c r="AE695" s="73"/>
      <c r="AF695" s="73"/>
      <c r="AG695" s="73"/>
      <c r="AH695" s="74"/>
      <c r="AI695" s="75"/>
    </row>
    <row r="696" spans="1:35" x14ac:dyDescent="0.3">
      <c r="A696" s="76" t="s">
        <v>687</v>
      </c>
      <c r="B696" s="69" t="s">
        <v>1391</v>
      </c>
      <c r="C696" s="69" t="s">
        <v>671</v>
      </c>
      <c r="D696" s="69" t="s">
        <v>698</v>
      </c>
      <c r="E696" s="69" t="s">
        <v>377</v>
      </c>
      <c r="F696" s="69">
        <v>24</v>
      </c>
      <c r="G696" s="69">
        <v>7804</v>
      </c>
      <c r="H696" s="69">
        <v>0</v>
      </c>
      <c r="I696" s="69">
        <v>7.5</v>
      </c>
      <c r="J696" s="69" t="s">
        <v>635</v>
      </c>
      <c r="K696" s="69" t="s">
        <v>384</v>
      </c>
      <c r="L696" s="69" t="s">
        <v>665</v>
      </c>
      <c r="M696" s="69">
        <f t="shared" si="121"/>
        <v>187296</v>
      </c>
      <c r="N696" s="69">
        <f t="shared" si="122"/>
        <v>0</v>
      </c>
      <c r="O696" s="69">
        <f t="shared" si="123"/>
        <v>187296</v>
      </c>
      <c r="P696" s="69">
        <f t="shared" si="124"/>
        <v>14047.2</v>
      </c>
      <c r="Q696" s="69">
        <f t="shared" si="125"/>
        <v>201343.2</v>
      </c>
      <c r="R696" s="69"/>
      <c r="S696" s="69"/>
      <c r="T696" s="69">
        <f t="shared" si="126"/>
        <v>14047.199999999999</v>
      </c>
      <c r="U696" s="69"/>
      <c r="V696" s="69"/>
      <c r="W696" s="69">
        <f t="shared" si="127"/>
        <v>201843.20000000001</v>
      </c>
      <c r="X696" s="69" t="str">
        <f t="shared" si="128"/>
        <v>High sale</v>
      </c>
      <c r="Y696" s="69">
        <f t="shared" si="132"/>
        <v>0</v>
      </c>
      <c r="Z696" s="69" t="str" cm="1">
        <f t="array" ref="Z696">_xlfn.IFS(Q696&gt;=300000,"Large",Q696&gt;=150000,"Medium", Q696&gt;=0,"Small")</f>
        <v>Medium</v>
      </c>
      <c r="AA696" s="69" t="str">
        <f t="shared" si="129"/>
        <v>J</v>
      </c>
      <c r="AB696" s="69" t="str">
        <f t="shared" si="130"/>
        <v>00695</v>
      </c>
      <c r="AC696" s="69" t="str">
        <f t="shared" si="131"/>
        <v>Bola-East</v>
      </c>
      <c r="AD696" s="69"/>
      <c r="AE696" s="69"/>
      <c r="AF696" s="69"/>
      <c r="AG696" s="69"/>
      <c r="AH696" s="70"/>
      <c r="AI696" s="71"/>
    </row>
    <row r="697" spans="1:35" x14ac:dyDescent="0.3">
      <c r="A697" s="72" t="s">
        <v>727</v>
      </c>
      <c r="B697" s="73" t="s">
        <v>1392</v>
      </c>
      <c r="C697" s="73" t="s">
        <v>373</v>
      </c>
      <c r="D697" s="73" t="s">
        <v>246</v>
      </c>
      <c r="E697" s="73" t="s">
        <v>416</v>
      </c>
      <c r="F697" s="73">
        <v>39</v>
      </c>
      <c r="G697" s="73">
        <v>14782</v>
      </c>
      <c r="H697" s="73">
        <v>10</v>
      </c>
      <c r="I697" s="73">
        <v>7.5</v>
      </c>
      <c r="J697" s="73" t="s">
        <v>635</v>
      </c>
      <c r="K697" s="73" t="s">
        <v>392</v>
      </c>
      <c r="L697" s="73" t="s">
        <v>665</v>
      </c>
      <c r="M697" s="73">
        <f t="shared" si="121"/>
        <v>576498</v>
      </c>
      <c r="N697" s="73">
        <f t="shared" si="122"/>
        <v>57649.8</v>
      </c>
      <c r="O697" s="73">
        <f t="shared" si="123"/>
        <v>518848.2</v>
      </c>
      <c r="P697" s="73">
        <f t="shared" si="124"/>
        <v>38913.614999999998</v>
      </c>
      <c r="Q697" s="73">
        <f t="shared" si="125"/>
        <v>557761.81500000006</v>
      </c>
      <c r="R697" s="73"/>
      <c r="S697" s="73"/>
      <c r="T697" s="73">
        <f t="shared" si="126"/>
        <v>38913.614999999998</v>
      </c>
      <c r="U697" s="73"/>
      <c r="V697" s="73"/>
      <c r="W697" s="73">
        <f t="shared" si="127"/>
        <v>558261.81500000006</v>
      </c>
      <c r="X697" s="73" t="str">
        <f t="shared" si="128"/>
        <v>High sale</v>
      </c>
      <c r="Y697" s="73">
        <f t="shared" si="132"/>
        <v>25942.410000000003</v>
      </c>
      <c r="Z697" s="73" t="str" cm="1">
        <f t="array" ref="Z697">_xlfn.IFS(Q697&gt;=300000,"Large",Q697&gt;=150000,"Medium", Q697&gt;=0,"Small")</f>
        <v>Large</v>
      </c>
      <c r="AA697" s="73" t="str">
        <f t="shared" si="129"/>
        <v>J</v>
      </c>
      <c r="AB697" s="73" t="str">
        <f t="shared" si="130"/>
        <v>00696</v>
      </c>
      <c r="AC697" s="73" t="str">
        <f t="shared" si="131"/>
        <v>Fatima-East</v>
      </c>
      <c r="AD697" s="73"/>
      <c r="AE697" s="73"/>
      <c r="AF697" s="73"/>
      <c r="AG697" s="73"/>
      <c r="AH697" s="74"/>
      <c r="AI697" s="75"/>
    </row>
    <row r="698" spans="1:35" x14ac:dyDescent="0.3">
      <c r="A698" s="76" t="s">
        <v>724</v>
      </c>
      <c r="B698" s="69" t="s">
        <v>1393</v>
      </c>
      <c r="C698" s="69" t="s">
        <v>662</v>
      </c>
      <c r="D698" s="69" t="s">
        <v>784</v>
      </c>
      <c r="E698" s="69" t="s">
        <v>785</v>
      </c>
      <c r="F698" s="69">
        <v>43</v>
      </c>
      <c r="G698" s="69">
        <v>9248</v>
      </c>
      <c r="H698" s="69">
        <v>5</v>
      </c>
      <c r="I698" s="69">
        <v>7.5</v>
      </c>
      <c r="J698" s="69" t="s">
        <v>642</v>
      </c>
      <c r="K698" s="69" t="s">
        <v>392</v>
      </c>
      <c r="L698" s="69" t="s">
        <v>636</v>
      </c>
      <c r="M698" s="69">
        <f t="shared" si="121"/>
        <v>397664</v>
      </c>
      <c r="N698" s="69">
        <f t="shared" si="122"/>
        <v>19883.2</v>
      </c>
      <c r="O698" s="69">
        <f t="shared" si="123"/>
        <v>377780.8</v>
      </c>
      <c r="P698" s="69">
        <f t="shared" si="124"/>
        <v>28333.56</v>
      </c>
      <c r="Q698" s="69">
        <f t="shared" si="125"/>
        <v>406114.36</v>
      </c>
      <c r="R698" s="69"/>
      <c r="S698" s="69"/>
      <c r="T698" s="69">
        <f t="shared" si="126"/>
        <v>28333.559999999998</v>
      </c>
      <c r="U698" s="69"/>
      <c r="V698" s="69"/>
      <c r="W698" s="69">
        <f t="shared" si="127"/>
        <v>406614.36</v>
      </c>
      <c r="X698" s="69" t="str">
        <f t="shared" si="128"/>
        <v>High sale</v>
      </c>
      <c r="Y698" s="69">
        <f t="shared" si="132"/>
        <v>18889.04</v>
      </c>
      <c r="Z698" s="69" t="str" cm="1">
        <f t="array" ref="Z698">_xlfn.IFS(Q698&gt;=300000,"Large",Q698&gt;=150000,"Medium", Q698&gt;=0,"Small")</f>
        <v>Large</v>
      </c>
      <c r="AA698" s="69" t="str">
        <f t="shared" si="129"/>
        <v>J</v>
      </c>
      <c r="AB698" s="69" t="str">
        <f t="shared" si="130"/>
        <v>00697</v>
      </c>
      <c r="AC698" s="69" t="str">
        <f t="shared" si="131"/>
        <v>Ade-South</v>
      </c>
      <c r="AD698" s="69"/>
      <c r="AE698" s="69"/>
      <c r="AF698" s="69"/>
      <c r="AG698" s="69"/>
      <c r="AH698" s="70"/>
      <c r="AI698" s="71"/>
    </row>
    <row r="699" spans="1:35" x14ac:dyDescent="0.3">
      <c r="A699" s="72" t="s">
        <v>666</v>
      </c>
      <c r="B699" s="73" t="s">
        <v>1394</v>
      </c>
      <c r="C699" s="73" t="s">
        <v>646</v>
      </c>
      <c r="D699" s="73" t="s">
        <v>652</v>
      </c>
      <c r="E699" s="73" t="s">
        <v>653</v>
      </c>
      <c r="F699" s="73">
        <v>4</v>
      </c>
      <c r="G699" s="73">
        <v>9752</v>
      </c>
      <c r="H699" s="73">
        <v>0</v>
      </c>
      <c r="I699" s="73">
        <v>7.5</v>
      </c>
      <c r="J699" s="73" t="s">
        <v>642</v>
      </c>
      <c r="K699" s="73" t="s">
        <v>392</v>
      </c>
      <c r="L699" s="73" t="s">
        <v>665</v>
      </c>
      <c r="M699" s="73">
        <f t="shared" si="121"/>
        <v>39008</v>
      </c>
      <c r="N699" s="73">
        <f t="shared" si="122"/>
        <v>0</v>
      </c>
      <c r="O699" s="73">
        <f t="shared" si="123"/>
        <v>39008</v>
      </c>
      <c r="P699" s="73">
        <f t="shared" si="124"/>
        <v>2925.6</v>
      </c>
      <c r="Q699" s="73">
        <f t="shared" si="125"/>
        <v>41933.599999999999</v>
      </c>
      <c r="R699" s="73"/>
      <c r="S699" s="73"/>
      <c r="T699" s="73">
        <f t="shared" si="126"/>
        <v>2925.6</v>
      </c>
      <c r="U699" s="73"/>
      <c r="V699" s="73"/>
      <c r="W699" s="73">
        <f t="shared" si="127"/>
        <v>42433.599999999999</v>
      </c>
      <c r="X699" s="73" t="str">
        <f t="shared" si="128"/>
        <v>Low Sale</v>
      </c>
      <c r="Y699" s="73">
        <f t="shared" si="132"/>
        <v>0</v>
      </c>
      <c r="Z699" s="73" t="str" cm="1">
        <f t="array" ref="Z699">_xlfn.IFS(Q699&gt;=300000,"Large",Q699&gt;=150000,"Medium", Q699&gt;=0,"Small")</f>
        <v>Small</v>
      </c>
      <c r="AA699" s="73" t="str">
        <f t="shared" si="129"/>
        <v>J</v>
      </c>
      <c r="AB699" s="73" t="str">
        <f t="shared" si="130"/>
        <v>00698</v>
      </c>
      <c r="AC699" s="73" t="str">
        <f t="shared" si="131"/>
        <v>Lucky-East</v>
      </c>
      <c r="AD699" s="73"/>
      <c r="AE699" s="73"/>
      <c r="AF699" s="73"/>
      <c r="AG699" s="73"/>
      <c r="AH699" s="74"/>
      <c r="AI699" s="75"/>
    </row>
    <row r="700" spans="1:35" x14ac:dyDescent="0.3">
      <c r="A700" s="76" t="s">
        <v>824</v>
      </c>
      <c r="B700" s="69" t="s">
        <v>1395</v>
      </c>
      <c r="C700" s="69" t="s">
        <v>662</v>
      </c>
      <c r="D700" s="69" t="s">
        <v>640</v>
      </c>
      <c r="E700" s="69" t="s">
        <v>641</v>
      </c>
      <c r="F700" s="69">
        <v>44</v>
      </c>
      <c r="G700" s="69">
        <v>2266</v>
      </c>
      <c r="H700" s="69">
        <v>5</v>
      </c>
      <c r="I700" s="69">
        <v>7.5</v>
      </c>
      <c r="J700" s="69" t="s">
        <v>648</v>
      </c>
      <c r="K700" s="69" t="s">
        <v>372</v>
      </c>
      <c r="L700" s="69" t="s">
        <v>649</v>
      </c>
      <c r="M700" s="69">
        <f t="shared" si="121"/>
        <v>99704</v>
      </c>
      <c r="N700" s="69">
        <f t="shared" si="122"/>
        <v>4985.2</v>
      </c>
      <c r="O700" s="69">
        <f t="shared" si="123"/>
        <v>94718.8</v>
      </c>
      <c r="P700" s="69">
        <f t="shared" si="124"/>
        <v>7103.91</v>
      </c>
      <c r="Q700" s="69">
        <f t="shared" si="125"/>
        <v>101822.71</v>
      </c>
      <c r="R700" s="69"/>
      <c r="S700" s="69"/>
      <c r="T700" s="69">
        <f t="shared" si="126"/>
        <v>7103.91</v>
      </c>
      <c r="U700" s="69"/>
      <c r="V700" s="69"/>
      <c r="W700" s="69">
        <f t="shared" si="127"/>
        <v>102322.71</v>
      </c>
      <c r="X700" s="69" t="str">
        <f t="shared" si="128"/>
        <v>High sale</v>
      </c>
      <c r="Y700" s="69">
        <f t="shared" si="132"/>
        <v>4735.9400000000005</v>
      </c>
      <c r="Z700" s="69" t="str" cm="1">
        <f t="array" ref="Z700">_xlfn.IFS(Q700&gt;=300000,"Large",Q700&gt;=150000,"Medium", Q700&gt;=0,"Small")</f>
        <v>Small</v>
      </c>
      <c r="AA700" s="69" t="str">
        <f t="shared" si="129"/>
        <v>J</v>
      </c>
      <c r="AB700" s="69" t="str">
        <f t="shared" si="130"/>
        <v>00699</v>
      </c>
      <c r="AC700" s="69" t="str">
        <f t="shared" si="131"/>
        <v>Ade-West</v>
      </c>
      <c r="AD700" s="69"/>
      <c r="AE700" s="69"/>
      <c r="AF700" s="69"/>
      <c r="AG700" s="69"/>
      <c r="AH700" s="70"/>
      <c r="AI700" s="71"/>
    </row>
    <row r="701" spans="1:35" x14ac:dyDescent="0.3">
      <c r="A701" s="72" t="s">
        <v>682</v>
      </c>
      <c r="B701" s="73" t="s">
        <v>1396</v>
      </c>
      <c r="C701" s="73" t="s">
        <v>93</v>
      </c>
      <c r="D701" s="73" t="s">
        <v>685</v>
      </c>
      <c r="E701" s="73" t="s">
        <v>406</v>
      </c>
      <c r="F701" s="73">
        <v>6</v>
      </c>
      <c r="G701" s="73">
        <v>1448</v>
      </c>
      <c r="H701" s="73">
        <v>15</v>
      </c>
      <c r="I701" s="73">
        <v>7.5</v>
      </c>
      <c r="J701" s="73" t="s">
        <v>648</v>
      </c>
      <c r="K701" s="73" t="s">
        <v>392</v>
      </c>
      <c r="L701" s="73" t="s">
        <v>649</v>
      </c>
      <c r="M701" s="73">
        <f t="shared" si="121"/>
        <v>8688</v>
      </c>
      <c r="N701" s="73">
        <f t="shared" si="122"/>
        <v>1303.2</v>
      </c>
      <c r="O701" s="73">
        <f t="shared" si="123"/>
        <v>7384.8</v>
      </c>
      <c r="P701" s="73">
        <f t="shared" si="124"/>
        <v>553.86</v>
      </c>
      <c r="Q701" s="73">
        <f t="shared" si="125"/>
        <v>7938.66</v>
      </c>
      <c r="R701" s="73"/>
      <c r="S701" s="73"/>
      <c r="T701" s="73">
        <f t="shared" si="126"/>
        <v>553.86</v>
      </c>
      <c r="U701" s="73"/>
      <c r="V701" s="73"/>
      <c r="W701" s="73">
        <f t="shared" si="127"/>
        <v>8438.66</v>
      </c>
      <c r="X701" s="73" t="str">
        <f t="shared" si="128"/>
        <v>Low Sale</v>
      </c>
      <c r="Y701" s="73">
        <f t="shared" si="132"/>
        <v>0</v>
      </c>
      <c r="Z701" s="73" t="str" cm="1">
        <f t="array" ref="Z701">_xlfn.IFS(Q701&gt;=300000,"Large",Q701&gt;=150000,"Medium", Q701&gt;=0,"Small")</f>
        <v>Small</v>
      </c>
      <c r="AA701" s="73" t="str">
        <f t="shared" si="129"/>
        <v>J</v>
      </c>
      <c r="AB701" s="73" t="str">
        <f t="shared" si="130"/>
        <v>00700</v>
      </c>
      <c r="AC701" s="73" t="str">
        <f t="shared" si="131"/>
        <v>Ibrahim-West</v>
      </c>
      <c r="AD701" s="73"/>
      <c r="AE701" s="73"/>
      <c r="AF701" s="73"/>
      <c r="AG701" s="73"/>
      <c r="AH701" s="74"/>
      <c r="AI701" s="75"/>
    </row>
    <row r="702" spans="1:35" x14ac:dyDescent="0.3">
      <c r="A702" s="76" t="s">
        <v>733</v>
      </c>
      <c r="B702" s="69" t="s">
        <v>1397</v>
      </c>
      <c r="C702" s="69" t="s">
        <v>671</v>
      </c>
      <c r="D702" s="69" t="s">
        <v>681</v>
      </c>
      <c r="E702" s="69" t="s">
        <v>673</v>
      </c>
      <c r="F702" s="69">
        <v>3</v>
      </c>
      <c r="G702" s="69">
        <v>4252</v>
      </c>
      <c r="H702" s="69">
        <v>0</v>
      </c>
      <c r="I702" s="69">
        <v>7.5</v>
      </c>
      <c r="J702" s="69" t="s">
        <v>648</v>
      </c>
      <c r="K702" s="69" t="s">
        <v>372</v>
      </c>
      <c r="L702" s="69" t="s">
        <v>643</v>
      </c>
      <c r="M702" s="69">
        <f t="shared" si="121"/>
        <v>12756</v>
      </c>
      <c r="N702" s="69">
        <f t="shared" si="122"/>
        <v>0</v>
      </c>
      <c r="O702" s="69">
        <f t="shared" si="123"/>
        <v>12756</v>
      </c>
      <c r="P702" s="69">
        <f t="shared" si="124"/>
        <v>956.7</v>
      </c>
      <c r="Q702" s="69">
        <f t="shared" si="125"/>
        <v>13712.7</v>
      </c>
      <c r="R702" s="69"/>
      <c r="S702" s="69"/>
      <c r="T702" s="69">
        <f t="shared" si="126"/>
        <v>956.69999999999993</v>
      </c>
      <c r="U702" s="69"/>
      <c r="V702" s="69"/>
      <c r="W702" s="69">
        <f t="shared" si="127"/>
        <v>14212.7</v>
      </c>
      <c r="X702" s="69" t="str">
        <f t="shared" si="128"/>
        <v>Low Sale</v>
      </c>
      <c r="Y702" s="69">
        <f t="shared" si="132"/>
        <v>0</v>
      </c>
      <c r="Z702" s="69" t="str" cm="1">
        <f t="array" ref="Z702">_xlfn.IFS(Q702&gt;=300000,"Large",Q702&gt;=150000,"Medium", Q702&gt;=0,"Small")</f>
        <v>Small</v>
      </c>
      <c r="AA702" s="69" t="str">
        <f t="shared" si="129"/>
        <v>J</v>
      </c>
      <c r="AB702" s="69" t="str">
        <f t="shared" si="130"/>
        <v>00701</v>
      </c>
      <c r="AC702" s="69" t="str">
        <f t="shared" si="131"/>
        <v>Bola-North</v>
      </c>
      <c r="AD702" s="69"/>
      <c r="AE702" s="69"/>
      <c r="AF702" s="69"/>
      <c r="AG702" s="69"/>
      <c r="AH702" s="70"/>
      <c r="AI702" s="71"/>
    </row>
    <row r="703" spans="1:35" x14ac:dyDescent="0.3">
      <c r="A703" s="72" t="s">
        <v>747</v>
      </c>
      <c r="B703" s="73" t="s">
        <v>1398</v>
      </c>
      <c r="C703" s="73" t="s">
        <v>662</v>
      </c>
      <c r="D703" s="73" t="s">
        <v>216</v>
      </c>
      <c r="E703" s="73" t="s">
        <v>647</v>
      </c>
      <c r="F703" s="73">
        <v>12</v>
      </c>
      <c r="G703" s="73">
        <v>1192</v>
      </c>
      <c r="H703" s="73">
        <v>15</v>
      </c>
      <c r="I703" s="73">
        <v>7.5</v>
      </c>
      <c r="J703" s="73" t="s">
        <v>656</v>
      </c>
      <c r="K703" s="73" t="s">
        <v>372</v>
      </c>
      <c r="L703" s="73" t="s">
        <v>636</v>
      </c>
      <c r="M703" s="73">
        <f t="shared" si="121"/>
        <v>14304</v>
      </c>
      <c r="N703" s="73">
        <f t="shared" si="122"/>
        <v>2145.6</v>
      </c>
      <c r="O703" s="73">
        <f t="shared" si="123"/>
        <v>12158.4</v>
      </c>
      <c r="P703" s="73">
        <f t="shared" si="124"/>
        <v>911.88</v>
      </c>
      <c r="Q703" s="73">
        <f t="shared" si="125"/>
        <v>13070.279999999999</v>
      </c>
      <c r="R703" s="73"/>
      <c r="S703" s="73"/>
      <c r="T703" s="73">
        <f t="shared" si="126"/>
        <v>911.88</v>
      </c>
      <c r="U703" s="73"/>
      <c r="V703" s="73"/>
      <c r="W703" s="73">
        <f t="shared" si="127"/>
        <v>13570.279999999999</v>
      </c>
      <c r="X703" s="73" t="str">
        <f t="shared" si="128"/>
        <v>Low Sale</v>
      </c>
      <c r="Y703" s="73">
        <f t="shared" si="132"/>
        <v>0</v>
      </c>
      <c r="Z703" s="73" t="str" cm="1">
        <f t="array" ref="Z703">_xlfn.IFS(Q703&gt;=300000,"Large",Q703&gt;=150000,"Medium", Q703&gt;=0,"Small")</f>
        <v>Small</v>
      </c>
      <c r="AA703" s="73" t="str">
        <f t="shared" si="129"/>
        <v>J</v>
      </c>
      <c r="AB703" s="73" t="str">
        <f t="shared" si="130"/>
        <v>00702</v>
      </c>
      <c r="AC703" s="73" t="str">
        <f t="shared" si="131"/>
        <v>Ade-South</v>
      </c>
      <c r="AD703" s="73"/>
      <c r="AE703" s="73"/>
      <c r="AF703" s="73"/>
      <c r="AG703" s="73"/>
      <c r="AH703" s="74"/>
      <c r="AI703" s="75"/>
    </row>
    <row r="704" spans="1:35" x14ac:dyDescent="0.3">
      <c r="A704" s="76" t="s">
        <v>752</v>
      </c>
      <c r="B704" s="69" t="s">
        <v>1399</v>
      </c>
      <c r="C704" s="69" t="s">
        <v>639</v>
      </c>
      <c r="D704" s="69" t="s">
        <v>681</v>
      </c>
      <c r="E704" s="69" t="s">
        <v>673</v>
      </c>
      <c r="F704" s="69">
        <v>28</v>
      </c>
      <c r="G704" s="69">
        <v>13855</v>
      </c>
      <c r="H704" s="69">
        <v>5</v>
      </c>
      <c r="I704" s="69">
        <v>7.5</v>
      </c>
      <c r="J704" s="69" t="s">
        <v>635</v>
      </c>
      <c r="K704" s="69" t="s">
        <v>384</v>
      </c>
      <c r="L704" s="69" t="s">
        <v>649</v>
      </c>
      <c r="M704" s="69">
        <f t="shared" si="121"/>
        <v>387940</v>
      </c>
      <c r="N704" s="69">
        <f t="shared" si="122"/>
        <v>19397</v>
      </c>
      <c r="O704" s="69">
        <f t="shared" si="123"/>
        <v>368543</v>
      </c>
      <c r="P704" s="69">
        <f t="shared" si="124"/>
        <v>27640.724999999999</v>
      </c>
      <c r="Q704" s="69">
        <f t="shared" si="125"/>
        <v>396183.72499999998</v>
      </c>
      <c r="R704" s="69"/>
      <c r="S704" s="69"/>
      <c r="T704" s="69">
        <f t="shared" si="126"/>
        <v>27640.724999999999</v>
      </c>
      <c r="U704" s="69"/>
      <c r="V704" s="69"/>
      <c r="W704" s="69">
        <f t="shared" si="127"/>
        <v>396683.72499999998</v>
      </c>
      <c r="X704" s="69" t="str">
        <f t="shared" si="128"/>
        <v>High sale</v>
      </c>
      <c r="Y704" s="69">
        <f t="shared" si="132"/>
        <v>0</v>
      </c>
      <c r="Z704" s="69" t="str" cm="1">
        <f t="array" ref="Z704">_xlfn.IFS(Q704&gt;=300000,"Large",Q704&gt;=150000,"Medium", Q704&gt;=0,"Small")</f>
        <v>Large</v>
      </c>
      <c r="AA704" s="69" t="str">
        <f t="shared" si="129"/>
        <v>J</v>
      </c>
      <c r="AB704" s="69" t="str">
        <f t="shared" si="130"/>
        <v>00703</v>
      </c>
      <c r="AC704" s="69" t="str">
        <f t="shared" si="131"/>
        <v>Grace-West</v>
      </c>
      <c r="AD704" s="69"/>
      <c r="AE704" s="69"/>
      <c r="AF704" s="69"/>
      <c r="AG704" s="69"/>
      <c r="AH704" s="70"/>
      <c r="AI704" s="71"/>
    </row>
    <row r="705" spans="1:35" x14ac:dyDescent="0.3">
      <c r="A705" s="72" t="s">
        <v>658</v>
      </c>
      <c r="B705" s="73" t="s">
        <v>1400</v>
      </c>
      <c r="C705" s="73" t="s">
        <v>646</v>
      </c>
      <c r="D705" s="73" t="s">
        <v>672</v>
      </c>
      <c r="E705" s="73" t="s">
        <v>673</v>
      </c>
      <c r="F705" s="73">
        <v>41</v>
      </c>
      <c r="G705" s="73">
        <v>8482</v>
      </c>
      <c r="H705" s="73">
        <v>10</v>
      </c>
      <c r="I705" s="73">
        <v>7.5</v>
      </c>
      <c r="J705" s="73" t="s">
        <v>642</v>
      </c>
      <c r="K705" s="73" t="s">
        <v>384</v>
      </c>
      <c r="L705" s="73" t="s">
        <v>649</v>
      </c>
      <c r="M705" s="73">
        <f t="shared" si="121"/>
        <v>347762</v>
      </c>
      <c r="N705" s="73">
        <f t="shared" si="122"/>
        <v>34776.199999999997</v>
      </c>
      <c r="O705" s="73">
        <f t="shared" si="123"/>
        <v>312985.8</v>
      </c>
      <c r="P705" s="73">
        <f t="shared" si="124"/>
        <v>23473.935000000001</v>
      </c>
      <c r="Q705" s="73">
        <f t="shared" si="125"/>
        <v>336459.73499999999</v>
      </c>
      <c r="R705" s="73"/>
      <c r="S705" s="73"/>
      <c r="T705" s="73">
        <f t="shared" si="126"/>
        <v>23473.934999999998</v>
      </c>
      <c r="U705" s="73"/>
      <c r="V705" s="73"/>
      <c r="W705" s="73">
        <f t="shared" si="127"/>
        <v>336959.73499999999</v>
      </c>
      <c r="X705" s="73" t="str">
        <f t="shared" si="128"/>
        <v>High sale</v>
      </c>
      <c r="Y705" s="73">
        <f t="shared" si="132"/>
        <v>15649.29</v>
      </c>
      <c r="Z705" s="73" t="str" cm="1">
        <f t="array" ref="Z705">_xlfn.IFS(Q705&gt;=300000,"Large",Q705&gt;=150000,"Medium", Q705&gt;=0,"Small")</f>
        <v>Large</v>
      </c>
      <c r="AA705" s="73" t="str">
        <f t="shared" si="129"/>
        <v>J</v>
      </c>
      <c r="AB705" s="73" t="str">
        <f t="shared" si="130"/>
        <v>00704</v>
      </c>
      <c r="AC705" s="73" t="str">
        <f t="shared" si="131"/>
        <v>Lucky-West</v>
      </c>
      <c r="AD705" s="73"/>
      <c r="AE705" s="73"/>
      <c r="AF705" s="73"/>
      <c r="AG705" s="73"/>
      <c r="AH705" s="74"/>
      <c r="AI705" s="75"/>
    </row>
    <row r="706" spans="1:35" x14ac:dyDescent="0.3">
      <c r="A706" s="76" t="s">
        <v>650</v>
      </c>
      <c r="B706" s="69" t="s">
        <v>1401</v>
      </c>
      <c r="C706" s="69" t="s">
        <v>373</v>
      </c>
      <c r="D706" s="69" t="s">
        <v>681</v>
      </c>
      <c r="E706" s="69" t="s">
        <v>673</v>
      </c>
      <c r="F706" s="69">
        <v>3</v>
      </c>
      <c r="G706" s="69">
        <v>10604</v>
      </c>
      <c r="H706" s="69">
        <v>5</v>
      </c>
      <c r="I706" s="69">
        <v>7.5</v>
      </c>
      <c r="J706" s="69" t="s">
        <v>656</v>
      </c>
      <c r="K706" s="69" t="s">
        <v>372</v>
      </c>
      <c r="L706" s="69" t="s">
        <v>636</v>
      </c>
      <c r="M706" s="69">
        <f t="shared" ref="M706:M769" si="133">SUM(F706*G706)</f>
        <v>31812</v>
      </c>
      <c r="N706" s="69">
        <f t="shared" ref="N706:N769" si="134">SUM(M706*H706/100)</f>
        <v>1590.6</v>
      </c>
      <c r="O706" s="69">
        <f t="shared" ref="O706:O769" si="135">SUM(M706-N706)</f>
        <v>30221.4</v>
      </c>
      <c r="P706" s="69">
        <f t="shared" ref="P706:P769" si="136">SUM(O706*I706/100)</f>
        <v>2266.605</v>
      </c>
      <c r="Q706" s="69">
        <f t="shared" ref="Q706:Q769" si="137">SUM(P706+O706)</f>
        <v>32488.005000000001</v>
      </c>
      <c r="R706" s="69"/>
      <c r="S706" s="69"/>
      <c r="T706" s="69">
        <f t="shared" ref="T706:T769" si="138">$S$4*O706</f>
        <v>2266.605</v>
      </c>
      <c r="U706" s="69"/>
      <c r="V706" s="69"/>
      <c r="W706" s="69">
        <f t="shared" ref="W706:W769" si="139">Q706+$V$5</f>
        <v>32988.005000000005</v>
      </c>
      <c r="X706" s="69" t="str">
        <f t="shared" ref="X706:X769" si="140">IF(Q706&gt;=100000,"High sale","Low Sale")</f>
        <v>Low Sale</v>
      </c>
      <c r="Y706" s="69">
        <f t="shared" si="132"/>
        <v>0</v>
      </c>
      <c r="Z706" s="69" t="str" cm="1">
        <f t="array" ref="Z706">_xlfn.IFS(Q706&gt;=300000,"Large",Q706&gt;=150000,"Medium", Q706&gt;=0,"Small")</f>
        <v>Small</v>
      </c>
      <c r="AA706" s="69" t="str">
        <f t="shared" ref="AA706:AA769" si="141">TEXT(A706,"mmmmm")</f>
        <v>J</v>
      </c>
      <c r="AB706" s="69" t="str">
        <f t="shared" ref="AB706:AB769" si="142">RIGHT(B706,5)</f>
        <v>00705</v>
      </c>
      <c r="AC706" s="69" t="str">
        <f t="shared" ref="AC706:AC769" si="143">_xlfn.CONCAT((C706&amp;"-"&amp;L706))</f>
        <v>Fatima-South</v>
      </c>
      <c r="AD706" s="69"/>
      <c r="AE706" s="69"/>
      <c r="AF706" s="69"/>
      <c r="AG706" s="69"/>
      <c r="AH706" s="70"/>
      <c r="AI706" s="71"/>
    </row>
    <row r="707" spans="1:35" x14ac:dyDescent="0.3">
      <c r="A707" s="72" t="s">
        <v>727</v>
      </c>
      <c r="B707" s="73" t="s">
        <v>1402</v>
      </c>
      <c r="C707" s="73" t="s">
        <v>379</v>
      </c>
      <c r="D707" s="73" t="s">
        <v>245</v>
      </c>
      <c r="E707" s="73" t="s">
        <v>416</v>
      </c>
      <c r="F707" s="73">
        <v>50</v>
      </c>
      <c r="G707" s="73">
        <v>10881</v>
      </c>
      <c r="H707" s="73">
        <v>15</v>
      </c>
      <c r="I707" s="73">
        <v>7.5</v>
      </c>
      <c r="J707" s="73" t="s">
        <v>656</v>
      </c>
      <c r="K707" s="73" t="s">
        <v>392</v>
      </c>
      <c r="L707" s="73" t="s">
        <v>636</v>
      </c>
      <c r="M707" s="73">
        <f t="shared" si="133"/>
        <v>544050</v>
      </c>
      <c r="N707" s="73">
        <f t="shared" si="134"/>
        <v>81607.5</v>
      </c>
      <c r="O707" s="73">
        <f t="shared" si="135"/>
        <v>462442.5</v>
      </c>
      <c r="P707" s="73">
        <f t="shared" si="136"/>
        <v>34683.1875</v>
      </c>
      <c r="Q707" s="73">
        <f t="shared" si="137"/>
        <v>497125.6875</v>
      </c>
      <c r="R707" s="73"/>
      <c r="S707" s="73"/>
      <c r="T707" s="73">
        <f t="shared" si="138"/>
        <v>34683.1875</v>
      </c>
      <c r="U707" s="73"/>
      <c r="V707" s="73"/>
      <c r="W707" s="73">
        <f t="shared" si="139"/>
        <v>497625.6875</v>
      </c>
      <c r="X707" s="73" t="str">
        <f t="shared" si="140"/>
        <v>High sale</v>
      </c>
      <c r="Y707" s="73">
        <f t="shared" ref="Y707:Y770" si="144">IF(F707&gt;=30,O707*5%,0)</f>
        <v>23122.125</v>
      </c>
      <c r="Z707" s="73" t="str" cm="1">
        <f t="array" ref="Z707">_xlfn.IFS(Q707&gt;=300000,"Large",Q707&gt;=150000,"Medium", Q707&gt;=0,"Small")</f>
        <v>Large</v>
      </c>
      <c r="AA707" s="73" t="str">
        <f t="shared" si="141"/>
        <v>J</v>
      </c>
      <c r="AB707" s="73" t="str">
        <f t="shared" si="142"/>
        <v>00706</v>
      </c>
      <c r="AC707" s="73" t="str">
        <f t="shared" si="143"/>
        <v>John-South</v>
      </c>
      <c r="AD707" s="73"/>
      <c r="AE707" s="73"/>
      <c r="AF707" s="73"/>
      <c r="AG707" s="73"/>
      <c r="AH707" s="74"/>
      <c r="AI707" s="75"/>
    </row>
    <row r="708" spans="1:35" x14ac:dyDescent="0.3">
      <c r="A708" s="76" t="s">
        <v>693</v>
      </c>
      <c r="B708" s="69" t="s">
        <v>1403</v>
      </c>
      <c r="C708" s="69" t="s">
        <v>379</v>
      </c>
      <c r="D708" s="69" t="s">
        <v>640</v>
      </c>
      <c r="E708" s="69" t="s">
        <v>641</v>
      </c>
      <c r="F708" s="69">
        <v>28</v>
      </c>
      <c r="G708" s="69">
        <v>6459</v>
      </c>
      <c r="H708" s="69">
        <v>10</v>
      </c>
      <c r="I708" s="69">
        <v>7.5</v>
      </c>
      <c r="J708" s="69" t="s">
        <v>656</v>
      </c>
      <c r="K708" s="69" t="s">
        <v>392</v>
      </c>
      <c r="L708" s="69" t="s">
        <v>649</v>
      </c>
      <c r="M708" s="69">
        <f t="shared" si="133"/>
        <v>180852</v>
      </c>
      <c r="N708" s="69">
        <f t="shared" si="134"/>
        <v>18085.2</v>
      </c>
      <c r="O708" s="69">
        <f t="shared" si="135"/>
        <v>162766.79999999999</v>
      </c>
      <c r="P708" s="69">
        <f t="shared" si="136"/>
        <v>12207.51</v>
      </c>
      <c r="Q708" s="69">
        <f t="shared" si="137"/>
        <v>174974.31</v>
      </c>
      <c r="R708" s="69"/>
      <c r="S708" s="69"/>
      <c r="T708" s="69">
        <f t="shared" si="138"/>
        <v>12207.509999999998</v>
      </c>
      <c r="U708" s="69"/>
      <c r="V708" s="69"/>
      <c r="W708" s="69">
        <f t="shared" si="139"/>
        <v>175474.31</v>
      </c>
      <c r="X708" s="69" t="str">
        <f t="shared" si="140"/>
        <v>High sale</v>
      </c>
      <c r="Y708" s="69">
        <f t="shared" si="144"/>
        <v>0</v>
      </c>
      <c r="Z708" s="69" t="str" cm="1">
        <f t="array" ref="Z708">_xlfn.IFS(Q708&gt;=300000,"Large",Q708&gt;=150000,"Medium", Q708&gt;=0,"Small")</f>
        <v>Medium</v>
      </c>
      <c r="AA708" s="69" t="str">
        <f t="shared" si="141"/>
        <v>J</v>
      </c>
      <c r="AB708" s="69" t="str">
        <f t="shared" si="142"/>
        <v>00707</v>
      </c>
      <c r="AC708" s="69" t="str">
        <f t="shared" si="143"/>
        <v>John-West</v>
      </c>
      <c r="AD708" s="69"/>
      <c r="AE708" s="69"/>
      <c r="AF708" s="69"/>
      <c r="AG708" s="69"/>
      <c r="AH708" s="70"/>
      <c r="AI708" s="71"/>
    </row>
    <row r="709" spans="1:35" x14ac:dyDescent="0.3">
      <c r="A709" s="72" t="s">
        <v>701</v>
      </c>
      <c r="B709" s="73" t="s">
        <v>1404</v>
      </c>
      <c r="C709" s="73" t="s">
        <v>100</v>
      </c>
      <c r="D709" s="73" t="s">
        <v>634</v>
      </c>
      <c r="E709" s="73" t="s">
        <v>377</v>
      </c>
      <c r="F709" s="73">
        <v>45</v>
      </c>
      <c r="G709" s="73">
        <v>14580</v>
      </c>
      <c r="H709" s="73">
        <v>10</v>
      </c>
      <c r="I709" s="73">
        <v>7.5</v>
      </c>
      <c r="J709" s="73" t="s">
        <v>648</v>
      </c>
      <c r="K709" s="73" t="s">
        <v>392</v>
      </c>
      <c r="L709" s="73" t="s">
        <v>636</v>
      </c>
      <c r="M709" s="73">
        <f t="shared" si="133"/>
        <v>656100</v>
      </c>
      <c r="N709" s="73">
        <f t="shared" si="134"/>
        <v>65610</v>
      </c>
      <c r="O709" s="73">
        <f t="shared" si="135"/>
        <v>590490</v>
      </c>
      <c r="P709" s="73">
        <f t="shared" si="136"/>
        <v>44286.75</v>
      </c>
      <c r="Q709" s="73">
        <f t="shared" si="137"/>
        <v>634776.75</v>
      </c>
      <c r="R709" s="73"/>
      <c r="S709" s="73"/>
      <c r="T709" s="73">
        <f t="shared" si="138"/>
        <v>44286.75</v>
      </c>
      <c r="U709" s="73"/>
      <c r="V709" s="73"/>
      <c r="W709" s="73">
        <f t="shared" si="139"/>
        <v>635276.75</v>
      </c>
      <c r="X709" s="73" t="str">
        <f t="shared" si="140"/>
        <v>High sale</v>
      </c>
      <c r="Y709" s="73">
        <f t="shared" si="144"/>
        <v>29524.5</v>
      </c>
      <c r="Z709" s="73" t="str" cm="1">
        <f t="array" ref="Z709">_xlfn.IFS(Q709&gt;=300000,"Large",Q709&gt;=150000,"Medium", Q709&gt;=0,"Small")</f>
        <v>Large</v>
      </c>
      <c r="AA709" s="73" t="str">
        <f t="shared" si="141"/>
        <v>J</v>
      </c>
      <c r="AB709" s="73" t="str">
        <f t="shared" si="142"/>
        <v>00708</v>
      </c>
      <c r="AC709" s="73" t="str">
        <f t="shared" si="143"/>
        <v>Kemi-South</v>
      </c>
      <c r="AD709" s="73"/>
      <c r="AE709" s="73"/>
      <c r="AF709" s="73"/>
      <c r="AG709" s="73"/>
      <c r="AH709" s="74"/>
      <c r="AI709" s="75"/>
    </row>
    <row r="710" spans="1:35" x14ac:dyDescent="0.3">
      <c r="A710" s="76" t="s">
        <v>666</v>
      </c>
      <c r="B710" s="69" t="s">
        <v>1405</v>
      </c>
      <c r="C710" s="69" t="s">
        <v>89</v>
      </c>
      <c r="D710" s="69" t="s">
        <v>690</v>
      </c>
      <c r="E710" s="69" t="s">
        <v>408</v>
      </c>
      <c r="F710" s="69">
        <v>45</v>
      </c>
      <c r="G710" s="69">
        <v>2150</v>
      </c>
      <c r="H710" s="69">
        <v>0</v>
      </c>
      <c r="I710" s="69">
        <v>7.5</v>
      </c>
      <c r="J710" s="69" t="s">
        <v>648</v>
      </c>
      <c r="K710" s="69" t="s">
        <v>384</v>
      </c>
      <c r="L710" s="69" t="s">
        <v>643</v>
      </c>
      <c r="M710" s="69">
        <f t="shared" si="133"/>
        <v>96750</v>
      </c>
      <c r="N710" s="69">
        <f t="shared" si="134"/>
        <v>0</v>
      </c>
      <c r="O710" s="69">
        <f t="shared" si="135"/>
        <v>96750</v>
      </c>
      <c r="P710" s="69">
        <f t="shared" si="136"/>
        <v>7256.25</v>
      </c>
      <c r="Q710" s="69">
        <f t="shared" si="137"/>
        <v>104006.25</v>
      </c>
      <c r="R710" s="69"/>
      <c r="S710" s="69"/>
      <c r="T710" s="69">
        <f t="shared" si="138"/>
        <v>7256.25</v>
      </c>
      <c r="U710" s="69"/>
      <c r="V710" s="69"/>
      <c r="W710" s="69">
        <f t="shared" si="139"/>
        <v>104506.25</v>
      </c>
      <c r="X710" s="69" t="str">
        <f t="shared" si="140"/>
        <v>High sale</v>
      </c>
      <c r="Y710" s="69">
        <f t="shared" si="144"/>
        <v>4837.5</v>
      </c>
      <c r="Z710" s="69" t="str" cm="1">
        <f t="array" ref="Z710">_xlfn.IFS(Q710&gt;=300000,"Large",Q710&gt;=150000,"Medium", Q710&gt;=0,"Small")</f>
        <v>Small</v>
      </c>
      <c r="AA710" s="69" t="str">
        <f t="shared" si="141"/>
        <v>J</v>
      </c>
      <c r="AB710" s="69" t="str">
        <f t="shared" si="142"/>
        <v>00709</v>
      </c>
      <c r="AC710" s="69" t="str">
        <f t="shared" si="143"/>
        <v>Chinedu-North</v>
      </c>
      <c r="AD710" s="69"/>
      <c r="AE710" s="69"/>
      <c r="AF710" s="69"/>
      <c r="AG710" s="69"/>
      <c r="AH710" s="70"/>
      <c r="AI710" s="71"/>
    </row>
    <row r="711" spans="1:35" x14ac:dyDescent="0.3">
      <c r="A711" s="72" t="s">
        <v>708</v>
      </c>
      <c r="B711" s="73" t="s">
        <v>1406</v>
      </c>
      <c r="C711" s="73" t="s">
        <v>93</v>
      </c>
      <c r="D711" s="73" t="s">
        <v>663</v>
      </c>
      <c r="E711" s="73" t="s">
        <v>664</v>
      </c>
      <c r="F711" s="73">
        <v>2</v>
      </c>
      <c r="G711" s="73">
        <v>270</v>
      </c>
      <c r="H711" s="73">
        <v>5</v>
      </c>
      <c r="I711" s="73">
        <v>7.5</v>
      </c>
      <c r="J711" s="73" t="s">
        <v>656</v>
      </c>
      <c r="K711" s="73" t="s">
        <v>372</v>
      </c>
      <c r="L711" s="73" t="s">
        <v>643</v>
      </c>
      <c r="M711" s="73">
        <f t="shared" si="133"/>
        <v>540</v>
      </c>
      <c r="N711" s="73">
        <f t="shared" si="134"/>
        <v>27</v>
      </c>
      <c r="O711" s="73">
        <f t="shared" si="135"/>
        <v>513</v>
      </c>
      <c r="P711" s="73">
        <f t="shared" si="136"/>
        <v>38.475000000000001</v>
      </c>
      <c r="Q711" s="73">
        <f t="shared" si="137"/>
        <v>551.47500000000002</v>
      </c>
      <c r="R711" s="73"/>
      <c r="S711" s="73"/>
      <c r="T711" s="73">
        <f t="shared" si="138"/>
        <v>38.475000000000001</v>
      </c>
      <c r="U711" s="73"/>
      <c r="V711" s="73"/>
      <c r="W711" s="73">
        <f t="shared" si="139"/>
        <v>1051.4749999999999</v>
      </c>
      <c r="X711" s="73" t="str">
        <f t="shared" si="140"/>
        <v>Low Sale</v>
      </c>
      <c r="Y711" s="73">
        <f t="shared" si="144"/>
        <v>0</v>
      </c>
      <c r="Z711" s="73" t="str" cm="1">
        <f t="array" ref="Z711">_xlfn.IFS(Q711&gt;=300000,"Large",Q711&gt;=150000,"Medium", Q711&gt;=0,"Small")</f>
        <v>Small</v>
      </c>
      <c r="AA711" s="73" t="str">
        <f t="shared" si="141"/>
        <v>J</v>
      </c>
      <c r="AB711" s="73" t="str">
        <f t="shared" si="142"/>
        <v>00710</v>
      </c>
      <c r="AC711" s="73" t="str">
        <f t="shared" si="143"/>
        <v>Ibrahim-North</v>
      </c>
      <c r="AD711" s="73"/>
      <c r="AE711" s="73"/>
      <c r="AF711" s="73"/>
      <c r="AG711" s="73"/>
      <c r="AH711" s="74"/>
      <c r="AI711" s="75"/>
    </row>
    <row r="712" spans="1:35" x14ac:dyDescent="0.3">
      <c r="A712" s="76" t="s">
        <v>743</v>
      </c>
      <c r="B712" s="69" t="s">
        <v>1407</v>
      </c>
      <c r="C712" s="69" t="s">
        <v>379</v>
      </c>
      <c r="D712" s="69" t="s">
        <v>634</v>
      </c>
      <c r="E712" s="69" t="s">
        <v>377</v>
      </c>
      <c r="F712" s="69">
        <v>3</v>
      </c>
      <c r="G712" s="69">
        <v>13540</v>
      </c>
      <c r="H712" s="69">
        <v>10</v>
      </c>
      <c r="I712" s="69">
        <v>7.5</v>
      </c>
      <c r="J712" s="69" t="s">
        <v>656</v>
      </c>
      <c r="K712" s="69" t="s">
        <v>372</v>
      </c>
      <c r="L712" s="69" t="s">
        <v>649</v>
      </c>
      <c r="M712" s="69">
        <f t="shared" si="133"/>
        <v>40620</v>
      </c>
      <c r="N712" s="69">
        <f t="shared" si="134"/>
        <v>4062</v>
      </c>
      <c r="O712" s="69">
        <f t="shared" si="135"/>
        <v>36558</v>
      </c>
      <c r="P712" s="69">
        <f t="shared" si="136"/>
        <v>2741.85</v>
      </c>
      <c r="Q712" s="69">
        <f t="shared" si="137"/>
        <v>39299.85</v>
      </c>
      <c r="R712" s="69"/>
      <c r="S712" s="69"/>
      <c r="T712" s="69">
        <f t="shared" si="138"/>
        <v>2741.85</v>
      </c>
      <c r="U712" s="69"/>
      <c r="V712" s="69"/>
      <c r="W712" s="69">
        <f t="shared" si="139"/>
        <v>39799.85</v>
      </c>
      <c r="X712" s="69" t="str">
        <f t="shared" si="140"/>
        <v>Low Sale</v>
      </c>
      <c r="Y712" s="69">
        <f t="shared" si="144"/>
        <v>0</v>
      </c>
      <c r="Z712" s="69" t="str" cm="1">
        <f t="array" ref="Z712">_xlfn.IFS(Q712&gt;=300000,"Large",Q712&gt;=150000,"Medium", Q712&gt;=0,"Small")</f>
        <v>Small</v>
      </c>
      <c r="AA712" s="69" t="str">
        <f t="shared" si="141"/>
        <v>J</v>
      </c>
      <c r="AB712" s="69" t="str">
        <f t="shared" si="142"/>
        <v>00711</v>
      </c>
      <c r="AC712" s="69" t="str">
        <f t="shared" si="143"/>
        <v>John-West</v>
      </c>
      <c r="AD712" s="69"/>
      <c r="AE712" s="69"/>
      <c r="AF712" s="69"/>
      <c r="AG712" s="69"/>
      <c r="AH712" s="70"/>
      <c r="AI712" s="71"/>
    </row>
    <row r="713" spans="1:35" x14ac:dyDescent="0.3">
      <c r="A713" s="72" t="s">
        <v>705</v>
      </c>
      <c r="B713" s="73" t="s">
        <v>1408</v>
      </c>
      <c r="C713" s="73" t="s">
        <v>373</v>
      </c>
      <c r="D713" s="73" t="s">
        <v>740</v>
      </c>
      <c r="E713" s="73" t="s">
        <v>408</v>
      </c>
      <c r="F713" s="73">
        <v>30</v>
      </c>
      <c r="G713" s="73">
        <v>6802</v>
      </c>
      <c r="H713" s="73">
        <v>15</v>
      </c>
      <c r="I713" s="73">
        <v>7.5</v>
      </c>
      <c r="J713" s="73" t="s">
        <v>656</v>
      </c>
      <c r="K713" s="73" t="s">
        <v>372</v>
      </c>
      <c r="L713" s="73" t="s">
        <v>643</v>
      </c>
      <c r="M713" s="73">
        <f t="shared" si="133"/>
        <v>204060</v>
      </c>
      <c r="N713" s="73">
        <f t="shared" si="134"/>
        <v>30609</v>
      </c>
      <c r="O713" s="73">
        <f t="shared" si="135"/>
        <v>173451</v>
      </c>
      <c r="P713" s="73">
        <f t="shared" si="136"/>
        <v>13008.825000000001</v>
      </c>
      <c r="Q713" s="73">
        <f t="shared" si="137"/>
        <v>186459.82500000001</v>
      </c>
      <c r="R713" s="73"/>
      <c r="S713" s="73"/>
      <c r="T713" s="73">
        <f t="shared" si="138"/>
        <v>13008.824999999999</v>
      </c>
      <c r="U713" s="73"/>
      <c r="V713" s="73"/>
      <c r="W713" s="73">
        <f t="shared" si="139"/>
        <v>186959.82500000001</v>
      </c>
      <c r="X713" s="73" t="str">
        <f t="shared" si="140"/>
        <v>High sale</v>
      </c>
      <c r="Y713" s="73">
        <f t="shared" si="144"/>
        <v>8672.5500000000011</v>
      </c>
      <c r="Z713" s="73" t="str" cm="1">
        <f t="array" ref="Z713">_xlfn.IFS(Q713&gt;=300000,"Large",Q713&gt;=150000,"Medium", Q713&gt;=0,"Small")</f>
        <v>Medium</v>
      </c>
      <c r="AA713" s="73" t="str">
        <f t="shared" si="141"/>
        <v>J</v>
      </c>
      <c r="AB713" s="73" t="str">
        <f t="shared" si="142"/>
        <v>00712</v>
      </c>
      <c r="AC713" s="73" t="str">
        <f t="shared" si="143"/>
        <v>Fatima-North</v>
      </c>
      <c r="AD713" s="73"/>
      <c r="AE713" s="73"/>
      <c r="AF713" s="73"/>
      <c r="AG713" s="73"/>
      <c r="AH713" s="74"/>
      <c r="AI713" s="75"/>
    </row>
    <row r="714" spans="1:35" x14ac:dyDescent="0.3">
      <c r="A714" s="76" t="s">
        <v>666</v>
      </c>
      <c r="B714" s="69" t="s">
        <v>1409</v>
      </c>
      <c r="C714" s="69" t="s">
        <v>89</v>
      </c>
      <c r="D714" s="69" t="s">
        <v>698</v>
      </c>
      <c r="E714" s="69" t="s">
        <v>377</v>
      </c>
      <c r="F714" s="69">
        <v>24</v>
      </c>
      <c r="G714" s="69">
        <v>9903</v>
      </c>
      <c r="H714" s="69">
        <v>15</v>
      </c>
      <c r="I714" s="69">
        <v>7.5</v>
      </c>
      <c r="J714" s="69" t="s">
        <v>656</v>
      </c>
      <c r="K714" s="69" t="s">
        <v>372</v>
      </c>
      <c r="L714" s="69" t="s">
        <v>649</v>
      </c>
      <c r="M714" s="69">
        <f t="shared" si="133"/>
        <v>237672</v>
      </c>
      <c r="N714" s="69">
        <f t="shared" si="134"/>
        <v>35650.800000000003</v>
      </c>
      <c r="O714" s="69">
        <f t="shared" si="135"/>
        <v>202021.2</v>
      </c>
      <c r="P714" s="69">
        <f t="shared" si="136"/>
        <v>15151.59</v>
      </c>
      <c r="Q714" s="69">
        <f t="shared" si="137"/>
        <v>217172.79</v>
      </c>
      <c r="R714" s="69"/>
      <c r="S714" s="69"/>
      <c r="T714" s="69">
        <f t="shared" si="138"/>
        <v>15151.59</v>
      </c>
      <c r="U714" s="69"/>
      <c r="V714" s="69"/>
      <c r="W714" s="69">
        <f t="shared" si="139"/>
        <v>217672.79</v>
      </c>
      <c r="X714" s="69" t="str">
        <f t="shared" si="140"/>
        <v>High sale</v>
      </c>
      <c r="Y714" s="69">
        <f t="shared" si="144"/>
        <v>0</v>
      </c>
      <c r="Z714" s="69" t="str" cm="1">
        <f t="array" ref="Z714">_xlfn.IFS(Q714&gt;=300000,"Large",Q714&gt;=150000,"Medium", Q714&gt;=0,"Small")</f>
        <v>Medium</v>
      </c>
      <c r="AA714" s="69" t="str">
        <f t="shared" si="141"/>
        <v>J</v>
      </c>
      <c r="AB714" s="69" t="str">
        <f t="shared" si="142"/>
        <v>00713</v>
      </c>
      <c r="AC714" s="69" t="str">
        <f t="shared" si="143"/>
        <v>Chinedu-West</v>
      </c>
      <c r="AD714" s="69"/>
      <c r="AE714" s="69"/>
      <c r="AF714" s="69"/>
      <c r="AG714" s="69"/>
      <c r="AH714" s="70"/>
      <c r="AI714" s="71"/>
    </row>
    <row r="715" spans="1:35" x14ac:dyDescent="0.3">
      <c r="A715" s="72" t="s">
        <v>693</v>
      </c>
      <c r="B715" s="73" t="s">
        <v>1410</v>
      </c>
      <c r="C715" s="73" t="s">
        <v>639</v>
      </c>
      <c r="D715" s="73" t="s">
        <v>740</v>
      </c>
      <c r="E715" s="73" t="s">
        <v>408</v>
      </c>
      <c r="F715" s="73">
        <v>19</v>
      </c>
      <c r="G715" s="73">
        <v>3674</v>
      </c>
      <c r="H715" s="73">
        <v>0</v>
      </c>
      <c r="I715" s="73">
        <v>7.5</v>
      </c>
      <c r="J715" s="73" t="s">
        <v>648</v>
      </c>
      <c r="K715" s="73" t="s">
        <v>392</v>
      </c>
      <c r="L715" s="73" t="s">
        <v>643</v>
      </c>
      <c r="M715" s="73">
        <f t="shared" si="133"/>
        <v>69806</v>
      </c>
      <c r="N715" s="73">
        <f t="shared" si="134"/>
        <v>0</v>
      </c>
      <c r="O715" s="73">
        <f t="shared" si="135"/>
        <v>69806</v>
      </c>
      <c r="P715" s="73">
        <f t="shared" si="136"/>
        <v>5235.45</v>
      </c>
      <c r="Q715" s="73">
        <f t="shared" si="137"/>
        <v>75041.45</v>
      </c>
      <c r="R715" s="73"/>
      <c r="S715" s="73"/>
      <c r="T715" s="73">
        <f t="shared" si="138"/>
        <v>5235.45</v>
      </c>
      <c r="U715" s="73"/>
      <c r="V715" s="73"/>
      <c r="W715" s="73">
        <f t="shared" si="139"/>
        <v>75541.45</v>
      </c>
      <c r="X715" s="73" t="str">
        <f t="shared" si="140"/>
        <v>Low Sale</v>
      </c>
      <c r="Y715" s="73">
        <f t="shared" si="144"/>
        <v>0</v>
      </c>
      <c r="Z715" s="73" t="str" cm="1">
        <f t="array" ref="Z715">_xlfn.IFS(Q715&gt;=300000,"Large",Q715&gt;=150000,"Medium", Q715&gt;=0,"Small")</f>
        <v>Small</v>
      </c>
      <c r="AA715" s="73" t="str">
        <f t="shared" si="141"/>
        <v>J</v>
      </c>
      <c r="AB715" s="73" t="str">
        <f t="shared" si="142"/>
        <v>00714</v>
      </c>
      <c r="AC715" s="73" t="str">
        <f t="shared" si="143"/>
        <v>Grace-North</v>
      </c>
      <c r="AD715" s="73"/>
      <c r="AE715" s="73"/>
      <c r="AF715" s="73"/>
      <c r="AG715" s="73"/>
      <c r="AH715" s="74"/>
      <c r="AI715" s="75"/>
    </row>
    <row r="716" spans="1:35" x14ac:dyDescent="0.3">
      <c r="A716" s="76" t="s">
        <v>824</v>
      </c>
      <c r="B716" s="69" t="s">
        <v>1411</v>
      </c>
      <c r="C716" s="69" t="s">
        <v>646</v>
      </c>
      <c r="D716" s="69" t="s">
        <v>246</v>
      </c>
      <c r="E716" s="69" t="s">
        <v>416</v>
      </c>
      <c r="F716" s="69">
        <v>30</v>
      </c>
      <c r="G716" s="69">
        <v>10828</v>
      </c>
      <c r="H716" s="69">
        <v>0</v>
      </c>
      <c r="I716" s="69">
        <v>7.5</v>
      </c>
      <c r="J716" s="69" t="s">
        <v>648</v>
      </c>
      <c r="K716" s="69" t="s">
        <v>392</v>
      </c>
      <c r="L716" s="69" t="s">
        <v>643</v>
      </c>
      <c r="M716" s="69">
        <f t="shared" si="133"/>
        <v>324840</v>
      </c>
      <c r="N716" s="69">
        <f t="shared" si="134"/>
        <v>0</v>
      </c>
      <c r="O716" s="69">
        <f t="shared" si="135"/>
        <v>324840</v>
      </c>
      <c r="P716" s="69">
        <f t="shared" si="136"/>
        <v>24363</v>
      </c>
      <c r="Q716" s="69">
        <f t="shared" si="137"/>
        <v>349203</v>
      </c>
      <c r="R716" s="69"/>
      <c r="S716" s="69"/>
      <c r="T716" s="69">
        <f t="shared" si="138"/>
        <v>24363</v>
      </c>
      <c r="U716" s="69"/>
      <c r="V716" s="69"/>
      <c r="W716" s="69">
        <f t="shared" si="139"/>
        <v>349703</v>
      </c>
      <c r="X716" s="69" t="str">
        <f t="shared" si="140"/>
        <v>High sale</v>
      </c>
      <c r="Y716" s="69">
        <f t="shared" si="144"/>
        <v>16242</v>
      </c>
      <c r="Z716" s="69" t="str" cm="1">
        <f t="array" ref="Z716">_xlfn.IFS(Q716&gt;=300000,"Large",Q716&gt;=150000,"Medium", Q716&gt;=0,"Small")</f>
        <v>Large</v>
      </c>
      <c r="AA716" s="69" t="str">
        <f t="shared" si="141"/>
        <v>J</v>
      </c>
      <c r="AB716" s="69" t="str">
        <f t="shared" si="142"/>
        <v>00715</v>
      </c>
      <c r="AC716" s="69" t="str">
        <f t="shared" si="143"/>
        <v>Lucky-North</v>
      </c>
      <c r="AD716" s="69"/>
      <c r="AE716" s="69"/>
      <c r="AF716" s="69"/>
      <c r="AG716" s="69"/>
      <c r="AH716" s="70"/>
      <c r="AI716" s="71"/>
    </row>
    <row r="717" spans="1:35" x14ac:dyDescent="0.3">
      <c r="A717" s="72" t="s">
        <v>679</v>
      </c>
      <c r="B717" s="73" t="s">
        <v>1412</v>
      </c>
      <c r="C717" s="73" t="s">
        <v>639</v>
      </c>
      <c r="D717" s="73" t="s">
        <v>246</v>
      </c>
      <c r="E717" s="73" t="s">
        <v>416</v>
      </c>
      <c r="F717" s="73">
        <v>14</v>
      </c>
      <c r="G717" s="73">
        <v>5276</v>
      </c>
      <c r="H717" s="73">
        <v>5</v>
      </c>
      <c r="I717" s="73">
        <v>7.5</v>
      </c>
      <c r="J717" s="73" t="s">
        <v>635</v>
      </c>
      <c r="K717" s="73" t="s">
        <v>392</v>
      </c>
      <c r="L717" s="73" t="s">
        <v>636</v>
      </c>
      <c r="M717" s="73">
        <f t="shared" si="133"/>
        <v>73864</v>
      </c>
      <c r="N717" s="73">
        <f t="shared" si="134"/>
        <v>3693.2</v>
      </c>
      <c r="O717" s="73">
        <f t="shared" si="135"/>
        <v>70170.8</v>
      </c>
      <c r="P717" s="73">
        <f t="shared" si="136"/>
        <v>5262.81</v>
      </c>
      <c r="Q717" s="73">
        <f t="shared" si="137"/>
        <v>75433.61</v>
      </c>
      <c r="R717" s="73"/>
      <c r="S717" s="73"/>
      <c r="T717" s="73">
        <f t="shared" si="138"/>
        <v>5262.81</v>
      </c>
      <c r="U717" s="73"/>
      <c r="V717" s="73"/>
      <c r="W717" s="73">
        <f t="shared" si="139"/>
        <v>75933.61</v>
      </c>
      <c r="X717" s="73" t="str">
        <f t="shared" si="140"/>
        <v>Low Sale</v>
      </c>
      <c r="Y717" s="73">
        <f t="shared" si="144"/>
        <v>0</v>
      </c>
      <c r="Z717" s="73" t="str" cm="1">
        <f t="array" ref="Z717">_xlfn.IFS(Q717&gt;=300000,"Large",Q717&gt;=150000,"Medium", Q717&gt;=0,"Small")</f>
        <v>Small</v>
      </c>
      <c r="AA717" s="73" t="str">
        <f t="shared" si="141"/>
        <v>J</v>
      </c>
      <c r="AB717" s="73" t="str">
        <f t="shared" si="142"/>
        <v>00716</v>
      </c>
      <c r="AC717" s="73" t="str">
        <f t="shared" si="143"/>
        <v>Grace-South</v>
      </c>
      <c r="AD717" s="73"/>
      <c r="AE717" s="73"/>
      <c r="AF717" s="73"/>
      <c r="AG717" s="73"/>
      <c r="AH717" s="74"/>
      <c r="AI717" s="75"/>
    </row>
    <row r="718" spans="1:35" x14ac:dyDescent="0.3">
      <c r="A718" s="76" t="s">
        <v>712</v>
      </c>
      <c r="B718" s="69" t="s">
        <v>1413</v>
      </c>
      <c r="C718" s="69" t="s">
        <v>100</v>
      </c>
      <c r="D718" s="69" t="s">
        <v>685</v>
      </c>
      <c r="E718" s="69" t="s">
        <v>406</v>
      </c>
      <c r="F718" s="69">
        <v>23</v>
      </c>
      <c r="G718" s="69">
        <v>6886</v>
      </c>
      <c r="H718" s="69">
        <v>0</v>
      </c>
      <c r="I718" s="69">
        <v>7.5</v>
      </c>
      <c r="J718" s="69" t="s">
        <v>648</v>
      </c>
      <c r="K718" s="69" t="s">
        <v>384</v>
      </c>
      <c r="L718" s="69" t="s">
        <v>636</v>
      </c>
      <c r="M718" s="69">
        <f t="shared" si="133"/>
        <v>158378</v>
      </c>
      <c r="N718" s="69">
        <f t="shared" si="134"/>
        <v>0</v>
      </c>
      <c r="O718" s="69">
        <f t="shared" si="135"/>
        <v>158378</v>
      </c>
      <c r="P718" s="69">
        <f t="shared" si="136"/>
        <v>11878.35</v>
      </c>
      <c r="Q718" s="69">
        <f t="shared" si="137"/>
        <v>170256.35</v>
      </c>
      <c r="R718" s="69"/>
      <c r="S718" s="69"/>
      <c r="T718" s="69">
        <f t="shared" si="138"/>
        <v>11878.35</v>
      </c>
      <c r="U718" s="69"/>
      <c r="V718" s="69"/>
      <c r="W718" s="69">
        <f t="shared" si="139"/>
        <v>170756.35</v>
      </c>
      <c r="X718" s="69" t="str">
        <f t="shared" si="140"/>
        <v>High sale</v>
      </c>
      <c r="Y718" s="69">
        <f t="shared" si="144"/>
        <v>0</v>
      </c>
      <c r="Z718" s="69" t="str" cm="1">
        <f t="array" ref="Z718">_xlfn.IFS(Q718&gt;=300000,"Large",Q718&gt;=150000,"Medium", Q718&gt;=0,"Small")</f>
        <v>Medium</v>
      </c>
      <c r="AA718" s="69" t="str">
        <f t="shared" si="141"/>
        <v>J</v>
      </c>
      <c r="AB718" s="69" t="str">
        <f t="shared" si="142"/>
        <v>00717</v>
      </c>
      <c r="AC718" s="69" t="str">
        <f t="shared" si="143"/>
        <v>Kemi-South</v>
      </c>
      <c r="AD718" s="69"/>
      <c r="AE718" s="69"/>
      <c r="AF718" s="69"/>
      <c r="AG718" s="69"/>
      <c r="AH718" s="70"/>
      <c r="AI718" s="71"/>
    </row>
    <row r="719" spans="1:35" x14ac:dyDescent="0.3">
      <c r="A719" s="72" t="s">
        <v>752</v>
      </c>
      <c r="B719" s="73" t="s">
        <v>1414</v>
      </c>
      <c r="C719" s="73" t="s">
        <v>714</v>
      </c>
      <c r="D719" s="73" t="s">
        <v>675</v>
      </c>
      <c r="E719" s="73" t="s">
        <v>403</v>
      </c>
      <c r="F719" s="73">
        <v>23</v>
      </c>
      <c r="G719" s="73">
        <v>1826</v>
      </c>
      <c r="H719" s="73">
        <v>10</v>
      </c>
      <c r="I719" s="73">
        <v>7.5</v>
      </c>
      <c r="J719" s="73" t="s">
        <v>656</v>
      </c>
      <c r="K719" s="73" t="s">
        <v>372</v>
      </c>
      <c r="L719" s="73" t="s">
        <v>665</v>
      </c>
      <c r="M719" s="73">
        <f t="shared" si="133"/>
        <v>41998</v>
      </c>
      <c r="N719" s="73">
        <f t="shared" si="134"/>
        <v>4199.8</v>
      </c>
      <c r="O719" s="73">
        <f t="shared" si="135"/>
        <v>37798.199999999997</v>
      </c>
      <c r="P719" s="73">
        <f t="shared" si="136"/>
        <v>2834.8649999999998</v>
      </c>
      <c r="Q719" s="73">
        <f t="shared" si="137"/>
        <v>40633.064999999995</v>
      </c>
      <c r="R719" s="73"/>
      <c r="S719" s="73"/>
      <c r="T719" s="73">
        <f t="shared" si="138"/>
        <v>2834.8649999999998</v>
      </c>
      <c r="U719" s="73"/>
      <c r="V719" s="73"/>
      <c r="W719" s="73">
        <f t="shared" si="139"/>
        <v>41133.064999999995</v>
      </c>
      <c r="X719" s="73" t="str">
        <f t="shared" si="140"/>
        <v>Low Sale</v>
      </c>
      <c r="Y719" s="73">
        <f t="shared" si="144"/>
        <v>0</v>
      </c>
      <c r="Z719" s="73" t="str" cm="1">
        <f t="array" ref="Z719">_xlfn.IFS(Q719&gt;=300000,"Large",Q719&gt;=150000,"Medium", Q719&gt;=0,"Small")</f>
        <v>Small</v>
      </c>
      <c r="AA719" s="73" t="str">
        <f t="shared" si="141"/>
        <v>J</v>
      </c>
      <c r="AB719" s="73" t="str">
        <f t="shared" si="142"/>
        <v>00718</v>
      </c>
      <c r="AC719" s="73" t="str">
        <f t="shared" si="143"/>
        <v>Hassan-East</v>
      </c>
      <c r="AD719" s="73"/>
      <c r="AE719" s="73"/>
      <c r="AF719" s="73"/>
      <c r="AG719" s="73"/>
      <c r="AH719" s="74"/>
      <c r="AI719" s="75"/>
    </row>
    <row r="720" spans="1:35" x14ac:dyDescent="0.3">
      <c r="A720" s="76" t="s">
        <v>747</v>
      </c>
      <c r="B720" s="69" t="s">
        <v>1415</v>
      </c>
      <c r="C720" s="69" t="s">
        <v>671</v>
      </c>
      <c r="D720" s="69" t="s">
        <v>663</v>
      </c>
      <c r="E720" s="69" t="s">
        <v>664</v>
      </c>
      <c r="F720" s="69">
        <v>28</v>
      </c>
      <c r="G720" s="69">
        <v>3397</v>
      </c>
      <c r="H720" s="69">
        <v>10</v>
      </c>
      <c r="I720" s="69">
        <v>7.5</v>
      </c>
      <c r="J720" s="69" t="s">
        <v>642</v>
      </c>
      <c r="K720" s="69" t="s">
        <v>392</v>
      </c>
      <c r="L720" s="69" t="s">
        <v>636</v>
      </c>
      <c r="M720" s="69">
        <f t="shared" si="133"/>
        <v>95116</v>
      </c>
      <c r="N720" s="69">
        <f t="shared" si="134"/>
        <v>9511.6</v>
      </c>
      <c r="O720" s="69">
        <f t="shared" si="135"/>
        <v>85604.4</v>
      </c>
      <c r="P720" s="69">
        <f t="shared" si="136"/>
        <v>6420.33</v>
      </c>
      <c r="Q720" s="69">
        <f t="shared" si="137"/>
        <v>92024.73</v>
      </c>
      <c r="R720" s="69"/>
      <c r="S720" s="69"/>
      <c r="T720" s="69">
        <f t="shared" si="138"/>
        <v>6420.329999999999</v>
      </c>
      <c r="U720" s="69"/>
      <c r="V720" s="69"/>
      <c r="W720" s="69">
        <f t="shared" si="139"/>
        <v>92524.73</v>
      </c>
      <c r="X720" s="69" t="str">
        <f t="shared" si="140"/>
        <v>Low Sale</v>
      </c>
      <c r="Y720" s="69">
        <f t="shared" si="144"/>
        <v>0</v>
      </c>
      <c r="Z720" s="69" t="str" cm="1">
        <f t="array" ref="Z720">_xlfn.IFS(Q720&gt;=300000,"Large",Q720&gt;=150000,"Medium", Q720&gt;=0,"Small")</f>
        <v>Small</v>
      </c>
      <c r="AA720" s="69" t="str">
        <f t="shared" si="141"/>
        <v>J</v>
      </c>
      <c r="AB720" s="69" t="str">
        <f t="shared" si="142"/>
        <v>00719</v>
      </c>
      <c r="AC720" s="69" t="str">
        <f t="shared" si="143"/>
        <v>Bola-South</v>
      </c>
      <c r="AD720" s="69"/>
      <c r="AE720" s="69"/>
      <c r="AF720" s="69"/>
      <c r="AG720" s="69"/>
      <c r="AH720" s="70"/>
      <c r="AI720" s="71"/>
    </row>
    <row r="721" spans="1:35" x14ac:dyDescent="0.3">
      <c r="A721" s="72" t="s">
        <v>724</v>
      </c>
      <c r="B721" s="73" t="s">
        <v>1416</v>
      </c>
      <c r="C721" s="73" t="s">
        <v>714</v>
      </c>
      <c r="D721" s="73" t="s">
        <v>718</v>
      </c>
      <c r="E721" s="73" t="s">
        <v>403</v>
      </c>
      <c r="F721" s="73">
        <v>48</v>
      </c>
      <c r="G721" s="73">
        <v>2903</v>
      </c>
      <c r="H721" s="73">
        <v>0</v>
      </c>
      <c r="I721" s="73">
        <v>7.5</v>
      </c>
      <c r="J721" s="73" t="s">
        <v>648</v>
      </c>
      <c r="K721" s="73" t="s">
        <v>384</v>
      </c>
      <c r="L721" s="73" t="s">
        <v>636</v>
      </c>
      <c r="M721" s="73">
        <f t="shared" si="133"/>
        <v>139344</v>
      </c>
      <c r="N721" s="73">
        <f t="shared" si="134"/>
        <v>0</v>
      </c>
      <c r="O721" s="73">
        <f t="shared" si="135"/>
        <v>139344</v>
      </c>
      <c r="P721" s="73">
        <f t="shared" si="136"/>
        <v>10450.799999999999</v>
      </c>
      <c r="Q721" s="73">
        <f t="shared" si="137"/>
        <v>149794.79999999999</v>
      </c>
      <c r="R721" s="73"/>
      <c r="S721" s="73"/>
      <c r="T721" s="73">
        <f t="shared" si="138"/>
        <v>10450.799999999999</v>
      </c>
      <c r="U721" s="73"/>
      <c r="V721" s="73"/>
      <c r="W721" s="73">
        <f t="shared" si="139"/>
        <v>150294.79999999999</v>
      </c>
      <c r="X721" s="73" t="str">
        <f t="shared" si="140"/>
        <v>High sale</v>
      </c>
      <c r="Y721" s="73">
        <f t="shared" si="144"/>
        <v>6967.2000000000007</v>
      </c>
      <c r="Z721" s="73" t="str" cm="1">
        <f t="array" ref="Z721">_xlfn.IFS(Q721&gt;=300000,"Large",Q721&gt;=150000,"Medium", Q721&gt;=0,"Small")</f>
        <v>Small</v>
      </c>
      <c r="AA721" s="73" t="str">
        <f t="shared" si="141"/>
        <v>J</v>
      </c>
      <c r="AB721" s="73" t="str">
        <f t="shared" si="142"/>
        <v>00720</v>
      </c>
      <c r="AC721" s="73" t="str">
        <f t="shared" si="143"/>
        <v>Hassan-South</v>
      </c>
      <c r="AD721" s="73"/>
      <c r="AE721" s="73"/>
      <c r="AF721" s="73"/>
      <c r="AG721" s="73"/>
      <c r="AH721" s="74"/>
      <c r="AI721" s="75"/>
    </row>
    <row r="722" spans="1:35" x14ac:dyDescent="0.3">
      <c r="A722" s="76" t="s">
        <v>654</v>
      </c>
      <c r="B722" s="69" t="s">
        <v>1417</v>
      </c>
      <c r="C722" s="69" t="s">
        <v>89</v>
      </c>
      <c r="D722" s="69" t="s">
        <v>690</v>
      </c>
      <c r="E722" s="69" t="s">
        <v>408</v>
      </c>
      <c r="F722" s="69">
        <v>40</v>
      </c>
      <c r="G722" s="69">
        <v>5230</v>
      </c>
      <c r="H722" s="69">
        <v>5</v>
      </c>
      <c r="I722" s="69">
        <v>7.5</v>
      </c>
      <c r="J722" s="69" t="s">
        <v>642</v>
      </c>
      <c r="K722" s="69" t="s">
        <v>392</v>
      </c>
      <c r="L722" s="69" t="s">
        <v>649</v>
      </c>
      <c r="M722" s="69">
        <f t="shared" si="133"/>
        <v>209200</v>
      </c>
      <c r="N722" s="69">
        <f t="shared" si="134"/>
        <v>10460</v>
      </c>
      <c r="O722" s="69">
        <f t="shared" si="135"/>
        <v>198740</v>
      </c>
      <c r="P722" s="69">
        <f t="shared" si="136"/>
        <v>14905.5</v>
      </c>
      <c r="Q722" s="69">
        <f t="shared" si="137"/>
        <v>213645.5</v>
      </c>
      <c r="R722" s="69"/>
      <c r="S722" s="69"/>
      <c r="T722" s="69">
        <f t="shared" si="138"/>
        <v>14905.5</v>
      </c>
      <c r="U722" s="69"/>
      <c r="V722" s="69"/>
      <c r="W722" s="69">
        <f t="shared" si="139"/>
        <v>214145.5</v>
      </c>
      <c r="X722" s="69" t="str">
        <f t="shared" si="140"/>
        <v>High sale</v>
      </c>
      <c r="Y722" s="69">
        <f t="shared" si="144"/>
        <v>9937</v>
      </c>
      <c r="Z722" s="69" t="str" cm="1">
        <f t="array" ref="Z722">_xlfn.IFS(Q722&gt;=300000,"Large",Q722&gt;=150000,"Medium", Q722&gt;=0,"Small")</f>
        <v>Medium</v>
      </c>
      <c r="AA722" s="69" t="str">
        <f t="shared" si="141"/>
        <v>J</v>
      </c>
      <c r="AB722" s="69" t="str">
        <f t="shared" si="142"/>
        <v>00721</v>
      </c>
      <c r="AC722" s="69" t="str">
        <f t="shared" si="143"/>
        <v>Chinedu-West</v>
      </c>
      <c r="AD722" s="69"/>
      <c r="AE722" s="69"/>
      <c r="AF722" s="69"/>
      <c r="AG722" s="69"/>
      <c r="AH722" s="70"/>
      <c r="AI722" s="71"/>
    </row>
    <row r="723" spans="1:35" x14ac:dyDescent="0.3">
      <c r="A723" s="72" t="s">
        <v>676</v>
      </c>
      <c r="B723" s="73" t="s">
        <v>1418</v>
      </c>
      <c r="C723" s="73" t="s">
        <v>662</v>
      </c>
      <c r="D723" s="73" t="s">
        <v>740</v>
      </c>
      <c r="E723" s="73" t="s">
        <v>408</v>
      </c>
      <c r="F723" s="73">
        <v>4</v>
      </c>
      <c r="G723" s="73">
        <v>11955</v>
      </c>
      <c r="H723" s="73">
        <v>15</v>
      </c>
      <c r="I723" s="73">
        <v>7.5</v>
      </c>
      <c r="J723" s="73" t="s">
        <v>656</v>
      </c>
      <c r="K723" s="73" t="s">
        <v>372</v>
      </c>
      <c r="L723" s="73" t="s">
        <v>665</v>
      </c>
      <c r="M723" s="73">
        <f t="shared" si="133"/>
        <v>47820</v>
      </c>
      <c r="N723" s="73">
        <f t="shared" si="134"/>
        <v>7173</v>
      </c>
      <c r="O723" s="73">
        <f t="shared" si="135"/>
        <v>40647</v>
      </c>
      <c r="P723" s="73">
        <f t="shared" si="136"/>
        <v>3048.5250000000001</v>
      </c>
      <c r="Q723" s="73">
        <f t="shared" si="137"/>
        <v>43695.525000000001</v>
      </c>
      <c r="R723" s="73"/>
      <c r="S723" s="73"/>
      <c r="T723" s="73">
        <f t="shared" si="138"/>
        <v>3048.5250000000001</v>
      </c>
      <c r="U723" s="73"/>
      <c r="V723" s="73"/>
      <c r="W723" s="73">
        <f t="shared" si="139"/>
        <v>44195.525000000001</v>
      </c>
      <c r="X723" s="73" t="str">
        <f t="shared" si="140"/>
        <v>Low Sale</v>
      </c>
      <c r="Y723" s="73">
        <f t="shared" si="144"/>
        <v>0</v>
      </c>
      <c r="Z723" s="73" t="str" cm="1">
        <f t="array" ref="Z723">_xlfn.IFS(Q723&gt;=300000,"Large",Q723&gt;=150000,"Medium", Q723&gt;=0,"Small")</f>
        <v>Small</v>
      </c>
      <c r="AA723" s="73" t="str">
        <f t="shared" si="141"/>
        <v>J</v>
      </c>
      <c r="AB723" s="73" t="str">
        <f t="shared" si="142"/>
        <v>00722</v>
      </c>
      <c r="AC723" s="73" t="str">
        <f t="shared" si="143"/>
        <v>Ade-East</v>
      </c>
      <c r="AD723" s="73"/>
      <c r="AE723" s="73"/>
      <c r="AF723" s="73"/>
      <c r="AG723" s="73"/>
      <c r="AH723" s="74"/>
      <c r="AI723" s="75"/>
    </row>
    <row r="724" spans="1:35" x14ac:dyDescent="0.3">
      <c r="A724" s="76" t="s">
        <v>705</v>
      </c>
      <c r="B724" s="69" t="s">
        <v>1419</v>
      </c>
      <c r="C724" s="69" t="s">
        <v>379</v>
      </c>
      <c r="D724" s="69" t="s">
        <v>740</v>
      </c>
      <c r="E724" s="69" t="s">
        <v>408</v>
      </c>
      <c r="F724" s="69">
        <v>29</v>
      </c>
      <c r="G724" s="69">
        <v>8827</v>
      </c>
      <c r="H724" s="69">
        <v>10</v>
      </c>
      <c r="I724" s="69">
        <v>7.5</v>
      </c>
      <c r="J724" s="69" t="s">
        <v>656</v>
      </c>
      <c r="K724" s="69" t="s">
        <v>384</v>
      </c>
      <c r="L724" s="69" t="s">
        <v>643</v>
      </c>
      <c r="M724" s="69">
        <f t="shared" si="133"/>
        <v>255983</v>
      </c>
      <c r="N724" s="69">
        <f t="shared" si="134"/>
        <v>25598.3</v>
      </c>
      <c r="O724" s="69">
        <f t="shared" si="135"/>
        <v>230384.7</v>
      </c>
      <c r="P724" s="69">
        <f t="shared" si="136"/>
        <v>17278.852500000001</v>
      </c>
      <c r="Q724" s="69">
        <f t="shared" si="137"/>
        <v>247663.55250000002</v>
      </c>
      <c r="R724" s="69"/>
      <c r="S724" s="69"/>
      <c r="T724" s="69">
        <f t="shared" si="138"/>
        <v>17278.852500000001</v>
      </c>
      <c r="U724" s="69"/>
      <c r="V724" s="69"/>
      <c r="W724" s="69">
        <f t="shared" si="139"/>
        <v>248163.55250000002</v>
      </c>
      <c r="X724" s="69" t="str">
        <f t="shared" si="140"/>
        <v>High sale</v>
      </c>
      <c r="Y724" s="69">
        <f t="shared" si="144"/>
        <v>0</v>
      </c>
      <c r="Z724" s="69" t="str" cm="1">
        <f t="array" ref="Z724">_xlfn.IFS(Q724&gt;=300000,"Large",Q724&gt;=150000,"Medium", Q724&gt;=0,"Small")</f>
        <v>Medium</v>
      </c>
      <c r="AA724" s="69" t="str">
        <f t="shared" si="141"/>
        <v>J</v>
      </c>
      <c r="AB724" s="69" t="str">
        <f t="shared" si="142"/>
        <v>00723</v>
      </c>
      <c r="AC724" s="69" t="str">
        <f t="shared" si="143"/>
        <v>John-North</v>
      </c>
      <c r="AD724" s="69"/>
      <c r="AE724" s="69"/>
      <c r="AF724" s="69"/>
      <c r="AG724" s="69"/>
      <c r="AH724" s="70"/>
      <c r="AI724" s="71"/>
    </row>
    <row r="725" spans="1:35" x14ac:dyDescent="0.3">
      <c r="A725" s="72" t="s">
        <v>682</v>
      </c>
      <c r="B725" s="73" t="s">
        <v>1420</v>
      </c>
      <c r="C725" s="73" t="s">
        <v>373</v>
      </c>
      <c r="D725" s="73" t="s">
        <v>710</v>
      </c>
      <c r="E725" s="73" t="s">
        <v>641</v>
      </c>
      <c r="F725" s="73">
        <v>35</v>
      </c>
      <c r="G725" s="73">
        <v>5360</v>
      </c>
      <c r="H725" s="73">
        <v>10</v>
      </c>
      <c r="I725" s="73">
        <v>7.5</v>
      </c>
      <c r="J725" s="73" t="s">
        <v>656</v>
      </c>
      <c r="K725" s="73" t="s">
        <v>372</v>
      </c>
      <c r="L725" s="73" t="s">
        <v>643</v>
      </c>
      <c r="M725" s="73">
        <f t="shared" si="133"/>
        <v>187600</v>
      </c>
      <c r="N725" s="73">
        <f t="shared" si="134"/>
        <v>18760</v>
      </c>
      <c r="O725" s="73">
        <f t="shared" si="135"/>
        <v>168840</v>
      </c>
      <c r="P725" s="73">
        <f t="shared" si="136"/>
        <v>12663</v>
      </c>
      <c r="Q725" s="73">
        <f t="shared" si="137"/>
        <v>181503</v>
      </c>
      <c r="R725" s="73"/>
      <c r="S725" s="73"/>
      <c r="T725" s="73">
        <f t="shared" si="138"/>
        <v>12663</v>
      </c>
      <c r="U725" s="73"/>
      <c r="V725" s="73"/>
      <c r="W725" s="73">
        <f t="shared" si="139"/>
        <v>182003</v>
      </c>
      <c r="X725" s="73" t="str">
        <f t="shared" si="140"/>
        <v>High sale</v>
      </c>
      <c r="Y725" s="73">
        <f t="shared" si="144"/>
        <v>8442</v>
      </c>
      <c r="Z725" s="73" t="str" cm="1">
        <f t="array" ref="Z725">_xlfn.IFS(Q725&gt;=300000,"Large",Q725&gt;=150000,"Medium", Q725&gt;=0,"Small")</f>
        <v>Medium</v>
      </c>
      <c r="AA725" s="73" t="str">
        <f t="shared" si="141"/>
        <v>J</v>
      </c>
      <c r="AB725" s="73" t="str">
        <f t="shared" si="142"/>
        <v>00724</v>
      </c>
      <c r="AC725" s="73" t="str">
        <f t="shared" si="143"/>
        <v>Fatima-North</v>
      </c>
      <c r="AD725" s="73"/>
      <c r="AE725" s="73"/>
      <c r="AF725" s="73"/>
      <c r="AG725" s="73"/>
      <c r="AH725" s="74"/>
      <c r="AI725" s="75"/>
    </row>
    <row r="726" spans="1:35" x14ac:dyDescent="0.3">
      <c r="A726" s="76" t="s">
        <v>747</v>
      </c>
      <c r="B726" s="69" t="s">
        <v>1421</v>
      </c>
      <c r="C726" s="69" t="s">
        <v>373</v>
      </c>
      <c r="D726" s="69" t="s">
        <v>245</v>
      </c>
      <c r="E726" s="69" t="s">
        <v>416</v>
      </c>
      <c r="F726" s="69">
        <v>38</v>
      </c>
      <c r="G726" s="69">
        <v>4775</v>
      </c>
      <c r="H726" s="69">
        <v>10</v>
      </c>
      <c r="I726" s="69">
        <v>7.5</v>
      </c>
      <c r="J726" s="69" t="s">
        <v>635</v>
      </c>
      <c r="K726" s="69" t="s">
        <v>384</v>
      </c>
      <c r="L726" s="69" t="s">
        <v>665</v>
      </c>
      <c r="M726" s="69">
        <f t="shared" si="133"/>
        <v>181450</v>
      </c>
      <c r="N726" s="69">
        <f t="shared" si="134"/>
        <v>18145</v>
      </c>
      <c r="O726" s="69">
        <f t="shared" si="135"/>
        <v>163305</v>
      </c>
      <c r="P726" s="69">
        <f t="shared" si="136"/>
        <v>12247.875</v>
      </c>
      <c r="Q726" s="69">
        <f t="shared" si="137"/>
        <v>175552.875</v>
      </c>
      <c r="R726" s="69"/>
      <c r="S726" s="69"/>
      <c r="T726" s="69">
        <f t="shared" si="138"/>
        <v>12247.875</v>
      </c>
      <c r="U726" s="69"/>
      <c r="V726" s="69"/>
      <c r="W726" s="69">
        <f t="shared" si="139"/>
        <v>176052.875</v>
      </c>
      <c r="X726" s="69" t="str">
        <f t="shared" si="140"/>
        <v>High sale</v>
      </c>
      <c r="Y726" s="69">
        <f t="shared" si="144"/>
        <v>8165.25</v>
      </c>
      <c r="Z726" s="69" t="str" cm="1">
        <f t="array" ref="Z726">_xlfn.IFS(Q726&gt;=300000,"Large",Q726&gt;=150000,"Medium", Q726&gt;=0,"Small")</f>
        <v>Medium</v>
      </c>
      <c r="AA726" s="69" t="str">
        <f t="shared" si="141"/>
        <v>J</v>
      </c>
      <c r="AB726" s="69" t="str">
        <f t="shared" si="142"/>
        <v>00725</v>
      </c>
      <c r="AC726" s="69" t="str">
        <f t="shared" si="143"/>
        <v>Fatima-East</v>
      </c>
      <c r="AD726" s="69"/>
      <c r="AE726" s="69"/>
      <c r="AF726" s="69"/>
      <c r="AG726" s="69"/>
      <c r="AH726" s="70"/>
      <c r="AI726" s="71"/>
    </row>
    <row r="727" spans="1:35" x14ac:dyDescent="0.3">
      <c r="A727" s="72" t="s">
        <v>637</v>
      </c>
      <c r="B727" s="73" t="s">
        <v>1422</v>
      </c>
      <c r="C727" s="73" t="s">
        <v>714</v>
      </c>
      <c r="D727" s="73" t="s">
        <v>672</v>
      </c>
      <c r="E727" s="73" t="s">
        <v>673</v>
      </c>
      <c r="F727" s="73">
        <v>10</v>
      </c>
      <c r="G727" s="73">
        <v>2476</v>
      </c>
      <c r="H727" s="73">
        <v>5</v>
      </c>
      <c r="I727" s="73">
        <v>7.5</v>
      </c>
      <c r="J727" s="73" t="s">
        <v>642</v>
      </c>
      <c r="K727" s="73" t="s">
        <v>372</v>
      </c>
      <c r="L727" s="73" t="s">
        <v>636</v>
      </c>
      <c r="M727" s="73">
        <f t="shared" si="133"/>
        <v>24760</v>
      </c>
      <c r="N727" s="73">
        <f t="shared" si="134"/>
        <v>1238</v>
      </c>
      <c r="O727" s="73">
        <f t="shared" si="135"/>
        <v>23522</v>
      </c>
      <c r="P727" s="73">
        <f t="shared" si="136"/>
        <v>1764.15</v>
      </c>
      <c r="Q727" s="73">
        <f t="shared" si="137"/>
        <v>25286.15</v>
      </c>
      <c r="R727" s="73"/>
      <c r="S727" s="73"/>
      <c r="T727" s="73">
        <f t="shared" si="138"/>
        <v>1764.1499999999999</v>
      </c>
      <c r="U727" s="73"/>
      <c r="V727" s="73"/>
      <c r="W727" s="73">
        <f t="shared" si="139"/>
        <v>25786.15</v>
      </c>
      <c r="X727" s="73" t="str">
        <f t="shared" si="140"/>
        <v>Low Sale</v>
      </c>
      <c r="Y727" s="73">
        <f t="shared" si="144"/>
        <v>0</v>
      </c>
      <c r="Z727" s="73" t="str" cm="1">
        <f t="array" ref="Z727">_xlfn.IFS(Q727&gt;=300000,"Large",Q727&gt;=150000,"Medium", Q727&gt;=0,"Small")</f>
        <v>Small</v>
      </c>
      <c r="AA727" s="73" t="str">
        <f t="shared" si="141"/>
        <v>J</v>
      </c>
      <c r="AB727" s="73" t="str">
        <f t="shared" si="142"/>
        <v>00726</v>
      </c>
      <c r="AC727" s="73" t="str">
        <f t="shared" si="143"/>
        <v>Hassan-South</v>
      </c>
      <c r="AD727" s="73"/>
      <c r="AE727" s="73"/>
      <c r="AF727" s="73"/>
      <c r="AG727" s="73"/>
      <c r="AH727" s="74"/>
      <c r="AI727" s="75"/>
    </row>
    <row r="728" spans="1:35" x14ac:dyDescent="0.3">
      <c r="A728" s="76" t="s">
        <v>760</v>
      </c>
      <c r="B728" s="69" t="s">
        <v>1423</v>
      </c>
      <c r="C728" s="69" t="s">
        <v>646</v>
      </c>
      <c r="D728" s="69" t="s">
        <v>246</v>
      </c>
      <c r="E728" s="69" t="s">
        <v>416</v>
      </c>
      <c r="F728" s="69">
        <v>37</v>
      </c>
      <c r="G728" s="69">
        <v>5575</v>
      </c>
      <c r="H728" s="69">
        <v>5</v>
      </c>
      <c r="I728" s="69">
        <v>7.5</v>
      </c>
      <c r="J728" s="69" t="s">
        <v>642</v>
      </c>
      <c r="K728" s="69" t="s">
        <v>392</v>
      </c>
      <c r="L728" s="69" t="s">
        <v>636</v>
      </c>
      <c r="M728" s="69">
        <f t="shared" si="133"/>
        <v>206275</v>
      </c>
      <c r="N728" s="69">
        <f t="shared" si="134"/>
        <v>10313.75</v>
      </c>
      <c r="O728" s="69">
        <f t="shared" si="135"/>
        <v>195961.25</v>
      </c>
      <c r="P728" s="69">
        <f t="shared" si="136"/>
        <v>14697.09375</v>
      </c>
      <c r="Q728" s="69">
        <f t="shared" si="137"/>
        <v>210658.34375</v>
      </c>
      <c r="R728" s="69"/>
      <c r="S728" s="69"/>
      <c r="T728" s="69">
        <f t="shared" si="138"/>
        <v>14697.09375</v>
      </c>
      <c r="U728" s="69"/>
      <c r="V728" s="69"/>
      <c r="W728" s="69">
        <f t="shared" si="139"/>
        <v>211158.34375</v>
      </c>
      <c r="X728" s="69" t="str">
        <f t="shared" si="140"/>
        <v>High sale</v>
      </c>
      <c r="Y728" s="69">
        <f t="shared" si="144"/>
        <v>9798.0625</v>
      </c>
      <c r="Z728" s="69" t="str" cm="1">
        <f t="array" ref="Z728">_xlfn.IFS(Q728&gt;=300000,"Large",Q728&gt;=150000,"Medium", Q728&gt;=0,"Small")</f>
        <v>Medium</v>
      </c>
      <c r="AA728" s="69" t="str">
        <f t="shared" si="141"/>
        <v>J</v>
      </c>
      <c r="AB728" s="69" t="str">
        <f t="shared" si="142"/>
        <v>00727</v>
      </c>
      <c r="AC728" s="69" t="str">
        <f t="shared" si="143"/>
        <v>Lucky-South</v>
      </c>
      <c r="AD728" s="69"/>
      <c r="AE728" s="69"/>
      <c r="AF728" s="69"/>
      <c r="AG728" s="69"/>
      <c r="AH728" s="70"/>
      <c r="AI728" s="71"/>
    </row>
    <row r="729" spans="1:35" x14ac:dyDescent="0.3">
      <c r="A729" s="72" t="s">
        <v>696</v>
      </c>
      <c r="B729" s="73" t="s">
        <v>1424</v>
      </c>
      <c r="C729" s="73" t="s">
        <v>89</v>
      </c>
      <c r="D729" s="73" t="s">
        <v>718</v>
      </c>
      <c r="E729" s="73" t="s">
        <v>403</v>
      </c>
      <c r="F729" s="73">
        <v>34</v>
      </c>
      <c r="G729" s="73">
        <v>11959</v>
      </c>
      <c r="H729" s="73">
        <v>0</v>
      </c>
      <c r="I729" s="73">
        <v>7.5</v>
      </c>
      <c r="J729" s="73" t="s">
        <v>635</v>
      </c>
      <c r="K729" s="73" t="s">
        <v>392</v>
      </c>
      <c r="L729" s="73" t="s">
        <v>636</v>
      </c>
      <c r="M729" s="73">
        <f t="shared" si="133"/>
        <v>406606</v>
      </c>
      <c r="N729" s="73">
        <f t="shared" si="134"/>
        <v>0</v>
      </c>
      <c r="O729" s="73">
        <f t="shared" si="135"/>
        <v>406606</v>
      </c>
      <c r="P729" s="73">
        <f t="shared" si="136"/>
        <v>30495.45</v>
      </c>
      <c r="Q729" s="73">
        <f t="shared" si="137"/>
        <v>437101.45</v>
      </c>
      <c r="R729" s="73"/>
      <c r="S729" s="73"/>
      <c r="T729" s="73">
        <f t="shared" si="138"/>
        <v>30495.449999999997</v>
      </c>
      <c r="U729" s="73"/>
      <c r="V729" s="73"/>
      <c r="W729" s="73">
        <f t="shared" si="139"/>
        <v>437601.45</v>
      </c>
      <c r="X729" s="73" t="str">
        <f t="shared" si="140"/>
        <v>High sale</v>
      </c>
      <c r="Y729" s="73">
        <f t="shared" si="144"/>
        <v>20330.300000000003</v>
      </c>
      <c r="Z729" s="73" t="str" cm="1">
        <f t="array" ref="Z729">_xlfn.IFS(Q729&gt;=300000,"Large",Q729&gt;=150000,"Medium", Q729&gt;=0,"Small")</f>
        <v>Large</v>
      </c>
      <c r="AA729" s="73" t="str">
        <f t="shared" si="141"/>
        <v>J</v>
      </c>
      <c r="AB729" s="73" t="str">
        <f t="shared" si="142"/>
        <v>00728</v>
      </c>
      <c r="AC729" s="73" t="str">
        <f t="shared" si="143"/>
        <v>Chinedu-South</v>
      </c>
      <c r="AD729" s="73"/>
      <c r="AE729" s="73"/>
      <c r="AF729" s="73"/>
      <c r="AG729" s="73"/>
      <c r="AH729" s="74"/>
      <c r="AI729" s="75"/>
    </row>
    <row r="730" spans="1:35" x14ac:dyDescent="0.3">
      <c r="A730" s="76" t="s">
        <v>669</v>
      </c>
      <c r="B730" s="69" t="s">
        <v>1425</v>
      </c>
      <c r="C730" s="69" t="s">
        <v>671</v>
      </c>
      <c r="D730" s="69" t="s">
        <v>663</v>
      </c>
      <c r="E730" s="69" t="s">
        <v>664</v>
      </c>
      <c r="F730" s="69">
        <v>42</v>
      </c>
      <c r="G730" s="69">
        <v>8878</v>
      </c>
      <c r="H730" s="69">
        <v>10</v>
      </c>
      <c r="I730" s="69">
        <v>7.5</v>
      </c>
      <c r="J730" s="69" t="s">
        <v>656</v>
      </c>
      <c r="K730" s="69" t="s">
        <v>372</v>
      </c>
      <c r="L730" s="69" t="s">
        <v>636</v>
      </c>
      <c r="M730" s="69">
        <f t="shared" si="133"/>
        <v>372876</v>
      </c>
      <c r="N730" s="69">
        <f t="shared" si="134"/>
        <v>37287.599999999999</v>
      </c>
      <c r="O730" s="69">
        <f t="shared" si="135"/>
        <v>335588.4</v>
      </c>
      <c r="P730" s="69">
        <f t="shared" si="136"/>
        <v>25169.13</v>
      </c>
      <c r="Q730" s="69">
        <f t="shared" si="137"/>
        <v>360757.53</v>
      </c>
      <c r="R730" s="69"/>
      <c r="S730" s="69"/>
      <c r="T730" s="69">
        <f t="shared" si="138"/>
        <v>25169.13</v>
      </c>
      <c r="U730" s="69"/>
      <c r="V730" s="69"/>
      <c r="W730" s="69">
        <f t="shared" si="139"/>
        <v>361257.53</v>
      </c>
      <c r="X730" s="69" t="str">
        <f t="shared" si="140"/>
        <v>High sale</v>
      </c>
      <c r="Y730" s="69">
        <f t="shared" si="144"/>
        <v>16779.420000000002</v>
      </c>
      <c r="Z730" s="69" t="str" cm="1">
        <f t="array" ref="Z730">_xlfn.IFS(Q730&gt;=300000,"Large",Q730&gt;=150000,"Medium", Q730&gt;=0,"Small")</f>
        <v>Large</v>
      </c>
      <c r="AA730" s="69" t="str">
        <f t="shared" si="141"/>
        <v>J</v>
      </c>
      <c r="AB730" s="69" t="str">
        <f t="shared" si="142"/>
        <v>00729</v>
      </c>
      <c r="AC730" s="69" t="str">
        <f t="shared" si="143"/>
        <v>Bola-South</v>
      </c>
      <c r="AD730" s="69"/>
      <c r="AE730" s="69"/>
      <c r="AF730" s="69"/>
      <c r="AG730" s="69"/>
      <c r="AH730" s="70"/>
      <c r="AI730" s="71"/>
    </row>
    <row r="731" spans="1:35" x14ac:dyDescent="0.3">
      <c r="A731" s="72" t="s">
        <v>644</v>
      </c>
      <c r="B731" s="73" t="s">
        <v>1426</v>
      </c>
      <c r="C731" s="73" t="s">
        <v>646</v>
      </c>
      <c r="D731" s="73" t="s">
        <v>216</v>
      </c>
      <c r="E731" s="73" t="s">
        <v>647</v>
      </c>
      <c r="F731" s="73">
        <v>4</v>
      </c>
      <c r="G731" s="73">
        <v>4656</v>
      </c>
      <c r="H731" s="73">
        <v>0</v>
      </c>
      <c r="I731" s="73">
        <v>7.5</v>
      </c>
      <c r="J731" s="73" t="s">
        <v>642</v>
      </c>
      <c r="K731" s="73" t="s">
        <v>392</v>
      </c>
      <c r="L731" s="73" t="s">
        <v>643</v>
      </c>
      <c r="M731" s="73">
        <f t="shared" si="133"/>
        <v>18624</v>
      </c>
      <c r="N731" s="73">
        <f t="shared" si="134"/>
        <v>0</v>
      </c>
      <c r="O731" s="73">
        <f t="shared" si="135"/>
        <v>18624</v>
      </c>
      <c r="P731" s="73">
        <f t="shared" si="136"/>
        <v>1396.8</v>
      </c>
      <c r="Q731" s="73">
        <f t="shared" si="137"/>
        <v>20020.8</v>
      </c>
      <c r="R731" s="73"/>
      <c r="S731" s="73"/>
      <c r="T731" s="73">
        <f t="shared" si="138"/>
        <v>1396.8</v>
      </c>
      <c r="U731" s="73"/>
      <c r="V731" s="73"/>
      <c r="W731" s="73">
        <f t="shared" si="139"/>
        <v>20520.8</v>
      </c>
      <c r="X731" s="73" t="str">
        <f t="shared" si="140"/>
        <v>Low Sale</v>
      </c>
      <c r="Y731" s="73">
        <f t="shared" si="144"/>
        <v>0</v>
      </c>
      <c r="Z731" s="73" t="str" cm="1">
        <f t="array" ref="Z731">_xlfn.IFS(Q731&gt;=300000,"Large",Q731&gt;=150000,"Medium", Q731&gt;=0,"Small")</f>
        <v>Small</v>
      </c>
      <c r="AA731" s="73" t="str">
        <f t="shared" si="141"/>
        <v>J</v>
      </c>
      <c r="AB731" s="73" t="str">
        <f t="shared" si="142"/>
        <v>00730</v>
      </c>
      <c r="AC731" s="73" t="str">
        <f t="shared" si="143"/>
        <v>Lucky-North</v>
      </c>
      <c r="AD731" s="73"/>
      <c r="AE731" s="73"/>
      <c r="AF731" s="73"/>
      <c r="AG731" s="73"/>
      <c r="AH731" s="74"/>
      <c r="AI731" s="75"/>
    </row>
    <row r="732" spans="1:35" x14ac:dyDescent="0.3">
      <c r="A732" s="76" t="s">
        <v>679</v>
      </c>
      <c r="B732" s="69" t="s">
        <v>1427</v>
      </c>
      <c r="C732" s="69" t="s">
        <v>639</v>
      </c>
      <c r="D732" s="69" t="s">
        <v>685</v>
      </c>
      <c r="E732" s="69" t="s">
        <v>406</v>
      </c>
      <c r="F732" s="69">
        <v>17</v>
      </c>
      <c r="G732" s="69">
        <v>5650</v>
      </c>
      <c r="H732" s="69">
        <v>10</v>
      </c>
      <c r="I732" s="69">
        <v>7.5</v>
      </c>
      <c r="J732" s="69" t="s">
        <v>656</v>
      </c>
      <c r="K732" s="69" t="s">
        <v>384</v>
      </c>
      <c r="L732" s="69" t="s">
        <v>643</v>
      </c>
      <c r="M732" s="69">
        <f t="shared" si="133"/>
        <v>96050</v>
      </c>
      <c r="N732" s="69">
        <f t="shared" si="134"/>
        <v>9605</v>
      </c>
      <c r="O732" s="69">
        <f t="shared" si="135"/>
        <v>86445</v>
      </c>
      <c r="P732" s="69">
        <f t="shared" si="136"/>
        <v>6483.375</v>
      </c>
      <c r="Q732" s="69">
        <f t="shared" si="137"/>
        <v>92928.375</v>
      </c>
      <c r="R732" s="69"/>
      <c r="S732" s="69"/>
      <c r="T732" s="69">
        <f t="shared" si="138"/>
        <v>6483.375</v>
      </c>
      <c r="U732" s="69"/>
      <c r="V732" s="69"/>
      <c r="W732" s="69">
        <f t="shared" si="139"/>
        <v>93428.375</v>
      </c>
      <c r="X732" s="69" t="str">
        <f t="shared" si="140"/>
        <v>Low Sale</v>
      </c>
      <c r="Y732" s="69">
        <f t="shared" si="144"/>
        <v>0</v>
      </c>
      <c r="Z732" s="69" t="str" cm="1">
        <f t="array" ref="Z732">_xlfn.IFS(Q732&gt;=300000,"Large",Q732&gt;=150000,"Medium", Q732&gt;=0,"Small")</f>
        <v>Small</v>
      </c>
      <c r="AA732" s="69" t="str">
        <f t="shared" si="141"/>
        <v>J</v>
      </c>
      <c r="AB732" s="69" t="str">
        <f t="shared" si="142"/>
        <v>00731</v>
      </c>
      <c r="AC732" s="69" t="str">
        <f t="shared" si="143"/>
        <v>Grace-North</v>
      </c>
      <c r="AD732" s="69"/>
      <c r="AE732" s="69"/>
      <c r="AF732" s="69"/>
      <c r="AG732" s="69"/>
      <c r="AH732" s="70"/>
      <c r="AI732" s="71"/>
    </row>
    <row r="733" spans="1:35" x14ac:dyDescent="0.3">
      <c r="A733" s="72" t="s">
        <v>644</v>
      </c>
      <c r="B733" s="73" t="s">
        <v>1428</v>
      </c>
      <c r="C733" s="73" t="s">
        <v>373</v>
      </c>
      <c r="D733" s="73" t="s">
        <v>216</v>
      </c>
      <c r="E733" s="73" t="s">
        <v>647</v>
      </c>
      <c r="F733" s="73">
        <v>50</v>
      </c>
      <c r="G733" s="73">
        <v>3723</v>
      </c>
      <c r="H733" s="73">
        <v>0</v>
      </c>
      <c r="I733" s="73">
        <v>7.5</v>
      </c>
      <c r="J733" s="73" t="s">
        <v>635</v>
      </c>
      <c r="K733" s="73" t="s">
        <v>392</v>
      </c>
      <c r="L733" s="73" t="s">
        <v>643</v>
      </c>
      <c r="M733" s="73">
        <f t="shared" si="133"/>
        <v>186150</v>
      </c>
      <c r="N733" s="73">
        <f t="shared" si="134"/>
        <v>0</v>
      </c>
      <c r="O733" s="73">
        <f t="shared" si="135"/>
        <v>186150</v>
      </c>
      <c r="P733" s="73">
        <f t="shared" si="136"/>
        <v>13961.25</v>
      </c>
      <c r="Q733" s="73">
        <f t="shared" si="137"/>
        <v>200111.25</v>
      </c>
      <c r="R733" s="73"/>
      <c r="S733" s="73"/>
      <c r="T733" s="73">
        <f t="shared" si="138"/>
        <v>13961.25</v>
      </c>
      <c r="U733" s="73"/>
      <c r="V733" s="73"/>
      <c r="W733" s="73">
        <f t="shared" si="139"/>
        <v>200611.25</v>
      </c>
      <c r="X733" s="73" t="str">
        <f t="shared" si="140"/>
        <v>High sale</v>
      </c>
      <c r="Y733" s="73">
        <f t="shared" si="144"/>
        <v>9307.5</v>
      </c>
      <c r="Z733" s="73" t="str" cm="1">
        <f t="array" ref="Z733">_xlfn.IFS(Q733&gt;=300000,"Large",Q733&gt;=150000,"Medium", Q733&gt;=0,"Small")</f>
        <v>Medium</v>
      </c>
      <c r="AA733" s="73" t="str">
        <f t="shared" si="141"/>
        <v>J</v>
      </c>
      <c r="AB733" s="73" t="str">
        <f t="shared" si="142"/>
        <v>00732</v>
      </c>
      <c r="AC733" s="73" t="str">
        <f t="shared" si="143"/>
        <v>Fatima-North</v>
      </c>
      <c r="AD733" s="73"/>
      <c r="AE733" s="73"/>
      <c r="AF733" s="73"/>
      <c r="AG733" s="73"/>
      <c r="AH733" s="74"/>
      <c r="AI733" s="75"/>
    </row>
    <row r="734" spans="1:35" x14ac:dyDescent="0.3">
      <c r="A734" s="76" t="s">
        <v>701</v>
      </c>
      <c r="B734" s="69" t="s">
        <v>1429</v>
      </c>
      <c r="C734" s="69" t="s">
        <v>639</v>
      </c>
      <c r="D734" s="69" t="s">
        <v>718</v>
      </c>
      <c r="E734" s="69" t="s">
        <v>403</v>
      </c>
      <c r="F734" s="69">
        <v>15</v>
      </c>
      <c r="G734" s="69">
        <v>14244</v>
      </c>
      <c r="H734" s="69">
        <v>10</v>
      </c>
      <c r="I734" s="69">
        <v>7.5</v>
      </c>
      <c r="J734" s="69" t="s">
        <v>635</v>
      </c>
      <c r="K734" s="69" t="s">
        <v>392</v>
      </c>
      <c r="L734" s="69" t="s">
        <v>649</v>
      </c>
      <c r="M734" s="69">
        <f t="shared" si="133"/>
        <v>213660</v>
      </c>
      <c r="N734" s="69">
        <f t="shared" si="134"/>
        <v>21366</v>
      </c>
      <c r="O734" s="69">
        <f t="shared" si="135"/>
        <v>192294</v>
      </c>
      <c r="P734" s="69">
        <f t="shared" si="136"/>
        <v>14422.05</v>
      </c>
      <c r="Q734" s="69">
        <f t="shared" si="137"/>
        <v>206716.05</v>
      </c>
      <c r="R734" s="69"/>
      <c r="S734" s="69"/>
      <c r="T734" s="69">
        <f t="shared" si="138"/>
        <v>14422.05</v>
      </c>
      <c r="U734" s="69"/>
      <c r="V734" s="69"/>
      <c r="W734" s="69">
        <f t="shared" si="139"/>
        <v>207216.05</v>
      </c>
      <c r="X734" s="69" t="str">
        <f t="shared" si="140"/>
        <v>High sale</v>
      </c>
      <c r="Y734" s="69">
        <f t="shared" si="144"/>
        <v>0</v>
      </c>
      <c r="Z734" s="69" t="str" cm="1">
        <f t="array" ref="Z734">_xlfn.IFS(Q734&gt;=300000,"Large",Q734&gt;=150000,"Medium", Q734&gt;=0,"Small")</f>
        <v>Medium</v>
      </c>
      <c r="AA734" s="69" t="str">
        <f t="shared" si="141"/>
        <v>J</v>
      </c>
      <c r="AB734" s="69" t="str">
        <f t="shared" si="142"/>
        <v>00733</v>
      </c>
      <c r="AC734" s="69" t="str">
        <f t="shared" si="143"/>
        <v>Grace-West</v>
      </c>
      <c r="AD734" s="69"/>
      <c r="AE734" s="69"/>
      <c r="AF734" s="69"/>
      <c r="AG734" s="69"/>
      <c r="AH734" s="70"/>
      <c r="AI734" s="71"/>
    </row>
    <row r="735" spans="1:35" x14ac:dyDescent="0.3">
      <c r="A735" s="72" t="s">
        <v>699</v>
      </c>
      <c r="B735" s="73" t="s">
        <v>1430</v>
      </c>
      <c r="C735" s="73" t="s">
        <v>373</v>
      </c>
      <c r="D735" s="73" t="s">
        <v>652</v>
      </c>
      <c r="E735" s="73" t="s">
        <v>653</v>
      </c>
      <c r="F735" s="73">
        <v>25</v>
      </c>
      <c r="G735" s="73">
        <v>5977</v>
      </c>
      <c r="H735" s="73">
        <v>15</v>
      </c>
      <c r="I735" s="73">
        <v>7.5</v>
      </c>
      <c r="J735" s="73" t="s">
        <v>642</v>
      </c>
      <c r="K735" s="73" t="s">
        <v>372</v>
      </c>
      <c r="L735" s="73" t="s">
        <v>665</v>
      </c>
      <c r="M735" s="73">
        <f t="shared" si="133"/>
        <v>149425</v>
      </c>
      <c r="N735" s="73">
        <f t="shared" si="134"/>
        <v>22413.75</v>
      </c>
      <c r="O735" s="73">
        <f t="shared" si="135"/>
        <v>127011.25</v>
      </c>
      <c r="P735" s="73">
        <f t="shared" si="136"/>
        <v>9525.84375</v>
      </c>
      <c r="Q735" s="73">
        <f t="shared" si="137"/>
        <v>136537.09375</v>
      </c>
      <c r="R735" s="73"/>
      <c r="S735" s="73"/>
      <c r="T735" s="73">
        <f t="shared" si="138"/>
        <v>9525.84375</v>
      </c>
      <c r="U735" s="73"/>
      <c r="V735" s="73"/>
      <c r="W735" s="73">
        <f t="shared" si="139"/>
        <v>137037.09375</v>
      </c>
      <c r="X735" s="73" t="str">
        <f t="shared" si="140"/>
        <v>High sale</v>
      </c>
      <c r="Y735" s="73">
        <f t="shared" si="144"/>
        <v>0</v>
      </c>
      <c r="Z735" s="73" t="str" cm="1">
        <f t="array" ref="Z735">_xlfn.IFS(Q735&gt;=300000,"Large",Q735&gt;=150000,"Medium", Q735&gt;=0,"Small")</f>
        <v>Small</v>
      </c>
      <c r="AA735" s="73" t="str">
        <f t="shared" si="141"/>
        <v>J</v>
      </c>
      <c r="AB735" s="73" t="str">
        <f t="shared" si="142"/>
        <v>00734</v>
      </c>
      <c r="AC735" s="73" t="str">
        <f t="shared" si="143"/>
        <v>Fatima-East</v>
      </c>
      <c r="AD735" s="73"/>
      <c r="AE735" s="73"/>
      <c r="AF735" s="73"/>
      <c r="AG735" s="73"/>
      <c r="AH735" s="74"/>
      <c r="AI735" s="75"/>
    </row>
    <row r="736" spans="1:35" x14ac:dyDescent="0.3">
      <c r="A736" s="76" t="s">
        <v>708</v>
      </c>
      <c r="B736" s="69" t="s">
        <v>1431</v>
      </c>
      <c r="C736" s="69" t="s">
        <v>373</v>
      </c>
      <c r="D736" s="69" t="s">
        <v>675</v>
      </c>
      <c r="E736" s="69" t="s">
        <v>403</v>
      </c>
      <c r="F736" s="69">
        <v>7</v>
      </c>
      <c r="G736" s="69">
        <v>10901</v>
      </c>
      <c r="H736" s="69">
        <v>0</v>
      </c>
      <c r="I736" s="69">
        <v>7.5</v>
      </c>
      <c r="J736" s="69" t="s">
        <v>656</v>
      </c>
      <c r="K736" s="69" t="s">
        <v>384</v>
      </c>
      <c r="L736" s="69" t="s">
        <v>665</v>
      </c>
      <c r="M736" s="69">
        <f t="shared" si="133"/>
        <v>76307</v>
      </c>
      <c r="N736" s="69">
        <f t="shared" si="134"/>
        <v>0</v>
      </c>
      <c r="O736" s="69">
        <f t="shared" si="135"/>
        <v>76307</v>
      </c>
      <c r="P736" s="69">
        <f t="shared" si="136"/>
        <v>5723.0249999999996</v>
      </c>
      <c r="Q736" s="69">
        <f t="shared" si="137"/>
        <v>82030.024999999994</v>
      </c>
      <c r="R736" s="69"/>
      <c r="S736" s="69"/>
      <c r="T736" s="69">
        <f t="shared" si="138"/>
        <v>5723.0249999999996</v>
      </c>
      <c r="U736" s="69"/>
      <c r="V736" s="69"/>
      <c r="W736" s="69">
        <f t="shared" si="139"/>
        <v>82530.024999999994</v>
      </c>
      <c r="X736" s="69" t="str">
        <f t="shared" si="140"/>
        <v>Low Sale</v>
      </c>
      <c r="Y736" s="69">
        <f t="shared" si="144"/>
        <v>0</v>
      </c>
      <c r="Z736" s="69" t="str" cm="1">
        <f t="array" ref="Z736">_xlfn.IFS(Q736&gt;=300000,"Large",Q736&gt;=150000,"Medium", Q736&gt;=0,"Small")</f>
        <v>Small</v>
      </c>
      <c r="AA736" s="69" t="str">
        <f t="shared" si="141"/>
        <v>J</v>
      </c>
      <c r="AB736" s="69" t="str">
        <f t="shared" si="142"/>
        <v>00735</v>
      </c>
      <c r="AC736" s="69" t="str">
        <f t="shared" si="143"/>
        <v>Fatima-East</v>
      </c>
      <c r="AD736" s="69"/>
      <c r="AE736" s="69"/>
      <c r="AF736" s="69"/>
      <c r="AG736" s="69"/>
      <c r="AH736" s="70"/>
      <c r="AI736" s="71"/>
    </row>
    <row r="737" spans="1:35" x14ac:dyDescent="0.3">
      <c r="A737" s="72" t="s">
        <v>699</v>
      </c>
      <c r="B737" s="73" t="s">
        <v>1432</v>
      </c>
      <c r="C737" s="73" t="s">
        <v>639</v>
      </c>
      <c r="D737" s="73" t="s">
        <v>718</v>
      </c>
      <c r="E737" s="73" t="s">
        <v>403</v>
      </c>
      <c r="F737" s="73">
        <v>9</v>
      </c>
      <c r="G737" s="73">
        <v>6480</v>
      </c>
      <c r="H737" s="73">
        <v>5</v>
      </c>
      <c r="I737" s="73">
        <v>7.5</v>
      </c>
      <c r="J737" s="73" t="s">
        <v>635</v>
      </c>
      <c r="K737" s="73" t="s">
        <v>372</v>
      </c>
      <c r="L737" s="73" t="s">
        <v>643</v>
      </c>
      <c r="M737" s="73">
        <f t="shared" si="133"/>
        <v>58320</v>
      </c>
      <c r="N737" s="73">
        <f t="shared" si="134"/>
        <v>2916</v>
      </c>
      <c r="O737" s="73">
        <f t="shared" si="135"/>
        <v>55404</v>
      </c>
      <c r="P737" s="73">
        <f t="shared" si="136"/>
        <v>4155.3</v>
      </c>
      <c r="Q737" s="73">
        <f t="shared" si="137"/>
        <v>59559.3</v>
      </c>
      <c r="R737" s="73"/>
      <c r="S737" s="73"/>
      <c r="T737" s="73">
        <f t="shared" si="138"/>
        <v>4155.3</v>
      </c>
      <c r="U737" s="73"/>
      <c r="V737" s="73"/>
      <c r="W737" s="73">
        <f t="shared" si="139"/>
        <v>60059.3</v>
      </c>
      <c r="X737" s="73" t="str">
        <f t="shared" si="140"/>
        <v>Low Sale</v>
      </c>
      <c r="Y737" s="73">
        <f t="shared" si="144"/>
        <v>0</v>
      </c>
      <c r="Z737" s="73" t="str" cm="1">
        <f t="array" ref="Z737">_xlfn.IFS(Q737&gt;=300000,"Large",Q737&gt;=150000,"Medium", Q737&gt;=0,"Small")</f>
        <v>Small</v>
      </c>
      <c r="AA737" s="73" t="str">
        <f t="shared" si="141"/>
        <v>J</v>
      </c>
      <c r="AB737" s="73" t="str">
        <f t="shared" si="142"/>
        <v>00736</v>
      </c>
      <c r="AC737" s="73" t="str">
        <f t="shared" si="143"/>
        <v>Grace-North</v>
      </c>
      <c r="AD737" s="73"/>
      <c r="AE737" s="73"/>
      <c r="AF737" s="73"/>
      <c r="AG737" s="73"/>
      <c r="AH737" s="74"/>
      <c r="AI737" s="75"/>
    </row>
    <row r="738" spans="1:35" x14ac:dyDescent="0.3">
      <c r="A738" s="76" t="s">
        <v>632</v>
      </c>
      <c r="B738" s="69" t="s">
        <v>1433</v>
      </c>
      <c r="C738" s="69" t="s">
        <v>379</v>
      </c>
      <c r="D738" s="69" t="s">
        <v>675</v>
      </c>
      <c r="E738" s="69" t="s">
        <v>403</v>
      </c>
      <c r="F738" s="69">
        <v>13</v>
      </c>
      <c r="G738" s="69">
        <v>14366</v>
      </c>
      <c r="H738" s="69">
        <v>15</v>
      </c>
      <c r="I738" s="69">
        <v>7.5</v>
      </c>
      <c r="J738" s="69" t="s">
        <v>635</v>
      </c>
      <c r="K738" s="69" t="s">
        <v>392</v>
      </c>
      <c r="L738" s="69" t="s">
        <v>643</v>
      </c>
      <c r="M738" s="69">
        <f t="shared" si="133"/>
        <v>186758</v>
      </c>
      <c r="N738" s="69">
        <f t="shared" si="134"/>
        <v>28013.7</v>
      </c>
      <c r="O738" s="69">
        <f t="shared" si="135"/>
        <v>158744.29999999999</v>
      </c>
      <c r="P738" s="69">
        <f t="shared" si="136"/>
        <v>11905.8225</v>
      </c>
      <c r="Q738" s="69">
        <f t="shared" si="137"/>
        <v>170650.1225</v>
      </c>
      <c r="R738" s="69"/>
      <c r="S738" s="69"/>
      <c r="T738" s="69">
        <f t="shared" si="138"/>
        <v>11905.822499999998</v>
      </c>
      <c r="U738" s="69"/>
      <c r="V738" s="69"/>
      <c r="W738" s="69">
        <f t="shared" si="139"/>
        <v>171150.1225</v>
      </c>
      <c r="X738" s="69" t="str">
        <f t="shared" si="140"/>
        <v>High sale</v>
      </c>
      <c r="Y738" s="69">
        <f t="shared" si="144"/>
        <v>0</v>
      </c>
      <c r="Z738" s="69" t="str" cm="1">
        <f t="array" ref="Z738">_xlfn.IFS(Q738&gt;=300000,"Large",Q738&gt;=150000,"Medium", Q738&gt;=0,"Small")</f>
        <v>Medium</v>
      </c>
      <c r="AA738" s="69" t="str">
        <f t="shared" si="141"/>
        <v>J</v>
      </c>
      <c r="AB738" s="69" t="str">
        <f t="shared" si="142"/>
        <v>00737</v>
      </c>
      <c r="AC738" s="69" t="str">
        <f t="shared" si="143"/>
        <v>John-North</v>
      </c>
      <c r="AD738" s="69"/>
      <c r="AE738" s="69"/>
      <c r="AF738" s="69"/>
      <c r="AG738" s="69"/>
      <c r="AH738" s="70"/>
      <c r="AI738" s="71"/>
    </row>
    <row r="739" spans="1:35" x14ac:dyDescent="0.3">
      <c r="A739" s="72" t="s">
        <v>691</v>
      </c>
      <c r="B739" s="73" t="s">
        <v>1434</v>
      </c>
      <c r="C739" s="73" t="s">
        <v>714</v>
      </c>
      <c r="D739" s="73" t="s">
        <v>652</v>
      </c>
      <c r="E739" s="73" t="s">
        <v>653</v>
      </c>
      <c r="F739" s="73">
        <v>49</v>
      </c>
      <c r="G739" s="73">
        <v>13531</v>
      </c>
      <c r="H739" s="73">
        <v>10</v>
      </c>
      <c r="I739" s="73">
        <v>7.5</v>
      </c>
      <c r="J739" s="73" t="s">
        <v>648</v>
      </c>
      <c r="K739" s="73" t="s">
        <v>372</v>
      </c>
      <c r="L739" s="73" t="s">
        <v>636</v>
      </c>
      <c r="M739" s="73">
        <f t="shared" si="133"/>
        <v>663019</v>
      </c>
      <c r="N739" s="73">
        <f t="shared" si="134"/>
        <v>66301.899999999994</v>
      </c>
      <c r="O739" s="73">
        <f t="shared" si="135"/>
        <v>596717.1</v>
      </c>
      <c r="P739" s="73">
        <f t="shared" si="136"/>
        <v>44753.782500000001</v>
      </c>
      <c r="Q739" s="73">
        <f t="shared" si="137"/>
        <v>641470.88249999995</v>
      </c>
      <c r="R739" s="73"/>
      <c r="S739" s="73"/>
      <c r="T739" s="73">
        <f t="shared" si="138"/>
        <v>44753.782499999994</v>
      </c>
      <c r="U739" s="73"/>
      <c r="V739" s="73"/>
      <c r="W739" s="73">
        <f t="shared" si="139"/>
        <v>641970.88249999995</v>
      </c>
      <c r="X739" s="73" t="str">
        <f t="shared" si="140"/>
        <v>High sale</v>
      </c>
      <c r="Y739" s="73">
        <f t="shared" si="144"/>
        <v>29835.855</v>
      </c>
      <c r="Z739" s="73" t="str" cm="1">
        <f t="array" ref="Z739">_xlfn.IFS(Q739&gt;=300000,"Large",Q739&gt;=150000,"Medium", Q739&gt;=0,"Small")</f>
        <v>Large</v>
      </c>
      <c r="AA739" s="73" t="str">
        <f t="shared" si="141"/>
        <v>J</v>
      </c>
      <c r="AB739" s="73" t="str">
        <f t="shared" si="142"/>
        <v>00738</v>
      </c>
      <c r="AC739" s="73" t="str">
        <f t="shared" si="143"/>
        <v>Hassan-South</v>
      </c>
      <c r="AD739" s="73"/>
      <c r="AE739" s="73"/>
      <c r="AF739" s="73"/>
      <c r="AG739" s="73"/>
      <c r="AH739" s="74"/>
      <c r="AI739" s="75"/>
    </row>
    <row r="740" spans="1:35" x14ac:dyDescent="0.3">
      <c r="A740" s="76" t="s">
        <v>693</v>
      </c>
      <c r="B740" s="69" t="s">
        <v>1435</v>
      </c>
      <c r="C740" s="69" t="s">
        <v>93</v>
      </c>
      <c r="D740" s="69" t="s">
        <v>718</v>
      </c>
      <c r="E740" s="69" t="s">
        <v>403</v>
      </c>
      <c r="F740" s="69">
        <v>48</v>
      </c>
      <c r="G740" s="69">
        <v>5255</v>
      </c>
      <c r="H740" s="69">
        <v>15</v>
      </c>
      <c r="I740" s="69">
        <v>7.5</v>
      </c>
      <c r="J740" s="69" t="s">
        <v>642</v>
      </c>
      <c r="K740" s="69" t="s">
        <v>372</v>
      </c>
      <c r="L740" s="69" t="s">
        <v>665</v>
      </c>
      <c r="M740" s="69">
        <f t="shared" si="133"/>
        <v>252240</v>
      </c>
      <c r="N740" s="69">
        <f t="shared" si="134"/>
        <v>37836</v>
      </c>
      <c r="O740" s="69">
        <f t="shared" si="135"/>
        <v>214404</v>
      </c>
      <c r="P740" s="69">
        <f t="shared" si="136"/>
        <v>16080.3</v>
      </c>
      <c r="Q740" s="69">
        <f t="shared" si="137"/>
        <v>230484.3</v>
      </c>
      <c r="R740" s="69"/>
      <c r="S740" s="69"/>
      <c r="T740" s="69">
        <f t="shared" si="138"/>
        <v>16080.3</v>
      </c>
      <c r="U740" s="69"/>
      <c r="V740" s="69"/>
      <c r="W740" s="69">
        <f t="shared" si="139"/>
        <v>230984.3</v>
      </c>
      <c r="X740" s="69" t="str">
        <f t="shared" si="140"/>
        <v>High sale</v>
      </c>
      <c r="Y740" s="69">
        <f t="shared" si="144"/>
        <v>10720.2</v>
      </c>
      <c r="Z740" s="69" t="str" cm="1">
        <f t="array" ref="Z740">_xlfn.IFS(Q740&gt;=300000,"Large",Q740&gt;=150000,"Medium", Q740&gt;=0,"Small")</f>
        <v>Medium</v>
      </c>
      <c r="AA740" s="69" t="str">
        <f t="shared" si="141"/>
        <v>J</v>
      </c>
      <c r="AB740" s="69" t="str">
        <f t="shared" si="142"/>
        <v>00739</v>
      </c>
      <c r="AC740" s="69" t="str">
        <f t="shared" si="143"/>
        <v>Ibrahim-East</v>
      </c>
      <c r="AD740" s="69"/>
      <c r="AE740" s="69"/>
      <c r="AF740" s="69"/>
      <c r="AG740" s="69"/>
      <c r="AH740" s="70"/>
      <c r="AI740" s="71"/>
    </row>
    <row r="741" spans="1:35" x14ac:dyDescent="0.3">
      <c r="A741" s="72" t="s">
        <v>669</v>
      </c>
      <c r="B741" s="73" t="s">
        <v>1436</v>
      </c>
      <c r="C741" s="73" t="s">
        <v>646</v>
      </c>
      <c r="D741" s="73" t="s">
        <v>690</v>
      </c>
      <c r="E741" s="73" t="s">
        <v>408</v>
      </c>
      <c r="F741" s="73">
        <v>41</v>
      </c>
      <c r="G741" s="73">
        <v>8339</v>
      </c>
      <c r="H741" s="73">
        <v>10</v>
      </c>
      <c r="I741" s="73">
        <v>7.5</v>
      </c>
      <c r="J741" s="73" t="s">
        <v>648</v>
      </c>
      <c r="K741" s="73" t="s">
        <v>392</v>
      </c>
      <c r="L741" s="73" t="s">
        <v>643</v>
      </c>
      <c r="M741" s="73">
        <f t="shared" si="133"/>
        <v>341899</v>
      </c>
      <c r="N741" s="73">
        <f t="shared" si="134"/>
        <v>34189.9</v>
      </c>
      <c r="O741" s="73">
        <f t="shared" si="135"/>
        <v>307709.09999999998</v>
      </c>
      <c r="P741" s="73">
        <f t="shared" si="136"/>
        <v>23078.182499999999</v>
      </c>
      <c r="Q741" s="73">
        <f t="shared" si="137"/>
        <v>330787.28249999997</v>
      </c>
      <c r="R741" s="73"/>
      <c r="S741" s="73"/>
      <c r="T741" s="73">
        <f t="shared" si="138"/>
        <v>23078.182499999999</v>
      </c>
      <c r="U741" s="73"/>
      <c r="V741" s="73"/>
      <c r="W741" s="73">
        <f t="shared" si="139"/>
        <v>331287.28249999997</v>
      </c>
      <c r="X741" s="73" t="str">
        <f t="shared" si="140"/>
        <v>High sale</v>
      </c>
      <c r="Y741" s="73">
        <f t="shared" si="144"/>
        <v>15385.455</v>
      </c>
      <c r="Z741" s="73" t="str" cm="1">
        <f t="array" ref="Z741">_xlfn.IFS(Q741&gt;=300000,"Large",Q741&gt;=150000,"Medium", Q741&gt;=0,"Small")</f>
        <v>Large</v>
      </c>
      <c r="AA741" s="73" t="str">
        <f t="shared" si="141"/>
        <v>J</v>
      </c>
      <c r="AB741" s="73" t="str">
        <f t="shared" si="142"/>
        <v>00740</v>
      </c>
      <c r="AC741" s="73" t="str">
        <f t="shared" si="143"/>
        <v>Lucky-North</v>
      </c>
      <c r="AD741" s="73"/>
      <c r="AE741" s="73"/>
      <c r="AF741" s="73"/>
      <c r="AG741" s="73"/>
      <c r="AH741" s="74"/>
      <c r="AI741" s="75"/>
    </row>
    <row r="742" spans="1:35" x14ac:dyDescent="0.3">
      <c r="A742" s="76" t="s">
        <v>682</v>
      </c>
      <c r="B742" s="69" t="s">
        <v>1437</v>
      </c>
      <c r="C742" s="69" t="s">
        <v>93</v>
      </c>
      <c r="D742" s="69" t="s">
        <v>698</v>
      </c>
      <c r="E742" s="69" t="s">
        <v>377</v>
      </c>
      <c r="F742" s="69">
        <v>47</v>
      </c>
      <c r="G742" s="69">
        <v>10083</v>
      </c>
      <c r="H742" s="69">
        <v>0</v>
      </c>
      <c r="I742" s="69">
        <v>7.5</v>
      </c>
      <c r="J742" s="69" t="s">
        <v>635</v>
      </c>
      <c r="K742" s="69" t="s">
        <v>384</v>
      </c>
      <c r="L742" s="69" t="s">
        <v>665</v>
      </c>
      <c r="M742" s="69">
        <f t="shared" si="133"/>
        <v>473901</v>
      </c>
      <c r="N742" s="69">
        <f t="shared" si="134"/>
        <v>0</v>
      </c>
      <c r="O742" s="69">
        <f t="shared" si="135"/>
        <v>473901</v>
      </c>
      <c r="P742" s="69">
        <f t="shared" si="136"/>
        <v>35542.574999999997</v>
      </c>
      <c r="Q742" s="69">
        <f t="shared" si="137"/>
        <v>509443.57500000001</v>
      </c>
      <c r="R742" s="69"/>
      <c r="S742" s="69"/>
      <c r="T742" s="69">
        <f t="shared" si="138"/>
        <v>35542.574999999997</v>
      </c>
      <c r="U742" s="69"/>
      <c r="V742" s="69"/>
      <c r="W742" s="69">
        <f t="shared" si="139"/>
        <v>509943.57500000001</v>
      </c>
      <c r="X742" s="69" t="str">
        <f t="shared" si="140"/>
        <v>High sale</v>
      </c>
      <c r="Y742" s="69">
        <f t="shared" si="144"/>
        <v>23695.050000000003</v>
      </c>
      <c r="Z742" s="69" t="str" cm="1">
        <f t="array" ref="Z742">_xlfn.IFS(Q742&gt;=300000,"Large",Q742&gt;=150000,"Medium", Q742&gt;=0,"Small")</f>
        <v>Large</v>
      </c>
      <c r="AA742" s="69" t="str">
        <f t="shared" si="141"/>
        <v>J</v>
      </c>
      <c r="AB742" s="69" t="str">
        <f t="shared" si="142"/>
        <v>00741</v>
      </c>
      <c r="AC742" s="69" t="str">
        <f t="shared" si="143"/>
        <v>Ibrahim-East</v>
      </c>
      <c r="AD742" s="69"/>
      <c r="AE742" s="69"/>
      <c r="AF742" s="69"/>
      <c r="AG742" s="69"/>
      <c r="AH742" s="70"/>
      <c r="AI742" s="71"/>
    </row>
    <row r="743" spans="1:35" x14ac:dyDescent="0.3">
      <c r="A743" s="72" t="s">
        <v>701</v>
      </c>
      <c r="B743" s="73" t="s">
        <v>1438</v>
      </c>
      <c r="C743" s="73" t="s">
        <v>671</v>
      </c>
      <c r="D743" s="73" t="s">
        <v>690</v>
      </c>
      <c r="E743" s="73" t="s">
        <v>408</v>
      </c>
      <c r="F743" s="73">
        <v>38</v>
      </c>
      <c r="G743" s="73">
        <v>4963</v>
      </c>
      <c r="H743" s="73">
        <v>10</v>
      </c>
      <c r="I743" s="73">
        <v>7.5</v>
      </c>
      <c r="J743" s="73" t="s">
        <v>656</v>
      </c>
      <c r="K743" s="73" t="s">
        <v>392</v>
      </c>
      <c r="L743" s="73" t="s">
        <v>649</v>
      </c>
      <c r="M743" s="73">
        <f t="shared" si="133"/>
        <v>188594</v>
      </c>
      <c r="N743" s="73">
        <f t="shared" si="134"/>
        <v>18859.400000000001</v>
      </c>
      <c r="O743" s="73">
        <f t="shared" si="135"/>
        <v>169734.6</v>
      </c>
      <c r="P743" s="73">
        <f t="shared" si="136"/>
        <v>12730.094999999999</v>
      </c>
      <c r="Q743" s="73">
        <f t="shared" si="137"/>
        <v>182464.69500000001</v>
      </c>
      <c r="R743" s="73"/>
      <c r="S743" s="73"/>
      <c r="T743" s="73">
        <f t="shared" si="138"/>
        <v>12730.094999999999</v>
      </c>
      <c r="U743" s="73"/>
      <c r="V743" s="73"/>
      <c r="W743" s="73">
        <f t="shared" si="139"/>
        <v>182964.69500000001</v>
      </c>
      <c r="X743" s="73" t="str">
        <f t="shared" si="140"/>
        <v>High sale</v>
      </c>
      <c r="Y743" s="73">
        <f t="shared" si="144"/>
        <v>8486.7300000000014</v>
      </c>
      <c r="Z743" s="73" t="str" cm="1">
        <f t="array" ref="Z743">_xlfn.IFS(Q743&gt;=300000,"Large",Q743&gt;=150000,"Medium", Q743&gt;=0,"Small")</f>
        <v>Medium</v>
      </c>
      <c r="AA743" s="73" t="str">
        <f t="shared" si="141"/>
        <v>J</v>
      </c>
      <c r="AB743" s="73" t="str">
        <f t="shared" si="142"/>
        <v>00742</v>
      </c>
      <c r="AC743" s="73" t="str">
        <f t="shared" si="143"/>
        <v>Bola-West</v>
      </c>
      <c r="AD743" s="73"/>
      <c r="AE743" s="73"/>
      <c r="AF743" s="73"/>
      <c r="AG743" s="73"/>
      <c r="AH743" s="74"/>
      <c r="AI743" s="75"/>
    </row>
    <row r="744" spans="1:35" x14ac:dyDescent="0.3">
      <c r="A744" s="76" t="s">
        <v>632</v>
      </c>
      <c r="B744" s="69" t="s">
        <v>1439</v>
      </c>
      <c r="C744" s="69" t="s">
        <v>662</v>
      </c>
      <c r="D744" s="69" t="s">
        <v>245</v>
      </c>
      <c r="E744" s="69" t="s">
        <v>416</v>
      </c>
      <c r="F744" s="69">
        <v>19</v>
      </c>
      <c r="G744" s="69">
        <v>12405</v>
      </c>
      <c r="H744" s="69">
        <v>0</v>
      </c>
      <c r="I744" s="69">
        <v>7.5</v>
      </c>
      <c r="J744" s="69" t="s">
        <v>648</v>
      </c>
      <c r="K744" s="69" t="s">
        <v>372</v>
      </c>
      <c r="L744" s="69" t="s">
        <v>636</v>
      </c>
      <c r="M744" s="69">
        <f t="shared" si="133"/>
        <v>235695</v>
      </c>
      <c r="N744" s="69">
        <f t="shared" si="134"/>
        <v>0</v>
      </c>
      <c r="O744" s="69">
        <f t="shared" si="135"/>
        <v>235695</v>
      </c>
      <c r="P744" s="69">
        <f t="shared" si="136"/>
        <v>17677.125</v>
      </c>
      <c r="Q744" s="69">
        <f t="shared" si="137"/>
        <v>253372.125</v>
      </c>
      <c r="R744" s="69"/>
      <c r="S744" s="69"/>
      <c r="T744" s="69">
        <f t="shared" si="138"/>
        <v>17677.125</v>
      </c>
      <c r="U744" s="69"/>
      <c r="V744" s="69"/>
      <c r="W744" s="69">
        <f t="shared" si="139"/>
        <v>253872.125</v>
      </c>
      <c r="X744" s="69" t="str">
        <f t="shared" si="140"/>
        <v>High sale</v>
      </c>
      <c r="Y744" s="69">
        <f t="shared" si="144"/>
        <v>0</v>
      </c>
      <c r="Z744" s="69" t="str" cm="1">
        <f t="array" ref="Z744">_xlfn.IFS(Q744&gt;=300000,"Large",Q744&gt;=150000,"Medium", Q744&gt;=0,"Small")</f>
        <v>Medium</v>
      </c>
      <c r="AA744" s="69" t="str">
        <f t="shared" si="141"/>
        <v>J</v>
      </c>
      <c r="AB744" s="69" t="str">
        <f t="shared" si="142"/>
        <v>00743</v>
      </c>
      <c r="AC744" s="69" t="str">
        <f t="shared" si="143"/>
        <v>Ade-South</v>
      </c>
      <c r="AD744" s="69"/>
      <c r="AE744" s="69"/>
      <c r="AF744" s="69"/>
      <c r="AG744" s="69"/>
      <c r="AH744" s="70"/>
      <c r="AI744" s="71"/>
    </row>
    <row r="745" spans="1:35" x14ac:dyDescent="0.3">
      <c r="A745" s="72" t="s">
        <v>696</v>
      </c>
      <c r="B745" s="73" t="s">
        <v>1440</v>
      </c>
      <c r="C745" s="73" t="s">
        <v>373</v>
      </c>
      <c r="D745" s="73" t="s">
        <v>640</v>
      </c>
      <c r="E745" s="73" t="s">
        <v>641</v>
      </c>
      <c r="F745" s="73">
        <v>7</v>
      </c>
      <c r="G745" s="73">
        <v>12248</v>
      </c>
      <c r="H745" s="73">
        <v>5</v>
      </c>
      <c r="I745" s="73">
        <v>7.5</v>
      </c>
      <c r="J745" s="73" t="s">
        <v>642</v>
      </c>
      <c r="K745" s="73" t="s">
        <v>384</v>
      </c>
      <c r="L745" s="73" t="s">
        <v>649</v>
      </c>
      <c r="M745" s="73">
        <f t="shared" si="133"/>
        <v>85736</v>
      </c>
      <c r="N745" s="73">
        <f t="shared" si="134"/>
        <v>4286.8</v>
      </c>
      <c r="O745" s="73">
        <f t="shared" si="135"/>
        <v>81449.2</v>
      </c>
      <c r="P745" s="73">
        <f t="shared" si="136"/>
        <v>6108.69</v>
      </c>
      <c r="Q745" s="73">
        <f t="shared" si="137"/>
        <v>87557.89</v>
      </c>
      <c r="R745" s="73"/>
      <c r="S745" s="73"/>
      <c r="T745" s="73">
        <f t="shared" si="138"/>
        <v>6108.69</v>
      </c>
      <c r="U745" s="73"/>
      <c r="V745" s="73"/>
      <c r="W745" s="73">
        <f t="shared" si="139"/>
        <v>88057.89</v>
      </c>
      <c r="X745" s="73" t="str">
        <f t="shared" si="140"/>
        <v>Low Sale</v>
      </c>
      <c r="Y745" s="73">
        <f t="shared" si="144"/>
        <v>0</v>
      </c>
      <c r="Z745" s="73" t="str" cm="1">
        <f t="array" ref="Z745">_xlfn.IFS(Q745&gt;=300000,"Large",Q745&gt;=150000,"Medium", Q745&gt;=0,"Small")</f>
        <v>Small</v>
      </c>
      <c r="AA745" s="73" t="str">
        <f t="shared" si="141"/>
        <v>J</v>
      </c>
      <c r="AB745" s="73" t="str">
        <f t="shared" si="142"/>
        <v>00744</v>
      </c>
      <c r="AC745" s="73" t="str">
        <f t="shared" si="143"/>
        <v>Fatima-West</v>
      </c>
      <c r="AD745" s="73"/>
      <c r="AE745" s="73"/>
      <c r="AF745" s="73"/>
      <c r="AG745" s="73"/>
      <c r="AH745" s="74"/>
      <c r="AI745" s="75"/>
    </row>
    <row r="746" spans="1:35" x14ac:dyDescent="0.3">
      <c r="A746" s="76" t="s">
        <v>812</v>
      </c>
      <c r="B746" s="69" t="s">
        <v>1441</v>
      </c>
      <c r="C746" s="69" t="s">
        <v>646</v>
      </c>
      <c r="D746" s="69" t="s">
        <v>710</v>
      </c>
      <c r="E746" s="69" t="s">
        <v>641</v>
      </c>
      <c r="F746" s="69">
        <v>47</v>
      </c>
      <c r="G746" s="69">
        <v>8204</v>
      </c>
      <c r="H746" s="69">
        <v>15</v>
      </c>
      <c r="I746" s="69">
        <v>7.5</v>
      </c>
      <c r="J746" s="69" t="s">
        <v>648</v>
      </c>
      <c r="K746" s="69" t="s">
        <v>384</v>
      </c>
      <c r="L746" s="69" t="s">
        <v>643</v>
      </c>
      <c r="M746" s="69">
        <f t="shared" si="133"/>
        <v>385588</v>
      </c>
      <c r="N746" s="69">
        <f t="shared" si="134"/>
        <v>57838.2</v>
      </c>
      <c r="O746" s="69">
        <f t="shared" si="135"/>
        <v>327749.8</v>
      </c>
      <c r="P746" s="69">
        <f t="shared" si="136"/>
        <v>24581.235000000001</v>
      </c>
      <c r="Q746" s="69">
        <f t="shared" si="137"/>
        <v>352331.03499999997</v>
      </c>
      <c r="R746" s="69"/>
      <c r="S746" s="69"/>
      <c r="T746" s="69">
        <f t="shared" si="138"/>
        <v>24581.234999999997</v>
      </c>
      <c r="U746" s="69"/>
      <c r="V746" s="69"/>
      <c r="W746" s="69">
        <f t="shared" si="139"/>
        <v>352831.03499999997</v>
      </c>
      <c r="X746" s="69" t="str">
        <f t="shared" si="140"/>
        <v>High sale</v>
      </c>
      <c r="Y746" s="69">
        <f t="shared" si="144"/>
        <v>16387.490000000002</v>
      </c>
      <c r="Z746" s="69" t="str" cm="1">
        <f t="array" ref="Z746">_xlfn.IFS(Q746&gt;=300000,"Large",Q746&gt;=150000,"Medium", Q746&gt;=0,"Small")</f>
        <v>Large</v>
      </c>
      <c r="AA746" s="69" t="str">
        <f t="shared" si="141"/>
        <v>J</v>
      </c>
      <c r="AB746" s="69" t="str">
        <f t="shared" si="142"/>
        <v>00745</v>
      </c>
      <c r="AC746" s="69" t="str">
        <f t="shared" si="143"/>
        <v>Lucky-North</v>
      </c>
      <c r="AD746" s="69"/>
      <c r="AE746" s="69"/>
      <c r="AF746" s="69"/>
      <c r="AG746" s="69"/>
      <c r="AH746" s="70"/>
      <c r="AI746" s="71"/>
    </row>
    <row r="747" spans="1:35" x14ac:dyDescent="0.3">
      <c r="A747" s="72" t="s">
        <v>658</v>
      </c>
      <c r="B747" s="73" t="s">
        <v>1442</v>
      </c>
      <c r="C747" s="73" t="s">
        <v>639</v>
      </c>
      <c r="D747" s="73" t="s">
        <v>685</v>
      </c>
      <c r="E747" s="73" t="s">
        <v>406</v>
      </c>
      <c r="F747" s="73">
        <v>25</v>
      </c>
      <c r="G747" s="73">
        <v>6493</v>
      </c>
      <c r="H747" s="73">
        <v>5</v>
      </c>
      <c r="I747" s="73">
        <v>7.5</v>
      </c>
      <c r="J747" s="73" t="s">
        <v>648</v>
      </c>
      <c r="K747" s="73" t="s">
        <v>372</v>
      </c>
      <c r="L747" s="73" t="s">
        <v>665</v>
      </c>
      <c r="M747" s="73">
        <f t="shared" si="133"/>
        <v>162325</v>
      </c>
      <c r="N747" s="73">
        <f t="shared" si="134"/>
        <v>8116.25</v>
      </c>
      <c r="O747" s="73">
        <f t="shared" si="135"/>
        <v>154208.75</v>
      </c>
      <c r="P747" s="73">
        <f t="shared" si="136"/>
        <v>11565.65625</v>
      </c>
      <c r="Q747" s="73">
        <f t="shared" si="137"/>
        <v>165774.40625</v>
      </c>
      <c r="R747" s="73"/>
      <c r="S747" s="73"/>
      <c r="T747" s="73">
        <f t="shared" si="138"/>
        <v>11565.65625</v>
      </c>
      <c r="U747" s="73"/>
      <c r="V747" s="73"/>
      <c r="W747" s="73">
        <f t="shared" si="139"/>
        <v>166274.40625</v>
      </c>
      <c r="X747" s="73" t="str">
        <f t="shared" si="140"/>
        <v>High sale</v>
      </c>
      <c r="Y747" s="73">
        <f t="shared" si="144"/>
        <v>0</v>
      </c>
      <c r="Z747" s="73" t="str" cm="1">
        <f t="array" ref="Z747">_xlfn.IFS(Q747&gt;=300000,"Large",Q747&gt;=150000,"Medium", Q747&gt;=0,"Small")</f>
        <v>Medium</v>
      </c>
      <c r="AA747" s="73" t="str">
        <f t="shared" si="141"/>
        <v>J</v>
      </c>
      <c r="AB747" s="73" t="str">
        <f t="shared" si="142"/>
        <v>00746</v>
      </c>
      <c r="AC747" s="73" t="str">
        <f t="shared" si="143"/>
        <v>Grace-East</v>
      </c>
      <c r="AD747" s="73"/>
      <c r="AE747" s="73"/>
      <c r="AF747" s="73"/>
      <c r="AG747" s="73"/>
      <c r="AH747" s="74"/>
      <c r="AI747" s="75"/>
    </row>
    <row r="748" spans="1:35" x14ac:dyDescent="0.3">
      <c r="A748" s="76" t="s">
        <v>733</v>
      </c>
      <c r="B748" s="69" t="s">
        <v>1443</v>
      </c>
      <c r="C748" s="69" t="s">
        <v>93</v>
      </c>
      <c r="D748" s="69" t="s">
        <v>698</v>
      </c>
      <c r="E748" s="69" t="s">
        <v>377</v>
      </c>
      <c r="F748" s="69">
        <v>47</v>
      </c>
      <c r="G748" s="69">
        <v>5194</v>
      </c>
      <c r="H748" s="69">
        <v>10</v>
      </c>
      <c r="I748" s="69">
        <v>7.5</v>
      </c>
      <c r="J748" s="69" t="s">
        <v>656</v>
      </c>
      <c r="K748" s="69" t="s">
        <v>392</v>
      </c>
      <c r="L748" s="69" t="s">
        <v>636</v>
      </c>
      <c r="M748" s="69">
        <f t="shared" si="133"/>
        <v>244118</v>
      </c>
      <c r="N748" s="69">
        <f t="shared" si="134"/>
        <v>24411.8</v>
      </c>
      <c r="O748" s="69">
        <f t="shared" si="135"/>
        <v>219706.2</v>
      </c>
      <c r="P748" s="69">
        <f t="shared" si="136"/>
        <v>16477.965</v>
      </c>
      <c r="Q748" s="69">
        <f t="shared" si="137"/>
        <v>236184.16500000001</v>
      </c>
      <c r="R748" s="69"/>
      <c r="S748" s="69"/>
      <c r="T748" s="69">
        <f t="shared" si="138"/>
        <v>16477.965</v>
      </c>
      <c r="U748" s="69"/>
      <c r="V748" s="69"/>
      <c r="W748" s="69">
        <f t="shared" si="139"/>
        <v>236684.16500000001</v>
      </c>
      <c r="X748" s="69" t="str">
        <f t="shared" si="140"/>
        <v>High sale</v>
      </c>
      <c r="Y748" s="69">
        <f t="shared" si="144"/>
        <v>10985.310000000001</v>
      </c>
      <c r="Z748" s="69" t="str" cm="1">
        <f t="array" ref="Z748">_xlfn.IFS(Q748&gt;=300000,"Large",Q748&gt;=150000,"Medium", Q748&gt;=0,"Small")</f>
        <v>Medium</v>
      </c>
      <c r="AA748" s="69" t="str">
        <f t="shared" si="141"/>
        <v>J</v>
      </c>
      <c r="AB748" s="69" t="str">
        <f t="shared" si="142"/>
        <v>00747</v>
      </c>
      <c r="AC748" s="69" t="str">
        <f t="shared" si="143"/>
        <v>Ibrahim-South</v>
      </c>
      <c r="AD748" s="69"/>
      <c r="AE748" s="69"/>
      <c r="AF748" s="69"/>
      <c r="AG748" s="69"/>
      <c r="AH748" s="70"/>
      <c r="AI748" s="71"/>
    </row>
    <row r="749" spans="1:35" x14ac:dyDescent="0.3">
      <c r="A749" s="72" t="s">
        <v>760</v>
      </c>
      <c r="B749" s="73" t="s">
        <v>1444</v>
      </c>
      <c r="C749" s="73" t="s">
        <v>100</v>
      </c>
      <c r="D749" s="73" t="s">
        <v>246</v>
      </c>
      <c r="E749" s="73" t="s">
        <v>416</v>
      </c>
      <c r="F749" s="73">
        <v>11</v>
      </c>
      <c r="G749" s="73">
        <v>13246</v>
      </c>
      <c r="H749" s="73">
        <v>10</v>
      </c>
      <c r="I749" s="73">
        <v>7.5</v>
      </c>
      <c r="J749" s="73" t="s">
        <v>648</v>
      </c>
      <c r="K749" s="73" t="s">
        <v>372</v>
      </c>
      <c r="L749" s="73" t="s">
        <v>649</v>
      </c>
      <c r="M749" s="73">
        <f t="shared" si="133"/>
        <v>145706</v>
      </c>
      <c r="N749" s="73">
        <f t="shared" si="134"/>
        <v>14570.6</v>
      </c>
      <c r="O749" s="73">
        <f t="shared" si="135"/>
        <v>131135.4</v>
      </c>
      <c r="P749" s="73">
        <f t="shared" si="136"/>
        <v>9835.1550000000007</v>
      </c>
      <c r="Q749" s="73">
        <f t="shared" si="137"/>
        <v>140970.55499999999</v>
      </c>
      <c r="R749" s="73"/>
      <c r="S749" s="73"/>
      <c r="T749" s="73">
        <f t="shared" si="138"/>
        <v>9835.1549999999988</v>
      </c>
      <c r="U749" s="73"/>
      <c r="V749" s="73"/>
      <c r="W749" s="73">
        <f t="shared" si="139"/>
        <v>141470.55499999999</v>
      </c>
      <c r="X749" s="73" t="str">
        <f t="shared" si="140"/>
        <v>High sale</v>
      </c>
      <c r="Y749" s="73">
        <f t="shared" si="144"/>
        <v>0</v>
      </c>
      <c r="Z749" s="73" t="str" cm="1">
        <f t="array" ref="Z749">_xlfn.IFS(Q749&gt;=300000,"Large",Q749&gt;=150000,"Medium", Q749&gt;=0,"Small")</f>
        <v>Small</v>
      </c>
      <c r="AA749" s="73" t="str">
        <f t="shared" si="141"/>
        <v>J</v>
      </c>
      <c r="AB749" s="73" t="str">
        <f t="shared" si="142"/>
        <v>00748</v>
      </c>
      <c r="AC749" s="73" t="str">
        <f t="shared" si="143"/>
        <v>Kemi-West</v>
      </c>
      <c r="AD749" s="73"/>
      <c r="AE749" s="73"/>
      <c r="AF749" s="73"/>
      <c r="AG749" s="73"/>
      <c r="AH749" s="74"/>
      <c r="AI749" s="75"/>
    </row>
    <row r="750" spans="1:35" x14ac:dyDescent="0.3">
      <c r="A750" s="76" t="s">
        <v>743</v>
      </c>
      <c r="B750" s="69" t="s">
        <v>1445</v>
      </c>
      <c r="C750" s="69" t="s">
        <v>379</v>
      </c>
      <c r="D750" s="69" t="s">
        <v>718</v>
      </c>
      <c r="E750" s="69" t="s">
        <v>403</v>
      </c>
      <c r="F750" s="69">
        <v>28</v>
      </c>
      <c r="G750" s="69">
        <v>10732</v>
      </c>
      <c r="H750" s="69">
        <v>0</v>
      </c>
      <c r="I750" s="69">
        <v>7.5</v>
      </c>
      <c r="J750" s="69" t="s">
        <v>656</v>
      </c>
      <c r="K750" s="69" t="s">
        <v>384</v>
      </c>
      <c r="L750" s="69" t="s">
        <v>665</v>
      </c>
      <c r="M750" s="69">
        <f t="shared" si="133"/>
        <v>300496</v>
      </c>
      <c r="N750" s="69">
        <f t="shared" si="134"/>
        <v>0</v>
      </c>
      <c r="O750" s="69">
        <f t="shared" si="135"/>
        <v>300496</v>
      </c>
      <c r="P750" s="69">
        <f t="shared" si="136"/>
        <v>22537.200000000001</v>
      </c>
      <c r="Q750" s="69">
        <f t="shared" si="137"/>
        <v>323033.2</v>
      </c>
      <c r="R750" s="69"/>
      <c r="S750" s="69"/>
      <c r="T750" s="69">
        <f t="shared" si="138"/>
        <v>22537.200000000001</v>
      </c>
      <c r="U750" s="69"/>
      <c r="V750" s="69"/>
      <c r="W750" s="69">
        <f t="shared" si="139"/>
        <v>323533.2</v>
      </c>
      <c r="X750" s="69" t="str">
        <f t="shared" si="140"/>
        <v>High sale</v>
      </c>
      <c r="Y750" s="69">
        <f t="shared" si="144"/>
        <v>0</v>
      </c>
      <c r="Z750" s="69" t="str" cm="1">
        <f t="array" ref="Z750">_xlfn.IFS(Q750&gt;=300000,"Large",Q750&gt;=150000,"Medium", Q750&gt;=0,"Small")</f>
        <v>Large</v>
      </c>
      <c r="AA750" s="69" t="str">
        <f t="shared" si="141"/>
        <v>J</v>
      </c>
      <c r="AB750" s="69" t="str">
        <f t="shared" si="142"/>
        <v>00749</v>
      </c>
      <c r="AC750" s="69" t="str">
        <f t="shared" si="143"/>
        <v>John-East</v>
      </c>
      <c r="AD750" s="69"/>
      <c r="AE750" s="69"/>
      <c r="AF750" s="69"/>
      <c r="AG750" s="69"/>
      <c r="AH750" s="70"/>
      <c r="AI750" s="71"/>
    </row>
    <row r="751" spans="1:35" x14ac:dyDescent="0.3">
      <c r="A751" s="72" t="s">
        <v>747</v>
      </c>
      <c r="B751" s="73" t="s">
        <v>1446</v>
      </c>
      <c r="C751" s="73" t="s">
        <v>639</v>
      </c>
      <c r="D751" s="73" t="s">
        <v>660</v>
      </c>
      <c r="E751" s="73" t="s">
        <v>406</v>
      </c>
      <c r="F751" s="73">
        <v>2</v>
      </c>
      <c r="G751" s="73">
        <v>11222</v>
      </c>
      <c r="H751" s="73">
        <v>15</v>
      </c>
      <c r="I751" s="73">
        <v>7.5</v>
      </c>
      <c r="J751" s="73" t="s">
        <v>656</v>
      </c>
      <c r="K751" s="73" t="s">
        <v>392</v>
      </c>
      <c r="L751" s="73" t="s">
        <v>636</v>
      </c>
      <c r="M751" s="73">
        <f t="shared" si="133"/>
        <v>22444</v>
      </c>
      <c r="N751" s="73">
        <f t="shared" si="134"/>
        <v>3366.6</v>
      </c>
      <c r="O751" s="73">
        <f t="shared" si="135"/>
        <v>19077.400000000001</v>
      </c>
      <c r="P751" s="73">
        <f t="shared" si="136"/>
        <v>1430.8050000000001</v>
      </c>
      <c r="Q751" s="73">
        <f t="shared" si="137"/>
        <v>20508.205000000002</v>
      </c>
      <c r="R751" s="73"/>
      <c r="S751" s="73"/>
      <c r="T751" s="73">
        <f t="shared" si="138"/>
        <v>1430.8050000000001</v>
      </c>
      <c r="U751" s="73"/>
      <c r="V751" s="73"/>
      <c r="W751" s="73">
        <f t="shared" si="139"/>
        <v>21008.205000000002</v>
      </c>
      <c r="X751" s="73" t="str">
        <f t="shared" si="140"/>
        <v>Low Sale</v>
      </c>
      <c r="Y751" s="73">
        <f t="shared" si="144"/>
        <v>0</v>
      </c>
      <c r="Z751" s="73" t="str" cm="1">
        <f t="array" ref="Z751">_xlfn.IFS(Q751&gt;=300000,"Large",Q751&gt;=150000,"Medium", Q751&gt;=0,"Small")</f>
        <v>Small</v>
      </c>
      <c r="AA751" s="73" t="str">
        <f t="shared" si="141"/>
        <v>J</v>
      </c>
      <c r="AB751" s="73" t="str">
        <f t="shared" si="142"/>
        <v>00750</v>
      </c>
      <c r="AC751" s="73" t="str">
        <f t="shared" si="143"/>
        <v>Grace-South</v>
      </c>
      <c r="AD751" s="73"/>
      <c r="AE751" s="73"/>
      <c r="AF751" s="73"/>
      <c r="AG751" s="73"/>
      <c r="AH751" s="74"/>
      <c r="AI751" s="75"/>
    </row>
    <row r="752" spans="1:35" x14ac:dyDescent="0.3">
      <c r="A752" s="76" t="s">
        <v>650</v>
      </c>
      <c r="B752" s="69" t="s">
        <v>1447</v>
      </c>
      <c r="C752" s="69" t="s">
        <v>100</v>
      </c>
      <c r="D752" s="69" t="s">
        <v>660</v>
      </c>
      <c r="E752" s="69" t="s">
        <v>406</v>
      </c>
      <c r="F752" s="69">
        <v>18</v>
      </c>
      <c r="G752" s="69">
        <v>4783</v>
      </c>
      <c r="H752" s="69">
        <v>10</v>
      </c>
      <c r="I752" s="69">
        <v>7.5</v>
      </c>
      <c r="J752" s="69" t="s">
        <v>656</v>
      </c>
      <c r="K752" s="69" t="s">
        <v>384</v>
      </c>
      <c r="L752" s="69" t="s">
        <v>636</v>
      </c>
      <c r="M752" s="69">
        <f t="shared" si="133"/>
        <v>86094</v>
      </c>
      <c r="N752" s="69">
        <f t="shared" si="134"/>
        <v>8609.4</v>
      </c>
      <c r="O752" s="69">
        <f t="shared" si="135"/>
        <v>77484.600000000006</v>
      </c>
      <c r="P752" s="69">
        <f t="shared" si="136"/>
        <v>5811.3450000000003</v>
      </c>
      <c r="Q752" s="69">
        <f t="shared" si="137"/>
        <v>83295.945000000007</v>
      </c>
      <c r="R752" s="69"/>
      <c r="S752" s="69"/>
      <c r="T752" s="69">
        <f t="shared" si="138"/>
        <v>5811.3450000000003</v>
      </c>
      <c r="U752" s="69"/>
      <c r="V752" s="69"/>
      <c r="W752" s="69">
        <f t="shared" si="139"/>
        <v>83795.945000000007</v>
      </c>
      <c r="X752" s="69" t="str">
        <f t="shared" si="140"/>
        <v>Low Sale</v>
      </c>
      <c r="Y752" s="69">
        <f t="shared" si="144"/>
        <v>0</v>
      </c>
      <c r="Z752" s="69" t="str" cm="1">
        <f t="array" ref="Z752">_xlfn.IFS(Q752&gt;=300000,"Large",Q752&gt;=150000,"Medium", Q752&gt;=0,"Small")</f>
        <v>Small</v>
      </c>
      <c r="AA752" s="69" t="str">
        <f t="shared" si="141"/>
        <v>J</v>
      </c>
      <c r="AB752" s="69" t="str">
        <f t="shared" si="142"/>
        <v>00751</v>
      </c>
      <c r="AC752" s="69" t="str">
        <f t="shared" si="143"/>
        <v>Kemi-South</v>
      </c>
      <c r="AD752" s="69"/>
      <c r="AE752" s="69"/>
      <c r="AF752" s="69"/>
      <c r="AG752" s="69"/>
      <c r="AH752" s="70"/>
      <c r="AI752" s="71"/>
    </row>
    <row r="753" spans="1:35" x14ac:dyDescent="0.3">
      <c r="A753" s="72" t="s">
        <v>760</v>
      </c>
      <c r="B753" s="73" t="s">
        <v>1448</v>
      </c>
      <c r="C753" s="73" t="s">
        <v>373</v>
      </c>
      <c r="D753" s="73" t="s">
        <v>718</v>
      </c>
      <c r="E753" s="73" t="s">
        <v>403</v>
      </c>
      <c r="F753" s="73">
        <v>14</v>
      </c>
      <c r="G753" s="73">
        <v>12644</v>
      </c>
      <c r="H753" s="73">
        <v>0</v>
      </c>
      <c r="I753" s="73">
        <v>7.5</v>
      </c>
      <c r="J753" s="73" t="s">
        <v>648</v>
      </c>
      <c r="K753" s="73" t="s">
        <v>384</v>
      </c>
      <c r="L753" s="73" t="s">
        <v>643</v>
      </c>
      <c r="M753" s="73">
        <f t="shared" si="133"/>
        <v>177016</v>
      </c>
      <c r="N753" s="73">
        <f t="shared" si="134"/>
        <v>0</v>
      </c>
      <c r="O753" s="73">
        <f t="shared" si="135"/>
        <v>177016</v>
      </c>
      <c r="P753" s="73">
        <f t="shared" si="136"/>
        <v>13276.2</v>
      </c>
      <c r="Q753" s="73">
        <f t="shared" si="137"/>
        <v>190292.2</v>
      </c>
      <c r="R753" s="73"/>
      <c r="S753" s="73"/>
      <c r="T753" s="73">
        <f t="shared" si="138"/>
        <v>13276.199999999999</v>
      </c>
      <c r="U753" s="73"/>
      <c r="V753" s="73"/>
      <c r="W753" s="73">
        <f t="shared" si="139"/>
        <v>190792.2</v>
      </c>
      <c r="X753" s="73" t="str">
        <f t="shared" si="140"/>
        <v>High sale</v>
      </c>
      <c r="Y753" s="73">
        <f t="shared" si="144"/>
        <v>0</v>
      </c>
      <c r="Z753" s="73" t="str" cm="1">
        <f t="array" ref="Z753">_xlfn.IFS(Q753&gt;=300000,"Large",Q753&gt;=150000,"Medium", Q753&gt;=0,"Small")</f>
        <v>Medium</v>
      </c>
      <c r="AA753" s="73" t="str">
        <f t="shared" si="141"/>
        <v>J</v>
      </c>
      <c r="AB753" s="73" t="str">
        <f t="shared" si="142"/>
        <v>00752</v>
      </c>
      <c r="AC753" s="73" t="str">
        <f t="shared" si="143"/>
        <v>Fatima-North</v>
      </c>
      <c r="AD753" s="73"/>
      <c r="AE753" s="73"/>
      <c r="AF753" s="73"/>
      <c r="AG753" s="73"/>
      <c r="AH753" s="74"/>
      <c r="AI753" s="75"/>
    </row>
    <row r="754" spans="1:35" x14ac:dyDescent="0.3">
      <c r="A754" s="76" t="s">
        <v>708</v>
      </c>
      <c r="B754" s="69" t="s">
        <v>1449</v>
      </c>
      <c r="C754" s="69" t="s">
        <v>379</v>
      </c>
      <c r="D754" s="69" t="s">
        <v>681</v>
      </c>
      <c r="E754" s="69" t="s">
        <v>673</v>
      </c>
      <c r="F754" s="69">
        <v>47</v>
      </c>
      <c r="G754" s="69">
        <v>7640</v>
      </c>
      <c r="H754" s="69">
        <v>5</v>
      </c>
      <c r="I754" s="69">
        <v>7.5</v>
      </c>
      <c r="J754" s="69" t="s">
        <v>656</v>
      </c>
      <c r="K754" s="69" t="s">
        <v>372</v>
      </c>
      <c r="L754" s="69" t="s">
        <v>665</v>
      </c>
      <c r="M754" s="69">
        <f t="shared" si="133"/>
        <v>359080</v>
      </c>
      <c r="N754" s="69">
        <f t="shared" si="134"/>
        <v>17954</v>
      </c>
      <c r="O754" s="69">
        <f t="shared" si="135"/>
        <v>341126</v>
      </c>
      <c r="P754" s="69">
        <f t="shared" si="136"/>
        <v>25584.45</v>
      </c>
      <c r="Q754" s="69">
        <f t="shared" si="137"/>
        <v>366710.45</v>
      </c>
      <c r="R754" s="69"/>
      <c r="S754" s="69"/>
      <c r="T754" s="69">
        <f t="shared" si="138"/>
        <v>25584.45</v>
      </c>
      <c r="U754" s="69"/>
      <c r="V754" s="69"/>
      <c r="W754" s="69">
        <f t="shared" si="139"/>
        <v>367210.45</v>
      </c>
      <c r="X754" s="69" t="str">
        <f t="shared" si="140"/>
        <v>High sale</v>
      </c>
      <c r="Y754" s="69">
        <f t="shared" si="144"/>
        <v>17056.3</v>
      </c>
      <c r="Z754" s="69" t="str" cm="1">
        <f t="array" ref="Z754">_xlfn.IFS(Q754&gt;=300000,"Large",Q754&gt;=150000,"Medium", Q754&gt;=0,"Small")</f>
        <v>Large</v>
      </c>
      <c r="AA754" s="69" t="str">
        <f t="shared" si="141"/>
        <v>J</v>
      </c>
      <c r="AB754" s="69" t="str">
        <f t="shared" si="142"/>
        <v>00753</v>
      </c>
      <c r="AC754" s="69" t="str">
        <f t="shared" si="143"/>
        <v>John-East</v>
      </c>
      <c r="AD754" s="69"/>
      <c r="AE754" s="69"/>
      <c r="AF754" s="69"/>
      <c r="AG754" s="69"/>
      <c r="AH754" s="70"/>
      <c r="AI754" s="71"/>
    </row>
    <row r="755" spans="1:35" x14ac:dyDescent="0.3">
      <c r="A755" s="72" t="s">
        <v>747</v>
      </c>
      <c r="B755" s="73" t="s">
        <v>1450</v>
      </c>
      <c r="C755" s="73" t="s">
        <v>646</v>
      </c>
      <c r="D755" s="73" t="s">
        <v>690</v>
      </c>
      <c r="E755" s="73" t="s">
        <v>408</v>
      </c>
      <c r="F755" s="73">
        <v>50</v>
      </c>
      <c r="G755" s="73">
        <v>12578</v>
      </c>
      <c r="H755" s="73">
        <v>5</v>
      </c>
      <c r="I755" s="73">
        <v>7.5</v>
      </c>
      <c r="J755" s="73" t="s">
        <v>648</v>
      </c>
      <c r="K755" s="73" t="s">
        <v>372</v>
      </c>
      <c r="L755" s="73" t="s">
        <v>665</v>
      </c>
      <c r="M755" s="73">
        <f t="shared" si="133"/>
        <v>628900</v>
      </c>
      <c r="N755" s="73">
        <f t="shared" si="134"/>
        <v>31445</v>
      </c>
      <c r="O755" s="73">
        <f t="shared" si="135"/>
        <v>597455</v>
      </c>
      <c r="P755" s="73">
        <f t="shared" si="136"/>
        <v>44809.125</v>
      </c>
      <c r="Q755" s="73">
        <f t="shared" si="137"/>
        <v>642264.125</v>
      </c>
      <c r="R755" s="73"/>
      <c r="S755" s="73"/>
      <c r="T755" s="73">
        <f t="shared" si="138"/>
        <v>44809.125</v>
      </c>
      <c r="U755" s="73"/>
      <c r="V755" s="73"/>
      <c r="W755" s="73">
        <f t="shared" si="139"/>
        <v>642764.125</v>
      </c>
      <c r="X755" s="73" t="str">
        <f t="shared" si="140"/>
        <v>High sale</v>
      </c>
      <c r="Y755" s="73">
        <f t="shared" si="144"/>
        <v>29872.75</v>
      </c>
      <c r="Z755" s="73" t="str" cm="1">
        <f t="array" ref="Z755">_xlfn.IFS(Q755&gt;=300000,"Large",Q755&gt;=150000,"Medium", Q755&gt;=0,"Small")</f>
        <v>Large</v>
      </c>
      <c r="AA755" s="73" t="str">
        <f t="shared" si="141"/>
        <v>J</v>
      </c>
      <c r="AB755" s="73" t="str">
        <f t="shared" si="142"/>
        <v>00754</v>
      </c>
      <c r="AC755" s="73" t="str">
        <f t="shared" si="143"/>
        <v>Lucky-East</v>
      </c>
      <c r="AD755" s="73"/>
      <c r="AE755" s="73"/>
      <c r="AF755" s="73"/>
      <c r="AG755" s="73"/>
      <c r="AH755" s="74"/>
      <c r="AI755" s="75"/>
    </row>
    <row r="756" spans="1:35" x14ac:dyDescent="0.3">
      <c r="A756" s="76" t="s">
        <v>654</v>
      </c>
      <c r="B756" s="69" t="s">
        <v>1451</v>
      </c>
      <c r="C756" s="69" t="s">
        <v>373</v>
      </c>
      <c r="D756" s="69" t="s">
        <v>246</v>
      </c>
      <c r="E756" s="69" t="s">
        <v>416</v>
      </c>
      <c r="F756" s="69">
        <v>16</v>
      </c>
      <c r="G756" s="69">
        <v>2238</v>
      </c>
      <c r="H756" s="69">
        <v>0</v>
      </c>
      <c r="I756" s="69">
        <v>7.5</v>
      </c>
      <c r="J756" s="69" t="s">
        <v>635</v>
      </c>
      <c r="K756" s="69" t="s">
        <v>372</v>
      </c>
      <c r="L756" s="69" t="s">
        <v>643</v>
      </c>
      <c r="M756" s="69">
        <f t="shared" si="133"/>
        <v>35808</v>
      </c>
      <c r="N756" s="69">
        <f t="shared" si="134"/>
        <v>0</v>
      </c>
      <c r="O756" s="69">
        <f t="shared" si="135"/>
        <v>35808</v>
      </c>
      <c r="P756" s="69">
        <f t="shared" si="136"/>
        <v>2685.6</v>
      </c>
      <c r="Q756" s="69">
        <f t="shared" si="137"/>
        <v>38493.599999999999</v>
      </c>
      <c r="R756" s="69"/>
      <c r="S756" s="69"/>
      <c r="T756" s="69">
        <f t="shared" si="138"/>
        <v>2685.6</v>
      </c>
      <c r="U756" s="69"/>
      <c r="V756" s="69"/>
      <c r="W756" s="69">
        <f t="shared" si="139"/>
        <v>38993.599999999999</v>
      </c>
      <c r="X756" s="69" t="str">
        <f t="shared" si="140"/>
        <v>Low Sale</v>
      </c>
      <c r="Y756" s="69">
        <f t="shared" si="144"/>
        <v>0</v>
      </c>
      <c r="Z756" s="69" t="str" cm="1">
        <f t="array" ref="Z756">_xlfn.IFS(Q756&gt;=300000,"Large",Q756&gt;=150000,"Medium", Q756&gt;=0,"Small")</f>
        <v>Small</v>
      </c>
      <c r="AA756" s="69" t="str">
        <f t="shared" si="141"/>
        <v>J</v>
      </c>
      <c r="AB756" s="69" t="str">
        <f t="shared" si="142"/>
        <v>00755</v>
      </c>
      <c r="AC756" s="69" t="str">
        <f t="shared" si="143"/>
        <v>Fatima-North</v>
      </c>
      <c r="AD756" s="69"/>
      <c r="AE756" s="69"/>
      <c r="AF756" s="69"/>
      <c r="AG756" s="69"/>
      <c r="AH756" s="70"/>
      <c r="AI756" s="71"/>
    </row>
    <row r="757" spans="1:35" x14ac:dyDescent="0.3">
      <c r="A757" s="72" t="s">
        <v>727</v>
      </c>
      <c r="B757" s="73" t="s">
        <v>1452</v>
      </c>
      <c r="C757" s="73" t="s">
        <v>714</v>
      </c>
      <c r="D757" s="73" t="s">
        <v>681</v>
      </c>
      <c r="E757" s="73" t="s">
        <v>673</v>
      </c>
      <c r="F757" s="73">
        <v>33</v>
      </c>
      <c r="G757" s="73">
        <v>840</v>
      </c>
      <c r="H757" s="73">
        <v>10</v>
      </c>
      <c r="I757" s="73">
        <v>7.5</v>
      </c>
      <c r="J757" s="73" t="s">
        <v>648</v>
      </c>
      <c r="K757" s="73" t="s">
        <v>372</v>
      </c>
      <c r="L757" s="73" t="s">
        <v>643</v>
      </c>
      <c r="M757" s="73">
        <f t="shared" si="133"/>
        <v>27720</v>
      </c>
      <c r="N757" s="73">
        <f t="shared" si="134"/>
        <v>2772</v>
      </c>
      <c r="O757" s="73">
        <f t="shared" si="135"/>
        <v>24948</v>
      </c>
      <c r="P757" s="73">
        <f t="shared" si="136"/>
        <v>1871.1</v>
      </c>
      <c r="Q757" s="73">
        <f t="shared" si="137"/>
        <v>26819.1</v>
      </c>
      <c r="R757" s="73"/>
      <c r="S757" s="73"/>
      <c r="T757" s="73">
        <f t="shared" si="138"/>
        <v>1871.1</v>
      </c>
      <c r="U757" s="73"/>
      <c r="V757" s="73"/>
      <c r="W757" s="73">
        <f t="shared" si="139"/>
        <v>27319.1</v>
      </c>
      <c r="X757" s="73" t="str">
        <f t="shared" si="140"/>
        <v>Low Sale</v>
      </c>
      <c r="Y757" s="73">
        <f t="shared" si="144"/>
        <v>1247.4000000000001</v>
      </c>
      <c r="Z757" s="73" t="str" cm="1">
        <f t="array" ref="Z757">_xlfn.IFS(Q757&gt;=300000,"Large",Q757&gt;=150000,"Medium", Q757&gt;=0,"Small")</f>
        <v>Small</v>
      </c>
      <c r="AA757" s="73" t="str">
        <f t="shared" si="141"/>
        <v>J</v>
      </c>
      <c r="AB757" s="73" t="str">
        <f t="shared" si="142"/>
        <v>00756</v>
      </c>
      <c r="AC757" s="73" t="str">
        <f t="shared" si="143"/>
        <v>Hassan-North</v>
      </c>
      <c r="AD757" s="73"/>
      <c r="AE757" s="73"/>
      <c r="AF757" s="73"/>
      <c r="AG757" s="73"/>
      <c r="AH757" s="74"/>
      <c r="AI757" s="75"/>
    </row>
    <row r="758" spans="1:35" x14ac:dyDescent="0.3">
      <c r="A758" s="76" t="s">
        <v>760</v>
      </c>
      <c r="B758" s="69" t="s">
        <v>1453</v>
      </c>
      <c r="C758" s="69" t="s">
        <v>93</v>
      </c>
      <c r="D758" s="69" t="s">
        <v>710</v>
      </c>
      <c r="E758" s="69" t="s">
        <v>641</v>
      </c>
      <c r="F758" s="69">
        <v>40</v>
      </c>
      <c r="G758" s="69">
        <v>487</v>
      </c>
      <c r="H758" s="69">
        <v>15</v>
      </c>
      <c r="I758" s="69">
        <v>7.5</v>
      </c>
      <c r="J758" s="69" t="s">
        <v>642</v>
      </c>
      <c r="K758" s="69" t="s">
        <v>384</v>
      </c>
      <c r="L758" s="69" t="s">
        <v>665</v>
      </c>
      <c r="M758" s="69">
        <f t="shared" si="133"/>
        <v>19480</v>
      </c>
      <c r="N758" s="69">
        <f t="shared" si="134"/>
        <v>2922</v>
      </c>
      <c r="O758" s="69">
        <f t="shared" si="135"/>
        <v>16558</v>
      </c>
      <c r="P758" s="69">
        <f t="shared" si="136"/>
        <v>1241.8499999999999</v>
      </c>
      <c r="Q758" s="69">
        <f t="shared" si="137"/>
        <v>17799.849999999999</v>
      </c>
      <c r="R758" s="69"/>
      <c r="S758" s="69"/>
      <c r="T758" s="69">
        <f t="shared" si="138"/>
        <v>1241.8499999999999</v>
      </c>
      <c r="U758" s="69"/>
      <c r="V758" s="69"/>
      <c r="W758" s="69">
        <f t="shared" si="139"/>
        <v>18299.849999999999</v>
      </c>
      <c r="X758" s="69" t="str">
        <f t="shared" si="140"/>
        <v>Low Sale</v>
      </c>
      <c r="Y758" s="69">
        <f t="shared" si="144"/>
        <v>827.90000000000009</v>
      </c>
      <c r="Z758" s="69" t="str" cm="1">
        <f t="array" ref="Z758">_xlfn.IFS(Q758&gt;=300000,"Large",Q758&gt;=150000,"Medium", Q758&gt;=0,"Small")</f>
        <v>Small</v>
      </c>
      <c r="AA758" s="69" t="str">
        <f t="shared" si="141"/>
        <v>J</v>
      </c>
      <c r="AB758" s="69" t="str">
        <f t="shared" si="142"/>
        <v>00757</v>
      </c>
      <c r="AC758" s="69" t="str">
        <f t="shared" si="143"/>
        <v>Ibrahim-East</v>
      </c>
      <c r="AD758" s="69"/>
      <c r="AE758" s="69"/>
      <c r="AF758" s="69"/>
      <c r="AG758" s="69"/>
      <c r="AH758" s="70"/>
      <c r="AI758" s="71"/>
    </row>
    <row r="759" spans="1:35" x14ac:dyDescent="0.3">
      <c r="A759" s="72" t="s">
        <v>682</v>
      </c>
      <c r="B759" s="73" t="s">
        <v>1454</v>
      </c>
      <c r="C759" s="73" t="s">
        <v>671</v>
      </c>
      <c r="D759" s="73" t="s">
        <v>640</v>
      </c>
      <c r="E759" s="73" t="s">
        <v>641</v>
      </c>
      <c r="F759" s="73">
        <v>8</v>
      </c>
      <c r="G759" s="73">
        <v>9406</v>
      </c>
      <c r="H759" s="73">
        <v>0</v>
      </c>
      <c r="I759" s="73">
        <v>7.5</v>
      </c>
      <c r="J759" s="73" t="s">
        <v>656</v>
      </c>
      <c r="K759" s="73" t="s">
        <v>392</v>
      </c>
      <c r="L759" s="73" t="s">
        <v>665</v>
      </c>
      <c r="M759" s="73">
        <f t="shared" si="133"/>
        <v>75248</v>
      </c>
      <c r="N759" s="73">
        <f t="shared" si="134"/>
        <v>0</v>
      </c>
      <c r="O759" s="73">
        <f t="shared" si="135"/>
        <v>75248</v>
      </c>
      <c r="P759" s="73">
        <f t="shared" si="136"/>
        <v>5643.6</v>
      </c>
      <c r="Q759" s="73">
        <f t="shared" si="137"/>
        <v>80891.600000000006</v>
      </c>
      <c r="R759" s="73"/>
      <c r="S759" s="73"/>
      <c r="T759" s="73">
        <f t="shared" si="138"/>
        <v>5643.5999999999995</v>
      </c>
      <c r="U759" s="73"/>
      <c r="V759" s="73"/>
      <c r="W759" s="73">
        <f t="shared" si="139"/>
        <v>81391.600000000006</v>
      </c>
      <c r="X759" s="73" t="str">
        <f t="shared" si="140"/>
        <v>Low Sale</v>
      </c>
      <c r="Y759" s="73">
        <f t="shared" si="144"/>
        <v>0</v>
      </c>
      <c r="Z759" s="73" t="str" cm="1">
        <f t="array" ref="Z759">_xlfn.IFS(Q759&gt;=300000,"Large",Q759&gt;=150000,"Medium", Q759&gt;=0,"Small")</f>
        <v>Small</v>
      </c>
      <c r="AA759" s="73" t="str">
        <f t="shared" si="141"/>
        <v>J</v>
      </c>
      <c r="AB759" s="73" t="str">
        <f t="shared" si="142"/>
        <v>00758</v>
      </c>
      <c r="AC759" s="73" t="str">
        <f t="shared" si="143"/>
        <v>Bola-East</v>
      </c>
      <c r="AD759" s="73"/>
      <c r="AE759" s="73"/>
      <c r="AF759" s="73"/>
      <c r="AG759" s="73"/>
      <c r="AH759" s="74"/>
      <c r="AI759" s="75"/>
    </row>
    <row r="760" spans="1:35" x14ac:dyDescent="0.3">
      <c r="A760" s="76" t="s">
        <v>666</v>
      </c>
      <c r="B760" s="69" t="s">
        <v>1455</v>
      </c>
      <c r="C760" s="69" t="s">
        <v>100</v>
      </c>
      <c r="D760" s="69" t="s">
        <v>672</v>
      </c>
      <c r="E760" s="69" t="s">
        <v>673</v>
      </c>
      <c r="F760" s="69">
        <v>3</v>
      </c>
      <c r="G760" s="69">
        <v>6703</v>
      </c>
      <c r="H760" s="69">
        <v>10</v>
      </c>
      <c r="I760" s="69">
        <v>7.5</v>
      </c>
      <c r="J760" s="69" t="s">
        <v>656</v>
      </c>
      <c r="K760" s="69" t="s">
        <v>384</v>
      </c>
      <c r="L760" s="69" t="s">
        <v>649</v>
      </c>
      <c r="M760" s="69">
        <f t="shared" si="133"/>
        <v>20109</v>
      </c>
      <c r="N760" s="69">
        <f t="shared" si="134"/>
        <v>2010.9</v>
      </c>
      <c r="O760" s="69">
        <f t="shared" si="135"/>
        <v>18098.099999999999</v>
      </c>
      <c r="P760" s="69">
        <f t="shared" si="136"/>
        <v>1357.3575000000001</v>
      </c>
      <c r="Q760" s="69">
        <f t="shared" si="137"/>
        <v>19455.457499999997</v>
      </c>
      <c r="R760" s="69"/>
      <c r="S760" s="69"/>
      <c r="T760" s="69">
        <f t="shared" si="138"/>
        <v>1357.3574999999998</v>
      </c>
      <c r="U760" s="69"/>
      <c r="V760" s="69"/>
      <c r="W760" s="69">
        <f t="shared" si="139"/>
        <v>19955.457499999997</v>
      </c>
      <c r="X760" s="69" t="str">
        <f t="shared" si="140"/>
        <v>Low Sale</v>
      </c>
      <c r="Y760" s="69">
        <f t="shared" si="144"/>
        <v>0</v>
      </c>
      <c r="Z760" s="69" t="str" cm="1">
        <f t="array" ref="Z760">_xlfn.IFS(Q760&gt;=300000,"Large",Q760&gt;=150000,"Medium", Q760&gt;=0,"Small")</f>
        <v>Small</v>
      </c>
      <c r="AA760" s="69" t="str">
        <f t="shared" si="141"/>
        <v>J</v>
      </c>
      <c r="AB760" s="69" t="str">
        <f t="shared" si="142"/>
        <v>00759</v>
      </c>
      <c r="AC760" s="69" t="str">
        <f t="shared" si="143"/>
        <v>Kemi-West</v>
      </c>
      <c r="AD760" s="69"/>
      <c r="AE760" s="69"/>
      <c r="AF760" s="69"/>
      <c r="AG760" s="69"/>
      <c r="AH760" s="70"/>
      <c r="AI760" s="71"/>
    </row>
    <row r="761" spans="1:35" x14ac:dyDescent="0.3">
      <c r="A761" s="72" t="s">
        <v>747</v>
      </c>
      <c r="B761" s="73" t="s">
        <v>1456</v>
      </c>
      <c r="C761" s="73" t="s">
        <v>100</v>
      </c>
      <c r="D761" s="73" t="s">
        <v>681</v>
      </c>
      <c r="E761" s="73" t="s">
        <v>673</v>
      </c>
      <c r="F761" s="73">
        <v>16</v>
      </c>
      <c r="G761" s="73">
        <v>4800</v>
      </c>
      <c r="H761" s="73">
        <v>5</v>
      </c>
      <c r="I761" s="73">
        <v>7.5</v>
      </c>
      <c r="J761" s="73" t="s">
        <v>648</v>
      </c>
      <c r="K761" s="73" t="s">
        <v>392</v>
      </c>
      <c r="L761" s="73" t="s">
        <v>649</v>
      </c>
      <c r="M761" s="73">
        <f t="shared" si="133"/>
        <v>76800</v>
      </c>
      <c r="N761" s="73">
        <f t="shared" si="134"/>
        <v>3840</v>
      </c>
      <c r="O761" s="73">
        <f t="shared" si="135"/>
        <v>72960</v>
      </c>
      <c r="P761" s="73">
        <f t="shared" si="136"/>
        <v>5472</v>
      </c>
      <c r="Q761" s="73">
        <f t="shared" si="137"/>
        <v>78432</v>
      </c>
      <c r="R761" s="73"/>
      <c r="S761" s="73"/>
      <c r="T761" s="73">
        <f t="shared" si="138"/>
        <v>5472</v>
      </c>
      <c r="U761" s="73"/>
      <c r="V761" s="73"/>
      <c r="W761" s="73">
        <f t="shared" si="139"/>
        <v>78932</v>
      </c>
      <c r="X761" s="73" t="str">
        <f t="shared" si="140"/>
        <v>Low Sale</v>
      </c>
      <c r="Y761" s="73">
        <f t="shared" si="144"/>
        <v>0</v>
      </c>
      <c r="Z761" s="73" t="str" cm="1">
        <f t="array" ref="Z761">_xlfn.IFS(Q761&gt;=300000,"Large",Q761&gt;=150000,"Medium", Q761&gt;=0,"Small")</f>
        <v>Small</v>
      </c>
      <c r="AA761" s="73" t="str">
        <f t="shared" si="141"/>
        <v>J</v>
      </c>
      <c r="AB761" s="73" t="str">
        <f t="shared" si="142"/>
        <v>00760</v>
      </c>
      <c r="AC761" s="73" t="str">
        <f t="shared" si="143"/>
        <v>Kemi-West</v>
      </c>
      <c r="AD761" s="73"/>
      <c r="AE761" s="73"/>
      <c r="AF761" s="73"/>
      <c r="AG761" s="73"/>
      <c r="AH761" s="74"/>
      <c r="AI761" s="75"/>
    </row>
    <row r="762" spans="1:35" x14ac:dyDescent="0.3">
      <c r="A762" s="76" t="s">
        <v>682</v>
      </c>
      <c r="B762" s="69" t="s">
        <v>1457</v>
      </c>
      <c r="C762" s="69" t="s">
        <v>714</v>
      </c>
      <c r="D762" s="69" t="s">
        <v>216</v>
      </c>
      <c r="E762" s="69" t="s">
        <v>647</v>
      </c>
      <c r="F762" s="69">
        <v>17</v>
      </c>
      <c r="G762" s="69">
        <v>11731</v>
      </c>
      <c r="H762" s="69">
        <v>15</v>
      </c>
      <c r="I762" s="69">
        <v>7.5</v>
      </c>
      <c r="J762" s="69" t="s">
        <v>648</v>
      </c>
      <c r="K762" s="69" t="s">
        <v>392</v>
      </c>
      <c r="L762" s="69" t="s">
        <v>636</v>
      </c>
      <c r="M762" s="69">
        <f t="shared" si="133"/>
        <v>199427</v>
      </c>
      <c r="N762" s="69">
        <f t="shared" si="134"/>
        <v>29914.05</v>
      </c>
      <c r="O762" s="69">
        <f t="shared" si="135"/>
        <v>169512.95</v>
      </c>
      <c r="P762" s="69">
        <f t="shared" si="136"/>
        <v>12713.471250000001</v>
      </c>
      <c r="Q762" s="69">
        <f t="shared" si="137"/>
        <v>182226.42125000001</v>
      </c>
      <c r="R762" s="69"/>
      <c r="S762" s="69"/>
      <c r="T762" s="69">
        <f t="shared" si="138"/>
        <v>12713.471250000001</v>
      </c>
      <c r="U762" s="69"/>
      <c r="V762" s="69"/>
      <c r="W762" s="69">
        <f t="shared" si="139"/>
        <v>182726.42125000001</v>
      </c>
      <c r="X762" s="69" t="str">
        <f t="shared" si="140"/>
        <v>High sale</v>
      </c>
      <c r="Y762" s="69">
        <f t="shared" si="144"/>
        <v>0</v>
      </c>
      <c r="Z762" s="69" t="str" cm="1">
        <f t="array" ref="Z762">_xlfn.IFS(Q762&gt;=300000,"Large",Q762&gt;=150000,"Medium", Q762&gt;=0,"Small")</f>
        <v>Medium</v>
      </c>
      <c r="AA762" s="69" t="str">
        <f t="shared" si="141"/>
        <v>J</v>
      </c>
      <c r="AB762" s="69" t="str">
        <f t="shared" si="142"/>
        <v>00761</v>
      </c>
      <c r="AC762" s="69" t="str">
        <f t="shared" si="143"/>
        <v>Hassan-South</v>
      </c>
      <c r="AD762" s="69"/>
      <c r="AE762" s="69"/>
      <c r="AF762" s="69"/>
      <c r="AG762" s="69"/>
      <c r="AH762" s="70"/>
      <c r="AI762" s="71"/>
    </row>
    <row r="763" spans="1:35" x14ac:dyDescent="0.3">
      <c r="A763" s="72" t="s">
        <v>727</v>
      </c>
      <c r="B763" s="73" t="s">
        <v>1458</v>
      </c>
      <c r="C763" s="73" t="s">
        <v>671</v>
      </c>
      <c r="D763" s="73" t="s">
        <v>216</v>
      </c>
      <c r="E763" s="73" t="s">
        <v>647</v>
      </c>
      <c r="F763" s="73">
        <v>9</v>
      </c>
      <c r="G763" s="73">
        <v>6957</v>
      </c>
      <c r="H763" s="73">
        <v>10</v>
      </c>
      <c r="I763" s="73">
        <v>7.5</v>
      </c>
      <c r="J763" s="73" t="s">
        <v>648</v>
      </c>
      <c r="K763" s="73" t="s">
        <v>392</v>
      </c>
      <c r="L763" s="73" t="s">
        <v>643</v>
      </c>
      <c r="M763" s="73">
        <f t="shared" si="133"/>
        <v>62613</v>
      </c>
      <c r="N763" s="73">
        <f t="shared" si="134"/>
        <v>6261.3</v>
      </c>
      <c r="O763" s="73">
        <f t="shared" si="135"/>
        <v>56351.7</v>
      </c>
      <c r="P763" s="73">
        <f t="shared" si="136"/>
        <v>4226.3774999999996</v>
      </c>
      <c r="Q763" s="73">
        <f t="shared" si="137"/>
        <v>60578.077499999999</v>
      </c>
      <c r="R763" s="73"/>
      <c r="S763" s="73"/>
      <c r="T763" s="73">
        <f t="shared" si="138"/>
        <v>4226.3774999999996</v>
      </c>
      <c r="U763" s="73"/>
      <c r="V763" s="73"/>
      <c r="W763" s="73">
        <f t="shared" si="139"/>
        <v>61078.077499999999</v>
      </c>
      <c r="X763" s="73" t="str">
        <f t="shared" si="140"/>
        <v>Low Sale</v>
      </c>
      <c r="Y763" s="73">
        <f t="shared" si="144"/>
        <v>0</v>
      </c>
      <c r="Z763" s="73" t="str" cm="1">
        <f t="array" ref="Z763">_xlfn.IFS(Q763&gt;=300000,"Large",Q763&gt;=150000,"Medium", Q763&gt;=0,"Small")</f>
        <v>Small</v>
      </c>
      <c r="AA763" s="73" t="str">
        <f t="shared" si="141"/>
        <v>J</v>
      </c>
      <c r="AB763" s="73" t="str">
        <f t="shared" si="142"/>
        <v>00762</v>
      </c>
      <c r="AC763" s="73" t="str">
        <f t="shared" si="143"/>
        <v>Bola-North</v>
      </c>
      <c r="AD763" s="73"/>
      <c r="AE763" s="73"/>
      <c r="AF763" s="73"/>
      <c r="AG763" s="73"/>
      <c r="AH763" s="74"/>
      <c r="AI763" s="75"/>
    </row>
    <row r="764" spans="1:35" x14ac:dyDescent="0.3">
      <c r="A764" s="76" t="s">
        <v>721</v>
      </c>
      <c r="B764" s="69" t="s">
        <v>1459</v>
      </c>
      <c r="C764" s="69" t="s">
        <v>89</v>
      </c>
      <c r="D764" s="69" t="s">
        <v>246</v>
      </c>
      <c r="E764" s="69" t="s">
        <v>416</v>
      </c>
      <c r="F764" s="69">
        <v>43</v>
      </c>
      <c r="G764" s="69">
        <v>5102</v>
      </c>
      <c r="H764" s="69">
        <v>5</v>
      </c>
      <c r="I764" s="69">
        <v>7.5</v>
      </c>
      <c r="J764" s="69" t="s">
        <v>648</v>
      </c>
      <c r="K764" s="69" t="s">
        <v>392</v>
      </c>
      <c r="L764" s="69" t="s">
        <v>665</v>
      </c>
      <c r="M764" s="69">
        <f t="shared" si="133"/>
        <v>219386</v>
      </c>
      <c r="N764" s="69">
        <f t="shared" si="134"/>
        <v>10969.3</v>
      </c>
      <c r="O764" s="69">
        <f t="shared" si="135"/>
        <v>208416.7</v>
      </c>
      <c r="P764" s="69">
        <f t="shared" si="136"/>
        <v>15631.252500000001</v>
      </c>
      <c r="Q764" s="69">
        <f t="shared" si="137"/>
        <v>224047.95250000001</v>
      </c>
      <c r="R764" s="69"/>
      <c r="S764" s="69"/>
      <c r="T764" s="69">
        <f t="shared" si="138"/>
        <v>15631.252500000001</v>
      </c>
      <c r="U764" s="69"/>
      <c r="V764" s="69"/>
      <c r="W764" s="69">
        <f t="shared" si="139"/>
        <v>224547.95250000001</v>
      </c>
      <c r="X764" s="69" t="str">
        <f t="shared" si="140"/>
        <v>High sale</v>
      </c>
      <c r="Y764" s="69">
        <f t="shared" si="144"/>
        <v>10420.835000000001</v>
      </c>
      <c r="Z764" s="69" t="str" cm="1">
        <f t="array" ref="Z764">_xlfn.IFS(Q764&gt;=300000,"Large",Q764&gt;=150000,"Medium", Q764&gt;=0,"Small")</f>
        <v>Medium</v>
      </c>
      <c r="AA764" s="69" t="str">
        <f t="shared" si="141"/>
        <v>J</v>
      </c>
      <c r="AB764" s="69" t="str">
        <f t="shared" si="142"/>
        <v>00763</v>
      </c>
      <c r="AC764" s="69" t="str">
        <f t="shared" si="143"/>
        <v>Chinedu-East</v>
      </c>
      <c r="AD764" s="69"/>
      <c r="AE764" s="69"/>
      <c r="AF764" s="69"/>
      <c r="AG764" s="69"/>
      <c r="AH764" s="70"/>
      <c r="AI764" s="71"/>
    </row>
    <row r="765" spans="1:35" x14ac:dyDescent="0.3">
      <c r="A765" s="72" t="s">
        <v>721</v>
      </c>
      <c r="B765" s="73" t="s">
        <v>1460</v>
      </c>
      <c r="C765" s="73" t="s">
        <v>379</v>
      </c>
      <c r="D765" s="73" t="s">
        <v>663</v>
      </c>
      <c r="E765" s="73" t="s">
        <v>664</v>
      </c>
      <c r="F765" s="73">
        <v>10</v>
      </c>
      <c r="G765" s="73">
        <v>9356</v>
      </c>
      <c r="H765" s="73">
        <v>10</v>
      </c>
      <c r="I765" s="73">
        <v>7.5</v>
      </c>
      <c r="J765" s="73" t="s">
        <v>656</v>
      </c>
      <c r="K765" s="73" t="s">
        <v>392</v>
      </c>
      <c r="L765" s="73" t="s">
        <v>649</v>
      </c>
      <c r="M765" s="73">
        <f t="shared" si="133"/>
        <v>93560</v>
      </c>
      <c r="N765" s="73">
        <f t="shared" si="134"/>
        <v>9356</v>
      </c>
      <c r="O765" s="73">
        <f t="shared" si="135"/>
        <v>84204</v>
      </c>
      <c r="P765" s="73">
        <f t="shared" si="136"/>
        <v>6315.3</v>
      </c>
      <c r="Q765" s="73">
        <f t="shared" si="137"/>
        <v>90519.3</v>
      </c>
      <c r="R765" s="73"/>
      <c r="S765" s="73"/>
      <c r="T765" s="73">
        <f t="shared" si="138"/>
        <v>6315.3</v>
      </c>
      <c r="U765" s="73"/>
      <c r="V765" s="73"/>
      <c r="W765" s="73">
        <f t="shared" si="139"/>
        <v>91019.3</v>
      </c>
      <c r="X765" s="73" t="str">
        <f t="shared" si="140"/>
        <v>Low Sale</v>
      </c>
      <c r="Y765" s="73">
        <f t="shared" si="144"/>
        <v>0</v>
      </c>
      <c r="Z765" s="73" t="str" cm="1">
        <f t="array" ref="Z765">_xlfn.IFS(Q765&gt;=300000,"Large",Q765&gt;=150000,"Medium", Q765&gt;=0,"Small")</f>
        <v>Small</v>
      </c>
      <c r="AA765" s="73" t="str">
        <f t="shared" si="141"/>
        <v>J</v>
      </c>
      <c r="AB765" s="73" t="str">
        <f t="shared" si="142"/>
        <v>00764</v>
      </c>
      <c r="AC765" s="73" t="str">
        <f t="shared" si="143"/>
        <v>John-West</v>
      </c>
      <c r="AD765" s="73"/>
      <c r="AE765" s="73"/>
      <c r="AF765" s="73"/>
      <c r="AG765" s="73"/>
      <c r="AH765" s="74"/>
      <c r="AI765" s="75"/>
    </row>
    <row r="766" spans="1:35" x14ac:dyDescent="0.3">
      <c r="A766" s="76" t="s">
        <v>747</v>
      </c>
      <c r="B766" s="69" t="s">
        <v>1461</v>
      </c>
      <c r="C766" s="69" t="s">
        <v>662</v>
      </c>
      <c r="D766" s="69" t="s">
        <v>216</v>
      </c>
      <c r="E766" s="69" t="s">
        <v>647</v>
      </c>
      <c r="F766" s="69">
        <v>40</v>
      </c>
      <c r="G766" s="69">
        <v>7507</v>
      </c>
      <c r="H766" s="69">
        <v>0</v>
      </c>
      <c r="I766" s="69">
        <v>7.5</v>
      </c>
      <c r="J766" s="69" t="s">
        <v>656</v>
      </c>
      <c r="K766" s="69" t="s">
        <v>392</v>
      </c>
      <c r="L766" s="69" t="s">
        <v>636</v>
      </c>
      <c r="M766" s="69">
        <f t="shared" si="133"/>
        <v>300280</v>
      </c>
      <c r="N766" s="69">
        <f t="shared" si="134"/>
        <v>0</v>
      </c>
      <c r="O766" s="69">
        <f t="shared" si="135"/>
        <v>300280</v>
      </c>
      <c r="P766" s="69">
        <f t="shared" si="136"/>
        <v>22521</v>
      </c>
      <c r="Q766" s="69">
        <f t="shared" si="137"/>
        <v>322801</v>
      </c>
      <c r="R766" s="69"/>
      <c r="S766" s="69"/>
      <c r="T766" s="69">
        <f t="shared" si="138"/>
        <v>22521</v>
      </c>
      <c r="U766" s="69"/>
      <c r="V766" s="69"/>
      <c r="W766" s="69">
        <f t="shared" si="139"/>
        <v>323301</v>
      </c>
      <c r="X766" s="69" t="str">
        <f t="shared" si="140"/>
        <v>High sale</v>
      </c>
      <c r="Y766" s="69">
        <f t="shared" si="144"/>
        <v>15014</v>
      </c>
      <c r="Z766" s="69" t="str" cm="1">
        <f t="array" ref="Z766">_xlfn.IFS(Q766&gt;=300000,"Large",Q766&gt;=150000,"Medium", Q766&gt;=0,"Small")</f>
        <v>Large</v>
      </c>
      <c r="AA766" s="69" t="str">
        <f t="shared" si="141"/>
        <v>J</v>
      </c>
      <c r="AB766" s="69" t="str">
        <f t="shared" si="142"/>
        <v>00765</v>
      </c>
      <c r="AC766" s="69" t="str">
        <f t="shared" si="143"/>
        <v>Ade-South</v>
      </c>
      <c r="AD766" s="69"/>
      <c r="AE766" s="69"/>
      <c r="AF766" s="69"/>
      <c r="AG766" s="69"/>
      <c r="AH766" s="70"/>
      <c r="AI766" s="71"/>
    </row>
    <row r="767" spans="1:35" x14ac:dyDescent="0.3">
      <c r="A767" s="72" t="s">
        <v>747</v>
      </c>
      <c r="B767" s="73" t="s">
        <v>1462</v>
      </c>
      <c r="C767" s="73" t="s">
        <v>379</v>
      </c>
      <c r="D767" s="73" t="s">
        <v>634</v>
      </c>
      <c r="E767" s="73" t="s">
        <v>377</v>
      </c>
      <c r="F767" s="73">
        <v>49</v>
      </c>
      <c r="G767" s="73">
        <v>6185</v>
      </c>
      <c r="H767" s="73">
        <v>10</v>
      </c>
      <c r="I767" s="73">
        <v>7.5</v>
      </c>
      <c r="J767" s="73" t="s">
        <v>635</v>
      </c>
      <c r="K767" s="73" t="s">
        <v>392</v>
      </c>
      <c r="L767" s="73" t="s">
        <v>665</v>
      </c>
      <c r="M767" s="73">
        <f t="shared" si="133"/>
        <v>303065</v>
      </c>
      <c r="N767" s="73">
        <f t="shared" si="134"/>
        <v>30306.5</v>
      </c>
      <c r="O767" s="73">
        <f t="shared" si="135"/>
        <v>272758.5</v>
      </c>
      <c r="P767" s="73">
        <f t="shared" si="136"/>
        <v>20456.887500000001</v>
      </c>
      <c r="Q767" s="73">
        <f t="shared" si="137"/>
        <v>293215.38750000001</v>
      </c>
      <c r="R767" s="73"/>
      <c r="S767" s="73"/>
      <c r="T767" s="73">
        <f t="shared" si="138"/>
        <v>20456.887500000001</v>
      </c>
      <c r="U767" s="73"/>
      <c r="V767" s="73"/>
      <c r="W767" s="73">
        <f t="shared" si="139"/>
        <v>293715.38750000001</v>
      </c>
      <c r="X767" s="73" t="str">
        <f t="shared" si="140"/>
        <v>High sale</v>
      </c>
      <c r="Y767" s="73">
        <f t="shared" si="144"/>
        <v>13637.925000000001</v>
      </c>
      <c r="Z767" s="73" t="str" cm="1">
        <f t="array" ref="Z767">_xlfn.IFS(Q767&gt;=300000,"Large",Q767&gt;=150000,"Medium", Q767&gt;=0,"Small")</f>
        <v>Medium</v>
      </c>
      <c r="AA767" s="73" t="str">
        <f t="shared" si="141"/>
        <v>J</v>
      </c>
      <c r="AB767" s="73" t="str">
        <f t="shared" si="142"/>
        <v>00766</v>
      </c>
      <c r="AC767" s="73" t="str">
        <f t="shared" si="143"/>
        <v>John-East</v>
      </c>
      <c r="AD767" s="73"/>
      <c r="AE767" s="73"/>
      <c r="AF767" s="73"/>
      <c r="AG767" s="73"/>
      <c r="AH767" s="74"/>
      <c r="AI767" s="75"/>
    </row>
    <row r="768" spans="1:35" x14ac:dyDescent="0.3">
      <c r="A768" s="76" t="s">
        <v>812</v>
      </c>
      <c r="B768" s="69" t="s">
        <v>1463</v>
      </c>
      <c r="C768" s="69" t="s">
        <v>671</v>
      </c>
      <c r="D768" s="69" t="s">
        <v>685</v>
      </c>
      <c r="E768" s="69" t="s">
        <v>406</v>
      </c>
      <c r="F768" s="69">
        <v>1</v>
      </c>
      <c r="G768" s="69">
        <v>2485</v>
      </c>
      <c r="H768" s="69">
        <v>5</v>
      </c>
      <c r="I768" s="69">
        <v>7.5</v>
      </c>
      <c r="J768" s="69" t="s">
        <v>648</v>
      </c>
      <c r="K768" s="69" t="s">
        <v>392</v>
      </c>
      <c r="L768" s="69" t="s">
        <v>636</v>
      </c>
      <c r="M768" s="69">
        <f t="shared" si="133"/>
        <v>2485</v>
      </c>
      <c r="N768" s="69">
        <f t="shared" si="134"/>
        <v>124.25</v>
      </c>
      <c r="O768" s="69">
        <f t="shared" si="135"/>
        <v>2360.75</v>
      </c>
      <c r="P768" s="69">
        <f t="shared" si="136"/>
        <v>177.05625000000001</v>
      </c>
      <c r="Q768" s="69">
        <f t="shared" si="137"/>
        <v>2537.8062500000001</v>
      </c>
      <c r="R768" s="69"/>
      <c r="S768" s="69"/>
      <c r="T768" s="69">
        <f t="shared" si="138"/>
        <v>177.05625000000001</v>
      </c>
      <c r="U768" s="69"/>
      <c r="V768" s="69"/>
      <c r="W768" s="69">
        <f t="shared" si="139"/>
        <v>3037.8062500000001</v>
      </c>
      <c r="X768" s="69" t="str">
        <f t="shared" si="140"/>
        <v>Low Sale</v>
      </c>
      <c r="Y768" s="69">
        <f t="shared" si="144"/>
        <v>0</v>
      </c>
      <c r="Z768" s="69" t="str" cm="1">
        <f t="array" ref="Z768">_xlfn.IFS(Q768&gt;=300000,"Large",Q768&gt;=150000,"Medium", Q768&gt;=0,"Small")</f>
        <v>Small</v>
      </c>
      <c r="AA768" s="69" t="str">
        <f t="shared" si="141"/>
        <v>J</v>
      </c>
      <c r="AB768" s="69" t="str">
        <f t="shared" si="142"/>
        <v>00767</v>
      </c>
      <c r="AC768" s="69" t="str">
        <f t="shared" si="143"/>
        <v>Bola-South</v>
      </c>
      <c r="AD768" s="69"/>
      <c r="AE768" s="69"/>
      <c r="AF768" s="69"/>
      <c r="AG768" s="69"/>
      <c r="AH768" s="70"/>
      <c r="AI768" s="71"/>
    </row>
    <row r="769" spans="1:35" x14ac:dyDescent="0.3">
      <c r="A769" s="72" t="s">
        <v>747</v>
      </c>
      <c r="B769" s="73" t="s">
        <v>1464</v>
      </c>
      <c r="C769" s="73" t="s">
        <v>379</v>
      </c>
      <c r="D769" s="73" t="s">
        <v>245</v>
      </c>
      <c r="E769" s="73" t="s">
        <v>416</v>
      </c>
      <c r="F769" s="73">
        <v>46</v>
      </c>
      <c r="G769" s="73">
        <v>6350</v>
      </c>
      <c r="H769" s="73">
        <v>10</v>
      </c>
      <c r="I769" s="73">
        <v>7.5</v>
      </c>
      <c r="J769" s="73" t="s">
        <v>635</v>
      </c>
      <c r="K769" s="73" t="s">
        <v>392</v>
      </c>
      <c r="L769" s="73" t="s">
        <v>649</v>
      </c>
      <c r="M769" s="73">
        <f t="shared" si="133"/>
        <v>292100</v>
      </c>
      <c r="N769" s="73">
        <f t="shared" si="134"/>
        <v>29210</v>
      </c>
      <c r="O769" s="73">
        <f t="shared" si="135"/>
        <v>262890</v>
      </c>
      <c r="P769" s="73">
        <f t="shared" si="136"/>
        <v>19716.75</v>
      </c>
      <c r="Q769" s="73">
        <f t="shared" si="137"/>
        <v>282606.75</v>
      </c>
      <c r="R769" s="73"/>
      <c r="S769" s="73"/>
      <c r="T769" s="73">
        <f t="shared" si="138"/>
        <v>19716.75</v>
      </c>
      <c r="U769" s="73"/>
      <c r="V769" s="73"/>
      <c r="W769" s="73">
        <f t="shared" si="139"/>
        <v>283106.75</v>
      </c>
      <c r="X769" s="73" t="str">
        <f t="shared" si="140"/>
        <v>High sale</v>
      </c>
      <c r="Y769" s="73">
        <f t="shared" si="144"/>
        <v>13144.5</v>
      </c>
      <c r="Z769" s="73" t="str" cm="1">
        <f t="array" ref="Z769">_xlfn.IFS(Q769&gt;=300000,"Large",Q769&gt;=150000,"Medium", Q769&gt;=0,"Small")</f>
        <v>Medium</v>
      </c>
      <c r="AA769" s="73" t="str">
        <f t="shared" si="141"/>
        <v>J</v>
      </c>
      <c r="AB769" s="73" t="str">
        <f t="shared" si="142"/>
        <v>00768</v>
      </c>
      <c r="AC769" s="73" t="str">
        <f t="shared" si="143"/>
        <v>John-West</v>
      </c>
      <c r="AD769" s="73"/>
      <c r="AE769" s="73"/>
      <c r="AF769" s="73"/>
      <c r="AG769" s="73"/>
      <c r="AH769" s="74"/>
      <c r="AI769" s="75"/>
    </row>
    <row r="770" spans="1:35" x14ac:dyDescent="0.3">
      <c r="A770" s="76" t="s">
        <v>676</v>
      </c>
      <c r="B770" s="69" t="s">
        <v>1465</v>
      </c>
      <c r="C770" s="69" t="s">
        <v>714</v>
      </c>
      <c r="D770" s="69" t="s">
        <v>640</v>
      </c>
      <c r="E770" s="69" t="s">
        <v>641</v>
      </c>
      <c r="F770" s="69">
        <v>10</v>
      </c>
      <c r="G770" s="69">
        <v>6971</v>
      </c>
      <c r="H770" s="69">
        <v>10</v>
      </c>
      <c r="I770" s="69">
        <v>7.5</v>
      </c>
      <c r="J770" s="69" t="s">
        <v>648</v>
      </c>
      <c r="K770" s="69" t="s">
        <v>392</v>
      </c>
      <c r="L770" s="69" t="s">
        <v>665</v>
      </c>
      <c r="M770" s="69">
        <f t="shared" ref="M770:M833" si="145">SUM(F770*G770)</f>
        <v>69710</v>
      </c>
      <c r="N770" s="69">
        <f t="shared" ref="N770:N833" si="146">SUM(M770*H770/100)</f>
        <v>6971</v>
      </c>
      <c r="O770" s="69">
        <f t="shared" ref="O770:O833" si="147">SUM(M770-N770)</f>
        <v>62739</v>
      </c>
      <c r="P770" s="69">
        <f t="shared" ref="P770:P833" si="148">SUM(O770*I770/100)</f>
        <v>4705.4250000000002</v>
      </c>
      <c r="Q770" s="69">
        <f t="shared" ref="Q770:Q833" si="149">SUM(P770+O770)</f>
        <v>67444.425000000003</v>
      </c>
      <c r="R770" s="69"/>
      <c r="S770" s="69"/>
      <c r="T770" s="69">
        <f t="shared" ref="T770:T833" si="150">$S$4*O770</f>
        <v>4705.4250000000002</v>
      </c>
      <c r="U770" s="69"/>
      <c r="V770" s="69"/>
      <c r="W770" s="69">
        <f t="shared" ref="W770:W833" si="151">Q770+$V$5</f>
        <v>67944.425000000003</v>
      </c>
      <c r="X770" s="69" t="str">
        <f t="shared" ref="X770:X833" si="152">IF(Q770&gt;=100000,"High sale","Low Sale")</f>
        <v>Low Sale</v>
      </c>
      <c r="Y770" s="69">
        <f t="shared" si="144"/>
        <v>0</v>
      </c>
      <c r="Z770" s="69" t="str" cm="1">
        <f t="array" ref="Z770">_xlfn.IFS(Q770&gt;=300000,"Large",Q770&gt;=150000,"Medium", Q770&gt;=0,"Small")</f>
        <v>Small</v>
      </c>
      <c r="AA770" s="69" t="str">
        <f t="shared" ref="AA770:AA833" si="153">TEXT(A770,"mmmmm")</f>
        <v>J</v>
      </c>
      <c r="AB770" s="69" t="str">
        <f t="shared" ref="AB770:AB833" si="154">RIGHT(B770,5)</f>
        <v>00769</v>
      </c>
      <c r="AC770" s="69" t="str">
        <f t="shared" ref="AC770:AC833" si="155">_xlfn.CONCAT((C770&amp;"-"&amp;L770))</f>
        <v>Hassan-East</v>
      </c>
      <c r="AD770" s="69"/>
      <c r="AE770" s="69"/>
      <c r="AF770" s="69"/>
      <c r="AG770" s="69"/>
      <c r="AH770" s="70"/>
      <c r="AI770" s="71"/>
    </row>
    <row r="771" spans="1:35" x14ac:dyDescent="0.3">
      <c r="A771" s="72" t="s">
        <v>701</v>
      </c>
      <c r="B771" s="73" t="s">
        <v>1466</v>
      </c>
      <c r="C771" s="73" t="s">
        <v>373</v>
      </c>
      <c r="D771" s="73" t="s">
        <v>634</v>
      </c>
      <c r="E771" s="73" t="s">
        <v>377</v>
      </c>
      <c r="F771" s="73">
        <v>40</v>
      </c>
      <c r="G771" s="73">
        <v>2238</v>
      </c>
      <c r="H771" s="73">
        <v>0</v>
      </c>
      <c r="I771" s="73">
        <v>7.5</v>
      </c>
      <c r="J771" s="73" t="s">
        <v>635</v>
      </c>
      <c r="K771" s="73" t="s">
        <v>392</v>
      </c>
      <c r="L771" s="73" t="s">
        <v>649</v>
      </c>
      <c r="M771" s="73">
        <f t="shared" si="145"/>
        <v>89520</v>
      </c>
      <c r="N771" s="73">
        <f t="shared" si="146"/>
        <v>0</v>
      </c>
      <c r="O771" s="73">
        <f t="shared" si="147"/>
        <v>89520</v>
      </c>
      <c r="P771" s="73">
        <f t="shared" si="148"/>
        <v>6714</v>
      </c>
      <c r="Q771" s="73">
        <f t="shared" si="149"/>
        <v>96234</v>
      </c>
      <c r="R771" s="73"/>
      <c r="S771" s="73"/>
      <c r="T771" s="73">
        <f t="shared" si="150"/>
        <v>6714</v>
      </c>
      <c r="U771" s="73"/>
      <c r="V771" s="73"/>
      <c r="W771" s="73">
        <f t="shared" si="151"/>
        <v>96734</v>
      </c>
      <c r="X771" s="73" t="str">
        <f t="shared" si="152"/>
        <v>Low Sale</v>
      </c>
      <c r="Y771" s="73">
        <f t="shared" ref="Y771:Y834" si="156">IF(F771&gt;=30,O771*5%,0)</f>
        <v>4476</v>
      </c>
      <c r="Z771" s="73" t="str" cm="1">
        <f t="array" ref="Z771">_xlfn.IFS(Q771&gt;=300000,"Large",Q771&gt;=150000,"Medium", Q771&gt;=0,"Small")</f>
        <v>Small</v>
      </c>
      <c r="AA771" s="73" t="str">
        <f t="shared" si="153"/>
        <v>J</v>
      </c>
      <c r="AB771" s="73" t="str">
        <f t="shared" si="154"/>
        <v>00770</v>
      </c>
      <c r="AC771" s="73" t="str">
        <f t="shared" si="155"/>
        <v>Fatima-West</v>
      </c>
      <c r="AD771" s="73"/>
      <c r="AE771" s="73"/>
      <c r="AF771" s="73"/>
      <c r="AG771" s="73"/>
      <c r="AH771" s="74"/>
      <c r="AI771" s="75"/>
    </row>
    <row r="772" spans="1:35" x14ac:dyDescent="0.3">
      <c r="A772" s="76" t="s">
        <v>676</v>
      </c>
      <c r="B772" s="69" t="s">
        <v>1467</v>
      </c>
      <c r="C772" s="69" t="s">
        <v>373</v>
      </c>
      <c r="D772" s="69" t="s">
        <v>246</v>
      </c>
      <c r="E772" s="69" t="s">
        <v>416</v>
      </c>
      <c r="F772" s="69">
        <v>42</v>
      </c>
      <c r="G772" s="69">
        <v>14942</v>
      </c>
      <c r="H772" s="69">
        <v>15</v>
      </c>
      <c r="I772" s="69">
        <v>7.5</v>
      </c>
      <c r="J772" s="69" t="s">
        <v>635</v>
      </c>
      <c r="K772" s="69" t="s">
        <v>392</v>
      </c>
      <c r="L772" s="69" t="s">
        <v>636</v>
      </c>
      <c r="M772" s="69">
        <f t="shared" si="145"/>
        <v>627564</v>
      </c>
      <c r="N772" s="69">
        <f t="shared" si="146"/>
        <v>94134.6</v>
      </c>
      <c r="O772" s="69">
        <f t="shared" si="147"/>
        <v>533429.4</v>
      </c>
      <c r="P772" s="69">
        <f t="shared" si="148"/>
        <v>40007.205000000002</v>
      </c>
      <c r="Q772" s="69">
        <f t="shared" si="149"/>
        <v>573436.60499999998</v>
      </c>
      <c r="R772" s="69"/>
      <c r="S772" s="69"/>
      <c r="T772" s="69">
        <f t="shared" si="150"/>
        <v>40007.205000000002</v>
      </c>
      <c r="U772" s="69"/>
      <c r="V772" s="69"/>
      <c r="W772" s="69">
        <f t="shared" si="151"/>
        <v>573936.60499999998</v>
      </c>
      <c r="X772" s="69" t="str">
        <f t="shared" si="152"/>
        <v>High sale</v>
      </c>
      <c r="Y772" s="69">
        <f t="shared" si="156"/>
        <v>26671.47</v>
      </c>
      <c r="Z772" s="69" t="str" cm="1">
        <f t="array" ref="Z772">_xlfn.IFS(Q772&gt;=300000,"Large",Q772&gt;=150000,"Medium", Q772&gt;=0,"Small")</f>
        <v>Large</v>
      </c>
      <c r="AA772" s="69" t="str">
        <f t="shared" si="153"/>
        <v>J</v>
      </c>
      <c r="AB772" s="69" t="str">
        <f t="shared" si="154"/>
        <v>00771</v>
      </c>
      <c r="AC772" s="69" t="str">
        <f t="shared" si="155"/>
        <v>Fatima-South</v>
      </c>
      <c r="AD772" s="69"/>
      <c r="AE772" s="69"/>
      <c r="AF772" s="69"/>
      <c r="AG772" s="69"/>
      <c r="AH772" s="70"/>
      <c r="AI772" s="71"/>
    </row>
    <row r="773" spans="1:35" x14ac:dyDescent="0.3">
      <c r="A773" s="72" t="s">
        <v>654</v>
      </c>
      <c r="B773" s="73" t="s">
        <v>1468</v>
      </c>
      <c r="C773" s="73" t="s">
        <v>379</v>
      </c>
      <c r="D773" s="73" t="s">
        <v>685</v>
      </c>
      <c r="E773" s="73" t="s">
        <v>406</v>
      </c>
      <c r="F773" s="73">
        <v>15</v>
      </c>
      <c r="G773" s="73">
        <v>3295</v>
      </c>
      <c r="H773" s="73">
        <v>15</v>
      </c>
      <c r="I773" s="73">
        <v>7.5</v>
      </c>
      <c r="J773" s="73" t="s">
        <v>648</v>
      </c>
      <c r="K773" s="73" t="s">
        <v>372</v>
      </c>
      <c r="L773" s="73" t="s">
        <v>649</v>
      </c>
      <c r="M773" s="73">
        <f t="shared" si="145"/>
        <v>49425</v>
      </c>
      <c r="N773" s="73">
        <f t="shared" si="146"/>
        <v>7413.75</v>
      </c>
      <c r="O773" s="73">
        <f t="shared" si="147"/>
        <v>42011.25</v>
      </c>
      <c r="P773" s="73">
        <f t="shared" si="148"/>
        <v>3150.84375</v>
      </c>
      <c r="Q773" s="73">
        <f t="shared" si="149"/>
        <v>45162.09375</v>
      </c>
      <c r="R773" s="73"/>
      <c r="S773" s="73"/>
      <c r="T773" s="73">
        <f t="shared" si="150"/>
        <v>3150.84375</v>
      </c>
      <c r="U773" s="73"/>
      <c r="V773" s="73"/>
      <c r="W773" s="73">
        <f t="shared" si="151"/>
        <v>45662.09375</v>
      </c>
      <c r="X773" s="73" t="str">
        <f t="shared" si="152"/>
        <v>Low Sale</v>
      </c>
      <c r="Y773" s="73">
        <f t="shared" si="156"/>
        <v>0</v>
      </c>
      <c r="Z773" s="73" t="str" cm="1">
        <f t="array" ref="Z773">_xlfn.IFS(Q773&gt;=300000,"Large",Q773&gt;=150000,"Medium", Q773&gt;=0,"Small")</f>
        <v>Small</v>
      </c>
      <c r="AA773" s="73" t="str">
        <f t="shared" si="153"/>
        <v>J</v>
      </c>
      <c r="AB773" s="73" t="str">
        <f t="shared" si="154"/>
        <v>00772</v>
      </c>
      <c r="AC773" s="73" t="str">
        <f t="shared" si="155"/>
        <v>John-West</v>
      </c>
      <c r="AD773" s="73"/>
      <c r="AE773" s="73"/>
      <c r="AF773" s="73"/>
      <c r="AG773" s="73"/>
      <c r="AH773" s="74"/>
      <c r="AI773" s="75"/>
    </row>
    <row r="774" spans="1:35" x14ac:dyDescent="0.3">
      <c r="A774" s="76" t="s">
        <v>750</v>
      </c>
      <c r="B774" s="69" t="s">
        <v>1469</v>
      </c>
      <c r="C774" s="69" t="s">
        <v>93</v>
      </c>
      <c r="D774" s="69" t="s">
        <v>660</v>
      </c>
      <c r="E774" s="69" t="s">
        <v>406</v>
      </c>
      <c r="F774" s="69">
        <v>9</v>
      </c>
      <c r="G774" s="69">
        <v>11236</v>
      </c>
      <c r="H774" s="69">
        <v>5</v>
      </c>
      <c r="I774" s="69">
        <v>7.5</v>
      </c>
      <c r="J774" s="69" t="s">
        <v>642</v>
      </c>
      <c r="K774" s="69" t="s">
        <v>392</v>
      </c>
      <c r="L774" s="69" t="s">
        <v>636</v>
      </c>
      <c r="M774" s="69">
        <f t="shared" si="145"/>
        <v>101124</v>
      </c>
      <c r="N774" s="69">
        <f t="shared" si="146"/>
        <v>5056.2</v>
      </c>
      <c r="O774" s="69">
        <f t="shared" si="147"/>
        <v>96067.8</v>
      </c>
      <c r="P774" s="69">
        <f t="shared" si="148"/>
        <v>7205.085</v>
      </c>
      <c r="Q774" s="69">
        <f t="shared" si="149"/>
        <v>103272.88500000001</v>
      </c>
      <c r="R774" s="69"/>
      <c r="S774" s="69"/>
      <c r="T774" s="69">
        <f t="shared" si="150"/>
        <v>7205.085</v>
      </c>
      <c r="U774" s="69"/>
      <c r="V774" s="69"/>
      <c r="W774" s="69">
        <f t="shared" si="151"/>
        <v>103772.88500000001</v>
      </c>
      <c r="X774" s="69" t="str">
        <f t="shared" si="152"/>
        <v>High sale</v>
      </c>
      <c r="Y774" s="69">
        <f t="shared" si="156"/>
        <v>0</v>
      </c>
      <c r="Z774" s="69" t="str" cm="1">
        <f t="array" ref="Z774">_xlfn.IFS(Q774&gt;=300000,"Large",Q774&gt;=150000,"Medium", Q774&gt;=0,"Small")</f>
        <v>Small</v>
      </c>
      <c r="AA774" s="69" t="str">
        <f t="shared" si="153"/>
        <v>J</v>
      </c>
      <c r="AB774" s="69" t="str">
        <f t="shared" si="154"/>
        <v>00773</v>
      </c>
      <c r="AC774" s="69" t="str">
        <f t="shared" si="155"/>
        <v>Ibrahim-South</v>
      </c>
      <c r="AD774" s="69"/>
      <c r="AE774" s="69"/>
      <c r="AF774" s="69"/>
      <c r="AG774" s="69"/>
      <c r="AH774" s="70"/>
      <c r="AI774" s="71"/>
    </row>
    <row r="775" spans="1:35" x14ac:dyDescent="0.3">
      <c r="A775" s="72" t="s">
        <v>724</v>
      </c>
      <c r="B775" s="73" t="s">
        <v>1470</v>
      </c>
      <c r="C775" s="73" t="s">
        <v>89</v>
      </c>
      <c r="D775" s="73" t="s">
        <v>681</v>
      </c>
      <c r="E775" s="73" t="s">
        <v>673</v>
      </c>
      <c r="F775" s="73">
        <v>28</v>
      </c>
      <c r="G775" s="73">
        <v>11771</v>
      </c>
      <c r="H775" s="73">
        <v>0</v>
      </c>
      <c r="I775" s="73">
        <v>7.5</v>
      </c>
      <c r="J775" s="73" t="s">
        <v>648</v>
      </c>
      <c r="K775" s="73" t="s">
        <v>384</v>
      </c>
      <c r="L775" s="73" t="s">
        <v>665</v>
      </c>
      <c r="M775" s="73">
        <f t="shared" si="145"/>
        <v>329588</v>
      </c>
      <c r="N775" s="73">
        <f t="shared" si="146"/>
        <v>0</v>
      </c>
      <c r="O775" s="73">
        <f t="shared" si="147"/>
        <v>329588</v>
      </c>
      <c r="P775" s="73">
        <f t="shared" si="148"/>
        <v>24719.1</v>
      </c>
      <c r="Q775" s="73">
        <f t="shared" si="149"/>
        <v>354307.1</v>
      </c>
      <c r="R775" s="73"/>
      <c r="S775" s="73"/>
      <c r="T775" s="73">
        <f t="shared" si="150"/>
        <v>24719.1</v>
      </c>
      <c r="U775" s="73"/>
      <c r="V775" s="73"/>
      <c r="W775" s="73">
        <f t="shared" si="151"/>
        <v>354807.1</v>
      </c>
      <c r="X775" s="73" t="str">
        <f t="shared" si="152"/>
        <v>High sale</v>
      </c>
      <c r="Y775" s="73">
        <f t="shared" si="156"/>
        <v>0</v>
      </c>
      <c r="Z775" s="73" t="str" cm="1">
        <f t="array" ref="Z775">_xlfn.IFS(Q775&gt;=300000,"Large",Q775&gt;=150000,"Medium", Q775&gt;=0,"Small")</f>
        <v>Large</v>
      </c>
      <c r="AA775" s="73" t="str">
        <f t="shared" si="153"/>
        <v>J</v>
      </c>
      <c r="AB775" s="73" t="str">
        <f t="shared" si="154"/>
        <v>00774</v>
      </c>
      <c r="AC775" s="73" t="str">
        <f t="shared" si="155"/>
        <v>Chinedu-East</v>
      </c>
      <c r="AD775" s="73"/>
      <c r="AE775" s="73"/>
      <c r="AF775" s="73"/>
      <c r="AG775" s="73"/>
      <c r="AH775" s="74"/>
      <c r="AI775" s="75"/>
    </row>
    <row r="776" spans="1:35" x14ac:dyDescent="0.3">
      <c r="A776" s="76" t="s">
        <v>676</v>
      </c>
      <c r="B776" s="69" t="s">
        <v>1471</v>
      </c>
      <c r="C776" s="69" t="s">
        <v>89</v>
      </c>
      <c r="D776" s="69" t="s">
        <v>718</v>
      </c>
      <c r="E776" s="69" t="s">
        <v>403</v>
      </c>
      <c r="F776" s="69">
        <v>40</v>
      </c>
      <c r="G776" s="69">
        <v>8415</v>
      </c>
      <c r="H776" s="69">
        <v>15</v>
      </c>
      <c r="I776" s="69">
        <v>7.5</v>
      </c>
      <c r="J776" s="69" t="s">
        <v>642</v>
      </c>
      <c r="K776" s="69" t="s">
        <v>372</v>
      </c>
      <c r="L776" s="69" t="s">
        <v>665</v>
      </c>
      <c r="M776" s="69">
        <f t="shared" si="145"/>
        <v>336600</v>
      </c>
      <c r="N776" s="69">
        <f t="shared" si="146"/>
        <v>50490</v>
      </c>
      <c r="O776" s="69">
        <f t="shared" si="147"/>
        <v>286110</v>
      </c>
      <c r="P776" s="69">
        <f t="shared" si="148"/>
        <v>21458.25</v>
      </c>
      <c r="Q776" s="69">
        <f t="shared" si="149"/>
        <v>307568.25</v>
      </c>
      <c r="R776" s="69"/>
      <c r="S776" s="69"/>
      <c r="T776" s="69">
        <f t="shared" si="150"/>
        <v>21458.25</v>
      </c>
      <c r="U776" s="69"/>
      <c r="V776" s="69"/>
      <c r="W776" s="69">
        <f t="shared" si="151"/>
        <v>308068.25</v>
      </c>
      <c r="X776" s="69" t="str">
        <f t="shared" si="152"/>
        <v>High sale</v>
      </c>
      <c r="Y776" s="69">
        <f t="shared" si="156"/>
        <v>14305.5</v>
      </c>
      <c r="Z776" s="69" t="str" cm="1">
        <f t="array" ref="Z776">_xlfn.IFS(Q776&gt;=300000,"Large",Q776&gt;=150000,"Medium", Q776&gt;=0,"Small")</f>
        <v>Large</v>
      </c>
      <c r="AA776" s="69" t="str">
        <f t="shared" si="153"/>
        <v>J</v>
      </c>
      <c r="AB776" s="69" t="str">
        <f t="shared" si="154"/>
        <v>00775</v>
      </c>
      <c r="AC776" s="69" t="str">
        <f t="shared" si="155"/>
        <v>Chinedu-East</v>
      </c>
      <c r="AD776" s="69"/>
      <c r="AE776" s="69"/>
      <c r="AF776" s="69"/>
      <c r="AG776" s="69"/>
      <c r="AH776" s="70"/>
      <c r="AI776" s="71"/>
    </row>
    <row r="777" spans="1:35" x14ac:dyDescent="0.3">
      <c r="A777" s="72" t="s">
        <v>650</v>
      </c>
      <c r="B777" s="73" t="s">
        <v>1472</v>
      </c>
      <c r="C777" s="73" t="s">
        <v>379</v>
      </c>
      <c r="D777" s="73" t="s">
        <v>634</v>
      </c>
      <c r="E777" s="73" t="s">
        <v>377</v>
      </c>
      <c r="F777" s="73">
        <v>46</v>
      </c>
      <c r="G777" s="73">
        <v>7953</v>
      </c>
      <c r="H777" s="73">
        <v>10</v>
      </c>
      <c r="I777" s="73">
        <v>7.5</v>
      </c>
      <c r="J777" s="73" t="s">
        <v>656</v>
      </c>
      <c r="K777" s="73" t="s">
        <v>372</v>
      </c>
      <c r="L777" s="73" t="s">
        <v>665</v>
      </c>
      <c r="M777" s="73">
        <f t="shared" si="145"/>
        <v>365838</v>
      </c>
      <c r="N777" s="73">
        <f t="shared" si="146"/>
        <v>36583.800000000003</v>
      </c>
      <c r="O777" s="73">
        <f t="shared" si="147"/>
        <v>329254.2</v>
      </c>
      <c r="P777" s="73">
        <f t="shared" si="148"/>
        <v>24694.064999999999</v>
      </c>
      <c r="Q777" s="73">
        <f t="shared" si="149"/>
        <v>353948.26500000001</v>
      </c>
      <c r="R777" s="73"/>
      <c r="S777" s="73"/>
      <c r="T777" s="73">
        <f t="shared" si="150"/>
        <v>24694.064999999999</v>
      </c>
      <c r="U777" s="73"/>
      <c r="V777" s="73"/>
      <c r="W777" s="73">
        <f t="shared" si="151"/>
        <v>354448.26500000001</v>
      </c>
      <c r="X777" s="73" t="str">
        <f t="shared" si="152"/>
        <v>High sale</v>
      </c>
      <c r="Y777" s="73">
        <f t="shared" si="156"/>
        <v>16462.710000000003</v>
      </c>
      <c r="Z777" s="73" t="str" cm="1">
        <f t="array" ref="Z777">_xlfn.IFS(Q777&gt;=300000,"Large",Q777&gt;=150000,"Medium", Q777&gt;=0,"Small")</f>
        <v>Large</v>
      </c>
      <c r="AA777" s="73" t="str">
        <f t="shared" si="153"/>
        <v>J</v>
      </c>
      <c r="AB777" s="73" t="str">
        <f t="shared" si="154"/>
        <v>00776</v>
      </c>
      <c r="AC777" s="73" t="str">
        <f t="shared" si="155"/>
        <v>John-East</v>
      </c>
      <c r="AD777" s="73"/>
      <c r="AE777" s="73"/>
      <c r="AF777" s="73"/>
      <c r="AG777" s="73"/>
      <c r="AH777" s="74"/>
      <c r="AI777" s="75"/>
    </row>
    <row r="778" spans="1:35" x14ac:dyDescent="0.3">
      <c r="A778" s="76" t="s">
        <v>760</v>
      </c>
      <c r="B778" s="69" t="s">
        <v>1473</v>
      </c>
      <c r="C778" s="69" t="s">
        <v>93</v>
      </c>
      <c r="D778" s="69" t="s">
        <v>634</v>
      </c>
      <c r="E778" s="69" t="s">
        <v>377</v>
      </c>
      <c r="F778" s="69">
        <v>14</v>
      </c>
      <c r="G778" s="69">
        <v>13791</v>
      </c>
      <c r="H778" s="69">
        <v>0</v>
      </c>
      <c r="I778" s="69">
        <v>7.5</v>
      </c>
      <c r="J778" s="69" t="s">
        <v>642</v>
      </c>
      <c r="K778" s="69" t="s">
        <v>384</v>
      </c>
      <c r="L778" s="69" t="s">
        <v>665</v>
      </c>
      <c r="M778" s="69">
        <f t="shared" si="145"/>
        <v>193074</v>
      </c>
      <c r="N778" s="69">
        <f t="shared" si="146"/>
        <v>0</v>
      </c>
      <c r="O778" s="69">
        <f t="shared" si="147"/>
        <v>193074</v>
      </c>
      <c r="P778" s="69">
        <f t="shared" si="148"/>
        <v>14480.55</v>
      </c>
      <c r="Q778" s="69">
        <f t="shared" si="149"/>
        <v>207554.55</v>
      </c>
      <c r="R778" s="69"/>
      <c r="S778" s="69"/>
      <c r="T778" s="69">
        <f t="shared" si="150"/>
        <v>14480.55</v>
      </c>
      <c r="U778" s="69"/>
      <c r="V778" s="69"/>
      <c r="W778" s="69">
        <f t="shared" si="151"/>
        <v>208054.55</v>
      </c>
      <c r="X778" s="69" t="str">
        <f t="shared" si="152"/>
        <v>High sale</v>
      </c>
      <c r="Y778" s="69">
        <f t="shared" si="156"/>
        <v>0</v>
      </c>
      <c r="Z778" s="69" t="str" cm="1">
        <f t="array" ref="Z778">_xlfn.IFS(Q778&gt;=300000,"Large",Q778&gt;=150000,"Medium", Q778&gt;=0,"Small")</f>
        <v>Medium</v>
      </c>
      <c r="AA778" s="69" t="str">
        <f t="shared" si="153"/>
        <v>J</v>
      </c>
      <c r="AB778" s="69" t="str">
        <f t="shared" si="154"/>
        <v>00777</v>
      </c>
      <c r="AC778" s="69" t="str">
        <f t="shared" si="155"/>
        <v>Ibrahim-East</v>
      </c>
      <c r="AD778" s="69"/>
      <c r="AE778" s="69"/>
      <c r="AF778" s="69"/>
      <c r="AG778" s="69"/>
      <c r="AH778" s="70"/>
      <c r="AI778" s="71"/>
    </row>
    <row r="779" spans="1:35" x14ac:dyDescent="0.3">
      <c r="A779" s="72" t="s">
        <v>752</v>
      </c>
      <c r="B779" s="73" t="s">
        <v>1474</v>
      </c>
      <c r="C779" s="73" t="s">
        <v>646</v>
      </c>
      <c r="D779" s="73" t="s">
        <v>634</v>
      </c>
      <c r="E779" s="73" t="s">
        <v>377</v>
      </c>
      <c r="F779" s="73">
        <v>48</v>
      </c>
      <c r="G779" s="73">
        <v>5862</v>
      </c>
      <c r="H779" s="73">
        <v>5</v>
      </c>
      <c r="I779" s="73">
        <v>7.5</v>
      </c>
      <c r="J779" s="73" t="s">
        <v>642</v>
      </c>
      <c r="K779" s="73" t="s">
        <v>384</v>
      </c>
      <c r="L779" s="73" t="s">
        <v>636</v>
      </c>
      <c r="M779" s="73">
        <f t="shared" si="145"/>
        <v>281376</v>
      </c>
      <c r="N779" s="73">
        <f t="shared" si="146"/>
        <v>14068.8</v>
      </c>
      <c r="O779" s="73">
        <f t="shared" si="147"/>
        <v>267307.2</v>
      </c>
      <c r="P779" s="73">
        <f t="shared" si="148"/>
        <v>20048.04</v>
      </c>
      <c r="Q779" s="73">
        <f t="shared" si="149"/>
        <v>287355.24</v>
      </c>
      <c r="R779" s="73"/>
      <c r="S779" s="73"/>
      <c r="T779" s="73">
        <f t="shared" si="150"/>
        <v>20048.04</v>
      </c>
      <c r="U779" s="73"/>
      <c r="V779" s="73"/>
      <c r="W779" s="73">
        <f t="shared" si="151"/>
        <v>287855.24</v>
      </c>
      <c r="X779" s="73" t="str">
        <f t="shared" si="152"/>
        <v>High sale</v>
      </c>
      <c r="Y779" s="73">
        <f t="shared" si="156"/>
        <v>13365.36</v>
      </c>
      <c r="Z779" s="73" t="str" cm="1">
        <f t="array" ref="Z779">_xlfn.IFS(Q779&gt;=300000,"Large",Q779&gt;=150000,"Medium", Q779&gt;=0,"Small")</f>
        <v>Medium</v>
      </c>
      <c r="AA779" s="73" t="str">
        <f t="shared" si="153"/>
        <v>J</v>
      </c>
      <c r="AB779" s="73" t="str">
        <f t="shared" si="154"/>
        <v>00778</v>
      </c>
      <c r="AC779" s="73" t="str">
        <f t="shared" si="155"/>
        <v>Lucky-South</v>
      </c>
      <c r="AD779" s="73"/>
      <c r="AE779" s="73"/>
      <c r="AF779" s="73"/>
      <c r="AG779" s="73"/>
      <c r="AH779" s="74"/>
      <c r="AI779" s="75"/>
    </row>
    <row r="780" spans="1:35" x14ac:dyDescent="0.3">
      <c r="A780" s="76" t="s">
        <v>750</v>
      </c>
      <c r="B780" s="69" t="s">
        <v>1475</v>
      </c>
      <c r="C780" s="69" t="s">
        <v>93</v>
      </c>
      <c r="D780" s="69" t="s">
        <v>685</v>
      </c>
      <c r="E780" s="69" t="s">
        <v>406</v>
      </c>
      <c r="F780" s="69">
        <v>1</v>
      </c>
      <c r="G780" s="69">
        <v>8558</v>
      </c>
      <c r="H780" s="69">
        <v>0</v>
      </c>
      <c r="I780" s="69">
        <v>7.5</v>
      </c>
      <c r="J780" s="69" t="s">
        <v>648</v>
      </c>
      <c r="K780" s="69" t="s">
        <v>384</v>
      </c>
      <c r="L780" s="69" t="s">
        <v>636</v>
      </c>
      <c r="M780" s="69">
        <f t="shared" si="145"/>
        <v>8558</v>
      </c>
      <c r="N780" s="69">
        <f t="shared" si="146"/>
        <v>0</v>
      </c>
      <c r="O780" s="69">
        <f t="shared" si="147"/>
        <v>8558</v>
      </c>
      <c r="P780" s="69">
        <f t="shared" si="148"/>
        <v>641.85</v>
      </c>
      <c r="Q780" s="69">
        <f t="shared" si="149"/>
        <v>9199.85</v>
      </c>
      <c r="R780" s="69"/>
      <c r="S780" s="69"/>
      <c r="T780" s="69">
        <f t="shared" si="150"/>
        <v>641.85</v>
      </c>
      <c r="U780" s="69"/>
      <c r="V780" s="69"/>
      <c r="W780" s="69">
        <f t="shared" si="151"/>
        <v>9699.85</v>
      </c>
      <c r="X780" s="69" t="str">
        <f t="shared" si="152"/>
        <v>Low Sale</v>
      </c>
      <c r="Y780" s="69">
        <f t="shared" si="156"/>
        <v>0</v>
      </c>
      <c r="Z780" s="69" t="str" cm="1">
        <f t="array" ref="Z780">_xlfn.IFS(Q780&gt;=300000,"Large",Q780&gt;=150000,"Medium", Q780&gt;=0,"Small")</f>
        <v>Small</v>
      </c>
      <c r="AA780" s="69" t="str">
        <f t="shared" si="153"/>
        <v>J</v>
      </c>
      <c r="AB780" s="69" t="str">
        <f t="shared" si="154"/>
        <v>00779</v>
      </c>
      <c r="AC780" s="69" t="str">
        <f t="shared" si="155"/>
        <v>Ibrahim-South</v>
      </c>
      <c r="AD780" s="69"/>
      <c r="AE780" s="69"/>
      <c r="AF780" s="69"/>
      <c r="AG780" s="69"/>
      <c r="AH780" s="70"/>
      <c r="AI780" s="71"/>
    </row>
    <row r="781" spans="1:35" x14ac:dyDescent="0.3">
      <c r="A781" s="72" t="s">
        <v>701</v>
      </c>
      <c r="B781" s="73" t="s">
        <v>1476</v>
      </c>
      <c r="C781" s="73" t="s">
        <v>639</v>
      </c>
      <c r="D781" s="73" t="s">
        <v>681</v>
      </c>
      <c r="E781" s="73" t="s">
        <v>673</v>
      </c>
      <c r="F781" s="73">
        <v>25</v>
      </c>
      <c r="G781" s="73">
        <v>999</v>
      </c>
      <c r="H781" s="73">
        <v>15</v>
      </c>
      <c r="I781" s="73">
        <v>7.5</v>
      </c>
      <c r="J781" s="73" t="s">
        <v>642</v>
      </c>
      <c r="K781" s="73" t="s">
        <v>392</v>
      </c>
      <c r="L781" s="73" t="s">
        <v>636</v>
      </c>
      <c r="M781" s="73">
        <f t="shared" si="145"/>
        <v>24975</v>
      </c>
      <c r="N781" s="73">
        <f t="shared" si="146"/>
        <v>3746.25</v>
      </c>
      <c r="O781" s="73">
        <f t="shared" si="147"/>
        <v>21228.75</v>
      </c>
      <c r="P781" s="73">
        <f t="shared" si="148"/>
        <v>1592.15625</v>
      </c>
      <c r="Q781" s="73">
        <f t="shared" si="149"/>
        <v>22820.90625</v>
      </c>
      <c r="R781" s="73"/>
      <c r="S781" s="73"/>
      <c r="T781" s="73">
        <f t="shared" si="150"/>
        <v>1592.15625</v>
      </c>
      <c r="U781" s="73"/>
      <c r="V781" s="73"/>
      <c r="W781" s="73">
        <f t="shared" si="151"/>
        <v>23320.90625</v>
      </c>
      <c r="X781" s="73" t="str">
        <f t="shared" si="152"/>
        <v>Low Sale</v>
      </c>
      <c r="Y781" s="73">
        <f t="shared" si="156"/>
        <v>0</v>
      </c>
      <c r="Z781" s="73" t="str" cm="1">
        <f t="array" ref="Z781">_xlfn.IFS(Q781&gt;=300000,"Large",Q781&gt;=150000,"Medium", Q781&gt;=0,"Small")</f>
        <v>Small</v>
      </c>
      <c r="AA781" s="73" t="str">
        <f t="shared" si="153"/>
        <v>J</v>
      </c>
      <c r="AB781" s="73" t="str">
        <f t="shared" si="154"/>
        <v>00780</v>
      </c>
      <c r="AC781" s="73" t="str">
        <f t="shared" si="155"/>
        <v>Grace-South</v>
      </c>
      <c r="AD781" s="73"/>
      <c r="AE781" s="73"/>
      <c r="AF781" s="73"/>
      <c r="AG781" s="73"/>
      <c r="AH781" s="74"/>
      <c r="AI781" s="75"/>
    </row>
    <row r="782" spans="1:35" x14ac:dyDescent="0.3">
      <c r="A782" s="76" t="s">
        <v>743</v>
      </c>
      <c r="B782" s="69" t="s">
        <v>1477</v>
      </c>
      <c r="C782" s="69" t="s">
        <v>671</v>
      </c>
      <c r="D782" s="69" t="s">
        <v>718</v>
      </c>
      <c r="E782" s="69" t="s">
        <v>403</v>
      </c>
      <c r="F782" s="69">
        <v>4</v>
      </c>
      <c r="G782" s="69">
        <v>12422</v>
      </c>
      <c r="H782" s="69">
        <v>10</v>
      </c>
      <c r="I782" s="69">
        <v>7.5</v>
      </c>
      <c r="J782" s="69" t="s">
        <v>642</v>
      </c>
      <c r="K782" s="69" t="s">
        <v>372</v>
      </c>
      <c r="L782" s="69" t="s">
        <v>649</v>
      </c>
      <c r="M782" s="69">
        <f t="shared" si="145"/>
        <v>49688</v>
      </c>
      <c r="N782" s="69">
        <f t="shared" si="146"/>
        <v>4968.8</v>
      </c>
      <c r="O782" s="69">
        <f t="shared" si="147"/>
        <v>44719.199999999997</v>
      </c>
      <c r="P782" s="69">
        <f t="shared" si="148"/>
        <v>3353.94</v>
      </c>
      <c r="Q782" s="69">
        <f t="shared" si="149"/>
        <v>48073.14</v>
      </c>
      <c r="R782" s="69"/>
      <c r="S782" s="69"/>
      <c r="T782" s="69">
        <f t="shared" si="150"/>
        <v>3353.9399999999996</v>
      </c>
      <c r="U782" s="69"/>
      <c r="V782" s="69"/>
      <c r="W782" s="69">
        <f t="shared" si="151"/>
        <v>48573.14</v>
      </c>
      <c r="X782" s="69" t="str">
        <f t="shared" si="152"/>
        <v>Low Sale</v>
      </c>
      <c r="Y782" s="69">
        <f t="shared" si="156"/>
        <v>0</v>
      </c>
      <c r="Z782" s="69" t="str" cm="1">
        <f t="array" ref="Z782">_xlfn.IFS(Q782&gt;=300000,"Large",Q782&gt;=150000,"Medium", Q782&gt;=0,"Small")</f>
        <v>Small</v>
      </c>
      <c r="AA782" s="69" t="str">
        <f t="shared" si="153"/>
        <v>J</v>
      </c>
      <c r="AB782" s="69" t="str">
        <f t="shared" si="154"/>
        <v>00781</v>
      </c>
      <c r="AC782" s="69" t="str">
        <f t="shared" si="155"/>
        <v>Bola-West</v>
      </c>
      <c r="AD782" s="69"/>
      <c r="AE782" s="69"/>
      <c r="AF782" s="69"/>
      <c r="AG782" s="69"/>
      <c r="AH782" s="70"/>
      <c r="AI782" s="71"/>
    </row>
    <row r="783" spans="1:35" x14ac:dyDescent="0.3">
      <c r="A783" s="72" t="s">
        <v>666</v>
      </c>
      <c r="B783" s="73" t="s">
        <v>1478</v>
      </c>
      <c r="C783" s="73" t="s">
        <v>714</v>
      </c>
      <c r="D783" s="73" t="s">
        <v>216</v>
      </c>
      <c r="E783" s="73" t="s">
        <v>647</v>
      </c>
      <c r="F783" s="73">
        <v>37</v>
      </c>
      <c r="G783" s="73">
        <v>8030</v>
      </c>
      <c r="H783" s="73">
        <v>15</v>
      </c>
      <c r="I783" s="73">
        <v>7.5</v>
      </c>
      <c r="J783" s="73" t="s">
        <v>635</v>
      </c>
      <c r="K783" s="73" t="s">
        <v>372</v>
      </c>
      <c r="L783" s="73" t="s">
        <v>636</v>
      </c>
      <c r="M783" s="73">
        <f t="shared" si="145"/>
        <v>297110</v>
      </c>
      <c r="N783" s="73">
        <f t="shared" si="146"/>
        <v>44566.5</v>
      </c>
      <c r="O783" s="73">
        <f t="shared" si="147"/>
        <v>252543.5</v>
      </c>
      <c r="P783" s="73">
        <f t="shared" si="148"/>
        <v>18940.762500000001</v>
      </c>
      <c r="Q783" s="73">
        <f t="shared" si="149"/>
        <v>271484.26250000001</v>
      </c>
      <c r="R783" s="73"/>
      <c r="S783" s="73"/>
      <c r="T783" s="73">
        <f t="shared" si="150"/>
        <v>18940.762500000001</v>
      </c>
      <c r="U783" s="73"/>
      <c r="V783" s="73"/>
      <c r="W783" s="73">
        <f t="shared" si="151"/>
        <v>271984.26250000001</v>
      </c>
      <c r="X783" s="73" t="str">
        <f t="shared" si="152"/>
        <v>High sale</v>
      </c>
      <c r="Y783" s="73">
        <f t="shared" si="156"/>
        <v>12627.175000000001</v>
      </c>
      <c r="Z783" s="73" t="str" cm="1">
        <f t="array" ref="Z783">_xlfn.IFS(Q783&gt;=300000,"Large",Q783&gt;=150000,"Medium", Q783&gt;=0,"Small")</f>
        <v>Medium</v>
      </c>
      <c r="AA783" s="73" t="str">
        <f t="shared" si="153"/>
        <v>J</v>
      </c>
      <c r="AB783" s="73" t="str">
        <f t="shared" si="154"/>
        <v>00782</v>
      </c>
      <c r="AC783" s="73" t="str">
        <f t="shared" si="155"/>
        <v>Hassan-South</v>
      </c>
      <c r="AD783" s="73"/>
      <c r="AE783" s="73"/>
      <c r="AF783" s="73"/>
      <c r="AG783" s="73"/>
      <c r="AH783" s="74"/>
      <c r="AI783" s="75"/>
    </row>
    <row r="784" spans="1:35" x14ac:dyDescent="0.3">
      <c r="A784" s="76" t="s">
        <v>632</v>
      </c>
      <c r="B784" s="69" t="s">
        <v>1479</v>
      </c>
      <c r="C784" s="69" t="s">
        <v>373</v>
      </c>
      <c r="D784" s="69" t="s">
        <v>675</v>
      </c>
      <c r="E784" s="69" t="s">
        <v>403</v>
      </c>
      <c r="F784" s="69">
        <v>25</v>
      </c>
      <c r="G784" s="69">
        <v>5330</v>
      </c>
      <c r="H784" s="69">
        <v>5</v>
      </c>
      <c r="I784" s="69">
        <v>7.5</v>
      </c>
      <c r="J784" s="69" t="s">
        <v>648</v>
      </c>
      <c r="K784" s="69" t="s">
        <v>384</v>
      </c>
      <c r="L784" s="69" t="s">
        <v>649</v>
      </c>
      <c r="M784" s="69">
        <f t="shared" si="145"/>
        <v>133250</v>
      </c>
      <c r="N784" s="69">
        <f t="shared" si="146"/>
        <v>6662.5</v>
      </c>
      <c r="O784" s="69">
        <f t="shared" si="147"/>
        <v>126587.5</v>
      </c>
      <c r="P784" s="69">
        <f t="shared" si="148"/>
        <v>9494.0625</v>
      </c>
      <c r="Q784" s="69">
        <f t="shared" si="149"/>
        <v>136081.5625</v>
      </c>
      <c r="R784" s="69"/>
      <c r="S784" s="69"/>
      <c r="T784" s="69">
        <f t="shared" si="150"/>
        <v>9494.0625</v>
      </c>
      <c r="U784" s="69"/>
      <c r="V784" s="69"/>
      <c r="W784" s="69">
        <f t="shared" si="151"/>
        <v>136581.5625</v>
      </c>
      <c r="X784" s="69" t="str">
        <f t="shared" si="152"/>
        <v>High sale</v>
      </c>
      <c r="Y784" s="69">
        <f t="shared" si="156"/>
        <v>0</v>
      </c>
      <c r="Z784" s="69" t="str" cm="1">
        <f t="array" ref="Z784">_xlfn.IFS(Q784&gt;=300000,"Large",Q784&gt;=150000,"Medium", Q784&gt;=0,"Small")</f>
        <v>Small</v>
      </c>
      <c r="AA784" s="69" t="str">
        <f t="shared" si="153"/>
        <v>J</v>
      </c>
      <c r="AB784" s="69" t="str">
        <f t="shared" si="154"/>
        <v>00783</v>
      </c>
      <c r="AC784" s="69" t="str">
        <f t="shared" si="155"/>
        <v>Fatima-West</v>
      </c>
      <c r="AD784" s="69"/>
      <c r="AE784" s="69"/>
      <c r="AF784" s="69"/>
      <c r="AG784" s="69"/>
      <c r="AH784" s="70"/>
      <c r="AI784" s="71"/>
    </row>
    <row r="785" spans="1:35" x14ac:dyDescent="0.3">
      <c r="A785" s="72" t="s">
        <v>812</v>
      </c>
      <c r="B785" s="73" t="s">
        <v>1480</v>
      </c>
      <c r="C785" s="73" t="s">
        <v>379</v>
      </c>
      <c r="D785" s="73" t="s">
        <v>685</v>
      </c>
      <c r="E785" s="73" t="s">
        <v>406</v>
      </c>
      <c r="F785" s="73">
        <v>22</v>
      </c>
      <c r="G785" s="73">
        <v>10883</v>
      </c>
      <c r="H785" s="73">
        <v>0</v>
      </c>
      <c r="I785" s="73">
        <v>7.5</v>
      </c>
      <c r="J785" s="73" t="s">
        <v>635</v>
      </c>
      <c r="K785" s="73" t="s">
        <v>384</v>
      </c>
      <c r="L785" s="73" t="s">
        <v>665</v>
      </c>
      <c r="M785" s="73">
        <f t="shared" si="145"/>
        <v>239426</v>
      </c>
      <c r="N785" s="73">
        <f t="shared" si="146"/>
        <v>0</v>
      </c>
      <c r="O785" s="73">
        <f t="shared" si="147"/>
        <v>239426</v>
      </c>
      <c r="P785" s="73">
        <f t="shared" si="148"/>
        <v>17956.95</v>
      </c>
      <c r="Q785" s="73">
        <f t="shared" si="149"/>
        <v>257382.95</v>
      </c>
      <c r="R785" s="73"/>
      <c r="S785" s="73"/>
      <c r="T785" s="73">
        <f t="shared" si="150"/>
        <v>17956.95</v>
      </c>
      <c r="U785" s="73"/>
      <c r="V785" s="73"/>
      <c r="W785" s="73">
        <f t="shared" si="151"/>
        <v>257882.95</v>
      </c>
      <c r="X785" s="73" t="str">
        <f t="shared" si="152"/>
        <v>High sale</v>
      </c>
      <c r="Y785" s="73">
        <f t="shared" si="156"/>
        <v>0</v>
      </c>
      <c r="Z785" s="73" t="str" cm="1">
        <f t="array" ref="Z785">_xlfn.IFS(Q785&gt;=300000,"Large",Q785&gt;=150000,"Medium", Q785&gt;=0,"Small")</f>
        <v>Medium</v>
      </c>
      <c r="AA785" s="73" t="str">
        <f t="shared" si="153"/>
        <v>J</v>
      </c>
      <c r="AB785" s="73" t="str">
        <f t="shared" si="154"/>
        <v>00784</v>
      </c>
      <c r="AC785" s="73" t="str">
        <f t="shared" si="155"/>
        <v>John-East</v>
      </c>
      <c r="AD785" s="73"/>
      <c r="AE785" s="73"/>
      <c r="AF785" s="73"/>
      <c r="AG785" s="73"/>
      <c r="AH785" s="74"/>
      <c r="AI785" s="75"/>
    </row>
    <row r="786" spans="1:35" x14ac:dyDescent="0.3">
      <c r="A786" s="76" t="s">
        <v>696</v>
      </c>
      <c r="B786" s="69" t="s">
        <v>1481</v>
      </c>
      <c r="C786" s="69" t="s">
        <v>646</v>
      </c>
      <c r="D786" s="69" t="s">
        <v>245</v>
      </c>
      <c r="E786" s="69" t="s">
        <v>416</v>
      </c>
      <c r="F786" s="69">
        <v>46</v>
      </c>
      <c r="G786" s="69">
        <v>5099</v>
      </c>
      <c r="H786" s="69">
        <v>10</v>
      </c>
      <c r="I786" s="69">
        <v>7.5</v>
      </c>
      <c r="J786" s="69" t="s">
        <v>642</v>
      </c>
      <c r="K786" s="69" t="s">
        <v>372</v>
      </c>
      <c r="L786" s="69" t="s">
        <v>643</v>
      </c>
      <c r="M786" s="69">
        <f t="shared" si="145"/>
        <v>234554</v>
      </c>
      <c r="N786" s="69">
        <f t="shared" si="146"/>
        <v>23455.4</v>
      </c>
      <c r="O786" s="69">
        <f t="shared" si="147"/>
        <v>211098.6</v>
      </c>
      <c r="P786" s="69">
        <f t="shared" si="148"/>
        <v>15832.395</v>
      </c>
      <c r="Q786" s="69">
        <f t="shared" si="149"/>
        <v>226930.995</v>
      </c>
      <c r="R786" s="69"/>
      <c r="S786" s="69"/>
      <c r="T786" s="69">
        <f t="shared" si="150"/>
        <v>15832.395</v>
      </c>
      <c r="U786" s="69"/>
      <c r="V786" s="69"/>
      <c r="W786" s="69">
        <f t="shared" si="151"/>
        <v>227430.995</v>
      </c>
      <c r="X786" s="69" t="str">
        <f t="shared" si="152"/>
        <v>High sale</v>
      </c>
      <c r="Y786" s="69">
        <f t="shared" si="156"/>
        <v>10554.93</v>
      </c>
      <c r="Z786" s="69" t="str" cm="1">
        <f t="array" ref="Z786">_xlfn.IFS(Q786&gt;=300000,"Large",Q786&gt;=150000,"Medium", Q786&gt;=0,"Small")</f>
        <v>Medium</v>
      </c>
      <c r="AA786" s="69" t="str">
        <f t="shared" si="153"/>
        <v>J</v>
      </c>
      <c r="AB786" s="69" t="str">
        <f t="shared" si="154"/>
        <v>00785</v>
      </c>
      <c r="AC786" s="69" t="str">
        <f t="shared" si="155"/>
        <v>Lucky-North</v>
      </c>
      <c r="AD786" s="69"/>
      <c r="AE786" s="69"/>
      <c r="AF786" s="69"/>
      <c r="AG786" s="69"/>
      <c r="AH786" s="70"/>
      <c r="AI786" s="71"/>
    </row>
    <row r="787" spans="1:35" x14ac:dyDescent="0.3">
      <c r="A787" s="72" t="s">
        <v>676</v>
      </c>
      <c r="B787" s="73" t="s">
        <v>1482</v>
      </c>
      <c r="C787" s="73" t="s">
        <v>714</v>
      </c>
      <c r="D787" s="73" t="s">
        <v>681</v>
      </c>
      <c r="E787" s="73" t="s">
        <v>673</v>
      </c>
      <c r="F787" s="73">
        <v>32</v>
      </c>
      <c r="G787" s="73">
        <v>11682</v>
      </c>
      <c r="H787" s="73">
        <v>0</v>
      </c>
      <c r="I787" s="73">
        <v>7.5</v>
      </c>
      <c r="J787" s="73" t="s">
        <v>656</v>
      </c>
      <c r="K787" s="73" t="s">
        <v>372</v>
      </c>
      <c r="L787" s="73" t="s">
        <v>649</v>
      </c>
      <c r="M787" s="73">
        <f t="shared" si="145"/>
        <v>373824</v>
      </c>
      <c r="N787" s="73">
        <f t="shared" si="146"/>
        <v>0</v>
      </c>
      <c r="O787" s="73">
        <f t="shared" si="147"/>
        <v>373824</v>
      </c>
      <c r="P787" s="73">
        <f t="shared" si="148"/>
        <v>28036.799999999999</v>
      </c>
      <c r="Q787" s="73">
        <f t="shared" si="149"/>
        <v>401860.8</v>
      </c>
      <c r="R787" s="73"/>
      <c r="S787" s="73"/>
      <c r="T787" s="73">
        <f t="shared" si="150"/>
        <v>28036.799999999999</v>
      </c>
      <c r="U787" s="73"/>
      <c r="V787" s="73"/>
      <c r="W787" s="73">
        <f t="shared" si="151"/>
        <v>402360.8</v>
      </c>
      <c r="X787" s="73" t="str">
        <f t="shared" si="152"/>
        <v>High sale</v>
      </c>
      <c r="Y787" s="73">
        <f t="shared" si="156"/>
        <v>18691.2</v>
      </c>
      <c r="Z787" s="73" t="str" cm="1">
        <f t="array" ref="Z787">_xlfn.IFS(Q787&gt;=300000,"Large",Q787&gt;=150000,"Medium", Q787&gt;=0,"Small")</f>
        <v>Large</v>
      </c>
      <c r="AA787" s="73" t="str">
        <f t="shared" si="153"/>
        <v>J</v>
      </c>
      <c r="AB787" s="73" t="str">
        <f t="shared" si="154"/>
        <v>00786</v>
      </c>
      <c r="AC787" s="73" t="str">
        <f t="shared" si="155"/>
        <v>Hassan-West</v>
      </c>
      <c r="AD787" s="73"/>
      <c r="AE787" s="73"/>
      <c r="AF787" s="73"/>
      <c r="AG787" s="73"/>
      <c r="AH787" s="74"/>
      <c r="AI787" s="75"/>
    </row>
    <row r="788" spans="1:35" x14ac:dyDescent="0.3">
      <c r="A788" s="76" t="s">
        <v>687</v>
      </c>
      <c r="B788" s="69" t="s">
        <v>1483</v>
      </c>
      <c r="C788" s="69" t="s">
        <v>100</v>
      </c>
      <c r="D788" s="69" t="s">
        <v>698</v>
      </c>
      <c r="E788" s="69" t="s">
        <v>377</v>
      </c>
      <c r="F788" s="69">
        <v>3</v>
      </c>
      <c r="G788" s="69">
        <v>4242</v>
      </c>
      <c r="H788" s="69">
        <v>5</v>
      </c>
      <c r="I788" s="69">
        <v>7.5</v>
      </c>
      <c r="J788" s="69" t="s">
        <v>656</v>
      </c>
      <c r="K788" s="69" t="s">
        <v>392</v>
      </c>
      <c r="L788" s="69" t="s">
        <v>665</v>
      </c>
      <c r="M788" s="69">
        <f t="shared" si="145"/>
        <v>12726</v>
      </c>
      <c r="N788" s="69">
        <f t="shared" si="146"/>
        <v>636.29999999999995</v>
      </c>
      <c r="O788" s="69">
        <f t="shared" si="147"/>
        <v>12089.7</v>
      </c>
      <c r="P788" s="69">
        <f t="shared" si="148"/>
        <v>906.72749999999996</v>
      </c>
      <c r="Q788" s="69">
        <f t="shared" si="149"/>
        <v>12996.427500000002</v>
      </c>
      <c r="R788" s="69"/>
      <c r="S788" s="69"/>
      <c r="T788" s="69">
        <f t="shared" si="150"/>
        <v>906.72750000000008</v>
      </c>
      <c r="U788" s="69"/>
      <c r="V788" s="69"/>
      <c r="W788" s="69">
        <f t="shared" si="151"/>
        <v>13496.427500000002</v>
      </c>
      <c r="X788" s="69" t="str">
        <f t="shared" si="152"/>
        <v>Low Sale</v>
      </c>
      <c r="Y788" s="69">
        <f t="shared" si="156"/>
        <v>0</v>
      </c>
      <c r="Z788" s="69" t="str" cm="1">
        <f t="array" ref="Z788">_xlfn.IFS(Q788&gt;=300000,"Large",Q788&gt;=150000,"Medium", Q788&gt;=0,"Small")</f>
        <v>Small</v>
      </c>
      <c r="AA788" s="69" t="str">
        <f t="shared" si="153"/>
        <v>J</v>
      </c>
      <c r="AB788" s="69" t="str">
        <f t="shared" si="154"/>
        <v>00787</v>
      </c>
      <c r="AC788" s="69" t="str">
        <f t="shared" si="155"/>
        <v>Kemi-East</v>
      </c>
      <c r="AD788" s="69"/>
      <c r="AE788" s="69"/>
      <c r="AF788" s="69"/>
      <c r="AG788" s="69"/>
      <c r="AH788" s="70"/>
      <c r="AI788" s="71"/>
    </row>
    <row r="789" spans="1:35" x14ac:dyDescent="0.3">
      <c r="A789" s="72" t="s">
        <v>712</v>
      </c>
      <c r="B789" s="73" t="s">
        <v>1484</v>
      </c>
      <c r="C789" s="73" t="s">
        <v>379</v>
      </c>
      <c r="D789" s="73" t="s">
        <v>634</v>
      </c>
      <c r="E789" s="73" t="s">
        <v>377</v>
      </c>
      <c r="F789" s="73">
        <v>17</v>
      </c>
      <c r="G789" s="73">
        <v>2684</v>
      </c>
      <c r="H789" s="73">
        <v>15</v>
      </c>
      <c r="I789" s="73">
        <v>7.5</v>
      </c>
      <c r="J789" s="73" t="s">
        <v>648</v>
      </c>
      <c r="K789" s="73" t="s">
        <v>384</v>
      </c>
      <c r="L789" s="73" t="s">
        <v>636</v>
      </c>
      <c r="M789" s="73">
        <f t="shared" si="145"/>
        <v>45628</v>
      </c>
      <c r="N789" s="73">
        <f t="shared" si="146"/>
        <v>6844.2</v>
      </c>
      <c r="O789" s="73">
        <f t="shared" si="147"/>
        <v>38783.800000000003</v>
      </c>
      <c r="P789" s="73">
        <f t="shared" si="148"/>
        <v>2908.7849999999999</v>
      </c>
      <c r="Q789" s="73">
        <f t="shared" si="149"/>
        <v>41692.585000000006</v>
      </c>
      <c r="R789" s="73"/>
      <c r="S789" s="73"/>
      <c r="T789" s="73">
        <f t="shared" si="150"/>
        <v>2908.7850000000003</v>
      </c>
      <c r="U789" s="73"/>
      <c r="V789" s="73"/>
      <c r="W789" s="73">
        <f t="shared" si="151"/>
        <v>42192.585000000006</v>
      </c>
      <c r="X789" s="73" t="str">
        <f t="shared" si="152"/>
        <v>Low Sale</v>
      </c>
      <c r="Y789" s="73">
        <f t="shared" si="156"/>
        <v>0</v>
      </c>
      <c r="Z789" s="73" t="str" cm="1">
        <f t="array" ref="Z789">_xlfn.IFS(Q789&gt;=300000,"Large",Q789&gt;=150000,"Medium", Q789&gt;=0,"Small")</f>
        <v>Small</v>
      </c>
      <c r="AA789" s="73" t="str">
        <f t="shared" si="153"/>
        <v>J</v>
      </c>
      <c r="AB789" s="73" t="str">
        <f t="shared" si="154"/>
        <v>00788</v>
      </c>
      <c r="AC789" s="73" t="str">
        <f t="shared" si="155"/>
        <v>John-South</v>
      </c>
      <c r="AD789" s="73"/>
      <c r="AE789" s="73"/>
      <c r="AF789" s="73"/>
      <c r="AG789" s="73"/>
      <c r="AH789" s="74"/>
      <c r="AI789" s="75"/>
    </row>
    <row r="790" spans="1:35" x14ac:dyDescent="0.3">
      <c r="A790" s="76" t="s">
        <v>727</v>
      </c>
      <c r="B790" s="69" t="s">
        <v>1485</v>
      </c>
      <c r="C790" s="69" t="s">
        <v>373</v>
      </c>
      <c r="D790" s="69" t="s">
        <v>216</v>
      </c>
      <c r="E790" s="69" t="s">
        <v>647</v>
      </c>
      <c r="F790" s="69">
        <v>36</v>
      </c>
      <c r="G790" s="69">
        <v>13020</v>
      </c>
      <c r="H790" s="69">
        <v>10</v>
      </c>
      <c r="I790" s="69">
        <v>7.5</v>
      </c>
      <c r="J790" s="69" t="s">
        <v>648</v>
      </c>
      <c r="K790" s="69" t="s">
        <v>372</v>
      </c>
      <c r="L790" s="69" t="s">
        <v>665</v>
      </c>
      <c r="M790" s="69">
        <f t="shared" si="145"/>
        <v>468720</v>
      </c>
      <c r="N790" s="69">
        <f t="shared" si="146"/>
        <v>46872</v>
      </c>
      <c r="O790" s="69">
        <f t="shared" si="147"/>
        <v>421848</v>
      </c>
      <c r="P790" s="69">
        <f t="shared" si="148"/>
        <v>31638.6</v>
      </c>
      <c r="Q790" s="69">
        <f t="shared" si="149"/>
        <v>453486.6</v>
      </c>
      <c r="R790" s="69"/>
      <c r="S790" s="69"/>
      <c r="T790" s="69">
        <f t="shared" si="150"/>
        <v>31638.6</v>
      </c>
      <c r="U790" s="69"/>
      <c r="V790" s="69"/>
      <c r="W790" s="69">
        <f t="shared" si="151"/>
        <v>453986.6</v>
      </c>
      <c r="X790" s="69" t="str">
        <f t="shared" si="152"/>
        <v>High sale</v>
      </c>
      <c r="Y790" s="69">
        <f t="shared" si="156"/>
        <v>21092.400000000001</v>
      </c>
      <c r="Z790" s="69" t="str" cm="1">
        <f t="array" ref="Z790">_xlfn.IFS(Q790&gt;=300000,"Large",Q790&gt;=150000,"Medium", Q790&gt;=0,"Small")</f>
        <v>Large</v>
      </c>
      <c r="AA790" s="69" t="str">
        <f t="shared" si="153"/>
        <v>J</v>
      </c>
      <c r="AB790" s="69" t="str">
        <f t="shared" si="154"/>
        <v>00789</v>
      </c>
      <c r="AC790" s="69" t="str">
        <f t="shared" si="155"/>
        <v>Fatima-East</v>
      </c>
      <c r="AD790" s="69"/>
      <c r="AE790" s="69"/>
      <c r="AF790" s="69"/>
      <c r="AG790" s="69"/>
      <c r="AH790" s="70"/>
      <c r="AI790" s="71"/>
    </row>
    <row r="791" spans="1:35" x14ac:dyDescent="0.3">
      <c r="A791" s="72" t="s">
        <v>747</v>
      </c>
      <c r="B791" s="73" t="s">
        <v>1486</v>
      </c>
      <c r="C791" s="73" t="s">
        <v>639</v>
      </c>
      <c r="D791" s="73" t="s">
        <v>634</v>
      </c>
      <c r="E791" s="73" t="s">
        <v>377</v>
      </c>
      <c r="F791" s="73">
        <v>37</v>
      </c>
      <c r="G791" s="73">
        <v>6172</v>
      </c>
      <c r="H791" s="73">
        <v>15</v>
      </c>
      <c r="I791" s="73">
        <v>7.5</v>
      </c>
      <c r="J791" s="73" t="s">
        <v>656</v>
      </c>
      <c r="K791" s="73" t="s">
        <v>392</v>
      </c>
      <c r="L791" s="73" t="s">
        <v>649</v>
      </c>
      <c r="M791" s="73">
        <f t="shared" si="145"/>
        <v>228364</v>
      </c>
      <c r="N791" s="73">
        <f t="shared" si="146"/>
        <v>34254.6</v>
      </c>
      <c r="O791" s="73">
        <f t="shared" si="147"/>
        <v>194109.4</v>
      </c>
      <c r="P791" s="73">
        <f t="shared" si="148"/>
        <v>14558.205</v>
      </c>
      <c r="Q791" s="73">
        <f t="shared" si="149"/>
        <v>208667.60499999998</v>
      </c>
      <c r="R791" s="73"/>
      <c r="S791" s="73"/>
      <c r="T791" s="73">
        <f t="shared" si="150"/>
        <v>14558.205</v>
      </c>
      <c r="U791" s="73"/>
      <c r="V791" s="73"/>
      <c r="W791" s="73">
        <f t="shared" si="151"/>
        <v>209167.60499999998</v>
      </c>
      <c r="X791" s="73" t="str">
        <f t="shared" si="152"/>
        <v>High sale</v>
      </c>
      <c r="Y791" s="73">
        <f t="shared" si="156"/>
        <v>9705.4699999999993</v>
      </c>
      <c r="Z791" s="73" t="str" cm="1">
        <f t="array" ref="Z791">_xlfn.IFS(Q791&gt;=300000,"Large",Q791&gt;=150000,"Medium", Q791&gt;=0,"Small")</f>
        <v>Medium</v>
      </c>
      <c r="AA791" s="73" t="str">
        <f t="shared" si="153"/>
        <v>J</v>
      </c>
      <c r="AB791" s="73" t="str">
        <f t="shared" si="154"/>
        <v>00790</v>
      </c>
      <c r="AC791" s="73" t="str">
        <f t="shared" si="155"/>
        <v>Grace-West</v>
      </c>
      <c r="AD791" s="73"/>
      <c r="AE791" s="73"/>
      <c r="AF791" s="73"/>
      <c r="AG791" s="73"/>
      <c r="AH791" s="74"/>
      <c r="AI791" s="75"/>
    </row>
    <row r="792" spans="1:35" x14ac:dyDescent="0.3">
      <c r="A792" s="76" t="s">
        <v>669</v>
      </c>
      <c r="B792" s="69" t="s">
        <v>1487</v>
      </c>
      <c r="C792" s="69" t="s">
        <v>671</v>
      </c>
      <c r="D792" s="69" t="s">
        <v>663</v>
      </c>
      <c r="E792" s="69" t="s">
        <v>664</v>
      </c>
      <c r="F792" s="69">
        <v>50</v>
      </c>
      <c r="G792" s="69">
        <v>4739</v>
      </c>
      <c r="H792" s="69">
        <v>10</v>
      </c>
      <c r="I792" s="69">
        <v>7.5</v>
      </c>
      <c r="J792" s="69" t="s">
        <v>642</v>
      </c>
      <c r="K792" s="69" t="s">
        <v>384</v>
      </c>
      <c r="L792" s="69" t="s">
        <v>665</v>
      </c>
      <c r="M792" s="69">
        <f t="shared" si="145"/>
        <v>236950</v>
      </c>
      <c r="N792" s="69">
        <f t="shared" si="146"/>
        <v>23695</v>
      </c>
      <c r="O792" s="69">
        <f t="shared" si="147"/>
        <v>213255</v>
      </c>
      <c r="P792" s="69">
        <f t="shared" si="148"/>
        <v>15994.125</v>
      </c>
      <c r="Q792" s="69">
        <f t="shared" si="149"/>
        <v>229249.125</v>
      </c>
      <c r="R792" s="69"/>
      <c r="S792" s="69"/>
      <c r="T792" s="69">
        <f t="shared" si="150"/>
        <v>15994.125</v>
      </c>
      <c r="U792" s="69"/>
      <c r="V792" s="69"/>
      <c r="W792" s="69">
        <f t="shared" si="151"/>
        <v>229749.125</v>
      </c>
      <c r="X792" s="69" t="str">
        <f t="shared" si="152"/>
        <v>High sale</v>
      </c>
      <c r="Y792" s="69">
        <f t="shared" si="156"/>
        <v>10662.75</v>
      </c>
      <c r="Z792" s="69" t="str" cm="1">
        <f t="array" ref="Z792">_xlfn.IFS(Q792&gt;=300000,"Large",Q792&gt;=150000,"Medium", Q792&gt;=0,"Small")</f>
        <v>Medium</v>
      </c>
      <c r="AA792" s="69" t="str">
        <f t="shared" si="153"/>
        <v>J</v>
      </c>
      <c r="AB792" s="69" t="str">
        <f t="shared" si="154"/>
        <v>00791</v>
      </c>
      <c r="AC792" s="69" t="str">
        <f t="shared" si="155"/>
        <v>Bola-East</v>
      </c>
      <c r="AD792" s="69"/>
      <c r="AE792" s="69"/>
      <c r="AF792" s="69"/>
      <c r="AG792" s="69"/>
      <c r="AH792" s="70"/>
      <c r="AI792" s="71"/>
    </row>
    <row r="793" spans="1:35" x14ac:dyDescent="0.3">
      <c r="A793" s="72" t="s">
        <v>743</v>
      </c>
      <c r="B793" s="73" t="s">
        <v>1488</v>
      </c>
      <c r="C793" s="73" t="s">
        <v>646</v>
      </c>
      <c r="D793" s="73" t="s">
        <v>660</v>
      </c>
      <c r="E793" s="73" t="s">
        <v>406</v>
      </c>
      <c r="F793" s="73">
        <v>28</v>
      </c>
      <c r="G793" s="73">
        <v>11368</v>
      </c>
      <c r="H793" s="73">
        <v>15</v>
      </c>
      <c r="I793" s="73">
        <v>7.5</v>
      </c>
      <c r="J793" s="73" t="s">
        <v>656</v>
      </c>
      <c r="K793" s="73" t="s">
        <v>384</v>
      </c>
      <c r="L793" s="73" t="s">
        <v>636</v>
      </c>
      <c r="M793" s="73">
        <f t="shared" si="145"/>
        <v>318304</v>
      </c>
      <c r="N793" s="73">
        <f t="shared" si="146"/>
        <v>47745.599999999999</v>
      </c>
      <c r="O793" s="73">
        <f t="shared" si="147"/>
        <v>270558.40000000002</v>
      </c>
      <c r="P793" s="73">
        <f t="shared" si="148"/>
        <v>20291.88</v>
      </c>
      <c r="Q793" s="73">
        <f t="shared" si="149"/>
        <v>290850.28000000003</v>
      </c>
      <c r="R793" s="73"/>
      <c r="S793" s="73"/>
      <c r="T793" s="73">
        <f t="shared" si="150"/>
        <v>20291.88</v>
      </c>
      <c r="U793" s="73"/>
      <c r="V793" s="73"/>
      <c r="W793" s="73">
        <f t="shared" si="151"/>
        <v>291350.28000000003</v>
      </c>
      <c r="X793" s="73" t="str">
        <f t="shared" si="152"/>
        <v>High sale</v>
      </c>
      <c r="Y793" s="73">
        <f t="shared" si="156"/>
        <v>0</v>
      </c>
      <c r="Z793" s="73" t="str" cm="1">
        <f t="array" ref="Z793">_xlfn.IFS(Q793&gt;=300000,"Large",Q793&gt;=150000,"Medium", Q793&gt;=0,"Small")</f>
        <v>Medium</v>
      </c>
      <c r="AA793" s="73" t="str">
        <f t="shared" si="153"/>
        <v>J</v>
      </c>
      <c r="AB793" s="73" t="str">
        <f t="shared" si="154"/>
        <v>00792</v>
      </c>
      <c r="AC793" s="73" t="str">
        <f t="shared" si="155"/>
        <v>Lucky-South</v>
      </c>
      <c r="AD793" s="73"/>
      <c r="AE793" s="73"/>
      <c r="AF793" s="73"/>
      <c r="AG793" s="73"/>
      <c r="AH793" s="74"/>
      <c r="AI793" s="75"/>
    </row>
    <row r="794" spans="1:35" x14ac:dyDescent="0.3">
      <c r="A794" s="76" t="s">
        <v>637</v>
      </c>
      <c r="B794" s="69" t="s">
        <v>1489</v>
      </c>
      <c r="C794" s="69" t="s">
        <v>639</v>
      </c>
      <c r="D794" s="69" t="s">
        <v>216</v>
      </c>
      <c r="E794" s="69" t="s">
        <v>647</v>
      </c>
      <c r="F794" s="69">
        <v>17</v>
      </c>
      <c r="G794" s="69">
        <v>13374</v>
      </c>
      <c r="H794" s="69">
        <v>5</v>
      </c>
      <c r="I794" s="69">
        <v>7.5</v>
      </c>
      <c r="J794" s="69" t="s">
        <v>656</v>
      </c>
      <c r="K794" s="69" t="s">
        <v>392</v>
      </c>
      <c r="L794" s="69" t="s">
        <v>649</v>
      </c>
      <c r="M794" s="69">
        <f t="shared" si="145"/>
        <v>227358</v>
      </c>
      <c r="N794" s="69">
        <f t="shared" si="146"/>
        <v>11367.9</v>
      </c>
      <c r="O794" s="69">
        <f t="shared" si="147"/>
        <v>215990.1</v>
      </c>
      <c r="P794" s="69">
        <f t="shared" si="148"/>
        <v>16199.2575</v>
      </c>
      <c r="Q794" s="69">
        <f t="shared" si="149"/>
        <v>232189.35750000001</v>
      </c>
      <c r="R794" s="69"/>
      <c r="S794" s="69"/>
      <c r="T794" s="69">
        <f t="shared" si="150"/>
        <v>16199.2575</v>
      </c>
      <c r="U794" s="69"/>
      <c r="V794" s="69"/>
      <c r="W794" s="69">
        <f t="shared" si="151"/>
        <v>232689.35750000001</v>
      </c>
      <c r="X794" s="69" t="str">
        <f t="shared" si="152"/>
        <v>High sale</v>
      </c>
      <c r="Y794" s="69">
        <f t="shared" si="156"/>
        <v>0</v>
      </c>
      <c r="Z794" s="69" t="str" cm="1">
        <f t="array" ref="Z794">_xlfn.IFS(Q794&gt;=300000,"Large",Q794&gt;=150000,"Medium", Q794&gt;=0,"Small")</f>
        <v>Medium</v>
      </c>
      <c r="AA794" s="69" t="str">
        <f t="shared" si="153"/>
        <v>J</v>
      </c>
      <c r="AB794" s="69" t="str">
        <f t="shared" si="154"/>
        <v>00793</v>
      </c>
      <c r="AC794" s="69" t="str">
        <f t="shared" si="155"/>
        <v>Grace-West</v>
      </c>
      <c r="AD794" s="69"/>
      <c r="AE794" s="69"/>
      <c r="AF794" s="69"/>
      <c r="AG794" s="69"/>
      <c r="AH794" s="70"/>
      <c r="AI794" s="71"/>
    </row>
    <row r="795" spans="1:35" x14ac:dyDescent="0.3">
      <c r="A795" s="72" t="s">
        <v>712</v>
      </c>
      <c r="B795" s="73" t="s">
        <v>1490</v>
      </c>
      <c r="C795" s="73" t="s">
        <v>714</v>
      </c>
      <c r="D795" s="73" t="s">
        <v>634</v>
      </c>
      <c r="E795" s="73" t="s">
        <v>377</v>
      </c>
      <c r="F795" s="73">
        <v>24</v>
      </c>
      <c r="G795" s="73">
        <v>1083</v>
      </c>
      <c r="H795" s="73">
        <v>10</v>
      </c>
      <c r="I795" s="73">
        <v>7.5</v>
      </c>
      <c r="J795" s="73" t="s">
        <v>635</v>
      </c>
      <c r="K795" s="73" t="s">
        <v>372</v>
      </c>
      <c r="L795" s="73" t="s">
        <v>649</v>
      </c>
      <c r="M795" s="73">
        <f t="shared" si="145"/>
        <v>25992</v>
      </c>
      <c r="N795" s="73">
        <f t="shared" si="146"/>
        <v>2599.1999999999998</v>
      </c>
      <c r="O795" s="73">
        <f t="shared" si="147"/>
        <v>23392.799999999999</v>
      </c>
      <c r="P795" s="73">
        <f t="shared" si="148"/>
        <v>1754.46</v>
      </c>
      <c r="Q795" s="73">
        <f t="shared" si="149"/>
        <v>25147.26</v>
      </c>
      <c r="R795" s="73"/>
      <c r="S795" s="73"/>
      <c r="T795" s="73">
        <f t="shared" si="150"/>
        <v>1754.4599999999998</v>
      </c>
      <c r="U795" s="73"/>
      <c r="V795" s="73"/>
      <c r="W795" s="73">
        <f t="shared" si="151"/>
        <v>25647.26</v>
      </c>
      <c r="X795" s="73" t="str">
        <f t="shared" si="152"/>
        <v>Low Sale</v>
      </c>
      <c r="Y795" s="73">
        <f t="shared" si="156"/>
        <v>0</v>
      </c>
      <c r="Z795" s="73" t="str" cm="1">
        <f t="array" ref="Z795">_xlfn.IFS(Q795&gt;=300000,"Large",Q795&gt;=150000,"Medium", Q795&gt;=0,"Small")</f>
        <v>Small</v>
      </c>
      <c r="AA795" s="73" t="str">
        <f t="shared" si="153"/>
        <v>J</v>
      </c>
      <c r="AB795" s="73" t="str">
        <f t="shared" si="154"/>
        <v>00794</v>
      </c>
      <c r="AC795" s="73" t="str">
        <f t="shared" si="155"/>
        <v>Hassan-West</v>
      </c>
      <c r="AD795" s="73"/>
      <c r="AE795" s="73"/>
      <c r="AF795" s="73"/>
      <c r="AG795" s="73"/>
      <c r="AH795" s="74"/>
      <c r="AI795" s="75"/>
    </row>
    <row r="796" spans="1:35" x14ac:dyDescent="0.3">
      <c r="A796" s="76" t="s">
        <v>747</v>
      </c>
      <c r="B796" s="69" t="s">
        <v>1491</v>
      </c>
      <c r="C796" s="69" t="s">
        <v>662</v>
      </c>
      <c r="D796" s="69" t="s">
        <v>681</v>
      </c>
      <c r="E796" s="69" t="s">
        <v>673</v>
      </c>
      <c r="F796" s="69">
        <v>14</v>
      </c>
      <c r="G796" s="69">
        <v>2019</v>
      </c>
      <c r="H796" s="69">
        <v>0</v>
      </c>
      <c r="I796" s="69">
        <v>7.5</v>
      </c>
      <c r="J796" s="69" t="s">
        <v>635</v>
      </c>
      <c r="K796" s="69" t="s">
        <v>392</v>
      </c>
      <c r="L796" s="69" t="s">
        <v>649</v>
      </c>
      <c r="M796" s="69">
        <f t="shared" si="145"/>
        <v>28266</v>
      </c>
      <c r="N796" s="69">
        <f t="shared" si="146"/>
        <v>0</v>
      </c>
      <c r="O796" s="69">
        <f t="shared" si="147"/>
        <v>28266</v>
      </c>
      <c r="P796" s="69">
        <f t="shared" si="148"/>
        <v>2119.9499999999998</v>
      </c>
      <c r="Q796" s="69">
        <f t="shared" si="149"/>
        <v>30385.95</v>
      </c>
      <c r="R796" s="69"/>
      <c r="S796" s="69"/>
      <c r="T796" s="69">
        <f t="shared" si="150"/>
        <v>2119.9499999999998</v>
      </c>
      <c r="U796" s="69"/>
      <c r="V796" s="69"/>
      <c r="W796" s="69">
        <f t="shared" si="151"/>
        <v>30885.95</v>
      </c>
      <c r="X796" s="69" t="str">
        <f t="shared" si="152"/>
        <v>Low Sale</v>
      </c>
      <c r="Y796" s="69">
        <f t="shared" si="156"/>
        <v>0</v>
      </c>
      <c r="Z796" s="69" t="str" cm="1">
        <f t="array" ref="Z796">_xlfn.IFS(Q796&gt;=300000,"Large",Q796&gt;=150000,"Medium", Q796&gt;=0,"Small")</f>
        <v>Small</v>
      </c>
      <c r="AA796" s="69" t="str">
        <f t="shared" si="153"/>
        <v>J</v>
      </c>
      <c r="AB796" s="69" t="str">
        <f t="shared" si="154"/>
        <v>00795</v>
      </c>
      <c r="AC796" s="69" t="str">
        <f t="shared" si="155"/>
        <v>Ade-West</v>
      </c>
      <c r="AD796" s="69"/>
      <c r="AE796" s="69"/>
      <c r="AF796" s="69"/>
      <c r="AG796" s="69"/>
      <c r="AH796" s="70"/>
      <c r="AI796" s="71"/>
    </row>
    <row r="797" spans="1:35" x14ac:dyDescent="0.3">
      <c r="A797" s="72" t="s">
        <v>750</v>
      </c>
      <c r="B797" s="73" t="s">
        <v>1492</v>
      </c>
      <c r="C797" s="73" t="s">
        <v>714</v>
      </c>
      <c r="D797" s="73" t="s">
        <v>685</v>
      </c>
      <c r="E797" s="73" t="s">
        <v>406</v>
      </c>
      <c r="F797" s="73">
        <v>45</v>
      </c>
      <c r="G797" s="73">
        <v>6214</v>
      </c>
      <c r="H797" s="73">
        <v>5</v>
      </c>
      <c r="I797" s="73">
        <v>7.5</v>
      </c>
      <c r="J797" s="73" t="s">
        <v>642</v>
      </c>
      <c r="K797" s="73" t="s">
        <v>372</v>
      </c>
      <c r="L797" s="73" t="s">
        <v>665</v>
      </c>
      <c r="M797" s="73">
        <f t="shared" si="145"/>
        <v>279630</v>
      </c>
      <c r="N797" s="73">
        <f t="shared" si="146"/>
        <v>13981.5</v>
      </c>
      <c r="O797" s="73">
        <f t="shared" si="147"/>
        <v>265648.5</v>
      </c>
      <c r="P797" s="73">
        <f t="shared" si="148"/>
        <v>19923.637500000001</v>
      </c>
      <c r="Q797" s="73">
        <f t="shared" si="149"/>
        <v>285572.13750000001</v>
      </c>
      <c r="R797" s="73"/>
      <c r="S797" s="73"/>
      <c r="T797" s="73">
        <f t="shared" si="150"/>
        <v>19923.637500000001</v>
      </c>
      <c r="U797" s="73"/>
      <c r="V797" s="73"/>
      <c r="W797" s="73">
        <f t="shared" si="151"/>
        <v>286072.13750000001</v>
      </c>
      <c r="X797" s="73" t="str">
        <f t="shared" si="152"/>
        <v>High sale</v>
      </c>
      <c r="Y797" s="73">
        <f t="shared" si="156"/>
        <v>13282.425000000001</v>
      </c>
      <c r="Z797" s="73" t="str" cm="1">
        <f t="array" ref="Z797">_xlfn.IFS(Q797&gt;=300000,"Large",Q797&gt;=150000,"Medium", Q797&gt;=0,"Small")</f>
        <v>Medium</v>
      </c>
      <c r="AA797" s="73" t="str">
        <f t="shared" si="153"/>
        <v>J</v>
      </c>
      <c r="AB797" s="73" t="str">
        <f t="shared" si="154"/>
        <v>00796</v>
      </c>
      <c r="AC797" s="73" t="str">
        <f t="shared" si="155"/>
        <v>Hassan-East</v>
      </c>
      <c r="AD797" s="73"/>
      <c r="AE797" s="73"/>
      <c r="AF797" s="73"/>
      <c r="AG797" s="73"/>
      <c r="AH797" s="74"/>
      <c r="AI797" s="75"/>
    </row>
    <row r="798" spans="1:35" x14ac:dyDescent="0.3">
      <c r="A798" s="76" t="s">
        <v>679</v>
      </c>
      <c r="B798" s="69" t="s">
        <v>1493</v>
      </c>
      <c r="C798" s="69" t="s">
        <v>89</v>
      </c>
      <c r="D798" s="69" t="s">
        <v>681</v>
      </c>
      <c r="E798" s="69" t="s">
        <v>673</v>
      </c>
      <c r="F798" s="69">
        <v>47</v>
      </c>
      <c r="G798" s="69">
        <v>7902</v>
      </c>
      <c r="H798" s="69">
        <v>15</v>
      </c>
      <c r="I798" s="69">
        <v>7.5</v>
      </c>
      <c r="J798" s="69" t="s">
        <v>656</v>
      </c>
      <c r="K798" s="69" t="s">
        <v>384</v>
      </c>
      <c r="L798" s="69" t="s">
        <v>643</v>
      </c>
      <c r="M798" s="69">
        <f t="shared" si="145"/>
        <v>371394</v>
      </c>
      <c r="N798" s="69">
        <f t="shared" si="146"/>
        <v>55709.1</v>
      </c>
      <c r="O798" s="69">
        <f t="shared" si="147"/>
        <v>315684.90000000002</v>
      </c>
      <c r="P798" s="69">
        <f t="shared" si="148"/>
        <v>23676.3675</v>
      </c>
      <c r="Q798" s="69">
        <f t="shared" si="149"/>
        <v>339361.26750000002</v>
      </c>
      <c r="R798" s="69"/>
      <c r="S798" s="69"/>
      <c r="T798" s="69">
        <f t="shared" si="150"/>
        <v>23676.3675</v>
      </c>
      <c r="U798" s="69"/>
      <c r="V798" s="69"/>
      <c r="W798" s="69">
        <f t="shared" si="151"/>
        <v>339861.26750000002</v>
      </c>
      <c r="X798" s="69" t="str">
        <f t="shared" si="152"/>
        <v>High sale</v>
      </c>
      <c r="Y798" s="69">
        <f t="shared" si="156"/>
        <v>15784.245000000003</v>
      </c>
      <c r="Z798" s="69" t="str" cm="1">
        <f t="array" ref="Z798">_xlfn.IFS(Q798&gt;=300000,"Large",Q798&gt;=150000,"Medium", Q798&gt;=0,"Small")</f>
        <v>Large</v>
      </c>
      <c r="AA798" s="69" t="str">
        <f t="shared" si="153"/>
        <v>J</v>
      </c>
      <c r="AB798" s="69" t="str">
        <f t="shared" si="154"/>
        <v>00797</v>
      </c>
      <c r="AC798" s="69" t="str">
        <f t="shared" si="155"/>
        <v>Chinedu-North</v>
      </c>
      <c r="AD798" s="69"/>
      <c r="AE798" s="69"/>
      <c r="AF798" s="69"/>
      <c r="AG798" s="69"/>
      <c r="AH798" s="70"/>
      <c r="AI798" s="71"/>
    </row>
    <row r="799" spans="1:35" x14ac:dyDescent="0.3">
      <c r="A799" s="72" t="s">
        <v>712</v>
      </c>
      <c r="B799" s="73" t="s">
        <v>1494</v>
      </c>
      <c r="C799" s="73" t="s">
        <v>671</v>
      </c>
      <c r="D799" s="73" t="s">
        <v>246</v>
      </c>
      <c r="E799" s="73" t="s">
        <v>416</v>
      </c>
      <c r="F799" s="73">
        <v>13</v>
      </c>
      <c r="G799" s="73">
        <v>6635</v>
      </c>
      <c r="H799" s="73">
        <v>0</v>
      </c>
      <c r="I799" s="73">
        <v>7.5</v>
      </c>
      <c r="J799" s="73" t="s">
        <v>635</v>
      </c>
      <c r="K799" s="73" t="s">
        <v>372</v>
      </c>
      <c r="L799" s="73" t="s">
        <v>649</v>
      </c>
      <c r="M799" s="73">
        <f t="shared" si="145"/>
        <v>86255</v>
      </c>
      <c r="N799" s="73">
        <f t="shared" si="146"/>
        <v>0</v>
      </c>
      <c r="O799" s="73">
        <f t="shared" si="147"/>
        <v>86255</v>
      </c>
      <c r="P799" s="73">
        <f t="shared" si="148"/>
        <v>6469.125</v>
      </c>
      <c r="Q799" s="73">
        <f t="shared" si="149"/>
        <v>92724.125</v>
      </c>
      <c r="R799" s="73"/>
      <c r="S799" s="73"/>
      <c r="T799" s="73">
        <f t="shared" si="150"/>
        <v>6469.125</v>
      </c>
      <c r="U799" s="73"/>
      <c r="V799" s="73"/>
      <c r="W799" s="73">
        <f t="shared" si="151"/>
        <v>93224.125</v>
      </c>
      <c r="X799" s="73" t="str">
        <f t="shared" si="152"/>
        <v>Low Sale</v>
      </c>
      <c r="Y799" s="73">
        <f t="shared" si="156"/>
        <v>0</v>
      </c>
      <c r="Z799" s="73" t="str" cm="1">
        <f t="array" ref="Z799">_xlfn.IFS(Q799&gt;=300000,"Large",Q799&gt;=150000,"Medium", Q799&gt;=0,"Small")</f>
        <v>Small</v>
      </c>
      <c r="AA799" s="73" t="str">
        <f t="shared" si="153"/>
        <v>J</v>
      </c>
      <c r="AB799" s="73" t="str">
        <f t="shared" si="154"/>
        <v>00798</v>
      </c>
      <c r="AC799" s="73" t="str">
        <f t="shared" si="155"/>
        <v>Bola-West</v>
      </c>
      <c r="AD799" s="73"/>
      <c r="AE799" s="73"/>
      <c r="AF799" s="73"/>
      <c r="AG799" s="73"/>
      <c r="AH799" s="74"/>
      <c r="AI799" s="75"/>
    </row>
    <row r="800" spans="1:35" x14ac:dyDescent="0.3">
      <c r="A800" s="76" t="s">
        <v>760</v>
      </c>
      <c r="B800" s="69" t="s">
        <v>1495</v>
      </c>
      <c r="C800" s="69" t="s">
        <v>379</v>
      </c>
      <c r="D800" s="69" t="s">
        <v>690</v>
      </c>
      <c r="E800" s="69" t="s">
        <v>408</v>
      </c>
      <c r="F800" s="69">
        <v>29</v>
      </c>
      <c r="G800" s="69">
        <v>8809</v>
      </c>
      <c r="H800" s="69">
        <v>15</v>
      </c>
      <c r="I800" s="69">
        <v>7.5</v>
      </c>
      <c r="J800" s="69" t="s">
        <v>656</v>
      </c>
      <c r="K800" s="69" t="s">
        <v>392</v>
      </c>
      <c r="L800" s="69" t="s">
        <v>636</v>
      </c>
      <c r="M800" s="69">
        <f t="shared" si="145"/>
        <v>255461</v>
      </c>
      <c r="N800" s="69">
        <f t="shared" si="146"/>
        <v>38319.15</v>
      </c>
      <c r="O800" s="69">
        <f t="shared" si="147"/>
        <v>217141.85</v>
      </c>
      <c r="P800" s="69">
        <f t="shared" si="148"/>
        <v>16285.63875</v>
      </c>
      <c r="Q800" s="69">
        <f t="shared" si="149"/>
        <v>233427.48875000002</v>
      </c>
      <c r="R800" s="69"/>
      <c r="S800" s="69"/>
      <c r="T800" s="69">
        <f t="shared" si="150"/>
        <v>16285.63875</v>
      </c>
      <c r="U800" s="69"/>
      <c r="V800" s="69"/>
      <c r="W800" s="69">
        <f t="shared" si="151"/>
        <v>233927.48875000002</v>
      </c>
      <c r="X800" s="69" t="str">
        <f t="shared" si="152"/>
        <v>High sale</v>
      </c>
      <c r="Y800" s="69">
        <f t="shared" si="156"/>
        <v>0</v>
      </c>
      <c r="Z800" s="69" t="str" cm="1">
        <f t="array" ref="Z800">_xlfn.IFS(Q800&gt;=300000,"Large",Q800&gt;=150000,"Medium", Q800&gt;=0,"Small")</f>
        <v>Medium</v>
      </c>
      <c r="AA800" s="69" t="str">
        <f t="shared" si="153"/>
        <v>J</v>
      </c>
      <c r="AB800" s="69" t="str">
        <f t="shared" si="154"/>
        <v>00799</v>
      </c>
      <c r="AC800" s="69" t="str">
        <f t="shared" si="155"/>
        <v>John-South</v>
      </c>
      <c r="AD800" s="69"/>
      <c r="AE800" s="69"/>
      <c r="AF800" s="69"/>
      <c r="AG800" s="69"/>
      <c r="AH800" s="70"/>
      <c r="AI800" s="71"/>
    </row>
    <row r="801" spans="1:35" x14ac:dyDescent="0.3">
      <c r="A801" s="72" t="s">
        <v>696</v>
      </c>
      <c r="B801" s="73" t="s">
        <v>1496</v>
      </c>
      <c r="C801" s="73" t="s">
        <v>646</v>
      </c>
      <c r="D801" s="73" t="s">
        <v>710</v>
      </c>
      <c r="E801" s="73" t="s">
        <v>641</v>
      </c>
      <c r="F801" s="73">
        <v>19</v>
      </c>
      <c r="G801" s="73">
        <v>11828</v>
      </c>
      <c r="H801" s="73">
        <v>15</v>
      </c>
      <c r="I801" s="73">
        <v>7.5</v>
      </c>
      <c r="J801" s="73" t="s">
        <v>648</v>
      </c>
      <c r="K801" s="73" t="s">
        <v>384</v>
      </c>
      <c r="L801" s="73" t="s">
        <v>636</v>
      </c>
      <c r="M801" s="73">
        <f t="shared" si="145"/>
        <v>224732</v>
      </c>
      <c r="N801" s="73">
        <f t="shared" si="146"/>
        <v>33709.800000000003</v>
      </c>
      <c r="O801" s="73">
        <f t="shared" si="147"/>
        <v>191022.2</v>
      </c>
      <c r="P801" s="73">
        <f t="shared" si="148"/>
        <v>14326.665000000001</v>
      </c>
      <c r="Q801" s="73">
        <f t="shared" si="149"/>
        <v>205348.86500000002</v>
      </c>
      <c r="R801" s="73"/>
      <c r="S801" s="73"/>
      <c r="T801" s="73">
        <f t="shared" si="150"/>
        <v>14326.665000000001</v>
      </c>
      <c r="U801" s="73"/>
      <c r="V801" s="73"/>
      <c r="W801" s="73">
        <f t="shared" si="151"/>
        <v>205848.86500000002</v>
      </c>
      <c r="X801" s="73" t="str">
        <f t="shared" si="152"/>
        <v>High sale</v>
      </c>
      <c r="Y801" s="73">
        <f t="shared" si="156"/>
        <v>0</v>
      </c>
      <c r="Z801" s="73" t="str" cm="1">
        <f t="array" ref="Z801">_xlfn.IFS(Q801&gt;=300000,"Large",Q801&gt;=150000,"Medium", Q801&gt;=0,"Small")</f>
        <v>Medium</v>
      </c>
      <c r="AA801" s="73" t="str">
        <f t="shared" si="153"/>
        <v>J</v>
      </c>
      <c r="AB801" s="73" t="str">
        <f t="shared" si="154"/>
        <v>00800</v>
      </c>
      <c r="AC801" s="73" t="str">
        <f t="shared" si="155"/>
        <v>Lucky-South</v>
      </c>
      <c r="AD801" s="73"/>
      <c r="AE801" s="73"/>
      <c r="AF801" s="73"/>
      <c r="AG801" s="73"/>
      <c r="AH801" s="74"/>
      <c r="AI801" s="75"/>
    </row>
    <row r="802" spans="1:35" x14ac:dyDescent="0.3">
      <c r="A802" s="76" t="s">
        <v>650</v>
      </c>
      <c r="B802" s="69" t="s">
        <v>1497</v>
      </c>
      <c r="C802" s="69" t="s">
        <v>373</v>
      </c>
      <c r="D802" s="69" t="s">
        <v>675</v>
      </c>
      <c r="E802" s="69" t="s">
        <v>403</v>
      </c>
      <c r="F802" s="69">
        <v>29</v>
      </c>
      <c r="G802" s="69">
        <v>2709</v>
      </c>
      <c r="H802" s="69">
        <v>5</v>
      </c>
      <c r="I802" s="69">
        <v>7.5</v>
      </c>
      <c r="J802" s="69" t="s">
        <v>635</v>
      </c>
      <c r="K802" s="69" t="s">
        <v>392</v>
      </c>
      <c r="L802" s="69" t="s">
        <v>643</v>
      </c>
      <c r="M802" s="69">
        <f t="shared" si="145"/>
        <v>78561</v>
      </c>
      <c r="N802" s="69">
        <f t="shared" si="146"/>
        <v>3928.05</v>
      </c>
      <c r="O802" s="69">
        <f t="shared" si="147"/>
        <v>74632.95</v>
      </c>
      <c r="P802" s="69">
        <f t="shared" si="148"/>
        <v>5597.4712499999996</v>
      </c>
      <c r="Q802" s="69">
        <f t="shared" si="149"/>
        <v>80230.421249999999</v>
      </c>
      <c r="R802" s="69"/>
      <c r="S802" s="69"/>
      <c r="T802" s="69">
        <f t="shared" si="150"/>
        <v>5597.4712499999996</v>
      </c>
      <c r="U802" s="69"/>
      <c r="V802" s="69"/>
      <c r="W802" s="69">
        <f t="shared" si="151"/>
        <v>80730.421249999999</v>
      </c>
      <c r="X802" s="69" t="str">
        <f t="shared" si="152"/>
        <v>Low Sale</v>
      </c>
      <c r="Y802" s="69">
        <f t="shared" si="156"/>
        <v>0</v>
      </c>
      <c r="Z802" s="69" t="str" cm="1">
        <f t="array" ref="Z802">_xlfn.IFS(Q802&gt;=300000,"Large",Q802&gt;=150000,"Medium", Q802&gt;=0,"Small")</f>
        <v>Small</v>
      </c>
      <c r="AA802" s="69" t="str">
        <f t="shared" si="153"/>
        <v>J</v>
      </c>
      <c r="AB802" s="69" t="str">
        <f t="shared" si="154"/>
        <v>00801</v>
      </c>
      <c r="AC802" s="69" t="str">
        <f t="shared" si="155"/>
        <v>Fatima-North</v>
      </c>
      <c r="AD802" s="69"/>
      <c r="AE802" s="69"/>
      <c r="AF802" s="69"/>
      <c r="AG802" s="69"/>
      <c r="AH802" s="70"/>
      <c r="AI802" s="71"/>
    </row>
    <row r="803" spans="1:35" x14ac:dyDescent="0.3">
      <c r="A803" s="72" t="s">
        <v>733</v>
      </c>
      <c r="B803" s="73" t="s">
        <v>1498</v>
      </c>
      <c r="C803" s="73" t="s">
        <v>100</v>
      </c>
      <c r="D803" s="73" t="s">
        <v>660</v>
      </c>
      <c r="E803" s="73" t="s">
        <v>406</v>
      </c>
      <c r="F803" s="73">
        <v>28</v>
      </c>
      <c r="G803" s="73">
        <v>10405</v>
      </c>
      <c r="H803" s="73">
        <v>0</v>
      </c>
      <c r="I803" s="73">
        <v>7.5</v>
      </c>
      <c r="J803" s="73" t="s">
        <v>635</v>
      </c>
      <c r="K803" s="73" t="s">
        <v>372</v>
      </c>
      <c r="L803" s="73" t="s">
        <v>643</v>
      </c>
      <c r="M803" s="73">
        <f t="shared" si="145"/>
        <v>291340</v>
      </c>
      <c r="N803" s="73">
        <f t="shared" si="146"/>
        <v>0</v>
      </c>
      <c r="O803" s="73">
        <f t="shared" si="147"/>
        <v>291340</v>
      </c>
      <c r="P803" s="73">
        <f t="shared" si="148"/>
        <v>21850.5</v>
      </c>
      <c r="Q803" s="73">
        <f t="shared" si="149"/>
        <v>313190.5</v>
      </c>
      <c r="R803" s="73"/>
      <c r="S803" s="73"/>
      <c r="T803" s="73">
        <f t="shared" si="150"/>
        <v>21850.5</v>
      </c>
      <c r="U803" s="73"/>
      <c r="V803" s="73"/>
      <c r="W803" s="73">
        <f t="shared" si="151"/>
        <v>313690.5</v>
      </c>
      <c r="X803" s="73" t="str">
        <f t="shared" si="152"/>
        <v>High sale</v>
      </c>
      <c r="Y803" s="73">
        <f t="shared" si="156"/>
        <v>0</v>
      </c>
      <c r="Z803" s="73" t="str" cm="1">
        <f t="array" ref="Z803">_xlfn.IFS(Q803&gt;=300000,"Large",Q803&gt;=150000,"Medium", Q803&gt;=0,"Small")</f>
        <v>Large</v>
      </c>
      <c r="AA803" s="73" t="str">
        <f t="shared" si="153"/>
        <v>J</v>
      </c>
      <c r="AB803" s="73" t="str">
        <f t="shared" si="154"/>
        <v>00802</v>
      </c>
      <c r="AC803" s="73" t="str">
        <f t="shared" si="155"/>
        <v>Kemi-North</v>
      </c>
      <c r="AD803" s="73"/>
      <c r="AE803" s="73"/>
      <c r="AF803" s="73"/>
      <c r="AG803" s="73"/>
      <c r="AH803" s="74"/>
      <c r="AI803" s="75"/>
    </row>
    <row r="804" spans="1:35" x14ac:dyDescent="0.3">
      <c r="A804" s="76" t="s">
        <v>699</v>
      </c>
      <c r="B804" s="69" t="s">
        <v>1499</v>
      </c>
      <c r="C804" s="69" t="s">
        <v>373</v>
      </c>
      <c r="D804" s="69" t="s">
        <v>216</v>
      </c>
      <c r="E804" s="69" t="s">
        <v>647</v>
      </c>
      <c r="F804" s="69">
        <v>36</v>
      </c>
      <c r="G804" s="69">
        <v>10686</v>
      </c>
      <c r="H804" s="69">
        <v>10</v>
      </c>
      <c r="I804" s="69">
        <v>7.5</v>
      </c>
      <c r="J804" s="69" t="s">
        <v>635</v>
      </c>
      <c r="K804" s="69" t="s">
        <v>372</v>
      </c>
      <c r="L804" s="69" t="s">
        <v>636</v>
      </c>
      <c r="M804" s="69">
        <f t="shared" si="145"/>
        <v>384696</v>
      </c>
      <c r="N804" s="69">
        <f t="shared" si="146"/>
        <v>38469.599999999999</v>
      </c>
      <c r="O804" s="69">
        <f t="shared" si="147"/>
        <v>346226.4</v>
      </c>
      <c r="P804" s="69">
        <f t="shared" si="148"/>
        <v>25966.98</v>
      </c>
      <c r="Q804" s="69">
        <f t="shared" si="149"/>
        <v>372193.38</v>
      </c>
      <c r="R804" s="69"/>
      <c r="S804" s="69"/>
      <c r="T804" s="69">
        <f t="shared" si="150"/>
        <v>25966.98</v>
      </c>
      <c r="U804" s="69"/>
      <c r="V804" s="69"/>
      <c r="W804" s="69">
        <f t="shared" si="151"/>
        <v>372693.38</v>
      </c>
      <c r="X804" s="69" t="str">
        <f t="shared" si="152"/>
        <v>High sale</v>
      </c>
      <c r="Y804" s="69">
        <f t="shared" si="156"/>
        <v>17311.320000000003</v>
      </c>
      <c r="Z804" s="69" t="str" cm="1">
        <f t="array" ref="Z804">_xlfn.IFS(Q804&gt;=300000,"Large",Q804&gt;=150000,"Medium", Q804&gt;=0,"Small")</f>
        <v>Large</v>
      </c>
      <c r="AA804" s="69" t="str">
        <f t="shared" si="153"/>
        <v>J</v>
      </c>
      <c r="AB804" s="69" t="str">
        <f t="shared" si="154"/>
        <v>00803</v>
      </c>
      <c r="AC804" s="69" t="str">
        <f t="shared" si="155"/>
        <v>Fatima-South</v>
      </c>
      <c r="AD804" s="69"/>
      <c r="AE804" s="69"/>
      <c r="AF804" s="69"/>
      <c r="AG804" s="69"/>
      <c r="AH804" s="70"/>
      <c r="AI804" s="71"/>
    </row>
    <row r="805" spans="1:35" x14ac:dyDescent="0.3">
      <c r="A805" s="72" t="s">
        <v>658</v>
      </c>
      <c r="B805" s="73" t="s">
        <v>1500</v>
      </c>
      <c r="C805" s="73" t="s">
        <v>89</v>
      </c>
      <c r="D805" s="73" t="s">
        <v>663</v>
      </c>
      <c r="E805" s="73" t="s">
        <v>664</v>
      </c>
      <c r="F805" s="73">
        <v>25</v>
      </c>
      <c r="G805" s="73">
        <v>14561</v>
      </c>
      <c r="H805" s="73">
        <v>5</v>
      </c>
      <c r="I805" s="73">
        <v>7.5</v>
      </c>
      <c r="J805" s="73" t="s">
        <v>642</v>
      </c>
      <c r="K805" s="73" t="s">
        <v>392</v>
      </c>
      <c r="L805" s="73" t="s">
        <v>643</v>
      </c>
      <c r="M805" s="73">
        <f t="shared" si="145"/>
        <v>364025</v>
      </c>
      <c r="N805" s="73">
        <f t="shared" si="146"/>
        <v>18201.25</v>
      </c>
      <c r="O805" s="73">
        <f t="shared" si="147"/>
        <v>345823.75</v>
      </c>
      <c r="P805" s="73">
        <f t="shared" si="148"/>
        <v>25936.78125</v>
      </c>
      <c r="Q805" s="73">
        <f t="shared" si="149"/>
        <v>371760.53125</v>
      </c>
      <c r="R805" s="73"/>
      <c r="S805" s="73"/>
      <c r="T805" s="73">
        <f t="shared" si="150"/>
        <v>25936.78125</v>
      </c>
      <c r="U805" s="73"/>
      <c r="V805" s="73"/>
      <c r="W805" s="73">
        <f t="shared" si="151"/>
        <v>372260.53125</v>
      </c>
      <c r="X805" s="73" t="str">
        <f t="shared" si="152"/>
        <v>High sale</v>
      </c>
      <c r="Y805" s="73">
        <f t="shared" si="156"/>
        <v>0</v>
      </c>
      <c r="Z805" s="73" t="str" cm="1">
        <f t="array" ref="Z805">_xlfn.IFS(Q805&gt;=300000,"Large",Q805&gt;=150000,"Medium", Q805&gt;=0,"Small")</f>
        <v>Large</v>
      </c>
      <c r="AA805" s="73" t="str">
        <f t="shared" si="153"/>
        <v>J</v>
      </c>
      <c r="AB805" s="73" t="str">
        <f t="shared" si="154"/>
        <v>00804</v>
      </c>
      <c r="AC805" s="73" t="str">
        <f t="shared" si="155"/>
        <v>Chinedu-North</v>
      </c>
      <c r="AD805" s="73"/>
      <c r="AE805" s="73"/>
      <c r="AF805" s="73"/>
      <c r="AG805" s="73"/>
      <c r="AH805" s="74"/>
      <c r="AI805" s="75"/>
    </row>
    <row r="806" spans="1:35" x14ac:dyDescent="0.3">
      <c r="A806" s="76" t="s">
        <v>712</v>
      </c>
      <c r="B806" s="69" t="s">
        <v>1501</v>
      </c>
      <c r="C806" s="69" t="s">
        <v>373</v>
      </c>
      <c r="D806" s="69" t="s">
        <v>640</v>
      </c>
      <c r="E806" s="69" t="s">
        <v>641</v>
      </c>
      <c r="F806" s="69">
        <v>30</v>
      </c>
      <c r="G806" s="69">
        <v>2889</v>
      </c>
      <c r="H806" s="69">
        <v>10</v>
      </c>
      <c r="I806" s="69">
        <v>7.5</v>
      </c>
      <c r="J806" s="69" t="s">
        <v>642</v>
      </c>
      <c r="K806" s="69" t="s">
        <v>384</v>
      </c>
      <c r="L806" s="69" t="s">
        <v>636</v>
      </c>
      <c r="M806" s="69">
        <f t="shared" si="145"/>
        <v>86670</v>
      </c>
      <c r="N806" s="69">
        <f t="shared" si="146"/>
        <v>8667</v>
      </c>
      <c r="O806" s="69">
        <f t="shared" si="147"/>
        <v>78003</v>
      </c>
      <c r="P806" s="69">
        <f t="shared" si="148"/>
        <v>5850.2250000000004</v>
      </c>
      <c r="Q806" s="69">
        <f t="shared" si="149"/>
        <v>83853.225000000006</v>
      </c>
      <c r="R806" s="69"/>
      <c r="S806" s="69"/>
      <c r="T806" s="69">
        <f t="shared" si="150"/>
        <v>5850.2249999999995</v>
      </c>
      <c r="U806" s="69"/>
      <c r="V806" s="69"/>
      <c r="W806" s="69">
        <f t="shared" si="151"/>
        <v>84353.225000000006</v>
      </c>
      <c r="X806" s="69" t="str">
        <f t="shared" si="152"/>
        <v>Low Sale</v>
      </c>
      <c r="Y806" s="69">
        <f t="shared" si="156"/>
        <v>3900.15</v>
      </c>
      <c r="Z806" s="69" t="str" cm="1">
        <f t="array" ref="Z806">_xlfn.IFS(Q806&gt;=300000,"Large",Q806&gt;=150000,"Medium", Q806&gt;=0,"Small")</f>
        <v>Small</v>
      </c>
      <c r="AA806" s="69" t="str">
        <f t="shared" si="153"/>
        <v>J</v>
      </c>
      <c r="AB806" s="69" t="str">
        <f t="shared" si="154"/>
        <v>00805</v>
      </c>
      <c r="AC806" s="69" t="str">
        <f t="shared" si="155"/>
        <v>Fatima-South</v>
      </c>
      <c r="AD806" s="69"/>
      <c r="AE806" s="69"/>
      <c r="AF806" s="69"/>
      <c r="AG806" s="69"/>
      <c r="AH806" s="70"/>
      <c r="AI806" s="71"/>
    </row>
    <row r="807" spans="1:35" x14ac:dyDescent="0.3">
      <c r="A807" s="72" t="s">
        <v>699</v>
      </c>
      <c r="B807" s="73" t="s">
        <v>1502</v>
      </c>
      <c r="C807" s="73" t="s">
        <v>93</v>
      </c>
      <c r="D807" s="73" t="s">
        <v>216</v>
      </c>
      <c r="E807" s="73" t="s">
        <v>647</v>
      </c>
      <c r="F807" s="73">
        <v>40</v>
      </c>
      <c r="G807" s="73">
        <v>6598</v>
      </c>
      <c r="H807" s="73">
        <v>15</v>
      </c>
      <c r="I807" s="73">
        <v>7.5</v>
      </c>
      <c r="J807" s="73" t="s">
        <v>635</v>
      </c>
      <c r="K807" s="73" t="s">
        <v>384</v>
      </c>
      <c r="L807" s="73" t="s">
        <v>636</v>
      </c>
      <c r="M807" s="73">
        <f t="shared" si="145"/>
        <v>263920</v>
      </c>
      <c r="N807" s="73">
        <f t="shared" si="146"/>
        <v>39588</v>
      </c>
      <c r="O807" s="73">
        <f t="shared" si="147"/>
        <v>224332</v>
      </c>
      <c r="P807" s="73">
        <f t="shared" si="148"/>
        <v>16824.900000000001</v>
      </c>
      <c r="Q807" s="73">
        <f t="shared" si="149"/>
        <v>241156.9</v>
      </c>
      <c r="R807" s="73"/>
      <c r="S807" s="73"/>
      <c r="T807" s="73">
        <f t="shared" si="150"/>
        <v>16824.899999999998</v>
      </c>
      <c r="U807" s="73"/>
      <c r="V807" s="73"/>
      <c r="W807" s="73">
        <f t="shared" si="151"/>
        <v>241656.9</v>
      </c>
      <c r="X807" s="73" t="str">
        <f t="shared" si="152"/>
        <v>High sale</v>
      </c>
      <c r="Y807" s="73">
        <f t="shared" si="156"/>
        <v>11216.6</v>
      </c>
      <c r="Z807" s="73" t="str" cm="1">
        <f t="array" ref="Z807">_xlfn.IFS(Q807&gt;=300000,"Large",Q807&gt;=150000,"Medium", Q807&gt;=0,"Small")</f>
        <v>Medium</v>
      </c>
      <c r="AA807" s="73" t="str">
        <f t="shared" si="153"/>
        <v>J</v>
      </c>
      <c r="AB807" s="73" t="str">
        <f t="shared" si="154"/>
        <v>00806</v>
      </c>
      <c r="AC807" s="73" t="str">
        <f t="shared" si="155"/>
        <v>Ibrahim-South</v>
      </c>
      <c r="AD807" s="73"/>
      <c r="AE807" s="73"/>
      <c r="AF807" s="73"/>
      <c r="AG807" s="73"/>
      <c r="AH807" s="74"/>
      <c r="AI807" s="75"/>
    </row>
    <row r="808" spans="1:35" x14ac:dyDescent="0.3">
      <c r="A808" s="76" t="s">
        <v>750</v>
      </c>
      <c r="B808" s="69" t="s">
        <v>1503</v>
      </c>
      <c r="C808" s="69" t="s">
        <v>93</v>
      </c>
      <c r="D808" s="69" t="s">
        <v>640</v>
      </c>
      <c r="E808" s="69" t="s">
        <v>641</v>
      </c>
      <c r="F808" s="69">
        <v>28</v>
      </c>
      <c r="G808" s="69">
        <v>11062</v>
      </c>
      <c r="H808" s="69">
        <v>10</v>
      </c>
      <c r="I808" s="69">
        <v>7.5</v>
      </c>
      <c r="J808" s="69" t="s">
        <v>642</v>
      </c>
      <c r="K808" s="69" t="s">
        <v>392</v>
      </c>
      <c r="L808" s="69" t="s">
        <v>649</v>
      </c>
      <c r="M808" s="69">
        <f t="shared" si="145"/>
        <v>309736</v>
      </c>
      <c r="N808" s="69">
        <f t="shared" si="146"/>
        <v>30973.599999999999</v>
      </c>
      <c r="O808" s="69">
        <f t="shared" si="147"/>
        <v>278762.40000000002</v>
      </c>
      <c r="P808" s="69">
        <f t="shared" si="148"/>
        <v>20907.180000000004</v>
      </c>
      <c r="Q808" s="69">
        <f t="shared" si="149"/>
        <v>299669.58</v>
      </c>
      <c r="R808" s="69"/>
      <c r="S808" s="69"/>
      <c r="T808" s="69">
        <f t="shared" si="150"/>
        <v>20907.18</v>
      </c>
      <c r="U808" s="69"/>
      <c r="V808" s="69"/>
      <c r="W808" s="69">
        <f t="shared" si="151"/>
        <v>300169.58</v>
      </c>
      <c r="X808" s="69" t="str">
        <f t="shared" si="152"/>
        <v>High sale</v>
      </c>
      <c r="Y808" s="69">
        <f t="shared" si="156"/>
        <v>0</v>
      </c>
      <c r="Z808" s="69" t="str" cm="1">
        <f t="array" ref="Z808">_xlfn.IFS(Q808&gt;=300000,"Large",Q808&gt;=150000,"Medium", Q808&gt;=0,"Small")</f>
        <v>Medium</v>
      </c>
      <c r="AA808" s="69" t="str">
        <f t="shared" si="153"/>
        <v>J</v>
      </c>
      <c r="AB808" s="69" t="str">
        <f t="shared" si="154"/>
        <v>00807</v>
      </c>
      <c r="AC808" s="69" t="str">
        <f t="shared" si="155"/>
        <v>Ibrahim-West</v>
      </c>
      <c r="AD808" s="69"/>
      <c r="AE808" s="69"/>
      <c r="AF808" s="69"/>
      <c r="AG808" s="69"/>
      <c r="AH808" s="70"/>
      <c r="AI808" s="71"/>
    </row>
    <row r="809" spans="1:35" x14ac:dyDescent="0.3">
      <c r="A809" s="72" t="s">
        <v>693</v>
      </c>
      <c r="B809" s="73" t="s">
        <v>1504</v>
      </c>
      <c r="C809" s="73" t="s">
        <v>671</v>
      </c>
      <c r="D809" s="73" t="s">
        <v>640</v>
      </c>
      <c r="E809" s="73" t="s">
        <v>641</v>
      </c>
      <c r="F809" s="73">
        <v>9</v>
      </c>
      <c r="G809" s="73">
        <v>14772</v>
      </c>
      <c r="H809" s="73">
        <v>0</v>
      </c>
      <c r="I809" s="73">
        <v>7.5</v>
      </c>
      <c r="J809" s="73" t="s">
        <v>635</v>
      </c>
      <c r="K809" s="73" t="s">
        <v>384</v>
      </c>
      <c r="L809" s="73" t="s">
        <v>636</v>
      </c>
      <c r="M809" s="73">
        <f t="shared" si="145"/>
        <v>132948</v>
      </c>
      <c r="N809" s="73">
        <f t="shared" si="146"/>
        <v>0</v>
      </c>
      <c r="O809" s="73">
        <f t="shared" si="147"/>
        <v>132948</v>
      </c>
      <c r="P809" s="73">
        <f t="shared" si="148"/>
        <v>9971.1</v>
      </c>
      <c r="Q809" s="73">
        <f t="shared" si="149"/>
        <v>142919.1</v>
      </c>
      <c r="R809" s="73"/>
      <c r="S809" s="73"/>
      <c r="T809" s="73">
        <f t="shared" si="150"/>
        <v>9971.1</v>
      </c>
      <c r="U809" s="73"/>
      <c r="V809" s="73"/>
      <c r="W809" s="73">
        <f t="shared" si="151"/>
        <v>143419.1</v>
      </c>
      <c r="X809" s="73" t="str">
        <f t="shared" si="152"/>
        <v>High sale</v>
      </c>
      <c r="Y809" s="73">
        <f t="shared" si="156"/>
        <v>0</v>
      </c>
      <c r="Z809" s="73" t="str" cm="1">
        <f t="array" ref="Z809">_xlfn.IFS(Q809&gt;=300000,"Large",Q809&gt;=150000,"Medium", Q809&gt;=0,"Small")</f>
        <v>Small</v>
      </c>
      <c r="AA809" s="73" t="str">
        <f t="shared" si="153"/>
        <v>J</v>
      </c>
      <c r="AB809" s="73" t="str">
        <f t="shared" si="154"/>
        <v>00808</v>
      </c>
      <c r="AC809" s="73" t="str">
        <f t="shared" si="155"/>
        <v>Bola-South</v>
      </c>
      <c r="AD809" s="73"/>
      <c r="AE809" s="73"/>
      <c r="AF809" s="73"/>
      <c r="AG809" s="73"/>
      <c r="AH809" s="74"/>
      <c r="AI809" s="75"/>
    </row>
    <row r="810" spans="1:35" x14ac:dyDescent="0.3">
      <c r="A810" s="76" t="s">
        <v>637</v>
      </c>
      <c r="B810" s="69" t="s">
        <v>1505</v>
      </c>
      <c r="C810" s="69" t="s">
        <v>100</v>
      </c>
      <c r="D810" s="69" t="s">
        <v>698</v>
      </c>
      <c r="E810" s="69" t="s">
        <v>377</v>
      </c>
      <c r="F810" s="69">
        <v>12</v>
      </c>
      <c r="G810" s="69">
        <v>11577</v>
      </c>
      <c r="H810" s="69">
        <v>0</v>
      </c>
      <c r="I810" s="69">
        <v>7.5</v>
      </c>
      <c r="J810" s="69" t="s">
        <v>635</v>
      </c>
      <c r="K810" s="69" t="s">
        <v>384</v>
      </c>
      <c r="L810" s="69" t="s">
        <v>665</v>
      </c>
      <c r="M810" s="69">
        <f t="shared" si="145"/>
        <v>138924</v>
      </c>
      <c r="N810" s="69">
        <f t="shared" si="146"/>
        <v>0</v>
      </c>
      <c r="O810" s="69">
        <f t="shared" si="147"/>
        <v>138924</v>
      </c>
      <c r="P810" s="69">
        <f t="shared" si="148"/>
        <v>10419.299999999999</v>
      </c>
      <c r="Q810" s="69">
        <f t="shared" si="149"/>
        <v>149343.29999999999</v>
      </c>
      <c r="R810" s="69"/>
      <c r="S810" s="69"/>
      <c r="T810" s="69">
        <f t="shared" si="150"/>
        <v>10419.299999999999</v>
      </c>
      <c r="U810" s="69"/>
      <c r="V810" s="69"/>
      <c r="W810" s="69">
        <f t="shared" si="151"/>
        <v>149843.29999999999</v>
      </c>
      <c r="X810" s="69" t="str">
        <f t="shared" si="152"/>
        <v>High sale</v>
      </c>
      <c r="Y810" s="69">
        <f t="shared" si="156"/>
        <v>0</v>
      </c>
      <c r="Z810" s="69" t="str" cm="1">
        <f t="array" ref="Z810">_xlfn.IFS(Q810&gt;=300000,"Large",Q810&gt;=150000,"Medium", Q810&gt;=0,"Small")</f>
        <v>Small</v>
      </c>
      <c r="AA810" s="69" t="str">
        <f t="shared" si="153"/>
        <v>J</v>
      </c>
      <c r="AB810" s="69" t="str">
        <f t="shared" si="154"/>
        <v>00809</v>
      </c>
      <c r="AC810" s="69" t="str">
        <f t="shared" si="155"/>
        <v>Kemi-East</v>
      </c>
      <c r="AD810" s="69"/>
      <c r="AE810" s="69"/>
      <c r="AF810" s="69"/>
      <c r="AG810" s="69"/>
      <c r="AH810" s="70"/>
      <c r="AI810" s="71"/>
    </row>
    <row r="811" spans="1:35" x14ac:dyDescent="0.3">
      <c r="A811" s="72" t="s">
        <v>733</v>
      </c>
      <c r="B811" s="73" t="s">
        <v>1506</v>
      </c>
      <c r="C811" s="73" t="s">
        <v>93</v>
      </c>
      <c r="D811" s="73" t="s">
        <v>698</v>
      </c>
      <c r="E811" s="73" t="s">
        <v>377</v>
      </c>
      <c r="F811" s="73">
        <v>45</v>
      </c>
      <c r="G811" s="73">
        <v>5520</v>
      </c>
      <c r="H811" s="73">
        <v>0</v>
      </c>
      <c r="I811" s="73">
        <v>7.5</v>
      </c>
      <c r="J811" s="73" t="s">
        <v>648</v>
      </c>
      <c r="K811" s="73" t="s">
        <v>372</v>
      </c>
      <c r="L811" s="73" t="s">
        <v>636</v>
      </c>
      <c r="M811" s="73">
        <f t="shared" si="145"/>
        <v>248400</v>
      </c>
      <c r="N811" s="73">
        <f t="shared" si="146"/>
        <v>0</v>
      </c>
      <c r="O811" s="73">
        <f t="shared" si="147"/>
        <v>248400</v>
      </c>
      <c r="P811" s="73">
        <f t="shared" si="148"/>
        <v>18630</v>
      </c>
      <c r="Q811" s="73">
        <f t="shared" si="149"/>
        <v>267030</v>
      </c>
      <c r="R811" s="73"/>
      <c r="S811" s="73"/>
      <c r="T811" s="73">
        <f t="shared" si="150"/>
        <v>18630</v>
      </c>
      <c r="U811" s="73"/>
      <c r="V811" s="73"/>
      <c r="W811" s="73">
        <f t="shared" si="151"/>
        <v>267530</v>
      </c>
      <c r="X811" s="73" t="str">
        <f t="shared" si="152"/>
        <v>High sale</v>
      </c>
      <c r="Y811" s="73">
        <f t="shared" si="156"/>
        <v>12420</v>
      </c>
      <c r="Z811" s="73" t="str" cm="1">
        <f t="array" ref="Z811">_xlfn.IFS(Q811&gt;=300000,"Large",Q811&gt;=150000,"Medium", Q811&gt;=0,"Small")</f>
        <v>Medium</v>
      </c>
      <c r="AA811" s="73" t="str">
        <f t="shared" si="153"/>
        <v>J</v>
      </c>
      <c r="AB811" s="73" t="str">
        <f t="shared" si="154"/>
        <v>00810</v>
      </c>
      <c r="AC811" s="73" t="str">
        <f t="shared" si="155"/>
        <v>Ibrahim-South</v>
      </c>
      <c r="AD811" s="73"/>
      <c r="AE811" s="73"/>
      <c r="AF811" s="73"/>
      <c r="AG811" s="73"/>
      <c r="AH811" s="74"/>
      <c r="AI811" s="75"/>
    </row>
    <row r="812" spans="1:35" x14ac:dyDescent="0.3">
      <c r="A812" s="76" t="s">
        <v>693</v>
      </c>
      <c r="B812" s="69" t="s">
        <v>1507</v>
      </c>
      <c r="C812" s="69" t="s">
        <v>89</v>
      </c>
      <c r="D812" s="69" t="s">
        <v>681</v>
      </c>
      <c r="E812" s="69" t="s">
        <v>673</v>
      </c>
      <c r="F812" s="69">
        <v>7</v>
      </c>
      <c r="G812" s="69">
        <v>8281</v>
      </c>
      <c r="H812" s="69">
        <v>15</v>
      </c>
      <c r="I812" s="69">
        <v>7.5</v>
      </c>
      <c r="J812" s="69" t="s">
        <v>656</v>
      </c>
      <c r="K812" s="69" t="s">
        <v>384</v>
      </c>
      <c r="L812" s="69" t="s">
        <v>636</v>
      </c>
      <c r="M812" s="69">
        <f t="shared" si="145"/>
        <v>57967</v>
      </c>
      <c r="N812" s="69">
        <f t="shared" si="146"/>
        <v>8695.0499999999993</v>
      </c>
      <c r="O812" s="69">
        <f t="shared" si="147"/>
        <v>49271.95</v>
      </c>
      <c r="P812" s="69">
        <f t="shared" si="148"/>
        <v>3695.3962499999998</v>
      </c>
      <c r="Q812" s="69">
        <f t="shared" si="149"/>
        <v>52967.346249999995</v>
      </c>
      <c r="R812" s="69"/>
      <c r="S812" s="69"/>
      <c r="T812" s="69">
        <f t="shared" si="150"/>
        <v>3695.3962499999998</v>
      </c>
      <c r="U812" s="69"/>
      <c r="V812" s="69"/>
      <c r="W812" s="69">
        <f t="shared" si="151"/>
        <v>53467.346249999995</v>
      </c>
      <c r="X812" s="69" t="str">
        <f t="shared" si="152"/>
        <v>Low Sale</v>
      </c>
      <c r="Y812" s="69">
        <f t="shared" si="156"/>
        <v>0</v>
      </c>
      <c r="Z812" s="69" t="str" cm="1">
        <f t="array" ref="Z812">_xlfn.IFS(Q812&gt;=300000,"Large",Q812&gt;=150000,"Medium", Q812&gt;=0,"Small")</f>
        <v>Small</v>
      </c>
      <c r="AA812" s="69" t="str">
        <f t="shared" si="153"/>
        <v>J</v>
      </c>
      <c r="AB812" s="69" t="str">
        <f t="shared" si="154"/>
        <v>00811</v>
      </c>
      <c r="AC812" s="69" t="str">
        <f t="shared" si="155"/>
        <v>Chinedu-South</v>
      </c>
      <c r="AD812" s="69"/>
      <c r="AE812" s="69"/>
      <c r="AF812" s="69"/>
      <c r="AG812" s="69"/>
      <c r="AH812" s="70"/>
      <c r="AI812" s="71"/>
    </row>
    <row r="813" spans="1:35" x14ac:dyDescent="0.3">
      <c r="A813" s="72" t="s">
        <v>824</v>
      </c>
      <c r="B813" s="73" t="s">
        <v>1508</v>
      </c>
      <c r="C813" s="73" t="s">
        <v>100</v>
      </c>
      <c r="D813" s="73" t="s">
        <v>740</v>
      </c>
      <c r="E813" s="73" t="s">
        <v>408</v>
      </c>
      <c r="F813" s="73">
        <v>33</v>
      </c>
      <c r="G813" s="73">
        <v>923</v>
      </c>
      <c r="H813" s="73">
        <v>15</v>
      </c>
      <c r="I813" s="73">
        <v>7.5</v>
      </c>
      <c r="J813" s="73" t="s">
        <v>648</v>
      </c>
      <c r="K813" s="73" t="s">
        <v>392</v>
      </c>
      <c r="L813" s="73" t="s">
        <v>649</v>
      </c>
      <c r="M813" s="73">
        <f t="shared" si="145"/>
        <v>30459</v>
      </c>
      <c r="N813" s="73">
        <f t="shared" si="146"/>
        <v>4568.8500000000004</v>
      </c>
      <c r="O813" s="73">
        <f t="shared" si="147"/>
        <v>25890.15</v>
      </c>
      <c r="P813" s="73">
        <f t="shared" si="148"/>
        <v>1941.76125</v>
      </c>
      <c r="Q813" s="73">
        <f t="shared" si="149"/>
        <v>27831.911250000001</v>
      </c>
      <c r="R813" s="73"/>
      <c r="S813" s="73"/>
      <c r="T813" s="73">
        <f t="shared" si="150"/>
        <v>1941.76125</v>
      </c>
      <c r="U813" s="73"/>
      <c r="V813" s="73"/>
      <c r="W813" s="73">
        <f t="shared" si="151"/>
        <v>28331.911250000001</v>
      </c>
      <c r="X813" s="73" t="str">
        <f t="shared" si="152"/>
        <v>Low Sale</v>
      </c>
      <c r="Y813" s="73">
        <f t="shared" si="156"/>
        <v>1294.5075000000002</v>
      </c>
      <c r="Z813" s="73" t="str" cm="1">
        <f t="array" ref="Z813">_xlfn.IFS(Q813&gt;=300000,"Large",Q813&gt;=150000,"Medium", Q813&gt;=0,"Small")</f>
        <v>Small</v>
      </c>
      <c r="AA813" s="73" t="str">
        <f t="shared" si="153"/>
        <v>J</v>
      </c>
      <c r="AB813" s="73" t="str">
        <f t="shared" si="154"/>
        <v>00812</v>
      </c>
      <c r="AC813" s="73" t="str">
        <f t="shared" si="155"/>
        <v>Kemi-West</v>
      </c>
      <c r="AD813" s="73"/>
      <c r="AE813" s="73"/>
      <c r="AF813" s="73"/>
      <c r="AG813" s="73"/>
      <c r="AH813" s="74"/>
      <c r="AI813" s="75"/>
    </row>
    <row r="814" spans="1:35" x14ac:dyDescent="0.3">
      <c r="A814" s="76" t="s">
        <v>682</v>
      </c>
      <c r="B814" s="69" t="s">
        <v>1509</v>
      </c>
      <c r="C814" s="69" t="s">
        <v>646</v>
      </c>
      <c r="D814" s="69" t="s">
        <v>698</v>
      </c>
      <c r="E814" s="69" t="s">
        <v>377</v>
      </c>
      <c r="F814" s="69">
        <v>32</v>
      </c>
      <c r="G814" s="69">
        <v>1151</v>
      </c>
      <c r="H814" s="69">
        <v>10</v>
      </c>
      <c r="I814" s="69">
        <v>7.5</v>
      </c>
      <c r="J814" s="69" t="s">
        <v>656</v>
      </c>
      <c r="K814" s="69" t="s">
        <v>372</v>
      </c>
      <c r="L814" s="69" t="s">
        <v>665</v>
      </c>
      <c r="M814" s="69">
        <f t="shared" si="145"/>
        <v>36832</v>
      </c>
      <c r="N814" s="69">
        <f t="shared" si="146"/>
        <v>3683.2</v>
      </c>
      <c r="O814" s="69">
        <f t="shared" si="147"/>
        <v>33148.800000000003</v>
      </c>
      <c r="P814" s="69">
        <f t="shared" si="148"/>
        <v>2486.1600000000003</v>
      </c>
      <c r="Q814" s="69">
        <f t="shared" si="149"/>
        <v>35634.960000000006</v>
      </c>
      <c r="R814" s="69"/>
      <c r="S814" s="69"/>
      <c r="T814" s="69">
        <f t="shared" si="150"/>
        <v>2486.1600000000003</v>
      </c>
      <c r="U814" s="69"/>
      <c r="V814" s="69"/>
      <c r="W814" s="69">
        <f t="shared" si="151"/>
        <v>36134.960000000006</v>
      </c>
      <c r="X814" s="69" t="str">
        <f t="shared" si="152"/>
        <v>Low Sale</v>
      </c>
      <c r="Y814" s="69">
        <f t="shared" si="156"/>
        <v>1657.4400000000003</v>
      </c>
      <c r="Z814" s="69" t="str" cm="1">
        <f t="array" ref="Z814">_xlfn.IFS(Q814&gt;=300000,"Large",Q814&gt;=150000,"Medium", Q814&gt;=0,"Small")</f>
        <v>Small</v>
      </c>
      <c r="AA814" s="69" t="str">
        <f t="shared" si="153"/>
        <v>J</v>
      </c>
      <c r="AB814" s="69" t="str">
        <f t="shared" si="154"/>
        <v>00813</v>
      </c>
      <c r="AC814" s="69" t="str">
        <f t="shared" si="155"/>
        <v>Lucky-East</v>
      </c>
      <c r="AD814" s="69"/>
      <c r="AE814" s="69"/>
      <c r="AF814" s="69"/>
      <c r="AG814" s="69"/>
      <c r="AH814" s="70"/>
      <c r="AI814" s="71"/>
    </row>
    <row r="815" spans="1:35" x14ac:dyDescent="0.3">
      <c r="A815" s="72" t="s">
        <v>632</v>
      </c>
      <c r="B815" s="73" t="s">
        <v>1510</v>
      </c>
      <c r="C815" s="73" t="s">
        <v>89</v>
      </c>
      <c r="D815" s="73" t="s">
        <v>246</v>
      </c>
      <c r="E815" s="73" t="s">
        <v>416</v>
      </c>
      <c r="F815" s="73">
        <v>27</v>
      </c>
      <c r="G815" s="73">
        <v>7029</v>
      </c>
      <c r="H815" s="73">
        <v>10</v>
      </c>
      <c r="I815" s="73">
        <v>7.5</v>
      </c>
      <c r="J815" s="73" t="s">
        <v>656</v>
      </c>
      <c r="K815" s="73" t="s">
        <v>392</v>
      </c>
      <c r="L815" s="73" t="s">
        <v>649</v>
      </c>
      <c r="M815" s="73">
        <f t="shared" si="145"/>
        <v>189783</v>
      </c>
      <c r="N815" s="73">
        <f t="shared" si="146"/>
        <v>18978.3</v>
      </c>
      <c r="O815" s="73">
        <f t="shared" si="147"/>
        <v>170804.7</v>
      </c>
      <c r="P815" s="73">
        <f t="shared" si="148"/>
        <v>12810.352500000001</v>
      </c>
      <c r="Q815" s="73">
        <f t="shared" si="149"/>
        <v>183615.05250000002</v>
      </c>
      <c r="R815" s="73"/>
      <c r="S815" s="73"/>
      <c r="T815" s="73">
        <f t="shared" si="150"/>
        <v>12810.352500000001</v>
      </c>
      <c r="U815" s="73"/>
      <c r="V815" s="73"/>
      <c r="W815" s="73">
        <f t="shared" si="151"/>
        <v>184115.05250000002</v>
      </c>
      <c r="X815" s="73" t="str">
        <f t="shared" si="152"/>
        <v>High sale</v>
      </c>
      <c r="Y815" s="73">
        <f t="shared" si="156"/>
        <v>0</v>
      </c>
      <c r="Z815" s="73" t="str" cm="1">
        <f t="array" ref="Z815">_xlfn.IFS(Q815&gt;=300000,"Large",Q815&gt;=150000,"Medium", Q815&gt;=0,"Small")</f>
        <v>Medium</v>
      </c>
      <c r="AA815" s="73" t="str">
        <f t="shared" si="153"/>
        <v>J</v>
      </c>
      <c r="AB815" s="73" t="str">
        <f t="shared" si="154"/>
        <v>00814</v>
      </c>
      <c r="AC815" s="73" t="str">
        <f t="shared" si="155"/>
        <v>Chinedu-West</v>
      </c>
      <c r="AD815" s="73"/>
      <c r="AE815" s="73"/>
      <c r="AF815" s="73"/>
      <c r="AG815" s="73"/>
      <c r="AH815" s="74"/>
      <c r="AI815" s="75"/>
    </row>
    <row r="816" spans="1:35" x14ac:dyDescent="0.3">
      <c r="A816" s="76" t="s">
        <v>721</v>
      </c>
      <c r="B816" s="69" t="s">
        <v>1511</v>
      </c>
      <c r="C816" s="69" t="s">
        <v>379</v>
      </c>
      <c r="D816" s="69" t="s">
        <v>640</v>
      </c>
      <c r="E816" s="69" t="s">
        <v>641</v>
      </c>
      <c r="F816" s="69">
        <v>34</v>
      </c>
      <c r="G816" s="69">
        <v>2853</v>
      </c>
      <c r="H816" s="69">
        <v>10</v>
      </c>
      <c r="I816" s="69">
        <v>7.5</v>
      </c>
      <c r="J816" s="69" t="s">
        <v>635</v>
      </c>
      <c r="K816" s="69" t="s">
        <v>384</v>
      </c>
      <c r="L816" s="69" t="s">
        <v>665</v>
      </c>
      <c r="M816" s="69">
        <f t="shared" si="145"/>
        <v>97002</v>
      </c>
      <c r="N816" s="69">
        <f t="shared" si="146"/>
        <v>9700.2000000000007</v>
      </c>
      <c r="O816" s="69">
        <f t="shared" si="147"/>
        <v>87301.8</v>
      </c>
      <c r="P816" s="69">
        <f t="shared" si="148"/>
        <v>6547.6350000000002</v>
      </c>
      <c r="Q816" s="69">
        <f t="shared" si="149"/>
        <v>93849.434999999998</v>
      </c>
      <c r="R816" s="69"/>
      <c r="S816" s="69"/>
      <c r="T816" s="69">
        <f t="shared" si="150"/>
        <v>6547.6350000000002</v>
      </c>
      <c r="U816" s="69"/>
      <c r="V816" s="69"/>
      <c r="W816" s="69">
        <f t="shared" si="151"/>
        <v>94349.434999999998</v>
      </c>
      <c r="X816" s="69" t="str">
        <f t="shared" si="152"/>
        <v>Low Sale</v>
      </c>
      <c r="Y816" s="69">
        <f t="shared" si="156"/>
        <v>4365.09</v>
      </c>
      <c r="Z816" s="69" t="str" cm="1">
        <f t="array" ref="Z816">_xlfn.IFS(Q816&gt;=300000,"Large",Q816&gt;=150000,"Medium", Q816&gt;=0,"Small")</f>
        <v>Small</v>
      </c>
      <c r="AA816" s="69" t="str">
        <f t="shared" si="153"/>
        <v>J</v>
      </c>
      <c r="AB816" s="69" t="str">
        <f t="shared" si="154"/>
        <v>00815</v>
      </c>
      <c r="AC816" s="69" t="str">
        <f t="shared" si="155"/>
        <v>John-East</v>
      </c>
      <c r="AD816" s="69"/>
      <c r="AE816" s="69"/>
      <c r="AF816" s="69"/>
      <c r="AG816" s="69"/>
      <c r="AH816" s="70"/>
      <c r="AI816" s="71"/>
    </row>
    <row r="817" spans="1:35" x14ac:dyDescent="0.3">
      <c r="A817" s="72" t="s">
        <v>699</v>
      </c>
      <c r="B817" s="73" t="s">
        <v>1512</v>
      </c>
      <c r="C817" s="73" t="s">
        <v>646</v>
      </c>
      <c r="D817" s="73" t="s">
        <v>685</v>
      </c>
      <c r="E817" s="73" t="s">
        <v>406</v>
      </c>
      <c r="F817" s="73">
        <v>15</v>
      </c>
      <c r="G817" s="73">
        <v>10110</v>
      </c>
      <c r="H817" s="73">
        <v>15</v>
      </c>
      <c r="I817" s="73">
        <v>7.5</v>
      </c>
      <c r="J817" s="73" t="s">
        <v>635</v>
      </c>
      <c r="K817" s="73" t="s">
        <v>372</v>
      </c>
      <c r="L817" s="73" t="s">
        <v>649</v>
      </c>
      <c r="M817" s="73">
        <f t="shared" si="145"/>
        <v>151650</v>
      </c>
      <c r="N817" s="73">
        <f t="shared" si="146"/>
        <v>22747.5</v>
      </c>
      <c r="O817" s="73">
        <f t="shared" si="147"/>
        <v>128902.5</v>
      </c>
      <c r="P817" s="73">
        <f t="shared" si="148"/>
        <v>9667.6875</v>
      </c>
      <c r="Q817" s="73">
        <f t="shared" si="149"/>
        <v>138570.1875</v>
      </c>
      <c r="R817" s="73"/>
      <c r="S817" s="73"/>
      <c r="T817" s="73">
        <f t="shared" si="150"/>
        <v>9667.6875</v>
      </c>
      <c r="U817" s="73"/>
      <c r="V817" s="73"/>
      <c r="W817" s="73">
        <f t="shared" si="151"/>
        <v>139070.1875</v>
      </c>
      <c r="X817" s="73" t="str">
        <f t="shared" si="152"/>
        <v>High sale</v>
      </c>
      <c r="Y817" s="73">
        <f t="shared" si="156"/>
        <v>0</v>
      </c>
      <c r="Z817" s="73" t="str" cm="1">
        <f t="array" ref="Z817">_xlfn.IFS(Q817&gt;=300000,"Large",Q817&gt;=150000,"Medium", Q817&gt;=0,"Small")</f>
        <v>Small</v>
      </c>
      <c r="AA817" s="73" t="str">
        <f t="shared" si="153"/>
        <v>J</v>
      </c>
      <c r="AB817" s="73" t="str">
        <f t="shared" si="154"/>
        <v>00816</v>
      </c>
      <c r="AC817" s="73" t="str">
        <f t="shared" si="155"/>
        <v>Lucky-West</v>
      </c>
      <c r="AD817" s="73"/>
      <c r="AE817" s="73"/>
      <c r="AF817" s="73"/>
      <c r="AG817" s="73"/>
      <c r="AH817" s="74"/>
      <c r="AI817" s="75"/>
    </row>
    <row r="818" spans="1:35" x14ac:dyDescent="0.3">
      <c r="A818" s="76" t="s">
        <v>682</v>
      </c>
      <c r="B818" s="69" t="s">
        <v>1513</v>
      </c>
      <c r="C818" s="69" t="s">
        <v>379</v>
      </c>
      <c r="D818" s="69" t="s">
        <v>640</v>
      </c>
      <c r="E818" s="69" t="s">
        <v>641</v>
      </c>
      <c r="F818" s="69">
        <v>28</v>
      </c>
      <c r="G818" s="69">
        <v>5583</v>
      </c>
      <c r="H818" s="69">
        <v>10</v>
      </c>
      <c r="I818" s="69">
        <v>7.5</v>
      </c>
      <c r="J818" s="69" t="s">
        <v>648</v>
      </c>
      <c r="K818" s="69" t="s">
        <v>392</v>
      </c>
      <c r="L818" s="69" t="s">
        <v>665</v>
      </c>
      <c r="M818" s="69">
        <f t="shared" si="145"/>
        <v>156324</v>
      </c>
      <c r="N818" s="69">
        <f t="shared" si="146"/>
        <v>15632.4</v>
      </c>
      <c r="O818" s="69">
        <f t="shared" si="147"/>
        <v>140691.6</v>
      </c>
      <c r="P818" s="69">
        <f t="shared" si="148"/>
        <v>10551.87</v>
      </c>
      <c r="Q818" s="69">
        <f t="shared" si="149"/>
        <v>151243.47</v>
      </c>
      <c r="R818" s="69"/>
      <c r="S818" s="69"/>
      <c r="T818" s="69">
        <f t="shared" si="150"/>
        <v>10551.87</v>
      </c>
      <c r="U818" s="69"/>
      <c r="V818" s="69"/>
      <c r="W818" s="69">
        <f t="shared" si="151"/>
        <v>151743.47</v>
      </c>
      <c r="X818" s="69" t="str">
        <f t="shared" si="152"/>
        <v>High sale</v>
      </c>
      <c r="Y818" s="69">
        <f t="shared" si="156"/>
        <v>0</v>
      </c>
      <c r="Z818" s="69" t="str" cm="1">
        <f t="array" ref="Z818">_xlfn.IFS(Q818&gt;=300000,"Large",Q818&gt;=150000,"Medium", Q818&gt;=0,"Small")</f>
        <v>Medium</v>
      </c>
      <c r="AA818" s="69" t="str">
        <f t="shared" si="153"/>
        <v>J</v>
      </c>
      <c r="AB818" s="69" t="str">
        <f t="shared" si="154"/>
        <v>00817</v>
      </c>
      <c r="AC818" s="69" t="str">
        <f t="shared" si="155"/>
        <v>John-East</v>
      </c>
      <c r="AD818" s="69"/>
      <c r="AE818" s="69"/>
      <c r="AF818" s="69"/>
      <c r="AG818" s="69"/>
      <c r="AH818" s="70"/>
      <c r="AI818" s="71"/>
    </row>
    <row r="819" spans="1:35" x14ac:dyDescent="0.3">
      <c r="A819" s="72" t="s">
        <v>644</v>
      </c>
      <c r="B819" s="73" t="s">
        <v>1514</v>
      </c>
      <c r="C819" s="73" t="s">
        <v>100</v>
      </c>
      <c r="D819" s="73" t="s">
        <v>660</v>
      </c>
      <c r="E819" s="73" t="s">
        <v>406</v>
      </c>
      <c r="F819" s="73">
        <v>23</v>
      </c>
      <c r="G819" s="73">
        <v>9216</v>
      </c>
      <c r="H819" s="73">
        <v>10</v>
      </c>
      <c r="I819" s="73">
        <v>7.5</v>
      </c>
      <c r="J819" s="73" t="s">
        <v>648</v>
      </c>
      <c r="K819" s="73" t="s">
        <v>392</v>
      </c>
      <c r="L819" s="73" t="s">
        <v>643</v>
      </c>
      <c r="M819" s="73">
        <f t="shared" si="145"/>
        <v>211968</v>
      </c>
      <c r="N819" s="73">
        <f t="shared" si="146"/>
        <v>21196.799999999999</v>
      </c>
      <c r="O819" s="73">
        <f t="shared" si="147"/>
        <v>190771.20000000001</v>
      </c>
      <c r="P819" s="73">
        <f t="shared" si="148"/>
        <v>14307.84</v>
      </c>
      <c r="Q819" s="73">
        <f t="shared" si="149"/>
        <v>205079.04000000001</v>
      </c>
      <c r="R819" s="73"/>
      <c r="S819" s="73"/>
      <c r="T819" s="73">
        <f t="shared" si="150"/>
        <v>14307.84</v>
      </c>
      <c r="U819" s="73"/>
      <c r="V819" s="73"/>
      <c r="W819" s="73">
        <f t="shared" si="151"/>
        <v>205579.04</v>
      </c>
      <c r="X819" s="73" t="str">
        <f t="shared" si="152"/>
        <v>High sale</v>
      </c>
      <c r="Y819" s="73">
        <f t="shared" si="156"/>
        <v>0</v>
      </c>
      <c r="Z819" s="73" t="str" cm="1">
        <f t="array" ref="Z819">_xlfn.IFS(Q819&gt;=300000,"Large",Q819&gt;=150000,"Medium", Q819&gt;=0,"Small")</f>
        <v>Medium</v>
      </c>
      <c r="AA819" s="73" t="str">
        <f t="shared" si="153"/>
        <v>J</v>
      </c>
      <c r="AB819" s="73" t="str">
        <f t="shared" si="154"/>
        <v>00818</v>
      </c>
      <c r="AC819" s="73" t="str">
        <f t="shared" si="155"/>
        <v>Kemi-North</v>
      </c>
      <c r="AD819" s="73"/>
      <c r="AE819" s="73"/>
      <c r="AF819" s="73"/>
      <c r="AG819" s="73"/>
      <c r="AH819" s="74"/>
      <c r="AI819" s="75"/>
    </row>
    <row r="820" spans="1:35" x14ac:dyDescent="0.3">
      <c r="A820" s="76" t="s">
        <v>691</v>
      </c>
      <c r="B820" s="69" t="s">
        <v>1515</v>
      </c>
      <c r="C820" s="69" t="s">
        <v>671</v>
      </c>
      <c r="D820" s="69" t="s">
        <v>681</v>
      </c>
      <c r="E820" s="69" t="s">
        <v>673</v>
      </c>
      <c r="F820" s="69">
        <v>22</v>
      </c>
      <c r="G820" s="69">
        <v>11530</v>
      </c>
      <c r="H820" s="69">
        <v>10</v>
      </c>
      <c r="I820" s="69">
        <v>7.5</v>
      </c>
      <c r="J820" s="69" t="s">
        <v>656</v>
      </c>
      <c r="K820" s="69" t="s">
        <v>372</v>
      </c>
      <c r="L820" s="69" t="s">
        <v>649</v>
      </c>
      <c r="M820" s="69">
        <f t="shared" si="145"/>
        <v>253660</v>
      </c>
      <c r="N820" s="69">
        <f t="shared" si="146"/>
        <v>25366</v>
      </c>
      <c r="O820" s="69">
        <f t="shared" si="147"/>
        <v>228294</v>
      </c>
      <c r="P820" s="69">
        <f t="shared" si="148"/>
        <v>17122.05</v>
      </c>
      <c r="Q820" s="69">
        <f t="shared" si="149"/>
        <v>245416.05</v>
      </c>
      <c r="R820" s="69"/>
      <c r="S820" s="69"/>
      <c r="T820" s="69">
        <f t="shared" si="150"/>
        <v>17122.05</v>
      </c>
      <c r="U820" s="69"/>
      <c r="V820" s="69"/>
      <c r="W820" s="69">
        <f t="shared" si="151"/>
        <v>245916.05</v>
      </c>
      <c r="X820" s="69" t="str">
        <f t="shared" si="152"/>
        <v>High sale</v>
      </c>
      <c r="Y820" s="69">
        <f t="shared" si="156"/>
        <v>0</v>
      </c>
      <c r="Z820" s="69" t="str" cm="1">
        <f t="array" ref="Z820">_xlfn.IFS(Q820&gt;=300000,"Large",Q820&gt;=150000,"Medium", Q820&gt;=0,"Small")</f>
        <v>Medium</v>
      </c>
      <c r="AA820" s="69" t="str">
        <f t="shared" si="153"/>
        <v>J</v>
      </c>
      <c r="AB820" s="69" t="str">
        <f t="shared" si="154"/>
        <v>00819</v>
      </c>
      <c r="AC820" s="69" t="str">
        <f t="shared" si="155"/>
        <v>Bola-West</v>
      </c>
      <c r="AD820" s="69"/>
      <c r="AE820" s="69"/>
      <c r="AF820" s="69"/>
      <c r="AG820" s="69"/>
      <c r="AH820" s="70"/>
      <c r="AI820" s="71"/>
    </row>
    <row r="821" spans="1:35" x14ac:dyDescent="0.3">
      <c r="A821" s="72" t="s">
        <v>824</v>
      </c>
      <c r="B821" s="73" t="s">
        <v>1516</v>
      </c>
      <c r="C821" s="73" t="s">
        <v>714</v>
      </c>
      <c r="D821" s="73" t="s">
        <v>685</v>
      </c>
      <c r="E821" s="73" t="s">
        <v>406</v>
      </c>
      <c r="F821" s="73">
        <v>13</v>
      </c>
      <c r="G821" s="73">
        <v>3562</v>
      </c>
      <c r="H821" s="73">
        <v>15</v>
      </c>
      <c r="I821" s="73">
        <v>7.5</v>
      </c>
      <c r="J821" s="73" t="s">
        <v>635</v>
      </c>
      <c r="K821" s="73" t="s">
        <v>372</v>
      </c>
      <c r="L821" s="73" t="s">
        <v>643</v>
      </c>
      <c r="M821" s="73">
        <f t="shared" si="145"/>
        <v>46306</v>
      </c>
      <c r="N821" s="73">
        <f t="shared" si="146"/>
        <v>6945.9</v>
      </c>
      <c r="O821" s="73">
        <f t="shared" si="147"/>
        <v>39360.1</v>
      </c>
      <c r="P821" s="73">
        <f t="shared" si="148"/>
        <v>2952.0075000000002</v>
      </c>
      <c r="Q821" s="73">
        <f t="shared" si="149"/>
        <v>42312.107499999998</v>
      </c>
      <c r="R821" s="73"/>
      <c r="S821" s="73"/>
      <c r="T821" s="73">
        <f t="shared" si="150"/>
        <v>2952.0074999999997</v>
      </c>
      <c r="U821" s="73"/>
      <c r="V821" s="73"/>
      <c r="W821" s="73">
        <f t="shared" si="151"/>
        <v>42812.107499999998</v>
      </c>
      <c r="X821" s="73" t="str">
        <f t="shared" si="152"/>
        <v>Low Sale</v>
      </c>
      <c r="Y821" s="73">
        <f t="shared" si="156"/>
        <v>0</v>
      </c>
      <c r="Z821" s="73" t="str" cm="1">
        <f t="array" ref="Z821">_xlfn.IFS(Q821&gt;=300000,"Large",Q821&gt;=150000,"Medium", Q821&gt;=0,"Small")</f>
        <v>Small</v>
      </c>
      <c r="AA821" s="73" t="str">
        <f t="shared" si="153"/>
        <v>J</v>
      </c>
      <c r="AB821" s="73" t="str">
        <f t="shared" si="154"/>
        <v>00820</v>
      </c>
      <c r="AC821" s="73" t="str">
        <f t="shared" si="155"/>
        <v>Hassan-North</v>
      </c>
      <c r="AD821" s="73"/>
      <c r="AE821" s="73"/>
      <c r="AF821" s="73"/>
      <c r="AG821" s="73"/>
      <c r="AH821" s="74"/>
      <c r="AI821" s="75"/>
    </row>
    <row r="822" spans="1:35" x14ac:dyDescent="0.3">
      <c r="A822" s="76" t="s">
        <v>644</v>
      </c>
      <c r="B822" s="69" t="s">
        <v>1517</v>
      </c>
      <c r="C822" s="69" t="s">
        <v>93</v>
      </c>
      <c r="D822" s="69" t="s">
        <v>634</v>
      </c>
      <c r="E822" s="69" t="s">
        <v>377</v>
      </c>
      <c r="F822" s="69">
        <v>35</v>
      </c>
      <c r="G822" s="69">
        <v>11557</v>
      </c>
      <c r="H822" s="69">
        <v>10</v>
      </c>
      <c r="I822" s="69">
        <v>7.5</v>
      </c>
      <c r="J822" s="69" t="s">
        <v>648</v>
      </c>
      <c r="K822" s="69" t="s">
        <v>384</v>
      </c>
      <c r="L822" s="69" t="s">
        <v>636</v>
      </c>
      <c r="M822" s="69">
        <f t="shared" si="145"/>
        <v>404495</v>
      </c>
      <c r="N822" s="69">
        <f t="shared" si="146"/>
        <v>40449.5</v>
      </c>
      <c r="O822" s="69">
        <f t="shared" si="147"/>
        <v>364045.5</v>
      </c>
      <c r="P822" s="69">
        <f t="shared" si="148"/>
        <v>27303.412499999999</v>
      </c>
      <c r="Q822" s="69">
        <f t="shared" si="149"/>
        <v>391348.91249999998</v>
      </c>
      <c r="R822" s="69"/>
      <c r="S822" s="69"/>
      <c r="T822" s="69">
        <f t="shared" si="150"/>
        <v>27303.412499999999</v>
      </c>
      <c r="U822" s="69"/>
      <c r="V822" s="69"/>
      <c r="W822" s="69">
        <f t="shared" si="151"/>
        <v>391848.91249999998</v>
      </c>
      <c r="X822" s="69" t="str">
        <f t="shared" si="152"/>
        <v>High sale</v>
      </c>
      <c r="Y822" s="69">
        <f t="shared" si="156"/>
        <v>18202.275000000001</v>
      </c>
      <c r="Z822" s="69" t="str" cm="1">
        <f t="array" ref="Z822">_xlfn.IFS(Q822&gt;=300000,"Large",Q822&gt;=150000,"Medium", Q822&gt;=0,"Small")</f>
        <v>Large</v>
      </c>
      <c r="AA822" s="69" t="str">
        <f t="shared" si="153"/>
        <v>J</v>
      </c>
      <c r="AB822" s="69" t="str">
        <f t="shared" si="154"/>
        <v>00821</v>
      </c>
      <c r="AC822" s="69" t="str">
        <f t="shared" si="155"/>
        <v>Ibrahim-South</v>
      </c>
      <c r="AD822" s="69"/>
      <c r="AE822" s="69"/>
      <c r="AF822" s="69"/>
      <c r="AG822" s="69"/>
      <c r="AH822" s="70"/>
      <c r="AI822" s="71"/>
    </row>
    <row r="823" spans="1:35" x14ac:dyDescent="0.3">
      <c r="A823" s="72" t="s">
        <v>644</v>
      </c>
      <c r="B823" s="73" t="s">
        <v>1518</v>
      </c>
      <c r="C823" s="73" t="s">
        <v>662</v>
      </c>
      <c r="D823" s="73" t="s">
        <v>660</v>
      </c>
      <c r="E823" s="73" t="s">
        <v>406</v>
      </c>
      <c r="F823" s="73">
        <v>26</v>
      </c>
      <c r="G823" s="73">
        <v>7076</v>
      </c>
      <c r="H823" s="73">
        <v>5</v>
      </c>
      <c r="I823" s="73">
        <v>7.5</v>
      </c>
      <c r="J823" s="73" t="s">
        <v>635</v>
      </c>
      <c r="K823" s="73" t="s">
        <v>392</v>
      </c>
      <c r="L823" s="73" t="s">
        <v>665</v>
      </c>
      <c r="M823" s="73">
        <f t="shared" si="145"/>
        <v>183976</v>
      </c>
      <c r="N823" s="73">
        <f t="shared" si="146"/>
        <v>9198.7999999999993</v>
      </c>
      <c r="O823" s="73">
        <f t="shared" si="147"/>
        <v>174777.2</v>
      </c>
      <c r="P823" s="73">
        <f t="shared" si="148"/>
        <v>13108.29</v>
      </c>
      <c r="Q823" s="73">
        <f t="shared" si="149"/>
        <v>187885.49000000002</v>
      </c>
      <c r="R823" s="73"/>
      <c r="S823" s="73"/>
      <c r="T823" s="73">
        <f t="shared" si="150"/>
        <v>13108.29</v>
      </c>
      <c r="U823" s="73"/>
      <c r="V823" s="73"/>
      <c r="W823" s="73">
        <f t="shared" si="151"/>
        <v>188385.49000000002</v>
      </c>
      <c r="X823" s="73" t="str">
        <f t="shared" si="152"/>
        <v>High sale</v>
      </c>
      <c r="Y823" s="73">
        <f t="shared" si="156"/>
        <v>0</v>
      </c>
      <c r="Z823" s="73" t="str" cm="1">
        <f t="array" ref="Z823">_xlfn.IFS(Q823&gt;=300000,"Large",Q823&gt;=150000,"Medium", Q823&gt;=0,"Small")</f>
        <v>Medium</v>
      </c>
      <c r="AA823" s="73" t="str">
        <f t="shared" si="153"/>
        <v>J</v>
      </c>
      <c r="AB823" s="73" t="str">
        <f t="shared" si="154"/>
        <v>00822</v>
      </c>
      <c r="AC823" s="73" t="str">
        <f t="shared" si="155"/>
        <v>Ade-East</v>
      </c>
      <c r="AD823" s="73"/>
      <c r="AE823" s="73"/>
      <c r="AF823" s="73"/>
      <c r="AG823" s="73"/>
      <c r="AH823" s="74"/>
      <c r="AI823" s="75"/>
    </row>
    <row r="824" spans="1:35" x14ac:dyDescent="0.3">
      <c r="A824" s="76" t="s">
        <v>712</v>
      </c>
      <c r="B824" s="69" t="s">
        <v>1519</v>
      </c>
      <c r="C824" s="69" t="s">
        <v>671</v>
      </c>
      <c r="D824" s="69" t="s">
        <v>740</v>
      </c>
      <c r="E824" s="69" t="s">
        <v>408</v>
      </c>
      <c r="F824" s="69">
        <v>29</v>
      </c>
      <c r="G824" s="69">
        <v>2009</v>
      </c>
      <c r="H824" s="69">
        <v>0</v>
      </c>
      <c r="I824" s="69">
        <v>7.5</v>
      </c>
      <c r="J824" s="69" t="s">
        <v>642</v>
      </c>
      <c r="K824" s="69" t="s">
        <v>372</v>
      </c>
      <c r="L824" s="69" t="s">
        <v>649</v>
      </c>
      <c r="M824" s="69">
        <f t="shared" si="145"/>
        <v>58261</v>
      </c>
      <c r="N824" s="69">
        <f t="shared" si="146"/>
        <v>0</v>
      </c>
      <c r="O824" s="69">
        <f t="shared" si="147"/>
        <v>58261</v>
      </c>
      <c r="P824" s="69">
        <f t="shared" si="148"/>
        <v>4369.5749999999998</v>
      </c>
      <c r="Q824" s="69">
        <f t="shared" si="149"/>
        <v>62630.574999999997</v>
      </c>
      <c r="R824" s="69"/>
      <c r="S824" s="69"/>
      <c r="T824" s="69">
        <f t="shared" si="150"/>
        <v>4369.5749999999998</v>
      </c>
      <c r="U824" s="69"/>
      <c r="V824" s="69"/>
      <c r="W824" s="69">
        <f t="shared" si="151"/>
        <v>63130.574999999997</v>
      </c>
      <c r="X824" s="69" t="str">
        <f t="shared" si="152"/>
        <v>Low Sale</v>
      </c>
      <c r="Y824" s="69">
        <f t="shared" si="156"/>
        <v>0</v>
      </c>
      <c r="Z824" s="69" t="str" cm="1">
        <f t="array" ref="Z824">_xlfn.IFS(Q824&gt;=300000,"Large",Q824&gt;=150000,"Medium", Q824&gt;=0,"Small")</f>
        <v>Small</v>
      </c>
      <c r="AA824" s="69" t="str">
        <f t="shared" si="153"/>
        <v>J</v>
      </c>
      <c r="AB824" s="69" t="str">
        <f t="shared" si="154"/>
        <v>00823</v>
      </c>
      <c r="AC824" s="69" t="str">
        <f t="shared" si="155"/>
        <v>Bola-West</v>
      </c>
      <c r="AD824" s="69"/>
      <c r="AE824" s="69"/>
      <c r="AF824" s="69"/>
      <c r="AG824" s="69"/>
      <c r="AH824" s="70"/>
      <c r="AI824" s="71"/>
    </row>
    <row r="825" spans="1:35" x14ac:dyDescent="0.3">
      <c r="A825" s="72" t="s">
        <v>721</v>
      </c>
      <c r="B825" s="73" t="s">
        <v>1520</v>
      </c>
      <c r="C825" s="73" t="s">
        <v>639</v>
      </c>
      <c r="D825" s="73" t="s">
        <v>718</v>
      </c>
      <c r="E825" s="73" t="s">
        <v>403</v>
      </c>
      <c r="F825" s="73">
        <v>2</v>
      </c>
      <c r="G825" s="73">
        <v>7092</v>
      </c>
      <c r="H825" s="73">
        <v>10</v>
      </c>
      <c r="I825" s="73">
        <v>7.5</v>
      </c>
      <c r="J825" s="73" t="s">
        <v>648</v>
      </c>
      <c r="K825" s="73" t="s">
        <v>372</v>
      </c>
      <c r="L825" s="73" t="s">
        <v>665</v>
      </c>
      <c r="M825" s="73">
        <f t="shared" si="145"/>
        <v>14184</v>
      </c>
      <c r="N825" s="73">
        <f t="shared" si="146"/>
        <v>1418.4</v>
      </c>
      <c r="O825" s="73">
        <f t="shared" si="147"/>
        <v>12765.6</v>
      </c>
      <c r="P825" s="73">
        <f t="shared" si="148"/>
        <v>957.42</v>
      </c>
      <c r="Q825" s="73">
        <f t="shared" si="149"/>
        <v>13723.02</v>
      </c>
      <c r="R825" s="73"/>
      <c r="S825" s="73"/>
      <c r="T825" s="73">
        <f t="shared" si="150"/>
        <v>957.42</v>
      </c>
      <c r="U825" s="73"/>
      <c r="V825" s="73"/>
      <c r="W825" s="73">
        <f t="shared" si="151"/>
        <v>14223.02</v>
      </c>
      <c r="X825" s="73" t="str">
        <f t="shared" si="152"/>
        <v>Low Sale</v>
      </c>
      <c r="Y825" s="73">
        <f t="shared" si="156"/>
        <v>0</v>
      </c>
      <c r="Z825" s="73" t="str" cm="1">
        <f t="array" ref="Z825">_xlfn.IFS(Q825&gt;=300000,"Large",Q825&gt;=150000,"Medium", Q825&gt;=0,"Small")</f>
        <v>Small</v>
      </c>
      <c r="AA825" s="73" t="str">
        <f t="shared" si="153"/>
        <v>J</v>
      </c>
      <c r="AB825" s="73" t="str">
        <f t="shared" si="154"/>
        <v>00824</v>
      </c>
      <c r="AC825" s="73" t="str">
        <f t="shared" si="155"/>
        <v>Grace-East</v>
      </c>
      <c r="AD825" s="73"/>
      <c r="AE825" s="73"/>
      <c r="AF825" s="73"/>
      <c r="AG825" s="73"/>
      <c r="AH825" s="74"/>
      <c r="AI825" s="75"/>
    </row>
    <row r="826" spans="1:35" x14ac:dyDescent="0.3">
      <c r="A826" s="76" t="s">
        <v>747</v>
      </c>
      <c r="B826" s="69" t="s">
        <v>1521</v>
      </c>
      <c r="C826" s="69" t="s">
        <v>639</v>
      </c>
      <c r="D826" s="69" t="s">
        <v>710</v>
      </c>
      <c r="E826" s="69" t="s">
        <v>641</v>
      </c>
      <c r="F826" s="69">
        <v>22</v>
      </c>
      <c r="G826" s="69">
        <v>4270</v>
      </c>
      <c r="H826" s="69">
        <v>0</v>
      </c>
      <c r="I826" s="69">
        <v>7.5</v>
      </c>
      <c r="J826" s="69" t="s">
        <v>656</v>
      </c>
      <c r="K826" s="69" t="s">
        <v>392</v>
      </c>
      <c r="L826" s="69" t="s">
        <v>649</v>
      </c>
      <c r="M826" s="69">
        <f t="shared" si="145"/>
        <v>93940</v>
      </c>
      <c r="N826" s="69">
        <f t="shared" si="146"/>
        <v>0</v>
      </c>
      <c r="O826" s="69">
        <f t="shared" si="147"/>
        <v>93940</v>
      </c>
      <c r="P826" s="69">
        <f t="shared" si="148"/>
        <v>7045.5</v>
      </c>
      <c r="Q826" s="69">
        <f t="shared" si="149"/>
        <v>100985.5</v>
      </c>
      <c r="R826" s="69"/>
      <c r="S826" s="69"/>
      <c r="T826" s="69">
        <f t="shared" si="150"/>
        <v>7045.5</v>
      </c>
      <c r="U826" s="69"/>
      <c r="V826" s="69"/>
      <c r="W826" s="69">
        <f t="shared" si="151"/>
        <v>101485.5</v>
      </c>
      <c r="X826" s="69" t="str">
        <f t="shared" si="152"/>
        <v>High sale</v>
      </c>
      <c r="Y826" s="69">
        <f t="shared" si="156"/>
        <v>0</v>
      </c>
      <c r="Z826" s="69" t="str" cm="1">
        <f t="array" ref="Z826">_xlfn.IFS(Q826&gt;=300000,"Large",Q826&gt;=150000,"Medium", Q826&gt;=0,"Small")</f>
        <v>Small</v>
      </c>
      <c r="AA826" s="69" t="str">
        <f t="shared" si="153"/>
        <v>J</v>
      </c>
      <c r="AB826" s="69" t="str">
        <f t="shared" si="154"/>
        <v>00825</v>
      </c>
      <c r="AC826" s="69" t="str">
        <f t="shared" si="155"/>
        <v>Grace-West</v>
      </c>
      <c r="AD826" s="69"/>
      <c r="AE826" s="69"/>
      <c r="AF826" s="69"/>
      <c r="AG826" s="69"/>
      <c r="AH826" s="70"/>
      <c r="AI826" s="71"/>
    </row>
    <row r="827" spans="1:35" x14ac:dyDescent="0.3">
      <c r="A827" s="72" t="s">
        <v>699</v>
      </c>
      <c r="B827" s="73" t="s">
        <v>1522</v>
      </c>
      <c r="C827" s="73" t="s">
        <v>662</v>
      </c>
      <c r="D827" s="73" t="s">
        <v>652</v>
      </c>
      <c r="E827" s="73" t="s">
        <v>653</v>
      </c>
      <c r="F827" s="73">
        <v>11</v>
      </c>
      <c r="G827" s="73">
        <v>5937</v>
      </c>
      <c r="H827" s="73">
        <v>10</v>
      </c>
      <c r="I827" s="73">
        <v>7.5</v>
      </c>
      <c r="J827" s="73" t="s">
        <v>642</v>
      </c>
      <c r="K827" s="73" t="s">
        <v>392</v>
      </c>
      <c r="L827" s="73" t="s">
        <v>636</v>
      </c>
      <c r="M827" s="73">
        <f t="shared" si="145"/>
        <v>65307</v>
      </c>
      <c r="N827" s="73">
        <f t="shared" si="146"/>
        <v>6530.7</v>
      </c>
      <c r="O827" s="73">
        <f t="shared" si="147"/>
        <v>58776.3</v>
      </c>
      <c r="P827" s="73">
        <f t="shared" si="148"/>
        <v>4408.2224999999999</v>
      </c>
      <c r="Q827" s="73">
        <f t="shared" si="149"/>
        <v>63184.522500000006</v>
      </c>
      <c r="R827" s="73"/>
      <c r="S827" s="73"/>
      <c r="T827" s="73">
        <f t="shared" si="150"/>
        <v>4408.2224999999999</v>
      </c>
      <c r="U827" s="73"/>
      <c r="V827" s="73"/>
      <c r="W827" s="73">
        <f t="shared" si="151"/>
        <v>63684.522500000006</v>
      </c>
      <c r="X827" s="73" t="str">
        <f t="shared" si="152"/>
        <v>Low Sale</v>
      </c>
      <c r="Y827" s="73">
        <f t="shared" si="156"/>
        <v>0</v>
      </c>
      <c r="Z827" s="73" t="str" cm="1">
        <f t="array" ref="Z827">_xlfn.IFS(Q827&gt;=300000,"Large",Q827&gt;=150000,"Medium", Q827&gt;=0,"Small")</f>
        <v>Small</v>
      </c>
      <c r="AA827" s="73" t="str">
        <f t="shared" si="153"/>
        <v>J</v>
      </c>
      <c r="AB827" s="73" t="str">
        <f t="shared" si="154"/>
        <v>00826</v>
      </c>
      <c r="AC827" s="73" t="str">
        <f t="shared" si="155"/>
        <v>Ade-South</v>
      </c>
      <c r="AD827" s="73"/>
      <c r="AE827" s="73"/>
      <c r="AF827" s="73"/>
      <c r="AG827" s="73"/>
      <c r="AH827" s="74"/>
      <c r="AI827" s="75"/>
    </row>
    <row r="828" spans="1:35" x14ac:dyDescent="0.3">
      <c r="A828" s="76" t="s">
        <v>747</v>
      </c>
      <c r="B828" s="69" t="s">
        <v>1523</v>
      </c>
      <c r="C828" s="69" t="s">
        <v>662</v>
      </c>
      <c r="D828" s="69" t="s">
        <v>216</v>
      </c>
      <c r="E828" s="69" t="s">
        <v>647</v>
      </c>
      <c r="F828" s="69">
        <v>31</v>
      </c>
      <c r="G828" s="69">
        <v>2333</v>
      </c>
      <c r="H828" s="69">
        <v>0</v>
      </c>
      <c r="I828" s="69">
        <v>7.5</v>
      </c>
      <c r="J828" s="69" t="s">
        <v>635</v>
      </c>
      <c r="K828" s="69" t="s">
        <v>384</v>
      </c>
      <c r="L828" s="69" t="s">
        <v>643</v>
      </c>
      <c r="M828" s="69">
        <f t="shared" si="145"/>
        <v>72323</v>
      </c>
      <c r="N828" s="69">
        <f t="shared" si="146"/>
        <v>0</v>
      </c>
      <c r="O828" s="69">
        <f t="shared" si="147"/>
        <v>72323</v>
      </c>
      <c r="P828" s="69">
        <f t="shared" si="148"/>
        <v>5424.2250000000004</v>
      </c>
      <c r="Q828" s="69">
        <f t="shared" si="149"/>
        <v>77747.225000000006</v>
      </c>
      <c r="R828" s="69"/>
      <c r="S828" s="69"/>
      <c r="T828" s="69">
        <f t="shared" si="150"/>
        <v>5424.2249999999995</v>
      </c>
      <c r="U828" s="69"/>
      <c r="V828" s="69"/>
      <c r="W828" s="69">
        <f t="shared" si="151"/>
        <v>78247.225000000006</v>
      </c>
      <c r="X828" s="69" t="str">
        <f t="shared" si="152"/>
        <v>Low Sale</v>
      </c>
      <c r="Y828" s="69">
        <f t="shared" si="156"/>
        <v>3616.15</v>
      </c>
      <c r="Z828" s="69" t="str" cm="1">
        <f t="array" ref="Z828">_xlfn.IFS(Q828&gt;=300000,"Large",Q828&gt;=150000,"Medium", Q828&gt;=0,"Small")</f>
        <v>Small</v>
      </c>
      <c r="AA828" s="69" t="str">
        <f t="shared" si="153"/>
        <v>J</v>
      </c>
      <c r="AB828" s="69" t="str">
        <f t="shared" si="154"/>
        <v>00827</v>
      </c>
      <c r="AC828" s="69" t="str">
        <f t="shared" si="155"/>
        <v>Ade-North</v>
      </c>
      <c r="AD828" s="69"/>
      <c r="AE828" s="69"/>
      <c r="AF828" s="69"/>
      <c r="AG828" s="69"/>
      <c r="AH828" s="70"/>
      <c r="AI828" s="71"/>
    </row>
    <row r="829" spans="1:35" x14ac:dyDescent="0.3">
      <c r="A829" s="72" t="s">
        <v>658</v>
      </c>
      <c r="B829" s="73" t="s">
        <v>1524</v>
      </c>
      <c r="C829" s="73" t="s">
        <v>646</v>
      </c>
      <c r="D829" s="73" t="s">
        <v>685</v>
      </c>
      <c r="E829" s="73" t="s">
        <v>406</v>
      </c>
      <c r="F829" s="73">
        <v>37</v>
      </c>
      <c r="G829" s="73">
        <v>4439</v>
      </c>
      <c r="H829" s="73">
        <v>10</v>
      </c>
      <c r="I829" s="73">
        <v>7.5</v>
      </c>
      <c r="J829" s="73" t="s">
        <v>648</v>
      </c>
      <c r="K829" s="73" t="s">
        <v>372</v>
      </c>
      <c r="L829" s="73" t="s">
        <v>643</v>
      </c>
      <c r="M829" s="73">
        <f t="shared" si="145"/>
        <v>164243</v>
      </c>
      <c r="N829" s="73">
        <f t="shared" si="146"/>
        <v>16424.3</v>
      </c>
      <c r="O829" s="73">
        <f t="shared" si="147"/>
        <v>147818.70000000001</v>
      </c>
      <c r="P829" s="73">
        <f t="shared" si="148"/>
        <v>11086.4025</v>
      </c>
      <c r="Q829" s="73">
        <f t="shared" si="149"/>
        <v>158905.10250000001</v>
      </c>
      <c r="R829" s="73"/>
      <c r="S829" s="73"/>
      <c r="T829" s="73">
        <f t="shared" si="150"/>
        <v>11086.4025</v>
      </c>
      <c r="U829" s="73"/>
      <c r="V829" s="73"/>
      <c r="W829" s="73">
        <f t="shared" si="151"/>
        <v>159405.10250000001</v>
      </c>
      <c r="X829" s="73" t="str">
        <f t="shared" si="152"/>
        <v>High sale</v>
      </c>
      <c r="Y829" s="73">
        <f t="shared" si="156"/>
        <v>7390.9350000000013</v>
      </c>
      <c r="Z829" s="73" t="str" cm="1">
        <f t="array" ref="Z829">_xlfn.IFS(Q829&gt;=300000,"Large",Q829&gt;=150000,"Medium", Q829&gt;=0,"Small")</f>
        <v>Medium</v>
      </c>
      <c r="AA829" s="73" t="str">
        <f t="shared" si="153"/>
        <v>J</v>
      </c>
      <c r="AB829" s="73" t="str">
        <f t="shared" si="154"/>
        <v>00828</v>
      </c>
      <c r="AC829" s="73" t="str">
        <f t="shared" si="155"/>
        <v>Lucky-North</v>
      </c>
      <c r="AD829" s="73"/>
      <c r="AE829" s="73"/>
      <c r="AF829" s="73"/>
      <c r="AG829" s="73"/>
      <c r="AH829" s="74"/>
      <c r="AI829" s="75"/>
    </row>
    <row r="830" spans="1:35" x14ac:dyDescent="0.3">
      <c r="A830" s="76" t="s">
        <v>679</v>
      </c>
      <c r="B830" s="69" t="s">
        <v>1525</v>
      </c>
      <c r="C830" s="69" t="s">
        <v>373</v>
      </c>
      <c r="D830" s="69" t="s">
        <v>675</v>
      </c>
      <c r="E830" s="69" t="s">
        <v>403</v>
      </c>
      <c r="F830" s="69">
        <v>13</v>
      </c>
      <c r="G830" s="69">
        <v>1700</v>
      </c>
      <c r="H830" s="69">
        <v>10</v>
      </c>
      <c r="I830" s="69">
        <v>7.5</v>
      </c>
      <c r="J830" s="69" t="s">
        <v>635</v>
      </c>
      <c r="K830" s="69" t="s">
        <v>392</v>
      </c>
      <c r="L830" s="69" t="s">
        <v>636</v>
      </c>
      <c r="M830" s="69">
        <f t="shared" si="145"/>
        <v>22100</v>
      </c>
      <c r="N830" s="69">
        <f t="shared" si="146"/>
        <v>2210</v>
      </c>
      <c r="O830" s="69">
        <f t="shared" si="147"/>
        <v>19890</v>
      </c>
      <c r="P830" s="69">
        <f t="shared" si="148"/>
        <v>1491.75</v>
      </c>
      <c r="Q830" s="69">
        <f t="shared" si="149"/>
        <v>21381.75</v>
      </c>
      <c r="R830" s="69"/>
      <c r="S830" s="69"/>
      <c r="T830" s="69">
        <f t="shared" si="150"/>
        <v>1491.75</v>
      </c>
      <c r="U830" s="69"/>
      <c r="V830" s="69"/>
      <c r="W830" s="69">
        <f t="shared" si="151"/>
        <v>21881.75</v>
      </c>
      <c r="X830" s="69" t="str">
        <f t="shared" si="152"/>
        <v>Low Sale</v>
      </c>
      <c r="Y830" s="69">
        <f t="shared" si="156"/>
        <v>0</v>
      </c>
      <c r="Z830" s="69" t="str" cm="1">
        <f t="array" ref="Z830">_xlfn.IFS(Q830&gt;=300000,"Large",Q830&gt;=150000,"Medium", Q830&gt;=0,"Small")</f>
        <v>Small</v>
      </c>
      <c r="AA830" s="69" t="str">
        <f t="shared" si="153"/>
        <v>J</v>
      </c>
      <c r="AB830" s="69" t="str">
        <f t="shared" si="154"/>
        <v>00829</v>
      </c>
      <c r="AC830" s="69" t="str">
        <f t="shared" si="155"/>
        <v>Fatima-South</v>
      </c>
      <c r="AD830" s="69"/>
      <c r="AE830" s="69"/>
      <c r="AF830" s="69"/>
      <c r="AG830" s="69"/>
      <c r="AH830" s="70"/>
      <c r="AI830" s="71"/>
    </row>
    <row r="831" spans="1:35" x14ac:dyDescent="0.3">
      <c r="A831" s="72" t="s">
        <v>687</v>
      </c>
      <c r="B831" s="73" t="s">
        <v>1526</v>
      </c>
      <c r="C831" s="73" t="s">
        <v>714</v>
      </c>
      <c r="D831" s="73" t="s">
        <v>740</v>
      </c>
      <c r="E831" s="73" t="s">
        <v>408</v>
      </c>
      <c r="F831" s="73">
        <v>4</v>
      </c>
      <c r="G831" s="73">
        <v>1875</v>
      </c>
      <c r="H831" s="73">
        <v>10</v>
      </c>
      <c r="I831" s="73">
        <v>7.5</v>
      </c>
      <c r="J831" s="73" t="s">
        <v>635</v>
      </c>
      <c r="K831" s="73" t="s">
        <v>372</v>
      </c>
      <c r="L831" s="73" t="s">
        <v>665</v>
      </c>
      <c r="M831" s="73">
        <f t="shared" si="145"/>
        <v>7500</v>
      </c>
      <c r="N831" s="73">
        <f t="shared" si="146"/>
        <v>750</v>
      </c>
      <c r="O831" s="73">
        <f t="shared" si="147"/>
        <v>6750</v>
      </c>
      <c r="P831" s="73">
        <f t="shared" si="148"/>
        <v>506.25</v>
      </c>
      <c r="Q831" s="73">
        <f t="shared" si="149"/>
        <v>7256.25</v>
      </c>
      <c r="R831" s="73"/>
      <c r="S831" s="73"/>
      <c r="T831" s="73">
        <f t="shared" si="150"/>
        <v>506.25</v>
      </c>
      <c r="U831" s="73"/>
      <c r="V831" s="73"/>
      <c r="W831" s="73">
        <f t="shared" si="151"/>
        <v>7756.25</v>
      </c>
      <c r="X831" s="73" t="str">
        <f t="shared" si="152"/>
        <v>Low Sale</v>
      </c>
      <c r="Y831" s="73">
        <f t="shared" si="156"/>
        <v>0</v>
      </c>
      <c r="Z831" s="73" t="str" cm="1">
        <f t="array" ref="Z831">_xlfn.IFS(Q831&gt;=300000,"Large",Q831&gt;=150000,"Medium", Q831&gt;=0,"Small")</f>
        <v>Small</v>
      </c>
      <c r="AA831" s="73" t="str">
        <f t="shared" si="153"/>
        <v>J</v>
      </c>
      <c r="AB831" s="73" t="str">
        <f t="shared" si="154"/>
        <v>00830</v>
      </c>
      <c r="AC831" s="73" t="str">
        <f t="shared" si="155"/>
        <v>Hassan-East</v>
      </c>
      <c r="AD831" s="73"/>
      <c r="AE831" s="73"/>
      <c r="AF831" s="73"/>
      <c r="AG831" s="73"/>
      <c r="AH831" s="74"/>
      <c r="AI831" s="75"/>
    </row>
    <row r="832" spans="1:35" x14ac:dyDescent="0.3">
      <c r="A832" s="76" t="s">
        <v>760</v>
      </c>
      <c r="B832" s="69" t="s">
        <v>1527</v>
      </c>
      <c r="C832" s="69" t="s">
        <v>714</v>
      </c>
      <c r="D832" s="69" t="s">
        <v>718</v>
      </c>
      <c r="E832" s="69" t="s">
        <v>403</v>
      </c>
      <c r="F832" s="69">
        <v>12</v>
      </c>
      <c r="G832" s="69">
        <v>3037</v>
      </c>
      <c r="H832" s="69">
        <v>15</v>
      </c>
      <c r="I832" s="69">
        <v>7.5</v>
      </c>
      <c r="J832" s="69" t="s">
        <v>648</v>
      </c>
      <c r="K832" s="69" t="s">
        <v>392</v>
      </c>
      <c r="L832" s="69" t="s">
        <v>665</v>
      </c>
      <c r="M832" s="69">
        <f t="shared" si="145"/>
        <v>36444</v>
      </c>
      <c r="N832" s="69">
        <f t="shared" si="146"/>
        <v>5466.6</v>
      </c>
      <c r="O832" s="69">
        <f t="shared" si="147"/>
        <v>30977.4</v>
      </c>
      <c r="P832" s="69">
        <f t="shared" si="148"/>
        <v>2323.3049999999998</v>
      </c>
      <c r="Q832" s="69">
        <f t="shared" si="149"/>
        <v>33300.705000000002</v>
      </c>
      <c r="R832" s="69"/>
      <c r="S832" s="69"/>
      <c r="T832" s="69">
        <f t="shared" si="150"/>
        <v>2323.3049999999998</v>
      </c>
      <c r="U832" s="69"/>
      <c r="V832" s="69"/>
      <c r="W832" s="69">
        <f t="shared" si="151"/>
        <v>33800.705000000002</v>
      </c>
      <c r="X832" s="69" t="str">
        <f t="shared" si="152"/>
        <v>Low Sale</v>
      </c>
      <c r="Y832" s="69">
        <f t="shared" si="156"/>
        <v>0</v>
      </c>
      <c r="Z832" s="69" t="str" cm="1">
        <f t="array" ref="Z832">_xlfn.IFS(Q832&gt;=300000,"Large",Q832&gt;=150000,"Medium", Q832&gt;=0,"Small")</f>
        <v>Small</v>
      </c>
      <c r="AA832" s="69" t="str">
        <f t="shared" si="153"/>
        <v>J</v>
      </c>
      <c r="AB832" s="69" t="str">
        <f t="shared" si="154"/>
        <v>00831</v>
      </c>
      <c r="AC832" s="69" t="str">
        <f t="shared" si="155"/>
        <v>Hassan-East</v>
      </c>
      <c r="AD832" s="69"/>
      <c r="AE832" s="69"/>
      <c r="AF832" s="69"/>
      <c r="AG832" s="69"/>
      <c r="AH832" s="70"/>
      <c r="AI832" s="71"/>
    </row>
    <row r="833" spans="1:35" x14ac:dyDescent="0.3">
      <c r="A833" s="72" t="s">
        <v>727</v>
      </c>
      <c r="B833" s="73" t="s">
        <v>1528</v>
      </c>
      <c r="C833" s="73" t="s">
        <v>671</v>
      </c>
      <c r="D833" s="73" t="s">
        <v>672</v>
      </c>
      <c r="E833" s="73" t="s">
        <v>673</v>
      </c>
      <c r="F833" s="73">
        <v>11</v>
      </c>
      <c r="G833" s="73">
        <v>4598</v>
      </c>
      <c r="H833" s="73">
        <v>5</v>
      </c>
      <c r="I833" s="73">
        <v>7.5</v>
      </c>
      <c r="J833" s="73" t="s">
        <v>642</v>
      </c>
      <c r="K833" s="73" t="s">
        <v>392</v>
      </c>
      <c r="L833" s="73" t="s">
        <v>636</v>
      </c>
      <c r="M833" s="73">
        <f t="shared" si="145"/>
        <v>50578</v>
      </c>
      <c r="N833" s="73">
        <f t="shared" si="146"/>
        <v>2528.9</v>
      </c>
      <c r="O833" s="73">
        <f t="shared" si="147"/>
        <v>48049.1</v>
      </c>
      <c r="P833" s="73">
        <f t="shared" si="148"/>
        <v>3603.6824999999999</v>
      </c>
      <c r="Q833" s="73">
        <f t="shared" si="149"/>
        <v>51652.782500000001</v>
      </c>
      <c r="R833" s="73"/>
      <c r="S833" s="73"/>
      <c r="T833" s="73">
        <f t="shared" si="150"/>
        <v>3603.6824999999999</v>
      </c>
      <c r="U833" s="73"/>
      <c r="V833" s="73"/>
      <c r="W833" s="73">
        <f t="shared" si="151"/>
        <v>52152.782500000001</v>
      </c>
      <c r="X833" s="73" t="str">
        <f t="shared" si="152"/>
        <v>Low Sale</v>
      </c>
      <c r="Y833" s="73">
        <f t="shared" si="156"/>
        <v>0</v>
      </c>
      <c r="Z833" s="73" t="str" cm="1">
        <f t="array" ref="Z833">_xlfn.IFS(Q833&gt;=300000,"Large",Q833&gt;=150000,"Medium", Q833&gt;=0,"Small")</f>
        <v>Small</v>
      </c>
      <c r="AA833" s="73" t="str">
        <f t="shared" si="153"/>
        <v>J</v>
      </c>
      <c r="AB833" s="73" t="str">
        <f t="shared" si="154"/>
        <v>00832</v>
      </c>
      <c r="AC833" s="73" t="str">
        <f t="shared" si="155"/>
        <v>Bola-South</v>
      </c>
      <c r="AD833" s="73"/>
      <c r="AE833" s="73"/>
      <c r="AF833" s="73"/>
      <c r="AG833" s="73"/>
      <c r="AH833" s="74"/>
      <c r="AI833" s="75"/>
    </row>
    <row r="834" spans="1:35" x14ac:dyDescent="0.3">
      <c r="A834" s="76" t="s">
        <v>705</v>
      </c>
      <c r="B834" s="69" t="s">
        <v>1529</v>
      </c>
      <c r="C834" s="69" t="s">
        <v>379</v>
      </c>
      <c r="D834" s="69" t="s">
        <v>675</v>
      </c>
      <c r="E834" s="69" t="s">
        <v>403</v>
      </c>
      <c r="F834" s="69">
        <v>29</v>
      </c>
      <c r="G834" s="69">
        <v>12694</v>
      </c>
      <c r="H834" s="69">
        <v>10</v>
      </c>
      <c r="I834" s="69">
        <v>7.5</v>
      </c>
      <c r="J834" s="69" t="s">
        <v>642</v>
      </c>
      <c r="K834" s="69" t="s">
        <v>372</v>
      </c>
      <c r="L834" s="69" t="s">
        <v>665</v>
      </c>
      <c r="M834" s="69">
        <f t="shared" ref="M834:M897" si="157">SUM(F834*G834)</f>
        <v>368126</v>
      </c>
      <c r="N834" s="69">
        <f t="shared" ref="N834:N897" si="158">SUM(M834*H834/100)</f>
        <v>36812.6</v>
      </c>
      <c r="O834" s="69">
        <f t="shared" ref="O834:O897" si="159">SUM(M834-N834)</f>
        <v>331313.40000000002</v>
      </c>
      <c r="P834" s="69">
        <f t="shared" ref="P834:P897" si="160">SUM(O834*I834/100)</f>
        <v>24848.505000000001</v>
      </c>
      <c r="Q834" s="69">
        <f t="shared" ref="Q834:Q897" si="161">SUM(P834+O834)</f>
        <v>356161.90500000003</v>
      </c>
      <c r="R834" s="69"/>
      <c r="S834" s="69"/>
      <c r="T834" s="69">
        <f t="shared" ref="T834:T897" si="162">$S$4*O834</f>
        <v>24848.505000000001</v>
      </c>
      <c r="U834" s="69"/>
      <c r="V834" s="69"/>
      <c r="W834" s="69">
        <f t="shared" ref="W834:W897" si="163">Q834+$V$5</f>
        <v>356661.90500000003</v>
      </c>
      <c r="X834" s="69" t="str">
        <f t="shared" ref="X834:X897" si="164">IF(Q834&gt;=100000,"High sale","Low Sale")</f>
        <v>High sale</v>
      </c>
      <c r="Y834" s="69">
        <f t="shared" si="156"/>
        <v>0</v>
      </c>
      <c r="Z834" s="69" t="str" cm="1">
        <f t="array" ref="Z834">_xlfn.IFS(Q834&gt;=300000,"Large",Q834&gt;=150000,"Medium", Q834&gt;=0,"Small")</f>
        <v>Large</v>
      </c>
      <c r="AA834" s="69" t="str">
        <f t="shared" ref="AA834:AA897" si="165">TEXT(A834,"mmmmm")</f>
        <v>J</v>
      </c>
      <c r="AB834" s="69" t="str">
        <f t="shared" ref="AB834:AB897" si="166">RIGHT(B834,5)</f>
        <v>00833</v>
      </c>
      <c r="AC834" s="69" t="str">
        <f t="shared" ref="AC834:AC897" si="167">_xlfn.CONCAT((C834&amp;"-"&amp;L834))</f>
        <v>John-East</v>
      </c>
      <c r="AD834" s="69"/>
      <c r="AE834" s="69"/>
      <c r="AF834" s="69"/>
      <c r="AG834" s="69"/>
      <c r="AH834" s="70"/>
      <c r="AI834" s="71"/>
    </row>
    <row r="835" spans="1:35" x14ac:dyDescent="0.3">
      <c r="A835" s="72" t="s">
        <v>687</v>
      </c>
      <c r="B835" s="73" t="s">
        <v>1530</v>
      </c>
      <c r="C835" s="73" t="s">
        <v>662</v>
      </c>
      <c r="D835" s="73" t="s">
        <v>216</v>
      </c>
      <c r="E835" s="73" t="s">
        <v>647</v>
      </c>
      <c r="F835" s="73">
        <v>26</v>
      </c>
      <c r="G835" s="73">
        <v>3673</v>
      </c>
      <c r="H835" s="73">
        <v>15</v>
      </c>
      <c r="I835" s="73">
        <v>7.5</v>
      </c>
      <c r="J835" s="73" t="s">
        <v>635</v>
      </c>
      <c r="K835" s="73" t="s">
        <v>372</v>
      </c>
      <c r="L835" s="73" t="s">
        <v>643</v>
      </c>
      <c r="M835" s="73">
        <f t="shared" si="157"/>
        <v>95498</v>
      </c>
      <c r="N835" s="73">
        <f t="shared" si="158"/>
        <v>14324.7</v>
      </c>
      <c r="O835" s="73">
        <f t="shared" si="159"/>
        <v>81173.3</v>
      </c>
      <c r="P835" s="73">
        <f t="shared" si="160"/>
        <v>6087.9975000000004</v>
      </c>
      <c r="Q835" s="73">
        <f t="shared" si="161"/>
        <v>87261.297500000001</v>
      </c>
      <c r="R835" s="73"/>
      <c r="S835" s="73"/>
      <c r="T835" s="73">
        <f t="shared" si="162"/>
        <v>6087.9975000000004</v>
      </c>
      <c r="U835" s="73"/>
      <c r="V835" s="73"/>
      <c r="W835" s="73">
        <f t="shared" si="163"/>
        <v>87761.297500000001</v>
      </c>
      <c r="X835" s="73" t="str">
        <f t="shared" si="164"/>
        <v>Low Sale</v>
      </c>
      <c r="Y835" s="73">
        <f t="shared" ref="Y835:Y898" si="168">IF(F835&gt;=30,O835*5%,0)</f>
        <v>0</v>
      </c>
      <c r="Z835" s="73" t="str" cm="1">
        <f t="array" ref="Z835">_xlfn.IFS(Q835&gt;=300000,"Large",Q835&gt;=150000,"Medium", Q835&gt;=0,"Small")</f>
        <v>Small</v>
      </c>
      <c r="AA835" s="73" t="str">
        <f t="shared" si="165"/>
        <v>J</v>
      </c>
      <c r="AB835" s="73" t="str">
        <f t="shared" si="166"/>
        <v>00834</v>
      </c>
      <c r="AC835" s="73" t="str">
        <f t="shared" si="167"/>
        <v>Ade-North</v>
      </c>
      <c r="AD835" s="73"/>
      <c r="AE835" s="73"/>
      <c r="AF835" s="73"/>
      <c r="AG835" s="73"/>
      <c r="AH835" s="74"/>
      <c r="AI835" s="75"/>
    </row>
    <row r="836" spans="1:35" x14ac:dyDescent="0.3">
      <c r="A836" s="76" t="s">
        <v>705</v>
      </c>
      <c r="B836" s="69" t="s">
        <v>1531</v>
      </c>
      <c r="C836" s="69" t="s">
        <v>379</v>
      </c>
      <c r="D836" s="69" t="s">
        <v>698</v>
      </c>
      <c r="E836" s="69" t="s">
        <v>377</v>
      </c>
      <c r="F836" s="69">
        <v>23</v>
      </c>
      <c r="G836" s="69">
        <v>3310</v>
      </c>
      <c r="H836" s="69">
        <v>0</v>
      </c>
      <c r="I836" s="69">
        <v>7.5</v>
      </c>
      <c r="J836" s="69" t="s">
        <v>642</v>
      </c>
      <c r="K836" s="69" t="s">
        <v>372</v>
      </c>
      <c r="L836" s="69" t="s">
        <v>636</v>
      </c>
      <c r="M836" s="69">
        <f t="shared" si="157"/>
        <v>76130</v>
      </c>
      <c r="N836" s="69">
        <f t="shared" si="158"/>
        <v>0</v>
      </c>
      <c r="O836" s="69">
        <f t="shared" si="159"/>
        <v>76130</v>
      </c>
      <c r="P836" s="69">
        <f t="shared" si="160"/>
        <v>5709.75</v>
      </c>
      <c r="Q836" s="69">
        <f t="shared" si="161"/>
        <v>81839.75</v>
      </c>
      <c r="R836" s="69"/>
      <c r="S836" s="69"/>
      <c r="T836" s="69">
        <f t="shared" si="162"/>
        <v>5709.75</v>
      </c>
      <c r="U836" s="69"/>
      <c r="V836" s="69"/>
      <c r="W836" s="69">
        <f t="shared" si="163"/>
        <v>82339.75</v>
      </c>
      <c r="X836" s="69" t="str">
        <f t="shared" si="164"/>
        <v>Low Sale</v>
      </c>
      <c r="Y836" s="69">
        <f t="shared" si="168"/>
        <v>0</v>
      </c>
      <c r="Z836" s="69" t="str" cm="1">
        <f t="array" ref="Z836">_xlfn.IFS(Q836&gt;=300000,"Large",Q836&gt;=150000,"Medium", Q836&gt;=0,"Small")</f>
        <v>Small</v>
      </c>
      <c r="AA836" s="69" t="str">
        <f t="shared" si="165"/>
        <v>J</v>
      </c>
      <c r="AB836" s="69" t="str">
        <f t="shared" si="166"/>
        <v>00835</v>
      </c>
      <c r="AC836" s="69" t="str">
        <f t="shared" si="167"/>
        <v>John-South</v>
      </c>
      <c r="AD836" s="69"/>
      <c r="AE836" s="69"/>
      <c r="AF836" s="69"/>
      <c r="AG836" s="69"/>
      <c r="AH836" s="70"/>
      <c r="AI836" s="71"/>
    </row>
    <row r="837" spans="1:35" x14ac:dyDescent="0.3">
      <c r="A837" s="72" t="s">
        <v>733</v>
      </c>
      <c r="B837" s="73" t="s">
        <v>1532</v>
      </c>
      <c r="C837" s="73" t="s">
        <v>714</v>
      </c>
      <c r="D837" s="73" t="s">
        <v>660</v>
      </c>
      <c r="E837" s="73" t="s">
        <v>406</v>
      </c>
      <c r="F837" s="73">
        <v>3</v>
      </c>
      <c r="G837" s="73">
        <v>12126</v>
      </c>
      <c r="H837" s="73">
        <v>15</v>
      </c>
      <c r="I837" s="73">
        <v>7.5</v>
      </c>
      <c r="J837" s="73" t="s">
        <v>635</v>
      </c>
      <c r="K837" s="73" t="s">
        <v>392</v>
      </c>
      <c r="L837" s="73" t="s">
        <v>649</v>
      </c>
      <c r="M837" s="73">
        <f t="shared" si="157"/>
        <v>36378</v>
      </c>
      <c r="N837" s="73">
        <f t="shared" si="158"/>
        <v>5456.7</v>
      </c>
      <c r="O837" s="73">
        <f t="shared" si="159"/>
        <v>30921.3</v>
      </c>
      <c r="P837" s="73">
        <f t="shared" si="160"/>
        <v>2319.0974999999999</v>
      </c>
      <c r="Q837" s="73">
        <f t="shared" si="161"/>
        <v>33240.397499999999</v>
      </c>
      <c r="R837" s="73"/>
      <c r="S837" s="73"/>
      <c r="T837" s="73">
        <f t="shared" si="162"/>
        <v>2319.0974999999999</v>
      </c>
      <c r="U837" s="73"/>
      <c r="V837" s="73"/>
      <c r="W837" s="73">
        <f t="shared" si="163"/>
        <v>33740.397499999999</v>
      </c>
      <c r="X837" s="73" t="str">
        <f t="shared" si="164"/>
        <v>Low Sale</v>
      </c>
      <c r="Y837" s="73">
        <f t="shared" si="168"/>
        <v>0</v>
      </c>
      <c r="Z837" s="73" t="str" cm="1">
        <f t="array" ref="Z837">_xlfn.IFS(Q837&gt;=300000,"Large",Q837&gt;=150000,"Medium", Q837&gt;=0,"Small")</f>
        <v>Small</v>
      </c>
      <c r="AA837" s="73" t="str">
        <f t="shared" si="165"/>
        <v>J</v>
      </c>
      <c r="AB837" s="73" t="str">
        <f t="shared" si="166"/>
        <v>00836</v>
      </c>
      <c r="AC837" s="73" t="str">
        <f t="shared" si="167"/>
        <v>Hassan-West</v>
      </c>
      <c r="AD837" s="73"/>
      <c r="AE837" s="73"/>
      <c r="AF837" s="73"/>
      <c r="AG837" s="73"/>
      <c r="AH837" s="74"/>
      <c r="AI837" s="75"/>
    </row>
    <row r="838" spans="1:35" x14ac:dyDescent="0.3">
      <c r="A838" s="76" t="s">
        <v>724</v>
      </c>
      <c r="B838" s="69" t="s">
        <v>1533</v>
      </c>
      <c r="C838" s="69" t="s">
        <v>671</v>
      </c>
      <c r="D838" s="69" t="s">
        <v>640</v>
      </c>
      <c r="E838" s="69" t="s">
        <v>641</v>
      </c>
      <c r="F838" s="69">
        <v>7</v>
      </c>
      <c r="G838" s="69">
        <v>7448</v>
      </c>
      <c r="H838" s="69">
        <v>0</v>
      </c>
      <c r="I838" s="69">
        <v>7.5</v>
      </c>
      <c r="J838" s="69" t="s">
        <v>635</v>
      </c>
      <c r="K838" s="69" t="s">
        <v>384</v>
      </c>
      <c r="L838" s="69" t="s">
        <v>636</v>
      </c>
      <c r="M838" s="69">
        <f t="shared" si="157"/>
        <v>52136</v>
      </c>
      <c r="N838" s="69">
        <f t="shared" si="158"/>
        <v>0</v>
      </c>
      <c r="O838" s="69">
        <f t="shared" si="159"/>
        <v>52136</v>
      </c>
      <c r="P838" s="69">
        <f t="shared" si="160"/>
        <v>3910.2</v>
      </c>
      <c r="Q838" s="69">
        <f t="shared" si="161"/>
        <v>56046.2</v>
      </c>
      <c r="R838" s="69"/>
      <c r="S838" s="69"/>
      <c r="T838" s="69">
        <f t="shared" si="162"/>
        <v>3910.2</v>
      </c>
      <c r="U838" s="69"/>
      <c r="V838" s="69"/>
      <c r="W838" s="69">
        <f t="shared" si="163"/>
        <v>56546.2</v>
      </c>
      <c r="X838" s="69" t="str">
        <f t="shared" si="164"/>
        <v>Low Sale</v>
      </c>
      <c r="Y838" s="69">
        <f t="shared" si="168"/>
        <v>0</v>
      </c>
      <c r="Z838" s="69" t="str" cm="1">
        <f t="array" ref="Z838">_xlfn.IFS(Q838&gt;=300000,"Large",Q838&gt;=150000,"Medium", Q838&gt;=0,"Small")</f>
        <v>Small</v>
      </c>
      <c r="AA838" s="69" t="str">
        <f t="shared" si="165"/>
        <v>J</v>
      </c>
      <c r="AB838" s="69" t="str">
        <f t="shared" si="166"/>
        <v>00837</v>
      </c>
      <c r="AC838" s="69" t="str">
        <f t="shared" si="167"/>
        <v>Bola-South</v>
      </c>
      <c r="AD838" s="69"/>
      <c r="AE838" s="69"/>
      <c r="AF838" s="69"/>
      <c r="AG838" s="69"/>
      <c r="AH838" s="70"/>
      <c r="AI838" s="71"/>
    </row>
    <row r="839" spans="1:35" x14ac:dyDescent="0.3">
      <c r="A839" s="72" t="s">
        <v>632</v>
      </c>
      <c r="B839" s="73" t="s">
        <v>1534</v>
      </c>
      <c r="C839" s="73" t="s">
        <v>93</v>
      </c>
      <c r="D839" s="73" t="s">
        <v>698</v>
      </c>
      <c r="E839" s="73" t="s">
        <v>377</v>
      </c>
      <c r="F839" s="73">
        <v>46</v>
      </c>
      <c r="G839" s="73">
        <v>10372</v>
      </c>
      <c r="H839" s="73">
        <v>15</v>
      </c>
      <c r="I839" s="73">
        <v>7.5</v>
      </c>
      <c r="J839" s="73" t="s">
        <v>648</v>
      </c>
      <c r="K839" s="73" t="s">
        <v>384</v>
      </c>
      <c r="L839" s="73" t="s">
        <v>649</v>
      </c>
      <c r="M839" s="73">
        <f t="shared" si="157"/>
        <v>477112</v>
      </c>
      <c r="N839" s="73">
        <f t="shared" si="158"/>
        <v>71566.8</v>
      </c>
      <c r="O839" s="73">
        <f t="shared" si="159"/>
        <v>405545.2</v>
      </c>
      <c r="P839" s="73">
        <f t="shared" si="160"/>
        <v>30415.89</v>
      </c>
      <c r="Q839" s="73">
        <f t="shared" si="161"/>
        <v>435961.09</v>
      </c>
      <c r="R839" s="73"/>
      <c r="S839" s="73"/>
      <c r="T839" s="73">
        <f t="shared" si="162"/>
        <v>30415.89</v>
      </c>
      <c r="U839" s="73"/>
      <c r="V839" s="73"/>
      <c r="W839" s="73">
        <f t="shared" si="163"/>
        <v>436461.09</v>
      </c>
      <c r="X839" s="73" t="str">
        <f t="shared" si="164"/>
        <v>High sale</v>
      </c>
      <c r="Y839" s="73">
        <f t="shared" si="168"/>
        <v>20277.260000000002</v>
      </c>
      <c r="Z839" s="73" t="str" cm="1">
        <f t="array" ref="Z839">_xlfn.IFS(Q839&gt;=300000,"Large",Q839&gt;=150000,"Medium", Q839&gt;=0,"Small")</f>
        <v>Large</v>
      </c>
      <c r="AA839" s="73" t="str">
        <f t="shared" si="165"/>
        <v>J</v>
      </c>
      <c r="AB839" s="73" t="str">
        <f t="shared" si="166"/>
        <v>00838</v>
      </c>
      <c r="AC839" s="73" t="str">
        <f t="shared" si="167"/>
        <v>Ibrahim-West</v>
      </c>
      <c r="AD839" s="73"/>
      <c r="AE839" s="73"/>
      <c r="AF839" s="73"/>
      <c r="AG839" s="73"/>
      <c r="AH839" s="74"/>
      <c r="AI839" s="75"/>
    </row>
    <row r="840" spans="1:35" x14ac:dyDescent="0.3">
      <c r="A840" s="76" t="s">
        <v>747</v>
      </c>
      <c r="B840" s="69" t="s">
        <v>1535</v>
      </c>
      <c r="C840" s="69" t="s">
        <v>93</v>
      </c>
      <c r="D840" s="69" t="s">
        <v>690</v>
      </c>
      <c r="E840" s="69" t="s">
        <v>408</v>
      </c>
      <c r="F840" s="69">
        <v>50</v>
      </c>
      <c r="G840" s="69">
        <v>1352</v>
      </c>
      <c r="H840" s="69">
        <v>15</v>
      </c>
      <c r="I840" s="69">
        <v>7.5</v>
      </c>
      <c r="J840" s="69" t="s">
        <v>656</v>
      </c>
      <c r="K840" s="69" t="s">
        <v>392</v>
      </c>
      <c r="L840" s="69" t="s">
        <v>643</v>
      </c>
      <c r="M840" s="69">
        <f t="shared" si="157"/>
        <v>67600</v>
      </c>
      <c r="N840" s="69">
        <f t="shared" si="158"/>
        <v>10140</v>
      </c>
      <c r="O840" s="69">
        <f t="shared" si="159"/>
        <v>57460</v>
      </c>
      <c r="P840" s="69">
        <f t="shared" si="160"/>
        <v>4309.5</v>
      </c>
      <c r="Q840" s="69">
        <f t="shared" si="161"/>
        <v>61769.5</v>
      </c>
      <c r="R840" s="69"/>
      <c r="S840" s="69"/>
      <c r="T840" s="69">
        <f t="shared" si="162"/>
        <v>4309.5</v>
      </c>
      <c r="U840" s="69"/>
      <c r="V840" s="69"/>
      <c r="W840" s="69">
        <f t="shared" si="163"/>
        <v>62269.5</v>
      </c>
      <c r="X840" s="69" t="str">
        <f t="shared" si="164"/>
        <v>Low Sale</v>
      </c>
      <c r="Y840" s="69">
        <f t="shared" si="168"/>
        <v>2873</v>
      </c>
      <c r="Z840" s="69" t="str" cm="1">
        <f t="array" ref="Z840">_xlfn.IFS(Q840&gt;=300000,"Large",Q840&gt;=150000,"Medium", Q840&gt;=0,"Small")</f>
        <v>Small</v>
      </c>
      <c r="AA840" s="69" t="str">
        <f t="shared" si="165"/>
        <v>J</v>
      </c>
      <c r="AB840" s="69" t="str">
        <f t="shared" si="166"/>
        <v>00839</v>
      </c>
      <c r="AC840" s="69" t="str">
        <f t="shared" si="167"/>
        <v>Ibrahim-North</v>
      </c>
      <c r="AD840" s="69"/>
      <c r="AE840" s="69"/>
      <c r="AF840" s="69"/>
      <c r="AG840" s="69"/>
      <c r="AH840" s="70"/>
      <c r="AI840" s="71"/>
    </row>
    <row r="841" spans="1:35" x14ac:dyDescent="0.3">
      <c r="A841" s="72" t="s">
        <v>812</v>
      </c>
      <c r="B841" s="73" t="s">
        <v>1536</v>
      </c>
      <c r="C841" s="73" t="s">
        <v>714</v>
      </c>
      <c r="D841" s="73" t="s">
        <v>663</v>
      </c>
      <c r="E841" s="73" t="s">
        <v>664</v>
      </c>
      <c r="F841" s="73">
        <v>29</v>
      </c>
      <c r="G841" s="73">
        <v>5340</v>
      </c>
      <c r="H841" s="73">
        <v>15</v>
      </c>
      <c r="I841" s="73">
        <v>7.5</v>
      </c>
      <c r="J841" s="73" t="s">
        <v>656</v>
      </c>
      <c r="K841" s="73" t="s">
        <v>372</v>
      </c>
      <c r="L841" s="73" t="s">
        <v>665</v>
      </c>
      <c r="M841" s="73">
        <f t="shared" si="157"/>
        <v>154860</v>
      </c>
      <c r="N841" s="73">
        <f t="shared" si="158"/>
        <v>23229</v>
      </c>
      <c r="O841" s="73">
        <f t="shared" si="159"/>
        <v>131631</v>
      </c>
      <c r="P841" s="73">
        <f t="shared" si="160"/>
        <v>9872.3250000000007</v>
      </c>
      <c r="Q841" s="73">
        <f t="shared" si="161"/>
        <v>141503.32500000001</v>
      </c>
      <c r="R841" s="73"/>
      <c r="S841" s="73"/>
      <c r="T841" s="73">
        <f t="shared" si="162"/>
        <v>9872.3249999999989</v>
      </c>
      <c r="U841" s="73"/>
      <c r="V841" s="73"/>
      <c r="W841" s="73">
        <f t="shared" si="163"/>
        <v>142003.32500000001</v>
      </c>
      <c r="X841" s="73" t="str">
        <f t="shared" si="164"/>
        <v>High sale</v>
      </c>
      <c r="Y841" s="73">
        <f t="shared" si="168"/>
        <v>0</v>
      </c>
      <c r="Z841" s="73" t="str" cm="1">
        <f t="array" ref="Z841">_xlfn.IFS(Q841&gt;=300000,"Large",Q841&gt;=150000,"Medium", Q841&gt;=0,"Small")</f>
        <v>Small</v>
      </c>
      <c r="AA841" s="73" t="str">
        <f t="shared" si="165"/>
        <v>J</v>
      </c>
      <c r="AB841" s="73" t="str">
        <f t="shared" si="166"/>
        <v>00840</v>
      </c>
      <c r="AC841" s="73" t="str">
        <f t="shared" si="167"/>
        <v>Hassan-East</v>
      </c>
      <c r="AD841" s="73"/>
      <c r="AE841" s="73"/>
      <c r="AF841" s="73"/>
      <c r="AG841" s="73"/>
      <c r="AH841" s="74"/>
      <c r="AI841" s="75"/>
    </row>
    <row r="842" spans="1:35" x14ac:dyDescent="0.3">
      <c r="A842" s="76" t="s">
        <v>727</v>
      </c>
      <c r="B842" s="69" t="s">
        <v>1537</v>
      </c>
      <c r="C842" s="69" t="s">
        <v>373</v>
      </c>
      <c r="D842" s="69" t="s">
        <v>718</v>
      </c>
      <c r="E842" s="69" t="s">
        <v>403</v>
      </c>
      <c r="F842" s="69">
        <v>45</v>
      </c>
      <c r="G842" s="69">
        <v>1118</v>
      </c>
      <c r="H842" s="69">
        <v>10</v>
      </c>
      <c r="I842" s="69">
        <v>7.5</v>
      </c>
      <c r="J842" s="69" t="s">
        <v>642</v>
      </c>
      <c r="K842" s="69" t="s">
        <v>384</v>
      </c>
      <c r="L842" s="69" t="s">
        <v>636</v>
      </c>
      <c r="M842" s="69">
        <f t="shared" si="157"/>
        <v>50310</v>
      </c>
      <c r="N842" s="69">
        <f t="shared" si="158"/>
        <v>5031</v>
      </c>
      <c r="O842" s="69">
        <f t="shared" si="159"/>
        <v>45279</v>
      </c>
      <c r="P842" s="69">
        <f t="shared" si="160"/>
        <v>3395.9250000000002</v>
      </c>
      <c r="Q842" s="69">
        <f t="shared" si="161"/>
        <v>48674.925000000003</v>
      </c>
      <c r="R842" s="69"/>
      <c r="S842" s="69"/>
      <c r="T842" s="69">
        <f t="shared" si="162"/>
        <v>3395.9249999999997</v>
      </c>
      <c r="U842" s="69"/>
      <c r="V842" s="69"/>
      <c r="W842" s="69">
        <f t="shared" si="163"/>
        <v>49174.925000000003</v>
      </c>
      <c r="X842" s="69" t="str">
        <f t="shared" si="164"/>
        <v>Low Sale</v>
      </c>
      <c r="Y842" s="69">
        <f t="shared" si="168"/>
        <v>2263.9500000000003</v>
      </c>
      <c r="Z842" s="69" t="str" cm="1">
        <f t="array" ref="Z842">_xlfn.IFS(Q842&gt;=300000,"Large",Q842&gt;=150000,"Medium", Q842&gt;=0,"Small")</f>
        <v>Small</v>
      </c>
      <c r="AA842" s="69" t="str">
        <f t="shared" si="165"/>
        <v>J</v>
      </c>
      <c r="AB842" s="69" t="str">
        <f t="shared" si="166"/>
        <v>00841</v>
      </c>
      <c r="AC842" s="69" t="str">
        <f t="shared" si="167"/>
        <v>Fatima-South</v>
      </c>
      <c r="AD842" s="69"/>
      <c r="AE842" s="69"/>
      <c r="AF842" s="69"/>
      <c r="AG842" s="69"/>
      <c r="AH842" s="70"/>
      <c r="AI842" s="71"/>
    </row>
    <row r="843" spans="1:35" x14ac:dyDescent="0.3">
      <c r="A843" s="72" t="s">
        <v>654</v>
      </c>
      <c r="B843" s="73" t="s">
        <v>1538</v>
      </c>
      <c r="C843" s="73" t="s">
        <v>671</v>
      </c>
      <c r="D843" s="73" t="s">
        <v>652</v>
      </c>
      <c r="E843" s="73" t="s">
        <v>653</v>
      </c>
      <c r="F843" s="73">
        <v>5</v>
      </c>
      <c r="G843" s="73">
        <v>2566</v>
      </c>
      <c r="H843" s="73">
        <v>15</v>
      </c>
      <c r="I843" s="73">
        <v>7.5</v>
      </c>
      <c r="J843" s="73" t="s">
        <v>656</v>
      </c>
      <c r="K843" s="73" t="s">
        <v>384</v>
      </c>
      <c r="L843" s="73" t="s">
        <v>665</v>
      </c>
      <c r="M843" s="73">
        <f t="shared" si="157"/>
        <v>12830</v>
      </c>
      <c r="N843" s="73">
        <f t="shared" si="158"/>
        <v>1924.5</v>
      </c>
      <c r="O843" s="73">
        <f t="shared" si="159"/>
        <v>10905.5</v>
      </c>
      <c r="P843" s="73">
        <f t="shared" si="160"/>
        <v>817.91250000000002</v>
      </c>
      <c r="Q843" s="73">
        <f t="shared" si="161"/>
        <v>11723.4125</v>
      </c>
      <c r="R843" s="73"/>
      <c r="S843" s="73"/>
      <c r="T843" s="73">
        <f t="shared" si="162"/>
        <v>817.91250000000002</v>
      </c>
      <c r="U843" s="73"/>
      <c r="V843" s="73"/>
      <c r="W843" s="73">
        <f t="shared" si="163"/>
        <v>12223.4125</v>
      </c>
      <c r="X843" s="73" t="str">
        <f t="shared" si="164"/>
        <v>Low Sale</v>
      </c>
      <c r="Y843" s="73">
        <f t="shared" si="168"/>
        <v>0</v>
      </c>
      <c r="Z843" s="73" t="str" cm="1">
        <f t="array" ref="Z843">_xlfn.IFS(Q843&gt;=300000,"Large",Q843&gt;=150000,"Medium", Q843&gt;=0,"Small")</f>
        <v>Small</v>
      </c>
      <c r="AA843" s="73" t="str">
        <f t="shared" si="165"/>
        <v>J</v>
      </c>
      <c r="AB843" s="73" t="str">
        <f t="shared" si="166"/>
        <v>00842</v>
      </c>
      <c r="AC843" s="73" t="str">
        <f t="shared" si="167"/>
        <v>Bola-East</v>
      </c>
      <c r="AD843" s="73"/>
      <c r="AE843" s="73"/>
      <c r="AF843" s="73"/>
      <c r="AG843" s="73"/>
      <c r="AH843" s="74"/>
      <c r="AI843" s="75"/>
    </row>
    <row r="844" spans="1:35" x14ac:dyDescent="0.3">
      <c r="A844" s="76" t="s">
        <v>632</v>
      </c>
      <c r="B844" s="69" t="s">
        <v>1539</v>
      </c>
      <c r="C844" s="69" t="s">
        <v>100</v>
      </c>
      <c r="D844" s="69" t="s">
        <v>672</v>
      </c>
      <c r="E844" s="69" t="s">
        <v>673</v>
      </c>
      <c r="F844" s="69">
        <v>19</v>
      </c>
      <c r="G844" s="69">
        <v>4266</v>
      </c>
      <c r="H844" s="69">
        <v>5</v>
      </c>
      <c r="I844" s="69">
        <v>7.5</v>
      </c>
      <c r="J844" s="69" t="s">
        <v>656</v>
      </c>
      <c r="K844" s="69" t="s">
        <v>384</v>
      </c>
      <c r="L844" s="69" t="s">
        <v>643</v>
      </c>
      <c r="M844" s="69">
        <f t="shared" si="157"/>
        <v>81054</v>
      </c>
      <c r="N844" s="69">
        <f t="shared" si="158"/>
        <v>4052.7</v>
      </c>
      <c r="O844" s="69">
        <f t="shared" si="159"/>
        <v>77001.3</v>
      </c>
      <c r="P844" s="69">
        <f t="shared" si="160"/>
        <v>5775.0974999999999</v>
      </c>
      <c r="Q844" s="69">
        <f t="shared" si="161"/>
        <v>82776.397500000006</v>
      </c>
      <c r="R844" s="69"/>
      <c r="S844" s="69"/>
      <c r="T844" s="69">
        <f t="shared" si="162"/>
        <v>5775.0974999999999</v>
      </c>
      <c r="U844" s="69"/>
      <c r="V844" s="69"/>
      <c r="W844" s="69">
        <f t="shared" si="163"/>
        <v>83276.397500000006</v>
      </c>
      <c r="X844" s="69" t="str">
        <f t="shared" si="164"/>
        <v>Low Sale</v>
      </c>
      <c r="Y844" s="69">
        <f t="shared" si="168"/>
        <v>0</v>
      </c>
      <c r="Z844" s="69" t="str" cm="1">
        <f t="array" ref="Z844">_xlfn.IFS(Q844&gt;=300000,"Large",Q844&gt;=150000,"Medium", Q844&gt;=0,"Small")</f>
        <v>Small</v>
      </c>
      <c r="AA844" s="69" t="str">
        <f t="shared" si="165"/>
        <v>J</v>
      </c>
      <c r="AB844" s="69" t="str">
        <f t="shared" si="166"/>
        <v>00843</v>
      </c>
      <c r="AC844" s="69" t="str">
        <f t="shared" si="167"/>
        <v>Kemi-North</v>
      </c>
      <c r="AD844" s="69"/>
      <c r="AE844" s="69"/>
      <c r="AF844" s="69"/>
      <c r="AG844" s="69"/>
      <c r="AH844" s="70"/>
      <c r="AI844" s="71"/>
    </row>
    <row r="845" spans="1:35" x14ac:dyDescent="0.3">
      <c r="A845" s="72" t="s">
        <v>696</v>
      </c>
      <c r="B845" s="73" t="s">
        <v>1540</v>
      </c>
      <c r="C845" s="73" t="s">
        <v>662</v>
      </c>
      <c r="D845" s="73" t="s">
        <v>685</v>
      </c>
      <c r="E845" s="73" t="s">
        <v>406</v>
      </c>
      <c r="F845" s="73">
        <v>37</v>
      </c>
      <c r="G845" s="73">
        <v>7509</v>
      </c>
      <c r="H845" s="73">
        <v>15</v>
      </c>
      <c r="I845" s="73">
        <v>7.5</v>
      </c>
      <c r="J845" s="73" t="s">
        <v>635</v>
      </c>
      <c r="K845" s="73" t="s">
        <v>392</v>
      </c>
      <c r="L845" s="73" t="s">
        <v>649</v>
      </c>
      <c r="M845" s="73">
        <f t="shared" si="157"/>
        <v>277833</v>
      </c>
      <c r="N845" s="73">
        <f t="shared" si="158"/>
        <v>41674.949999999997</v>
      </c>
      <c r="O845" s="73">
        <f t="shared" si="159"/>
        <v>236158.05</v>
      </c>
      <c r="P845" s="73">
        <f t="shared" si="160"/>
        <v>17711.853749999998</v>
      </c>
      <c r="Q845" s="73">
        <f t="shared" si="161"/>
        <v>253869.90375</v>
      </c>
      <c r="R845" s="73"/>
      <c r="S845" s="73"/>
      <c r="T845" s="73">
        <f t="shared" si="162"/>
        <v>17711.853749999998</v>
      </c>
      <c r="U845" s="73"/>
      <c r="V845" s="73"/>
      <c r="W845" s="73">
        <f t="shared" si="163"/>
        <v>254369.90375</v>
      </c>
      <c r="X845" s="73" t="str">
        <f t="shared" si="164"/>
        <v>High sale</v>
      </c>
      <c r="Y845" s="73">
        <f t="shared" si="168"/>
        <v>11807.9025</v>
      </c>
      <c r="Z845" s="73" t="str" cm="1">
        <f t="array" ref="Z845">_xlfn.IFS(Q845&gt;=300000,"Large",Q845&gt;=150000,"Medium", Q845&gt;=0,"Small")</f>
        <v>Medium</v>
      </c>
      <c r="AA845" s="73" t="str">
        <f t="shared" si="165"/>
        <v>J</v>
      </c>
      <c r="AB845" s="73" t="str">
        <f t="shared" si="166"/>
        <v>00844</v>
      </c>
      <c r="AC845" s="73" t="str">
        <f t="shared" si="167"/>
        <v>Ade-West</v>
      </c>
      <c r="AD845" s="73"/>
      <c r="AE845" s="73"/>
      <c r="AF845" s="73"/>
      <c r="AG845" s="73"/>
      <c r="AH845" s="74"/>
      <c r="AI845" s="75"/>
    </row>
    <row r="846" spans="1:35" x14ac:dyDescent="0.3">
      <c r="A846" s="76" t="s">
        <v>824</v>
      </c>
      <c r="B846" s="69" t="s">
        <v>1541</v>
      </c>
      <c r="C846" s="69" t="s">
        <v>646</v>
      </c>
      <c r="D846" s="69" t="s">
        <v>663</v>
      </c>
      <c r="E846" s="69" t="s">
        <v>664</v>
      </c>
      <c r="F846" s="69">
        <v>43</v>
      </c>
      <c r="G846" s="69">
        <v>3315</v>
      </c>
      <c r="H846" s="69">
        <v>10</v>
      </c>
      <c r="I846" s="69">
        <v>7.5</v>
      </c>
      <c r="J846" s="69" t="s">
        <v>635</v>
      </c>
      <c r="K846" s="69" t="s">
        <v>372</v>
      </c>
      <c r="L846" s="69" t="s">
        <v>665</v>
      </c>
      <c r="M846" s="69">
        <f t="shared" si="157"/>
        <v>142545</v>
      </c>
      <c r="N846" s="69">
        <f t="shared" si="158"/>
        <v>14254.5</v>
      </c>
      <c r="O846" s="69">
        <f t="shared" si="159"/>
        <v>128290.5</v>
      </c>
      <c r="P846" s="69">
        <f t="shared" si="160"/>
        <v>9621.7875000000004</v>
      </c>
      <c r="Q846" s="69">
        <f t="shared" si="161"/>
        <v>137912.28750000001</v>
      </c>
      <c r="R846" s="69"/>
      <c r="S846" s="69"/>
      <c r="T846" s="69">
        <f t="shared" si="162"/>
        <v>9621.7875000000004</v>
      </c>
      <c r="U846" s="69"/>
      <c r="V846" s="69"/>
      <c r="W846" s="69">
        <f t="shared" si="163"/>
        <v>138412.28750000001</v>
      </c>
      <c r="X846" s="69" t="str">
        <f t="shared" si="164"/>
        <v>High sale</v>
      </c>
      <c r="Y846" s="69">
        <f t="shared" si="168"/>
        <v>6414.5250000000005</v>
      </c>
      <c r="Z846" s="69" t="str" cm="1">
        <f t="array" ref="Z846">_xlfn.IFS(Q846&gt;=300000,"Large",Q846&gt;=150000,"Medium", Q846&gt;=0,"Small")</f>
        <v>Small</v>
      </c>
      <c r="AA846" s="69" t="str">
        <f t="shared" si="165"/>
        <v>J</v>
      </c>
      <c r="AB846" s="69" t="str">
        <f t="shared" si="166"/>
        <v>00845</v>
      </c>
      <c r="AC846" s="69" t="str">
        <f t="shared" si="167"/>
        <v>Lucky-East</v>
      </c>
      <c r="AD846" s="69"/>
      <c r="AE846" s="69"/>
      <c r="AF846" s="69"/>
      <c r="AG846" s="69"/>
      <c r="AH846" s="70"/>
      <c r="AI846" s="71"/>
    </row>
    <row r="847" spans="1:35" x14ac:dyDescent="0.3">
      <c r="A847" s="72" t="s">
        <v>724</v>
      </c>
      <c r="B847" s="73" t="s">
        <v>1542</v>
      </c>
      <c r="C847" s="73" t="s">
        <v>379</v>
      </c>
      <c r="D847" s="73" t="s">
        <v>681</v>
      </c>
      <c r="E847" s="73" t="s">
        <v>673</v>
      </c>
      <c r="F847" s="73">
        <v>39</v>
      </c>
      <c r="G847" s="73">
        <v>5305</v>
      </c>
      <c r="H847" s="73">
        <v>15</v>
      </c>
      <c r="I847" s="73">
        <v>7.5</v>
      </c>
      <c r="J847" s="73" t="s">
        <v>635</v>
      </c>
      <c r="K847" s="73" t="s">
        <v>372</v>
      </c>
      <c r="L847" s="73" t="s">
        <v>643</v>
      </c>
      <c r="M847" s="73">
        <f t="shared" si="157"/>
        <v>206895</v>
      </c>
      <c r="N847" s="73">
        <f t="shared" si="158"/>
        <v>31034.25</v>
      </c>
      <c r="O847" s="73">
        <f t="shared" si="159"/>
        <v>175860.75</v>
      </c>
      <c r="P847" s="73">
        <f t="shared" si="160"/>
        <v>13189.55625</v>
      </c>
      <c r="Q847" s="73">
        <f t="shared" si="161"/>
        <v>189050.30624999999</v>
      </c>
      <c r="R847" s="73"/>
      <c r="S847" s="73"/>
      <c r="T847" s="73">
        <f t="shared" si="162"/>
        <v>13189.55625</v>
      </c>
      <c r="U847" s="73"/>
      <c r="V847" s="73"/>
      <c r="W847" s="73">
        <f t="shared" si="163"/>
        <v>189550.30624999999</v>
      </c>
      <c r="X847" s="73" t="str">
        <f t="shared" si="164"/>
        <v>High sale</v>
      </c>
      <c r="Y847" s="73">
        <f t="shared" si="168"/>
        <v>8793.0375000000004</v>
      </c>
      <c r="Z847" s="73" t="str" cm="1">
        <f t="array" ref="Z847">_xlfn.IFS(Q847&gt;=300000,"Large",Q847&gt;=150000,"Medium", Q847&gt;=0,"Small")</f>
        <v>Medium</v>
      </c>
      <c r="AA847" s="73" t="str">
        <f t="shared" si="165"/>
        <v>J</v>
      </c>
      <c r="AB847" s="73" t="str">
        <f t="shared" si="166"/>
        <v>00846</v>
      </c>
      <c r="AC847" s="73" t="str">
        <f t="shared" si="167"/>
        <v>John-North</v>
      </c>
      <c r="AD847" s="73"/>
      <c r="AE847" s="73"/>
      <c r="AF847" s="73"/>
      <c r="AG847" s="73"/>
      <c r="AH847" s="74"/>
      <c r="AI847" s="75"/>
    </row>
    <row r="848" spans="1:35" x14ac:dyDescent="0.3">
      <c r="A848" s="76" t="s">
        <v>750</v>
      </c>
      <c r="B848" s="69" t="s">
        <v>1543</v>
      </c>
      <c r="C848" s="69" t="s">
        <v>100</v>
      </c>
      <c r="D848" s="69" t="s">
        <v>675</v>
      </c>
      <c r="E848" s="69" t="s">
        <v>403</v>
      </c>
      <c r="F848" s="69">
        <v>12</v>
      </c>
      <c r="G848" s="69">
        <v>8066</v>
      </c>
      <c r="H848" s="69">
        <v>15</v>
      </c>
      <c r="I848" s="69">
        <v>7.5</v>
      </c>
      <c r="J848" s="69" t="s">
        <v>656</v>
      </c>
      <c r="K848" s="69" t="s">
        <v>384</v>
      </c>
      <c r="L848" s="69" t="s">
        <v>643</v>
      </c>
      <c r="M848" s="69">
        <f t="shared" si="157"/>
        <v>96792</v>
      </c>
      <c r="N848" s="69">
        <f t="shared" si="158"/>
        <v>14518.8</v>
      </c>
      <c r="O848" s="69">
        <f t="shared" si="159"/>
        <v>82273.2</v>
      </c>
      <c r="P848" s="69">
        <f t="shared" si="160"/>
        <v>6170.49</v>
      </c>
      <c r="Q848" s="69">
        <f t="shared" si="161"/>
        <v>88443.69</v>
      </c>
      <c r="R848" s="69"/>
      <c r="S848" s="69"/>
      <c r="T848" s="69">
        <f t="shared" si="162"/>
        <v>6170.49</v>
      </c>
      <c r="U848" s="69"/>
      <c r="V848" s="69"/>
      <c r="W848" s="69">
        <f t="shared" si="163"/>
        <v>88943.69</v>
      </c>
      <c r="X848" s="69" t="str">
        <f t="shared" si="164"/>
        <v>Low Sale</v>
      </c>
      <c r="Y848" s="69">
        <f t="shared" si="168"/>
        <v>0</v>
      </c>
      <c r="Z848" s="69" t="str" cm="1">
        <f t="array" ref="Z848">_xlfn.IFS(Q848&gt;=300000,"Large",Q848&gt;=150000,"Medium", Q848&gt;=0,"Small")</f>
        <v>Small</v>
      </c>
      <c r="AA848" s="69" t="str">
        <f t="shared" si="165"/>
        <v>J</v>
      </c>
      <c r="AB848" s="69" t="str">
        <f t="shared" si="166"/>
        <v>00847</v>
      </c>
      <c r="AC848" s="69" t="str">
        <f t="shared" si="167"/>
        <v>Kemi-North</v>
      </c>
      <c r="AD848" s="69"/>
      <c r="AE848" s="69"/>
      <c r="AF848" s="69"/>
      <c r="AG848" s="69"/>
      <c r="AH848" s="70"/>
      <c r="AI848" s="71"/>
    </row>
    <row r="849" spans="1:35" x14ac:dyDescent="0.3">
      <c r="A849" s="72" t="s">
        <v>644</v>
      </c>
      <c r="B849" s="73" t="s">
        <v>1544</v>
      </c>
      <c r="C849" s="73" t="s">
        <v>89</v>
      </c>
      <c r="D849" s="73" t="s">
        <v>681</v>
      </c>
      <c r="E849" s="73" t="s">
        <v>673</v>
      </c>
      <c r="F849" s="73">
        <v>43</v>
      </c>
      <c r="G849" s="73">
        <v>9656</v>
      </c>
      <c r="H849" s="73">
        <v>15</v>
      </c>
      <c r="I849" s="73">
        <v>7.5</v>
      </c>
      <c r="J849" s="73" t="s">
        <v>648</v>
      </c>
      <c r="K849" s="73" t="s">
        <v>392</v>
      </c>
      <c r="L849" s="73" t="s">
        <v>665</v>
      </c>
      <c r="M849" s="73">
        <f t="shared" si="157"/>
        <v>415208</v>
      </c>
      <c r="N849" s="73">
        <f t="shared" si="158"/>
        <v>62281.2</v>
      </c>
      <c r="O849" s="73">
        <f t="shared" si="159"/>
        <v>352926.8</v>
      </c>
      <c r="P849" s="73">
        <f t="shared" si="160"/>
        <v>26469.51</v>
      </c>
      <c r="Q849" s="73">
        <f t="shared" si="161"/>
        <v>379396.31</v>
      </c>
      <c r="R849" s="73"/>
      <c r="S849" s="73"/>
      <c r="T849" s="73">
        <f t="shared" si="162"/>
        <v>26469.51</v>
      </c>
      <c r="U849" s="73"/>
      <c r="V849" s="73"/>
      <c r="W849" s="73">
        <f t="shared" si="163"/>
        <v>379896.31</v>
      </c>
      <c r="X849" s="73" t="str">
        <f t="shared" si="164"/>
        <v>High sale</v>
      </c>
      <c r="Y849" s="73">
        <f t="shared" si="168"/>
        <v>17646.34</v>
      </c>
      <c r="Z849" s="73" t="str" cm="1">
        <f t="array" ref="Z849">_xlfn.IFS(Q849&gt;=300000,"Large",Q849&gt;=150000,"Medium", Q849&gt;=0,"Small")</f>
        <v>Large</v>
      </c>
      <c r="AA849" s="73" t="str">
        <f t="shared" si="165"/>
        <v>J</v>
      </c>
      <c r="AB849" s="73" t="str">
        <f t="shared" si="166"/>
        <v>00848</v>
      </c>
      <c r="AC849" s="73" t="str">
        <f t="shared" si="167"/>
        <v>Chinedu-East</v>
      </c>
      <c r="AD849" s="73"/>
      <c r="AE849" s="73"/>
      <c r="AF849" s="73"/>
      <c r="AG849" s="73"/>
      <c r="AH849" s="74"/>
      <c r="AI849" s="75"/>
    </row>
    <row r="850" spans="1:35" x14ac:dyDescent="0.3">
      <c r="A850" s="76" t="s">
        <v>708</v>
      </c>
      <c r="B850" s="69" t="s">
        <v>1545</v>
      </c>
      <c r="C850" s="69" t="s">
        <v>89</v>
      </c>
      <c r="D850" s="69" t="s">
        <v>634</v>
      </c>
      <c r="E850" s="69" t="s">
        <v>377</v>
      </c>
      <c r="F850" s="69">
        <v>7</v>
      </c>
      <c r="G850" s="69">
        <v>4681</v>
      </c>
      <c r="H850" s="69">
        <v>0</v>
      </c>
      <c r="I850" s="69">
        <v>7.5</v>
      </c>
      <c r="J850" s="69" t="s">
        <v>635</v>
      </c>
      <c r="K850" s="69" t="s">
        <v>384</v>
      </c>
      <c r="L850" s="69" t="s">
        <v>649</v>
      </c>
      <c r="M850" s="69">
        <f t="shared" si="157"/>
        <v>32767</v>
      </c>
      <c r="N850" s="69">
        <f t="shared" si="158"/>
        <v>0</v>
      </c>
      <c r="O850" s="69">
        <f t="shared" si="159"/>
        <v>32767</v>
      </c>
      <c r="P850" s="69">
        <f t="shared" si="160"/>
        <v>2457.5250000000001</v>
      </c>
      <c r="Q850" s="69">
        <f t="shared" si="161"/>
        <v>35224.525000000001</v>
      </c>
      <c r="R850" s="69"/>
      <c r="S850" s="69"/>
      <c r="T850" s="69">
        <f t="shared" si="162"/>
        <v>2457.5250000000001</v>
      </c>
      <c r="U850" s="69"/>
      <c r="V850" s="69"/>
      <c r="W850" s="69">
        <f t="shared" si="163"/>
        <v>35724.525000000001</v>
      </c>
      <c r="X850" s="69" t="str">
        <f t="shared" si="164"/>
        <v>Low Sale</v>
      </c>
      <c r="Y850" s="69">
        <f t="shared" si="168"/>
        <v>0</v>
      </c>
      <c r="Z850" s="69" t="str" cm="1">
        <f t="array" ref="Z850">_xlfn.IFS(Q850&gt;=300000,"Large",Q850&gt;=150000,"Medium", Q850&gt;=0,"Small")</f>
        <v>Small</v>
      </c>
      <c r="AA850" s="69" t="str">
        <f t="shared" si="165"/>
        <v>J</v>
      </c>
      <c r="AB850" s="69" t="str">
        <f t="shared" si="166"/>
        <v>00849</v>
      </c>
      <c r="AC850" s="69" t="str">
        <f t="shared" si="167"/>
        <v>Chinedu-West</v>
      </c>
      <c r="AD850" s="69"/>
      <c r="AE850" s="69"/>
      <c r="AF850" s="69"/>
      <c r="AG850" s="69"/>
      <c r="AH850" s="70"/>
      <c r="AI850" s="71"/>
    </row>
    <row r="851" spans="1:35" x14ac:dyDescent="0.3">
      <c r="A851" s="72" t="s">
        <v>812</v>
      </c>
      <c r="B851" s="73" t="s">
        <v>1546</v>
      </c>
      <c r="C851" s="73" t="s">
        <v>379</v>
      </c>
      <c r="D851" s="73" t="s">
        <v>634</v>
      </c>
      <c r="E851" s="73" t="s">
        <v>377</v>
      </c>
      <c r="F851" s="73">
        <v>43</v>
      </c>
      <c r="G851" s="73">
        <v>1262</v>
      </c>
      <c r="H851" s="73">
        <v>15</v>
      </c>
      <c r="I851" s="73">
        <v>7.5</v>
      </c>
      <c r="J851" s="73" t="s">
        <v>648</v>
      </c>
      <c r="K851" s="73" t="s">
        <v>384</v>
      </c>
      <c r="L851" s="73" t="s">
        <v>665</v>
      </c>
      <c r="M851" s="73">
        <f t="shared" si="157"/>
        <v>54266</v>
      </c>
      <c r="N851" s="73">
        <f t="shared" si="158"/>
        <v>8139.9</v>
      </c>
      <c r="O851" s="73">
        <f t="shared" si="159"/>
        <v>46126.1</v>
      </c>
      <c r="P851" s="73">
        <f t="shared" si="160"/>
        <v>3459.4575</v>
      </c>
      <c r="Q851" s="73">
        <f t="shared" si="161"/>
        <v>49585.557499999995</v>
      </c>
      <c r="R851" s="73"/>
      <c r="S851" s="73"/>
      <c r="T851" s="73">
        <f t="shared" si="162"/>
        <v>3459.4575</v>
      </c>
      <c r="U851" s="73"/>
      <c r="V851" s="73"/>
      <c r="W851" s="73">
        <f t="shared" si="163"/>
        <v>50085.557499999995</v>
      </c>
      <c r="X851" s="73" t="str">
        <f t="shared" si="164"/>
        <v>Low Sale</v>
      </c>
      <c r="Y851" s="73">
        <f t="shared" si="168"/>
        <v>2306.3049999999998</v>
      </c>
      <c r="Z851" s="73" t="str" cm="1">
        <f t="array" ref="Z851">_xlfn.IFS(Q851&gt;=300000,"Large",Q851&gt;=150000,"Medium", Q851&gt;=0,"Small")</f>
        <v>Small</v>
      </c>
      <c r="AA851" s="73" t="str">
        <f t="shared" si="165"/>
        <v>J</v>
      </c>
      <c r="AB851" s="73" t="str">
        <f t="shared" si="166"/>
        <v>00850</v>
      </c>
      <c r="AC851" s="73" t="str">
        <f t="shared" si="167"/>
        <v>John-East</v>
      </c>
      <c r="AD851" s="73"/>
      <c r="AE851" s="73"/>
      <c r="AF851" s="73"/>
      <c r="AG851" s="73"/>
      <c r="AH851" s="74"/>
      <c r="AI851" s="75"/>
    </row>
    <row r="852" spans="1:35" x14ac:dyDescent="0.3">
      <c r="A852" s="76" t="s">
        <v>812</v>
      </c>
      <c r="B852" s="69" t="s">
        <v>1547</v>
      </c>
      <c r="C852" s="69" t="s">
        <v>662</v>
      </c>
      <c r="D852" s="69" t="s">
        <v>784</v>
      </c>
      <c r="E852" s="69" t="s">
        <v>785</v>
      </c>
      <c r="F852" s="69">
        <v>48</v>
      </c>
      <c r="G852" s="69">
        <v>13318</v>
      </c>
      <c r="H852" s="69">
        <v>0</v>
      </c>
      <c r="I852" s="69">
        <v>7.5</v>
      </c>
      <c r="J852" s="69" t="s">
        <v>642</v>
      </c>
      <c r="K852" s="69" t="s">
        <v>384</v>
      </c>
      <c r="L852" s="69" t="s">
        <v>649</v>
      </c>
      <c r="M852" s="69">
        <f t="shared" si="157"/>
        <v>639264</v>
      </c>
      <c r="N852" s="69">
        <f t="shared" si="158"/>
        <v>0</v>
      </c>
      <c r="O852" s="69">
        <f t="shared" si="159"/>
        <v>639264</v>
      </c>
      <c r="P852" s="69">
        <f t="shared" si="160"/>
        <v>47944.800000000003</v>
      </c>
      <c r="Q852" s="69">
        <f t="shared" si="161"/>
        <v>687208.8</v>
      </c>
      <c r="R852" s="69"/>
      <c r="S852" s="69"/>
      <c r="T852" s="69">
        <f t="shared" si="162"/>
        <v>47944.799999999996</v>
      </c>
      <c r="U852" s="69"/>
      <c r="V852" s="69"/>
      <c r="W852" s="69">
        <f t="shared" si="163"/>
        <v>687708.8</v>
      </c>
      <c r="X852" s="69" t="str">
        <f t="shared" si="164"/>
        <v>High sale</v>
      </c>
      <c r="Y852" s="69">
        <f t="shared" si="168"/>
        <v>31963.200000000001</v>
      </c>
      <c r="Z852" s="69" t="str" cm="1">
        <f t="array" ref="Z852">_xlfn.IFS(Q852&gt;=300000,"Large",Q852&gt;=150000,"Medium", Q852&gt;=0,"Small")</f>
        <v>Large</v>
      </c>
      <c r="AA852" s="69" t="str">
        <f t="shared" si="165"/>
        <v>J</v>
      </c>
      <c r="AB852" s="69" t="str">
        <f t="shared" si="166"/>
        <v>00851</v>
      </c>
      <c r="AC852" s="69" t="str">
        <f t="shared" si="167"/>
        <v>Ade-West</v>
      </c>
      <c r="AD852" s="69"/>
      <c r="AE852" s="69"/>
      <c r="AF852" s="69"/>
      <c r="AG852" s="69"/>
      <c r="AH852" s="70"/>
      <c r="AI852" s="71"/>
    </row>
    <row r="853" spans="1:35" x14ac:dyDescent="0.3">
      <c r="A853" s="72" t="s">
        <v>658</v>
      </c>
      <c r="B853" s="73" t="s">
        <v>1548</v>
      </c>
      <c r="C853" s="73" t="s">
        <v>662</v>
      </c>
      <c r="D853" s="73" t="s">
        <v>740</v>
      </c>
      <c r="E853" s="73" t="s">
        <v>408</v>
      </c>
      <c r="F853" s="73">
        <v>34</v>
      </c>
      <c r="G853" s="73">
        <v>7597</v>
      </c>
      <c r="H853" s="73">
        <v>5</v>
      </c>
      <c r="I853" s="73">
        <v>7.5</v>
      </c>
      <c r="J853" s="73" t="s">
        <v>635</v>
      </c>
      <c r="K853" s="73" t="s">
        <v>372</v>
      </c>
      <c r="L853" s="73" t="s">
        <v>649</v>
      </c>
      <c r="M853" s="73">
        <f t="shared" si="157"/>
        <v>258298</v>
      </c>
      <c r="N853" s="73">
        <f t="shared" si="158"/>
        <v>12914.9</v>
      </c>
      <c r="O853" s="73">
        <f t="shared" si="159"/>
        <v>245383.1</v>
      </c>
      <c r="P853" s="73">
        <f t="shared" si="160"/>
        <v>18403.732499999998</v>
      </c>
      <c r="Q853" s="73">
        <f t="shared" si="161"/>
        <v>263786.83250000002</v>
      </c>
      <c r="R853" s="73"/>
      <c r="S853" s="73"/>
      <c r="T853" s="73">
        <f t="shared" si="162"/>
        <v>18403.732499999998</v>
      </c>
      <c r="U853" s="73"/>
      <c r="V853" s="73"/>
      <c r="W853" s="73">
        <f t="shared" si="163"/>
        <v>264286.83250000002</v>
      </c>
      <c r="X853" s="73" t="str">
        <f t="shared" si="164"/>
        <v>High sale</v>
      </c>
      <c r="Y853" s="73">
        <f t="shared" si="168"/>
        <v>12269.155000000001</v>
      </c>
      <c r="Z853" s="73" t="str" cm="1">
        <f t="array" ref="Z853">_xlfn.IFS(Q853&gt;=300000,"Large",Q853&gt;=150000,"Medium", Q853&gt;=0,"Small")</f>
        <v>Medium</v>
      </c>
      <c r="AA853" s="73" t="str">
        <f t="shared" si="165"/>
        <v>J</v>
      </c>
      <c r="AB853" s="73" t="str">
        <f t="shared" si="166"/>
        <v>00852</v>
      </c>
      <c r="AC853" s="73" t="str">
        <f t="shared" si="167"/>
        <v>Ade-West</v>
      </c>
      <c r="AD853" s="73"/>
      <c r="AE853" s="73"/>
      <c r="AF853" s="73"/>
      <c r="AG853" s="73"/>
      <c r="AH853" s="74"/>
      <c r="AI853" s="75"/>
    </row>
    <row r="854" spans="1:35" x14ac:dyDescent="0.3">
      <c r="A854" s="76" t="s">
        <v>676</v>
      </c>
      <c r="B854" s="69" t="s">
        <v>1549</v>
      </c>
      <c r="C854" s="69" t="s">
        <v>93</v>
      </c>
      <c r="D854" s="69" t="s">
        <v>784</v>
      </c>
      <c r="E854" s="69" t="s">
        <v>785</v>
      </c>
      <c r="F854" s="69">
        <v>18</v>
      </c>
      <c r="G854" s="69">
        <v>3572</v>
      </c>
      <c r="H854" s="69">
        <v>5</v>
      </c>
      <c r="I854" s="69">
        <v>7.5</v>
      </c>
      <c r="J854" s="69" t="s">
        <v>656</v>
      </c>
      <c r="K854" s="69" t="s">
        <v>384</v>
      </c>
      <c r="L854" s="69" t="s">
        <v>665</v>
      </c>
      <c r="M854" s="69">
        <f t="shared" si="157"/>
        <v>64296</v>
      </c>
      <c r="N854" s="69">
        <f t="shared" si="158"/>
        <v>3214.8</v>
      </c>
      <c r="O854" s="69">
        <f t="shared" si="159"/>
        <v>61081.2</v>
      </c>
      <c r="P854" s="69">
        <f t="shared" si="160"/>
        <v>4581.09</v>
      </c>
      <c r="Q854" s="69">
        <f t="shared" si="161"/>
        <v>65662.289999999994</v>
      </c>
      <c r="R854" s="69"/>
      <c r="S854" s="69"/>
      <c r="T854" s="69">
        <f t="shared" si="162"/>
        <v>4581.0899999999992</v>
      </c>
      <c r="U854" s="69"/>
      <c r="V854" s="69"/>
      <c r="W854" s="69">
        <f t="shared" si="163"/>
        <v>66162.289999999994</v>
      </c>
      <c r="X854" s="69" t="str">
        <f t="shared" si="164"/>
        <v>Low Sale</v>
      </c>
      <c r="Y854" s="69">
        <f t="shared" si="168"/>
        <v>0</v>
      </c>
      <c r="Z854" s="69" t="str" cm="1">
        <f t="array" ref="Z854">_xlfn.IFS(Q854&gt;=300000,"Large",Q854&gt;=150000,"Medium", Q854&gt;=0,"Small")</f>
        <v>Small</v>
      </c>
      <c r="AA854" s="69" t="str">
        <f t="shared" si="165"/>
        <v>J</v>
      </c>
      <c r="AB854" s="69" t="str">
        <f t="shared" si="166"/>
        <v>00853</v>
      </c>
      <c r="AC854" s="69" t="str">
        <f t="shared" si="167"/>
        <v>Ibrahim-East</v>
      </c>
      <c r="AD854" s="69"/>
      <c r="AE854" s="69"/>
      <c r="AF854" s="69"/>
      <c r="AG854" s="69"/>
      <c r="AH854" s="70"/>
      <c r="AI854" s="71"/>
    </row>
    <row r="855" spans="1:35" x14ac:dyDescent="0.3">
      <c r="A855" s="72" t="s">
        <v>724</v>
      </c>
      <c r="B855" s="73" t="s">
        <v>1550</v>
      </c>
      <c r="C855" s="73" t="s">
        <v>379</v>
      </c>
      <c r="D855" s="73" t="s">
        <v>681</v>
      </c>
      <c r="E855" s="73" t="s">
        <v>673</v>
      </c>
      <c r="F855" s="73">
        <v>33</v>
      </c>
      <c r="G855" s="73">
        <v>8464</v>
      </c>
      <c r="H855" s="73">
        <v>15</v>
      </c>
      <c r="I855" s="73">
        <v>7.5</v>
      </c>
      <c r="J855" s="73" t="s">
        <v>642</v>
      </c>
      <c r="K855" s="73" t="s">
        <v>392</v>
      </c>
      <c r="L855" s="73" t="s">
        <v>643</v>
      </c>
      <c r="M855" s="73">
        <f t="shared" si="157"/>
        <v>279312</v>
      </c>
      <c r="N855" s="73">
        <f t="shared" si="158"/>
        <v>41896.800000000003</v>
      </c>
      <c r="O855" s="73">
        <f t="shared" si="159"/>
        <v>237415.2</v>
      </c>
      <c r="P855" s="73">
        <f t="shared" si="160"/>
        <v>17806.14</v>
      </c>
      <c r="Q855" s="73">
        <f t="shared" si="161"/>
        <v>255221.34000000003</v>
      </c>
      <c r="R855" s="73"/>
      <c r="S855" s="73"/>
      <c r="T855" s="73">
        <f t="shared" si="162"/>
        <v>17806.14</v>
      </c>
      <c r="U855" s="73"/>
      <c r="V855" s="73"/>
      <c r="W855" s="73">
        <f t="shared" si="163"/>
        <v>255721.34000000003</v>
      </c>
      <c r="X855" s="73" t="str">
        <f t="shared" si="164"/>
        <v>High sale</v>
      </c>
      <c r="Y855" s="73">
        <f t="shared" si="168"/>
        <v>11870.760000000002</v>
      </c>
      <c r="Z855" s="73" t="str" cm="1">
        <f t="array" ref="Z855">_xlfn.IFS(Q855&gt;=300000,"Large",Q855&gt;=150000,"Medium", Q855&gt;=0,"Small")</f>
        <v>Medium</v>
      </c>
      <c r="AA855" s="73" t="str">
        <f t="shared" si="165"/>
        <v>J</v>
      </c>
      <c r="AB855" s="73" t="str">
        <f t="shared" si="166"/>
        <v>00854</v>
      </c>
      <c r="AC855" s="73" t="str">
        <f t="shared" si="167"/>
        <v>John-North</v>
      </c>
      <c r="AD855" s="73"/>
      <c r="AE855" s="73"/>
      <c r="AF855" s="73"/>
      <c r="AG855" s="73"/>
      <c r="AH855" s="74"/>
      <c r="AI855" s="75"/>
    </row>
    <row r="856" spans="1:35" x14ac:dyDescent="0.3">
      <c r="A856" s="76" t="s">
        <v>750</v>
      </c>
      <c r="B856" s="69" t="s">
        <v>1551</v>
      </c>
      <c r="C856" s="69" t="s">
        <v>714</v>
      </c>
      <c r="D856" s="69" t="s">
        <v>690</v>
      </c>
      <c r="E856" s="69" t="s">
        <v>408</v>
      </c>
      <c r="F856" s="69">
        <v>37</v>
      </c>
      <c r="G856" s="69">
        <v>9175</v>
      </c>
      <c r="H856" s="69">
        <v>15</v>
      </c>
      <c r="I856" s="69">
        <v>7.5</v>
      </c>
      <c r="J856" s="69" t="s">
        <v>635</v>
      </c>
      <c r="K856" s="69" t="s">
        <v>372</v>
      </c>
      <c r="L856" s="69" t="s">
        <v>636</v>
      </c>
      <c r="M856" s="69">
        <f t="shared" si="157"/>
        <v>339475</v>
      </c>
      <c r="N856" s="69">
        <f t="shared" si="158"/>
        <v>50921.25</v>
      </c>
      <c r="O856" s="69">
        <f t="shared" si="159"/>
        <v>288553.75</v>
      </c>
      <c r="P856" s="69">
        <f t="shared" si="160"/>
        <v>21641.53125</v>
      </c>
      <c r="Q856" s="69">
        <f t="shared" si="161"/>
        <v>310195.28125</v>
      </c>
      <c r="R856" s="69"/>
      <c r="S856" s="69"/>
      <c r="T856" s="69">
        <f t="shared" si="162"/>
        <v>21641.53125</v>
      </c>
      <c r="U856" s="69"/>
      <c r="V856" s="69"/>
      <c r="W856" s="69">
        <f t="shared" si="163"/>
        <v>310695.28125</v>
      </c>
      <c r="X856" s="69" t="str">
        <f t="shared" si="164"/>
        <v>High sale</v>
      </c>
      <c r="Y856" s="69">
        <f t="shared" si="168"/>
        <v>14427.6875</v>
      </c>
      <c r="Z856" s="69" t="str" cm="1">
        <f t="array" ref="Z856">_xlfn.IFS(Q856&gt;=300000,"Large",Q856&gt;=150000,"Medium", Q856&gt;=0,"Small")</f>
        <v>Large</v>
      </c>
      <c r="AA856" s="69" t="str">
        <f t="shared" si="165"/>
        <v>J</v>
      </c>
      <c r="AB856" s="69" t="str">
        <f t="shared" si="166"/>
        <v>00855</v>
      </c>
      <c r="AC856" s="69" t="str">
        <f t="shared" si="167"/>
        <v>Hassan-South</v>
      </c>
      <c r="AD856" s="69"/>
      <c r="AE856" s="69"/>
      <c r="AF856" s="69"/>
      <c r="AG856" s="69"/>
      <c r="AH856" s="70"/>
      <c r="AI856" s="71"/>
    </row>
    <row r="857" spans="1:35" x14ac:dyDescent="0.3">
      <c r="A857" s="72" t="s">
        <v>693</v>
      </c>
      <c r="B857" s="73" t="s">
        <v>1552</v>
      </c>
      <c r="C857" s="73" t="s">
        <v>89</v>
      </c>
      <c r="D857" s="73" t="s">
        <v>681</v>
      </c>
      <c r="E857" s="73" t="s">
        <v>673</v>
      </c>
      <c r="F857" s="73">
        <v>21</v>
      </c>
      <c r="G857" s="73">
        <v>14777</v>
      </c>
      <c r="H857" s="73">
        <v>15</v>
      </c>
      <c r="I857" s="73">
        <v>7.5</v>
      </c>
      <c r="J857" s="73" t="s">
        <v>635</v>
      </c>
      <c r="K857" s="73" t="s">
        <v>384</v>
      </c>
      <c r="L857" s="73" t="s">
        <v>665</v>
      </c>
      <c r="M857" s="73">
        <f t="shared" si="157"/>
        <v>310317</v>
      </c>
      <c r="N857" s="73">
        <f t="shared" si="158"/>
        <v>46547.55</v>
      </c>
      <c r="O857" s="73">
        <f t="shared" si="159"/>
        <v>263769.45</v>
      </c>
      <c r="P857" s="73">
        <f t="shared" si="160"/>
        <v>19782.708750000002</v>
      </c>
      <c r="Q857" s="73">
        <f t="shared" si="161"/>
        <v>283552.15875</v>
      </c>
      <c r="R857" s="73"/>
      <c r="S857" s="73"/>
      <c r="T857" s="73">
        <f t="shared" si="162"/>
        <v>19782.708750000002</v>
      </c>
      <c r="U857" s="73"/>
      <c r="V857" s="73"/>
      <c r="W857" s="73">
        <f t="shared" si="163"/>
        <v>284052.15875</v>
      </c>
      <c r="X857" s="73" t="str">
        <f t="shared" si="164"/>
        <v>High sale</v>
      </c>
      <c r="Y857" s="73">
        <f t="shared" si="168"/>
        <v>0</v>
      </c>
      <c r="Z857" s="73" t="str" cm="1">
        <f t="array" ref="Z857">_xlfn.IFS(Q857&gt;=300000,"Large",Q857&gt;=150000,"Medium", Q857&gt;=0,"Small")</f>
        <v>Medium</v>
      </c>
      <c r="AA857" s="73" t="str">
        <f t="shared" si="165"/>
        <v>J</v>
      </c>
      <c r="AB857" s="73" t="str">
        <f t="shared" si="166"/>
        <v>00856</v>
      </c>
      <c r="AC857" s="73" t="str">
        <f t="shared" si="167"/>
        <v>Chinedu-East</v>
      </c>
      <c r="AD857" s="73"/>
      <c r="AE857" s="73"/>
      <c r="AF857" s="73"/>
      <c r="AG857" s="73"/>
      <c r="AH857" s="74"/>
      <c r="AI857" s="75"/>
    </row>
    <row r="858" spans="1:35" x14ac:dyDescent="0.3">
      <c r="A858" s="76" t="s">
        <v>676</v>
      </c>
      <c r="B858" s="69" t="s">
        <v>1553</v>
      </c>
      <c r="C858" s="69" t="s">
        <v>379</v>
      </c>
      <c r="D858" s="69" t="s">
        <v>740</v>
      </c>
      <c r="E858" s="69" t="s">
        <v>408</v>
      </c>
      <c r="F858" s="69">
        <v>5</v>
      </c>
      <c r="G858" s="69">
        <v>12224</v>
      </c>
      <c r="H858" s="69">
        <v>5</v>
      </c>
      <c r="I858" s="69">
        <v>7.5</v>
      </c>
      <c r="J858" s="69" t="s">
        <v>648</v>
      </c>
      <c r="K858" s="69" t="s">
        <v>384</v>
      </c>
      <c r="L858" s="69" t="s">
        <v>636</v>
      </c>
      <c r="M858" s="69">
        <f t="shared" si="157"/>
        <v>61120</v>
      </c>
      <c r="N858" s="69">
        <f t="shared" si="158"/>
        <v>3056</v>
      </c>
      <c r="O858" s="69">
        <f t="shared" si="159"/>
        <v>58064</v>
      </c>
      <c r="P858" s="69">
        <f t="shared" si="160"/>
        <v>4354.8</v>
      </c>
      <c r="Q858" s="69">
        <f t="shared" si="161"/>
        <v>62418.8</v>
      </c>
      <c r="R858" s="69"/>
      <c r="S858" s="69"/>
      <c r="T858" s="69">
        <f t="shared" si="162"/>
        <v>4354.8</v>
      </c>
      <c r="U858" s="69"/>
      <c r="V858" s="69"/>
      <c r="W858" s="69">
        <f t="shared" si="163"/>
        <v>62918.8</v>
      </c>
      <c r="X858" s="69" t="str">
        <f t="shared" si="164"/>
        <v>Low Sale</v>
      </c>
      <c r="Y858" s="69">
        <f t="shared" si="168"/>
        <v>0</v>
      </c>
      <c r="Z858" s="69" t="str" cm="1">
        <f t="array" ref="Z858">_xlfn.IFS(Q858&gt;=300000,"Large",Q858&gt;=150000,"Medium", Q858&gt;=0,"Small")</f>
        <v>Small</v>
      </c>
      <c r="AA858" s="69" t="str">
        <f t="shared" si="165"/>
        <v>J</v>
      </c>
      <c r="AB858" s="69" t="str">
        <f t="shared" si="166"/>
        <v>00857</v>
      </c>
      <c r="AC858" s="69" t="str">
        <f t="shared" si="167"/>
        <v>John-South</v>
      </c>
      <c r="AD858" s="69"/>
      <c r="AE858" s="69"/>
      <c r="AF858" s="69"/>
      <c r="AG858" s="69"/>
      <c r="AH858" s="70"/>
      <c r="AI858" s="71"/>
    </row>
    <row r="859" spans="1:35" x14ac:dyDescent="0.3">
      <c r="A859" s="72" t="s">
        <v>712</v>
      </c>
      <c r="B859" s="73" t="s">
        <v>1554</v>
      </c>
      <c r="C859" s="73" t="s">
        <v>373</v>
      </c>
      <c r="D859" s="73" t="s">
        <v>652</v>
      </c>
      <c r="E859" s="73" t="s">
        <v>653</v>
      </c>
      <c r="F859" s="73">
        <v>22</v>
      </c>
      <c r="G859" s="73">
        <v>7973</v>
      </c>
      <c r="H859" s="73">
        <v>10</v>
      </c>
      <c r="I859" s="73">
        <v>7.5</v>
      </c>
      <c r="J859" s="73" t="s">
        <v>642</v>
      </c>
      <c r="K859" s="73" t="s">
        <v>392</v>
      </c>
      <c r="L859" s="73" t="s">
        <v>636</v>
      </c>
      <c r="M859" s="73">
        <f t="shared" si="157"/>
        <v>175406</v>
      </c>
      <c r="N859" s="73">
        <f t="shared" si="158"/>
        <v>17540.599999999999</v>
      </c>
      <c r="O859" s="73">
        <f t="shared" si="159"/>
        <v>157865.4</v>
      </c>
      <c r="P859" s="73">
        <f t="shared" si="160"/>
        <v>11839.905000000001</v>
      </c>
      <c r="Q859" s="73">
        <f t="shared" si="161"/>
        <v>169705.30499999999</v>
      </c>
      <c r="R859" s="73"/>
      <c r="S859" s="73"/>
      <c r="T859" s="73">
        <f t="shared" si="162"/>
        <v>11839.904999999999</v>
      </c>
      <c r="U859" s="73"/>
      <c r="V859" s="73"/>
      <c r="W859" s="73">
        <f t="shared" si="163"/>
        <v>170205.30499999999</v>
      </c>
      <c r="X859" s="73" t="str">
        <f t="shared" si="164"/>
        <v>High sale</v>
      </c>
      <c r="Y859" s="73">
        <f t="shared" si="168"/>
        <v>0</v>
      </c>
      <c r="Z859" s="73" t="str" cm="1">
        <f t="array" ref="Z859">_xlfn.IFS(Q859&gt;=300000,"Large",Q859&gt;=150000,"Medium", Q859&gt;=0,"Small")</f>
        <v>Medium</v>
      </c>
      <c r="AA859" s="73" t="str">
        <f t="shared" si="165"/>
        <v>J</v>
      </c>
      <c r="AB859" s="73" t="str">
        <f t="shared" si="166"/>
        <v>00858</v>
      </c>
      <c r="AC859" s="73" t="str">
        <f t="shared" si="167"/>
        <v>Fatima-South</v>
      </c>
      <c r="AD859" s="73"/>
      <c r="AE859" s="73"/>
      <c r="AF859" s="73"/>
      <c r="AG859" s="73"/>
      <c r="AH859" s="74"/>
      <c r="AI859" s="75"/>
    </row>
    <row r="860" spans="1:35" x14ac:dyDescent="0.3">
      <c r="A860" s="76" t="s">
        <v>669</v>
      </c>
      <c r="B860" s="69" t="s">
        <v>1555</v>
      </c>
      <c r="C860" s="69" t="s">
        <v>714</v>
      </c>
      <c r="D860" s="69" t="s">
        <v>784</v>
      </c>
      <c r="E860" s="69" t="s">
        <v>785</v>
      </c>
      <c r="F860" s="69">
        <v>31</v>
      </c>
      <c r="G860" s="69">
        <v>11441</v>
      </c>
      <c r="H860" s="69">
        <v>10</v>
      </c>
      <c r="I860" s="69">
        <v>7.5</v>
      </c>
      <c r="J860" s="69" t="s">
        <v>648</v>
      </c>
      <c r="K860" s="69" t="s">
        <v>384</v>
      </c>
      <c r="L860" s="69" t="s">
        <v>636</v>
      </c>
      <c r="M860" s="69">
        <f t="shared" si="157"/>
        <v>354671</v>
      </c>
      <c r="N860" s="69">
        <f t="shared" si="158"/>
        <v>35467.1</v>
      </c>
      <c r="O860" s="69">
        <f t="shared" si="159"/>
        <v>319203.90000000002</v>
      </c>
      <c r="P860" s="69">
        <f t="shared" si="160"/>
        <v>23940.2925</v>
      </c>
      <c r="Q860" s="69">
        <f t="shared" si="161"/>
        <v>343144.1925</v>
      </c>
      <c r="R860" s="69"/>
      <c r="S860" s="69"/>
      <c r="T860" s="69">
        <f t="shared" si="162"/>
        <v>23940.2925</v>
      </c>
      <c r="U860" s="69"/>
      <c r="V860" s="69"/>
      <c r="W860" s="69">
        <f t="shared" si="163"/>
        <v>343644.1925</v>
      </c>
      <c r="X860" s="69" t="str">
        <f t="shared" si="164"/>
        <v>High sale</v>
      </c>
      <c r="Y860" s="69">
        <f t="shared" si="168"/>
        <v>15960.195000000002</v>
      </c>
      <c r="Z860" s="69" t="str" cm="1">
        <f t="array" ref="Z860">_xlfn.IFS(Q860&gt;=300000,"Large",Q860&gt;=150000,"Medium", Q860&gt;=0,"Small")</f>
        <v>Large</v>
      </c>
      <c r="AA860" s="69" t="str">
        <f t="shared" si="165"/>
        <v>J</v>
      </c>
      <c r="AB860" s="69" t="str">
        <f t="shared" si="166"/>
        <v>00859</v>
      </c>
      <c r="AC860" s="69" t="str">
        <f t="shared" si="167"/>
        <v>Hassan-South</v>
      </c>
      <c r="AD860" s="69"/>
      <c r="AE860" s="69"/>
      <c r="AF860" s="69"/>
      <c r="AG860" s="69"/>
      <c r="AH860" s="70"/>
      <c r="AI860" s="71"/>
    </row>
    <row r="861" spans="1:35" x14ac:dyDescent="0.3">
      <c r="A861" s="72" t="s">
        <v>637</v>
      </c>
      <c r="B861" s="73" t="s">
        <v>1556</v>
      </c>
      <c r="C861" s="73" t="s">
        <v>662</v>
      </c>
      <c r="D861" s="73" t="s">
        <v>245</v>
      </c>
      <c r="E861" s="73" t="s">
        <v>416</v>
      </c>
      <c r="F861" s="73">
        <v>39</v>
      </c>
      <c r="G861" s="73">
        <v>14234</v>
      </c>
      <c r="H861" s="73">
        <v>10</v>
      </c>
      <c r="I861" s="73">
        <v>7.5</v>
      </c>
      <c r="J861" s="73" t="s">
        <v>656</v>
      </c>
      <c r="K861" s="73" t="s">
        <v>384</v>
      </c>
      <c r="L861" s="73" t="s">
        <v>649</v>
      </c>
      <c r="M861" s="73">
        <f t="shared" si="157"/>
        <v>555126</v>
      </c>
      <c r="N861" s="73">
        <f t="shared" si="158"/>
        <v>55512.6</v>
      </c>
      <c r="O861" s="73">
        <f t="shared" si="159"/>
        <v>499613.4</v>
      </c>
      <c r="P861" s="73">
        <f t="shared" si="160"/>
        <v>37471.004999999997</v>
      </c>
      <c r="Q861" s="73">
        <f t="shared" si="161"/>
        <v>537084.40500000003</v>
      </c>
      <c r="R861" s="73"/>
      <c r="S861" s="73"/>
      <c r="T861" s="73">
        <f t="shared" si="162"/>
        <v>37471.004999999997</v>
      </c>
      <c r="U861" s="73"/>
      <c r="V861" s="73"/>
      <c r="W861" s="73">
        <f t="shared" si="163"/>
        <v>537584.40500000003</v>
      </c>
      <c r="X861" s="73" t="str">
        <f t="shared" si="164"/>
        <v>High sale</v>
      </c>
      <c r="Y861" s="73">
        <f t="shared" si="168"/>
        <v>24980.670000000002</v>
      </c>
      <c r="Z861" s="73" t="str" cm="1">
        <f t="array" ref="Z861">_xlfn.IFS(Q861&gt;=300000,"Large",Q861&gt;=150000,"Medium", Q861&gt;=0,"Small")</f>
        <v>Large</v>
      </c>
      <c r="AA861" s="73" t="str">
        <f t="shared" si="165"/>
        <v>J</v>
      </c>
      <c r="AB861" s="73" t="str">
        <f t="shared" si="166"/>
        <v>00860</v>
      </c>
      <c r="AC861" s="73" t="str">
        <f t="shared" si="167"/>
        <v>Ade-West</v>
      </c>
      <c r="AD861" s="73"/>
      <c r="AE861" s="73"/>
      <c r="AF861" s="73"/>
      <c r="AG861" s="73"/>
      <c r="AH861" s="74"/>
      <c r="AI861" s="75"/>
    </row>
    <row r="862" spans="1:35" x14ac:dyDescent="0.3">
      <c r="A862" s="76" t="s">
        <v>693</v>
      </c>
      <c r="B862" s="69" t="s">
        <v>1557</v>
      </c>
      <c r="C862" s="69" t="s">
        <v>379</v>
      </c>
      <c r="D862" s="69" t="s">
        <v>246</v>
      </c>
      <c r="E862" s="69" t="s">
        <v>416</v>
      </c>
      <c r="F862" s="69">
        <v>8</v>
      </c>
      <c r="G862" s="69">
        <v>10924</v>
      </c>
      <c r="H862" s="69">
        <v>10</v>
      </c>
      <c r="I862" s="69">
        <v>7.5</v>
      </c>
      <c r="J862" s="69" t="s">
        <v>648</v>
      </c>
      <c r="K862" s="69" t="s">
        <v>392</v>
      </c>
      <c r="L862" s="69" t="s">
        <v>649</v>
      </c>
      <c r="M862" s="69">
        <f t="shared" si="157"/>
        <v>87392</v>
      </c>
      <c r="N862" s="69">
        <f t="shared" si="158"/>
        <v>8739.2000000000007</v>
      </c>
      <c r="O862" s="69">
        <f t="shared" si="159"/>
        <v>78652.800000000003</v>
      </c>
      <c r="P862" s="69">
        <f t="shared" si="160"/>
        <v>5898.96</v>
      </c>
      <c r="Q862" s="69">
        <f t="shared" si="161"/>
        <v>84551.760000000009</v>
      </c>
      <c r="R862" s="69"/>
      <c r="S862" s="69"/>
      <c r="T862" s="69">
        <f t="shared" si="162"/>
        <v>5898.96</v>
      </c>
      <c r="U862" s="69"/>
      <c r="V862" s="69"/>
      <c r="W862" s="69">
        <f t="shared" si="163"/>
        <v>85051.760000000009</v>
      </c>
      <c r="X862" s="69" t="str">
        <f t="shared" si="164"/>
        <v>Low Sale</v>
      </c>
      <c r="Y862" s="69">
        <f t="shared" si="168"/>
        <v>0</v>
      </c>
      <c r="Z862" s="69" t="str" cm="1">
        <f t="array" ref="Z862">_xlfn.IFS(Q862&gt;=300000,"Large",Q862&gt;=150000,"Medium", Q862&gt;=0,"Small")</f>
        <v>Small</v>
      </c>
      <c r="AA862" s="69" t="str">
        <f t="shared" si="165"/>
        <v>J</v>
      </c>
      <c r="AB862" s="69" t="str">
        <f t="shared" si="166"/>
        <v>00861</v>
      </c>
      <c r="AC862" s="69" t="str">
        <f t="shared" si="167"/>
        <v>John-West</v>
      </c>
      <c r="AD862" s="69"/>
      <c r="AE862" s="69"/>
      <c r="AF862" s="69"/>
      <c r="AG862" s="69"/>
      <c r="AH862" s="70"/>
      <c r="AI862" s="71"/>
    </row>
    <row r="863" spans="1:35" x14ac:dyDescent="0.3">
      <c r="A863" s="72" t="s">
        <v>760</v>
      </c>
      <c r="B863" s="73" t="s">
        <v>1558</v>
      </c>
      <c r="C863" s="73" t="s">
        <v>93</v>
      </c>
      <c r="D863" s="73" t="s">
        <v>246</v>
      </c>
      <c r="E863" s="73" t="s">
        <v>416</v>
      </c>
      <c r="F863" s="73">
        <v>1</v>
      </c>
      <c r="G863" s="73">
        <v>2573</v>
      </c>
      <c r="H863" s="73">
        <v>0</v>
      </c>
      <c r="I863" s="73">
        <v>7.5</v>
      </c>
      <c r="J863" s="73" t="s">
        <v>642</v>
      </c>
      <c r="K863" s="73" t="s">
        <v>392</v>
      </c>
      <c r="L863" s="73" t="s">
        <v>649</v>
      </c>
      <c r="M863" s="73">
        <f t="shared" si="157"/>
        <v>2573</v>
      </c>
      <c r="N863" s="73">
        <f t="shared" si="158"/>
        <v>0</v>
      </c>
      <c r="O863" s="73">
        <f t="shared" si="159"/>
        <v>2573</v>
      </c>
      <c r="P863" s="73">
        <f t="shared" si="160"/>
        <v>192.97499999999999</v>
      </c>
      <c r="Q863" s="73">
        <f t="shared" si="161"/>
        <v>2765.9749999999999</v>
      </c>
      <c r="R863" s="73"/>
      <c r="S863" s="73"/>
      <c r="T863" s="73">
        <f t="shared" si="162"/>
        <v>192.97499999999999</v>
      </c>
      <c r="U863" s="73"/>
      <c r="V863" s="73"/>
      <c r="W863" s="73">
        <f t="shared" si="163"/>
        <v>3265.9749999999999</v>
      </c>
      <c r="X863" s="73" t="str">
        <f t="shared" si="164"/>
        <v>Low Sale</v>
      </c>
      <c r="Y863" s="73">
        <f t="shared" si="168"/>
        <v>0</v>
      </c>
      <c r="Z863" s="73" t="str" cm="1">
        <f t="array" ref="Z863">_xlfn.IFS(Q863&gt;=300000,"Large",Q863&gt;=150000,"Medium", Q863&gt;=0,"Small")</f>
        <v>Small</v>
      </c>
      <c r="AA863" s="73" t="str">
        <f t="shared" si="165"/>
        <v>J</v>
      </c>
      <c r="AB863" s="73" t="str">
        <f t="shared" si="166"/>
        <v>00862</v>
      </c>
      <c r="AC863" s="73" t="str">
        <f t="shared" si="167"/>
        <v>Ibrahim-West</v>
      </c>
      <c r="AD863" s="73"/>
      <c r="AE863" s="73"/>
      <c r="AF863" s="73"/>
      <c r="AG863" s="73"/>
      <c r="AH863" s="74"/>
      <c r="AI863" s="75"/>
    </row>
    <row r="864" spans="1:35" x14ac:dyDescent="0.3">
      <c r="A864" s="76" t="s">
        <v>812</v>
      </c>
      <c r="B864" s="69" t="s">
        <v>1559</v>
      </c>
      <c r="C864" s="69" t="s">
        <v>379</v>
      </c>
      <c r="D864" s="69" t="s">
        <v>685</v>
      </c>
      <c r="E864" s="69" t="s">
        <v>406</v>
      </c>
      <c r="F864" s="69">
        <v>45</v>
      </c>
      <c r="G864" s="69">
        <v>1965</v>
      </c>
      <c r="H864" s="69">
        <v>0</v>
      </c>
      <c r="I864" s="69">
        <v>7.5</v>
      </c>
      <c r="J864" s="69" t="s">
        <v>656</v>
      </c>
      <c r="K864" s="69" t="s">
        <v>372</v>
      </c>
      <c r="L864" s="69" t="s">
        <v>665</v>
      </c>
      <c r="M864" s="69">
        <f t="shared" si="157"/>
        <v>88425</v>
      </c>
      <c r="N864" s="69">
        <f t="shared" si="158"/>
        <v>0</v>
      </c>
      <c r="O864" s="69">
        <f t="shared" si="159"/>
        <v>88425</v>
      </c>
      <c r="P864" s="69">
        <f t="shared" si="160"/>
        <v>6631.875</v>
      </c>
      <c r="Q864" s="69">
        <f t="shared" si="161"/>
        <v>95056.875</v>
      </c>
      <c r="R864" s="69"/>
      <c r="S864" s="69"/>
      <c r="T864" s="69">
        <f t="shared" si="162"/>
        <v>6631.875</v>
      </c>
      <c r="U864" s="69"/>
      <c r="V864" s="69"/>
      <c r="W864" s="69">
        <f t="shared" si="163"/>
        <v>95556.875</v>
      </c>
      <c r="X864" s="69" t="str">
        <f t="shared" si="164"/>
        <v>Low Sale</v>
      </c>
      <c r="Y864" s="69">
        <f t="shared" si="168"/>
        <v>4421.25</v>
      </c>
      <c r="Z864" s="69" t="str" cm="1">
        <f t="array" ref="Z864">_xlfn.IFS(Q864&gt;=300000,"Large",Q864&gt;=150000,"Medium", Q864&gt;=0,"Small")</f>
        <v>Small</v>
      </c>
      <c r="AA864" s="69" t="str">
        <f t="shared" si="165"/>
        <v>J</v>
      </c>
      <c r="AB864" s="69" t="str">
        <f t="shared" si="166"/>
        <v>00863</v>
      </c>
      <c r="AC864" s="69" t="str">
        <f t="shared" si="167"/>
        <v>John-East</v>
      </c>
      <c r="AD864" s="69"/>
      <c r="AE864" s="69"/>
      <c r="AF864" s="69"/>
      <c r="AG864" s="69"/>
      <c r="AH864" s="70"/>
      <c r="AI864" s="71"/>
    </row>
    <row r="865" spans="1:35" x14ac:dyDescent="0.3">
      <c r="A865" s="72" t="s">
        <v>679</v>
      </c>
      <c r="B865" s="73" t="s">
        <v>1560</v>
      </c>
      <c r="C865" s="73" t="s">
        <v>93</v>
      </c>
      <c r="D865" s="73" t="s">
        <v>690</v>
      </c>
      <c r="E865" s="73" t="s">
        <v>408</v>
      </c>
      <c r="F865" s="73">
        <v>24</v>
      </c>
      <c r="G865" s="73">
        <v>6139</v>
      </c>
      <c r="H865" s="73">
        <v>0</v>
      </c>
      <c r="I865" s="73">
        <v>7.5</v>
      </c>
      <c r="J865" s="73" t="s">
        <v>635</v>
      </c>
      <c r="K865" s="73" t="s">
        <v>384</v>
      </c>
      <c r="L865" s="73" t="s">
        <v>636</v>
      </c>
      <c r="M865" s="73">
        <f t="shared" si="157"/>
        <v>147336</v>
      </c>
      <c r="N865" s="73">
        <f t="shared" si="158"/>
        <v>0</v>
      </c>
      <c r="O865" s="73">
        <f t="shared" si="159"/>
        <v>147336</v>
      </c>
      <c r="P865" s="73">
        <f t="shared" si="160"/>
        <v>11050.2</v>
      </c>
      <c r="Q865" s="73">
        <f t="shared" si="161"/>
        <v>158386.20000000001</v>
      </c>
      <c r="R865" s="73"/>
      <c r="S865" s="73"/>
      <c r="T865" s="73">
        <f t="shared" si="162"/>
        <v>11050.199999999999</v>
      </c>
      <c r="U865" s="73"/>
      <c r="V865" s="73"/>
      <c r="W865" s="73">
        <f t="shared" si="163"/>
        <v>158886.20000000001</v>
      </c>
      <c r="X865" s="73" t="str">
        <f t="shared" si="164"/>
        <v>High sale</v>
      </c>
      <c r="Y865" s="73">
        <f t="shared" si="168"/>
        <v>0</v>
      </c>
      <c r="Z865" s="73" t="str" cm="1">
        <f t="array" ref="Z865">_xlfn.IFS(Q865&gt;=300000,"Large",Q865&gt;=150000,"Medium", Q865&gt;=0,"Small")</f>
        <v>Medium</v>
      </c>
      <c r="AA865" s="73" t="str">
        <f t="shared" si="165"/>
        <v>J</v>
      </c>
      <c r="AB865" s="73" t="str">
        <f t="shared" si="166"/>
        <v>00864</v>
      </c>
      <c r="AC865" s="73" t="str">
        <f t="shared" si="167"/>
        <v>Ibrahim-South</v>
      </c>
      <c r="AD865" s="73"/>
      <c r="AE865" s="73"/>
      <c r="AF865" s="73"/>
      <c r="AG865" s="73"/>
      <c r="AH865" s="74"/>
      <c r="AI865" s="75"/>
    </row>
    <row r="866" spans="1:35" x14ac:dyDescent="0.3">
      <c r="A866" s="76" t="s">
        <v>760</v>
      </c>
      <c r="B866" s="69" t="s">
        <v>1561</v>
      </c>
      <c r="C866" s="69" t="s">
        <v>714</v>
      </c>
      <c r="D866" s="69" t="s">
        <v>640</v>
      </c>
      <c r="E866" s="69" t="s">
        <v>641</v>
      </c>
      <c r="F866" s="69">
        <v>17</v>
      </c>
      <c r="G866" s="69">
        <v>6614</v>
      </c>
      <c r="H866" s="69">
        <v>15</v>
      </c>
      <c r="I866" s="69">
        <v>7.5</v>
      </c>
      <c r="J866" s="69" t="s">
        <v>656</v>
      </c>
      <c r="K866" s="69" t="s">
        <v>392</v>
      </c>
      <c r="L866" s="69" t="s">
        <v>665</v>
      </c>
      <c r="M866" s="69">
        <f t="shared" si="157"/>
        <v>112438</v>
      </c>
      <c r="N866" s="69">
        <f t="shared" si="158"/>
        <v>16865.7</v>
      </c>
      <c r="O866" s="69">
        <f t="shared" si="159"/>
        <v>95572.3</v>
      </c>
      <c r="P866" s="69">
        <f t="shared" si="160"/>
        <v>7167.9224999999997</v>
      </c>
      <c r="Q866" s="69">
        <f t="shared" si="161"/>
        <v>102740.2225</v>
      </c>
      <c r="R866" s="69"/>
      <c r="S866" s="69"/>
      <c r="T866" s="69">
        <f t="shared" si="162"/>
        <v>7167.9224999999997</v>
      </c>
      <c r="U866" s="69"/>
      <c r="V866" s="69"/>
      <c r="W866" s="69">
        <f t="shared" si="163"/>
        <v>103240.2225</v>
      </c>
      <c r="X866" s="69" t="str">
        <f t="shared" si="164"/>
        <v>High sale</v>
      </c>
      <c r="Y866" s="69">
        <f t="shared" si="168"/>
        <v>0</v>
      </c>
      <c r="Z866" s="69" t="str" cm="1">
        <f t="array" ref="Z866">_xlfn.IFS(Q866&gt;=300000,"Large",Q866&gt;=150000,"Medium", Q866&gt;=0,"Small")</f>
        <v>Small</v>
      </c>
      <c r="AA866" s="69" t="str">
        <f t="shared" si="165"/>
        <v>J</v>
      </c>
      <c r="AB866" s="69" t="str">
        <f t="shared" si="166"/>
        <v>00865</v>
      </c>
      <c r="AC866" s="69" t="str">
        <f t="shared" si="167"/>
        <v>Hassan-East</v>
      </c>
      <c r="AD866" s="69"/>
      <c r="AE866" s="69"/>
      <c r="AF866" s="69"/>
      <c r="AG866" s="69"/>
      <c r="AH866" s="70"/>
      <c r="AI866" s="71"/>
    </row>
    <row r="867" spans="1:35" x14ac:dyDescent="0.3">
      <c r="A867" s="72" t="s">
        <v>701</v>
      </c>
      <c r="B867" s="73" t="s">
        <v>1562</v>
      </c>
      <c r="C867" s="73" t="s">
        <v>373</v>
      </c>
      <c r="D867" s="73" t="s">
        <v>710</v>
      </c>
      <c r="E867" s="73" t="s">
        <v>641</v>
      </c>
      <c r="F867" s="73">
        <v>24</v>
      </c>
      <c r="G867" s="73">
        <v>13395</v>
      </c>
      <c r="H867" s="73">
        <v>15</v>
      </c>
      <c r="I867" s="73">
        <v>7.5</v>
      </c>
      <c r="J867" s="73" t="s">
        <v>648</v>
      </c>
      <c r="K867" s="73" t="s">
        <v>372</v>
      </c>
      <c r="L867" s="73" t="s">
        <v>665</v>
      </c>
      <c r="M867" s="73">
        <f t="shared" si="157"/>
        <v>321480</v>
      </c>
      <c r="N867" s="73">
        <f t="shared" si="158"/>
        <v>48222</v>
      </c>
      <c r="O867" s="73">
        <f t="shared" si="159"/>
        <v>273258</v>
      </c>
      <c r="P867" s="73">
        <f t="shared" si="160"/>
        <v>20494.349999999999</v>
      </c>
      <c r="Q867" s="73">
        <f t="shared" si="161"/>
        <v>293752.34999999998</v>
      </c>
      <c r="R867" s="73"/>
      <c r="S867" s="73"/>
      <c r="T867" s="73">
        <f t="shared" si="162"/>
        <v>20494.349999999999</v>
      </c>
      <c r="U867" s="73"/>
      <c r="V867" s="73"/>
      <c r="W867" s="73">
        <f t="shared" si="163"/>
        <v>294252.34999999998</v>
      </c>
      <c r="X867" s="73" t="str">
        <f t="shared" si="164"/>
        <v>High sale</v>
      </c>
      <c r="Y867" s="73">
        <f t="shared" si="168"/>
        <v>0</v>
      </c>
      <c r="Z867" s="73" t="str" cm="1">
        <f t="array" ref="Z867">_xlfn.IFS(Q867&gt;=300000,"Large",Q867&gt;=150000,"Medium", Q867&gt;=0,"Small")</f>
        <v>Medium</v>
      </c>
      <c r="AA867" s="73" t="str">
        <f t="shared" si="165"/>
        <v>J</v>
      </c>
      <c r="AB867" s="73" t="str">
        <f t="shared" si="166"/>
        <v>00866</v>
      </c>
      <c r="AC867" s="73" t="str">
        <f t="shared" si="167"/>
        <v>Fatima-East</v>
      </c>
      <c r="AD867" s="73"/>
      <c r="AE867" s="73"/>
      <c r="AF867" s="73"/>
      <c r="AG867" s="73"/>
      <c r="AH867" s="74"/>
      <c r="AI867" s="75"/>
    </row>
    <row r="868" spans="1:35" x14ac:dyDescent="0.3">
      <c r="A868" s="76" t="s">
        <v>669</v>
      </c>
      <c r="B868" s="69" t="s">
        <v>1563</v>
      </c>
      <c r="C868" s="69" t="s">
        <v>93</v>
      </c>
      <c r="D868" s="69" t="s">
        <v>660</v>
      </c>
      <c r="E868" s="69" t="s">
        <v>406</v>
      </c>
      <c r="F868" s="69">
        <v>50</v>
      </c>
      <c r="G868" s="69">
        <v>877</v>
      </c>
      <c r="H868" s="69">
        <v>15</v>
      </c>
      <c r="I868" s="69">
        <v>7.5</v>
      </c>
      <c r="J868" s="69" t="s">
        <v>648</v>
      </c>
      <c r="K868" s="69" t="s">
        <v>372</v>
      </c>
      <c r="L868" s="69" t="s">
        <v>636</v>
      </c>
      <c r="M868" s="69">
        <f t="shared" si="157"/>
        <v>43850</v>
      </c>
      <c r="N868" s="69">
        <f t="shared" si="158"/>
        <v>6577.5</v>
      </c>
      <c r="O868" s="69">
        <f t="shared" si="159"/>
        <v>37272.5</v>
      </c>
      <c r="P868" s="69">
        <f t="shared" si="160"/>
        <v>2795.4375</v>
      </c>
      <c r="Q868" s="69">
        <f t="shared" si="161"/>
        <v>40067.9375</v>
      </c>
      <c r="R868" s="69"/>
      <c r="S868" s="69"/>
      <c r="T868" s="69">
        <f t="shared" si="162"/>
        <v>2795.4375</v>
      </c>
      <c r="U868" s="69"/>
      <c r="V868" s="69"/>
      <c r="W868" s="69">
        <f t="shared" si="163"/>
        <v>40567.9375</v>
      </c>
      <c r="X868" s="69" t="str">
        <f t="shared" si="164"/>
        <v>Low Sale</v>
      </c>
      <c r="Y868" s="69">
        <f t="shared" si="168"/>
        <v>1863.625</v>
      </c>
      <c r="Z868" s="69" t="str" cm="1">
        <f t="array" ref="Z868">_xlfn.IFS(Q868&gt;=300000,"Large",Q868&gt;=150000,"Medium", Q868&gt;=0,"Small")</f>
        <v>Small</v>
      </c>
      <c r="AA868" s="69" t="str">
        <f t="shared" si="165"/>
        <v>J</v>
      </c>
      <c r="AB868" s="69" t="str">
        <f t="shared" si="166"/>
        <v>00867</v>
      </c>
      <c r="AC868" s="69" t="str">
        <f t="shared" si="167"/>
        <v>Ibrahim-South</v>
      </c>
      <c r="AD868" s="69"/>
      <c r="AE868" s="69"/>
      <c r="AF868" s="69"/>
      <c r="AG868" s="69"/>
      <c r="AH868" s="70"/>
      <c r="AI868" s="71"/>
    </row>
    <row r="869" spans="1:35" x14ac:dyDescent="0.3">
      <c r="A869" s="72" t="s">
        <v>637</v>
      </c>
      <c r="B869" s="73" t="s">
        <v>1564</v>
      </c>
      <c r="C869" s="73" t="s">
        <v>662</v>
      </c>
      <c r="D869" s="73" t="s">
        <v>216</v>
      </c>
      <c r="E869" s="73" t="s">
        <v>647</v>
      </c>
      <c r="F869" s="73">
        <v>8</v>
      </c>
      <c r="G869" s="73">
        <v>8838</v>
      </c>
      <c r="H869" s="73">
        <v>15</v>
      </c>
      <c r="I869" s="73">
        <v>7.5</v>
      </c>
      <c r="J869" s="73" t="s">
        <v>635</v>
      </c>
      <c r="K869" s="73" t="s">
        <v>372</v>
      </c>
      <c r="L869" s="73" t="s">
        <v>643</v>
      </c>
      <c r="M869" s="73">
        <f t="shared" si="157"/>
        <v>70704</v>
      </c>
      <c r="N869" s="73">
        <f t="shared" si="158"/>
        <v>10605.6</v>
      </c>
      <c r="O869" s="73">
        <f t="shared" si="159"/>
        <v>60098.400000000001</v>
      </c>
      <c r="P869" s="73">
        <f t="shared" si="160"/>
        <v>4507.38</v>
      </c>
      <c r="Q869" s="73">
        <f t="shared" si="161"/>
        <v>64605.78</v>
      </c>
      <c r="R869" s="73"/>
      <c r="S869" s="73"/>
      <c r="T869" s="73">
        <f t="shared" si="162"/>
        <v>4507.38</v>
      </c>
      <c r="U869" s="73"/>
      <c r="V869" s="73"/>
      <c r="W869" s="73">
        <f t="shared" si="163"/>
        <v>65105.78</v>
      </c>
      <c r="X869" s="73" t="str">
        <f t="shared" si="164"/>
        <v>Low Sale</v>
      </c>
      <c r="Y869" s="73">
        <f t="shared" si="168"/>
        <v>0</v>
      </c>
      <c r="Z869" s="73" t="str" cm="1">
        <f t="array" ref="Z869">_xlfn.IFS(Q869&gt;=300000,"Large",Q869&gt;=150000,"Medium", Q869&gt;=0,"Small")</f>
        <v>Small</v>
      </c>
      <c r="AA869" s="73" t="str">
        <f t="shared" si="165"/>
        <v>J</v>
      </c>
      <c r="AB869" s="73" t="str">
        <f t="shared" si="166"/>
        <v>00868</v>
      </c>
      <c r="AC869" s="73" t="str">
        <f t="shared" si="167"/>
        <v>Ade-North</v>
      </c>
      <c r="AD869" s="73"/>
      <c r="AE869" s="73"/>
      <c r="AF869" s="73"/>
      <c r="AG869" s="73"/>
      <c r="AH869" s="74"/>
      <c r="AI869" s="75"/>
    </row>
    <row r="870" spans="1:35" x14ac:dyDescent="0.3">
      <c r="A870" s="76" t="s">
        <v>724</v>
      </c>
      <c r="B870" s="69" t="s">
        <v>1565</v>
      </c>
      <c r="C870" s="69" t="s">
        <v>100</v>
      </c>
      <c r="D870" s="69" t="s">
        <v>652</v>
      </c>
      <c r="E870" s="69" t="s">
        <v>653</v>
      </c>
      <c r="F870" s="69">
        <v>34</v>
      </c>
      <c r="G870" s="69">
        <v>10127</v>
      </c>
      <c r="H870" s="69">
        <v>10</v>
      </c>
      <c r="I870" s="69">
        <v>7.5</v>
      </c>
      <c r="J870" s="69" t="s">
        <v>635</v>
      </c>
      <c r="K870" s="69" t="s">
        <v>372</v>
      </c>
      <c r="L870" s="69" t="s">
        <v>649</v>
      </c>
      <c r="M870" s="69">
        <f t="shared" si="157"/>
        <v>344318</v>
      </c>
      <c r="N870" s="69">
        <f t="shared" si="158"/>
        <v>34431.800000000003</v>
      </c>
      <c r="O870" s="69">
        <f t="shared" si="159"/>
        <v>309886.2</v>
      </c>
      <c r="P870" s="69">
        <f t="shared" si="160"/>
        <v>23241.465</v>
      </c>
      <c r="Q870" s="69">
        <f t="shared" si="161"/>
        <v>333127.66500000004</v>
      </c>
      <c r="R870" s="69"/>
      <c r="S870" s="69"/>
      <c r="T870" s="69">
        <f t="shared" si="162"/>
        <v>23241.465</v>
      </c>
      <c r="U870" s="69"/>
      <c r="V870" s="69"/>
      <c r="W870" s="69">
        <f t="shared" si="163"/>
        <v>333627.66500000004</v>
      </c>
      <c r="X870" s="69" t="str">
        <f t="shared" si="164"/>
        <v>High sale</v>
      </c>
      <c r="Y870" s="69">
        <f t="shared" si="168"/>
        <v>15494.310000000001</v>
      </c>
      <c r="Z870" s="69" t="str" cm="1">
        <f t="array" ref="Z870">_xlfn.IFS(Q870&gt;=300000,"Large",Q870&gt;=150000,"Medium", Q870&gt;=0,"Small")</f>
        <v>Large</v>
      </c>
      <c r="AA870" s="69" t="str">
        <f t="shared" si="165"/>
        <v>J</v>
      </c>
      <c r="AB870" s="69" t="str">
        <f t="shared" si="166"/>
        <v>00869</v>
      </c>
      <c r="AC870" s="69" t="str">
        <f t="shared" si="167"/>
        <v>Kemi-West</v>
      </c>
      <c r="AD870" s="69"/>
      <c r="AE870" s="69"/>
      <c r="AF870" s="69"/>
      <c r="AG870" s="69"/>
      <c r="AH870" s="70"/>
      <c r="AI870" s="71"/>
    </row>
    <row r="871" spans="1:35" x14ac:dyDescent="0.3">
      <c r="A871" s="72" t="s">
        <v>650</v>
      </c>
      <c r="B871" s="73" t="s">
        <v>1566</v>
      </c>
      <c r="C871" s="73" t="s">
        <v>93</v>
      </c>
      <c r="D871" s="73" t="s">
        <v>660</v>
      </c>
      <c r="E871" s="73" t="s">
        <v>406</v>
      </c>
      <c r="F871" s="73">
        <v>50</v>
      </c>
      <c r="G871" s="73">
        <v>3312</v>
      </c>
      <c r="H871" s="73">
        <v>0</v>
      </c>
      <c r="I871" s="73">
        <v>7.5</v>
      </c>
      <c r="J871" s="73" t="s">
        <v>648</v>
      </c>
      <c r="K871" s="73" t="s">
        <v>372</v>
      </c>
      <c r="L871" s="73" t="s">
        <v>649</v>
      </c>
      <c r="M871" s="73">
        <f t="shared" si="157"/>
        <v>165600</v>
      </c>
      <c r="N871" s="73">
        <f t="shared" si="158"/>
        <v>0</v>
      </c>
      <c r="O871" s="73">
        <f t="shared" si="159"/>
        <v>165600</v>
      </c>
      <c r="P871" s="73">
        <f t="shared" si="160"/>
        <v>12420</v>
      </c>
      <c r="Q871" s="73">
        <f t="shared" si="161"/>
        <v>178020</v>
      </c>
      <c r="R871" s="73"/>
      <c r="S871" s="73"/>
      <c r="T871" s="73">
        <f t="shared" si="162"/>
        <v>12420</v>
      </c>
      <c r="U871" s="73"/>
      <c r="V871" s="73"/>
      <c r="W871" s="73">
        <f t="shared" si="163"/>
        <v>178520</v>
      </c>
      <c r="X871" s="73" t="str">
        <f t="shared" si="164"/>
        <v>High sale</v>
      </c>
      <c r="Y871" s="73">
        <f t="shared" si="168"/>
        <v>8280</v>
      </c>
      <c r="Z871" s="73" t="str" cm="1">
        <f t="array" ref="Z871">_xlfn.IFS(Q871&gt;=300000,"Large",Q871&gt;=150000,"Medium", Q871&gt;=0,"Small")</f>
        <v>Medium</v>
      </c>
      <c r="AA871" s="73" t="str">
        <f t="shared" si="165"/>
        <v>J</v>
      </c>
      <c r="AB871" s="73" t="str">
        <f t="shared" si="166"/>
        <v>00870</v>
      </c>
      <c r="AC871" s="73" t="str">
        <f t="shared" si="167"/>
        <v>Ibrahim-West</v>
      </c>
      <c r="AD871" s="73"/>
      <c r="AE871" s="73"/>
      <c r="AF871" s="73"/>
      <c r="AG871" s="73"/>
      <c r="AH871" s="74"/>
      <c r="AI871" s="75"/>
    </row>
    <row r="872" spans="1:35" x14ac:dyDescent="0.3">
      <c r="A872" s="76" t="s">
        <v>824</v>
      </c>
      <c r="B872" s="69" t="s">
        <v>1567</v>
      </c>
      <c r="C872" s="69" t="s">
        <v>373</v>
      </c>
      <c r="D872" s="69" t="s">
        <v>690</v>
      </c>
      <c r="E872" s="69" t="s">
        <v>408</v>
      </c>
      <c r="F872" s="69">
        <v>1</v>
      </c>
      <c r="G872" s="69">
        <v>9154</v>
      </c>
      <c r="H872" s="69">
        <v>5</v>
      </c>
      <c r="I872" s="69">
        <v>7.5</v>
      </c>
      <c r="J872" s="69" t="s">
        <v>642</v>
      </c>
      <c r="K872" s="69" t="s">
        <v>392</v>
      </c>
      <c r="L872" s="69" t="s">
        <v>649</v>
      </c>
      <c r="M872" s="69">
        <f t="shared" si="157"/>
        <v>9154</v>
      </c>
      <c r="N872" s="69">
        <f t="shared" si="158"/>
        <v>457.7</v>
      </c>
      <c r="O872" s="69">
        <f t="shared" si="159"/>
        <v>8696.2999999999993</v>
      </c>
      <c r="P872" s="69">
        <f t="shared" si="160"/>
        <v>652.22249999999997</v>
      </c>
      <c r="Q872" s="69">
        <f t="shared" si="161"/>
        <v>9348.5224999999991</v>
      </c>
      <c r="R872" s="69"/>
      <c r="S872" s="69"/>
      <c r="T872" s="69">
        <f t="shared" si="162"/>
        <v>652.22249999999997</v>
      </c>
      <c r="U872" s="69"/>
      <c r="V872" s="69"/>
      <c r="W872" s="69">
        <f t="shared" si="163"/>
        <v>9848.5224999999991</v>
      </c>
      <c r="X872" s="69" t="str">
        <f t="shared" si="164"/>
        <v>Low Sale</v>
      </c>
      <c r="Y872" s="69">
        <f t="shared" si="168"/>
        <v>0</v>
      </c>
      <c r="Z872" s="69" t="str" cm="1">
        <f t="array" ref="Z872">_xlfn.IFS(Q872&gt;=300000,"Large",Q872&gt;=150000,"Medium", Q872&gt;=0,"Small")</f>
        <v>Small</v>
      </c>
      <c r="AA872" s="69" t="str">
        <f t="shared" si="165"/>
        <v>J</v>
      </c>
      <c r="AB872" s="69" t="str">
        <f t="shared" si="166"/>
        <v>00871</v>
      </c>
      <c r="AC872" s="69" t="str">
        <f t="shared" si="167"/>
        <v>Fatima-West</v>
      </c>
      <c r="AD872" s="69"/>
      <c r="AE872" s="69"/>
      <c r="AF872" s="69"/>
      <c r="AG872" s="69"/>
      <c r="AH872" s="70"/>
      <c r="AI872" s="71"/>
    </row>
    <row r="873" spans="1:35" x14ac:dyDescent="0.3">
      <c r="A873" s="72" t="s">
        <v>669</v>
      </c>
      <c r="B873" s="73" t="s">
        <v>1568</v>
      </c>
      <c r="C873" s="73" t="s">
        <v>93</v>
      </c>
      <c r="D873" s="73" t="s">
        <v>690</v>
      </c>
      <c r="E873" s="73" t="s">
        <v>408</v>
      </c>
      <c r="F873" s="73">
        <v>39</v>
      </c>
      <c r="G873" s="73">
        <v>3334</v>
      </c>
      <c r="H873" s="73">
        <v>5</v>
      </c>
      <c r="I873" s="73">
        <v>7.5</v>
      </c>
      <c r="J873" s="73" t="s">
        <v>656</v>
      </c>
      <c r="K873" s="73" t="s">
        <v>392</v>
      </c>
      <c r="L873" s="73" t="s">
        <v>636</v>
      </c>
      <c r="M873" s="73">
        <f t="shared" si="157"/>
        <v>130026</v>
      </c>
      <c r="N873" s="73">
        <f t="shared" si="158"/>
        <v>6501.3</v>
      </c>
      <c r="O873" s="73">
        <f t="shared" si="159"/>
        <v>123524.7</v>
      </c>
      <c r="P873" s="73">
        <f t="shared" si="160"/>
        <v>9264.3525000000009</v>
      </c>
      <c r="Q873" s="73">
        <f t="shared" si="161"/>
        <v>132789.05249999999</v>
      </c>
      <c r="R873" s="73"/>
      <c r="S873" s="73"/>
      <c r="T873" s="73">
        <f t="shared" si="162"/>
        <v>9264.3524999999991</v>
      </c>
      <c r="U873" s="73"/>
      <c r="V873" s="73"/>
      <c r="W873" s="73">
        <f t="shared" si="163"/>
        <v>133289.05249999999</v>
      </c>
      <c r="X873" s="73" t="str">
        <f t="shared" si="164"/>
        <v>High sale</v>
      </c>
      <c r="Y873" s="73">
        <f t="shared" si="168"/>
        <v>6176.2350000000006</v>
      </c>
      <c r="Z873" s="73" t="str" cm="1">
        <f t="array" ref="Z873">_xlfn.IFS(Q873&gt;=300000,"Large",Q873&gt;=150000,"Medium", Q873&gt;=0,"Small")</f>
        <v>Small</v>
      </c>
      <c r="AA873" s="73" t="str">
        <f t="shared" si="165"/>
        <v>J</v>
      </c>
      <c r="AB873" s="73" t="str">
        <f t="shared" si="166"/>
        <v>00872</v>
      </c>
      <c r="AC873" s="73" t="str">
        <f t="shared" si="167"/>
        <v>Ibrahim-South</v>
      </c>
      <c r="AD873" s="73"/>
      <c r="AE873" s="73"/>
      <c r="AF873" s="73"/>
      <c r="AG873" s="73"/>
      <c r="AH873" s="74"/>
      <c r="AI873" s="75"/>
    </row>
    <row r="874" spans="1:35" x14ac:dyDescent="0.3">
      <c r="A874" s="76" t="s">
        <v>644</v>
      </c>
      <c r="B874" s="69" t="s">
        <v>1569</v>
      </c>
      <c r="C874" s="69" t="s">
        <v>100</v>
      </c>
      <c r="D874" s="69" t="s">
        <v>718</v>
      </c>
      <c r="E874" s="69" t="s">
        <v>403</v>
      </c>
      <c r="F874" s="69">
        <v>41</v>
      </c>
      <c r="G874" s="69">
        <v>11918</v>
      </c>
      <c r="H874" s="69">
        <v>15</v>
      </c>
      <c r="I874" s="69">
        <v>7.5</v>
      </c>
      <c r="J874" s="69" t="s">
        <v>648</v>
      </c>
      <c r="K874" s="69" t="s">
        <v>392</v>
      </c>
      <c r="L874" s="69" t="s">
        <v>649</v>
      </c>
      <c r="M874" s="69">
        <f t="shared" si="157"/>
        <v>488638</v>
      </c>
      <c r="N874" s="69">
        <f t="shared" si="158"/>
        <v>73295.7</v>
      </c>
      <c r="O874" s="69">
        <f t="shared" si="159"/>
        <v>415342.3</v>
      </c>
      <c r="P874" s="69">
        <f t="shared" si="160"/>
        <v>31150.672500000001</v>
      </c>
      <c r="Q874" s="69">
        <f t="shared" si="161"/>
        <v>446492.97249999997</v>
      </c>
      <c r="R874" s="69"/>
      <c r="S874" s="69"/>
      <c r="T874" s="69">
        <f t="shared" si="162"/>
        <v>31150.672499999997</v>
      </c>
      <c r="U874" s="69"/>
      <c r="V874" s="69"/>
      <c r="W874" s="69">
        <f t="shared" si="163"/>
        <v>446992.97249999997</v>
      </c>
      <c r="X874" s="69" t="str">
        <f t="shared" si="164"/>
        <v>High sale</v>
      </c>
      <c r="Y874" s="69">
        <f t="shared" si="168"/>
        <v>20767.115000000002</v>
      </c>
      <c r="Z874" s="69" t="str" cm="1">
        <f t="array" ref="Z874">_xlfn.IFS(Q874&gt;=300000,"Large",Q874&gt;=150000,"Medium", Q874&gt;=0,"Small")</f>
        <v>Large</v>
      </c>
      <c r="AA874" s="69" t="str">
        <f t="shared" si="165"/>
        <v>J</v>
      </c>
      <c r="AB874" s="69" t="str">
        <f t="shared" si="166"/>
        <v>00873</v>
      </c>
      <c r="AC874" s="69" t="str">
        <f t="shared" si="167"/>
        <v>Kemi-West</v>
      </c>
      <c r="AD874" s="69"/>
      <c r="AE874" s="69"/>
      <c r="AF874" s="69"/>
      <c r="AG874" s="69"/>
      <c r="AH874" s="70"/>
      <c r="AI874" s="71"/>
    </row>
    <row r="875" spans="1:35" x14ac:dyDescent="0.3">
      <c r="A875" s="72" t="s">
        <v>682</v>
      </c>
      <c r="B875" s="73" t="s">
        <v>1570</v>
      </c>
      <c r="C875" s="73" t="s">
        <v>662</v>
      </c>
      <c r="D875" s="73" t="s">
        <v>660</v>
      </c>
      <c r="E875" s="73" t="s">
        <v>406</v>
      </c>
      <c r="F875" s="73">
        <v>45</v>
      </c>
      <c r="G875" s="73">
        <v>12188</v>
      </c>
      <c r="H875" s="73">
        <v>10</v>
      </c>
      <c r="I875" s="73">
        <v>7.5</v>
      </c>
      <c r="J875" s="73" t="s">
        <v>642</v>
      </c>
      <c r="K875" s="73" t="s">
        <v>392</v>
      </c>
      <c r="L875" s="73" t="s">
        <v>665</v>
      </c>
      <c r="M875" s="73">
        <f t="shared" si="157"/>
        <v>548460</v>
      </c>
      <c r="N875" s="73">
        <f t="shared" si="158"/>
        <v>54846</v>
      </c>
      <c r="O875" s="73">
        <f t="shared" si="159"/>
        <v>493614</v>
      </c>
      <c r="P875" s="73">
        <f t="shared" si="160"/>
        <v>37021.050000000003</v>
      </c>
      <c r="Q875" s="73">
        <f t="shared" si="161"/>
        <v>530635.05000000005</v>
      </c>
      <c r="R875" s="73"/>
      <c r="S875" s="73"/>
      <c r="T875" s="73">
        <f t="shared" si="162"/>
        <v>37021.049999999996</v>
      </c>
      <c r="U875" s="73"/>
      <c r="V875" s="73"/>
      <c r="W875" s="73">
        <f t="shared" si="163"/>
        <v>531135.05000000005</v>
      </c>
      <c r="X875" s="73" t="str">
        <f t="shared" si="164"/>
        <v>High sale</v>
      </c>
      <c r="Y875" s="73">
        <f t="shared" si="168"/>
        <v>24680.7</v>
      </c>
      <c r="Z875" s="73" t="str" cm="1">
        <f t="array" ref="Z875">_xlfn.IFS(Q875&gt;=300000,"Large",Q875&gt;=150000,"Medium", Q875&gt;=0,"Small")</f>
        <v>Large</v>
      </c>
      <c r="AA875" s="73" t="str">
        <f t="shared" si="165"/>
        <v>J</v>
      </c>
      <c r="AB875" s="73" t="str">
        <f t="shared" si="166"/>
        <v>00874</v>
      </c>
      <c r="AC875" s="73" t="str">
        <f t="shared" si="167"/>
        <v>Ade-East</v>
      </c>
      <c r="AD875" s="73"/>
      <c r="AE875" s="73"/>
      <c r="AF875" s="73"/>
      <c r="AG875" s="73"/>
      <c r="AH875" s="74"/>
      <c r="AI875" s="75"/>
    </row>
    <row r="876" spans="1:35" x14ac:dyDescent="0.3">
      <c r="A876" s="76" t="s">
        <v>687</v>
      </c>
      <c r="B876" s="69" t="s">
        <v>1571</v>
      </c>
      <c r="C876" s="69" t="s">
        <v>646</v>
      </c>
      <c r="D876" s="69" t="s">
        <v>245</v>
      </c>
      <c r="E876" s="69" t="s">
        <v>416</v>
      </c>
      <c r="F876" s="69">
        <v>50</v>
      </c>
      <c r="G876" s="69">
        <v>3808</v>
      </c>
      <c r="H876" s="69">
        <v>0</v>
      </c>
      <c r="I876" s="69">
        <v>7.5</v>
      </c>
      <c r="J876" s="69" t="s">
        <v>648</v>
      </c>
      <c r="K876" s="69" t="s">
        <v>384</v>
      </c>
      <c r="L876" s="69" t="s">
        <v>643</v>
      </c>
      <c r="M876" s="69">
        <f t="shared" si="157"/>
        <v>190400</v>
      </c>
      <c r="N876" s="69">
        <f t="shared" si="158"/>
        <v>0</v>
      </c>
      <c r="O876" s="69">
        <f t="shared" si="159"/>
        <v>190400</v>
      </c>
      <c r="P876" s="69">
        <f t="shared" si="160"/>
        <v>14280</v>
      </c>
      <c r="Q876" s="69">
        <f t="shared" si="161"/>
        <v>204680</v>
      </c>
      <c r="R876" s="69"/>
      <c r="S876" s="69"/>
      <c r="T876" s="69">
        <f t="shared" si="162"/>
        <v>14280</v>
      </c>
      <c r="U876" s="69"/>
      <c r="V876" s="69"/>
      <c r="W876" s="69">
        <f t="shared" si="163"/>
        <v>205180</v>
      </c>
      <c r="X876" s="69" t="str">
        <f t="shared" si="164"/>
        <v>High sale</v>
      </c>
      <c r="Y876" s="69">
        <f t="shared" si="168"/>
        <v>9520</v>
      </c>
      <c r="Z876" s="69" t="str" cm="1">
        <f t="array" ref="Z876">_xlfn.IFS(Q876&gt;=300000,"Large",Q876&gt;=150000,"Medium", Q876&gt;=0,"Small")</f>
        <v>Medium</v>
      </c>
      <c r="AA876" s="69" t="str">
        <f t="shared" si="165"/>
        <v>J</v>
      </c>
      <c r="AB876" s="69" t="str">
        <f t="shared" si="166"/>
        <v>00875</v>
      </c>
      <c r="AC876" s="69" t="str">
        <f t="shared" si="167"/>
        <v>Lucky-North</v>
      </c>
      <c r="AD876" s="69"/>
      <c r="AE876" s="69"/>
      <c r="AF876" s="69"/>
      <c r="AG876" s="69"/>
      <c r="AH876" s="70"/>
      <c r="AI876" s="71"/>
    </row>
    <row r="877" spans="1:35" x14ac:dyDescent="0.3">
      <c r="A877" s="72" t="s">
        <v>658</v>
      </c>
      <c r="B877" s="73" t="s">
        <v>1572</v>
      </c>
      <c r="C877" s="73" t="s">
        <v>379</v>
      </c>
      <c r="D877" s="73" t="s">
        <v>740</v>
      </c>
      <c r="E877" s="73" t="s">
        <v>408</v>
      </c>
      <c r="F877" s="73">
        <v>26</v>
      </c>
      <c r="G877" s="73">
        <v>12395</v>
      </c>
      <c r="H877" s="73">
        <v>10</v>
      </c>
      <c r="I877" s="73">
        <v>7.5</v>
      </c>
      <c r="J877" s="73" t="s">
        <v>642</v>
      </c>
      <c r="K877" s="73" t="s">
        <v>392</v>
      </c>
      <c r="L877" s="73" t="s">
        <v>665</v>
      </c>
      <c r="M877" s="73">
        <f t="shared" si="157"/>
        <v>322270</v>
      </c>
      <c r="N877" s="73">
        <f t="shared" si="158"/>
        <v>32227</v>
      </c>
      <c r="O877" s="73">
        <f t="shared" si="159"/>
        <v>290043</v>
      </c>
      <c r="P877" s="73">
        <f t="shared" si="160"/>
        <v>21753.224999999999</v>
      </c>
      <c r="Q877" s="73">
        <f t="shared" si="161"/>
        <v>311796.22499999998</v>
      </c>
      <c r="R877" s="73"/>
      <c r="S877" s="73"/>
      <c r="T877" s="73">
        <f t="shared" si="162"/>
        <v>21753.224999999999</v>
      </c>
      <c r="U877" s="73"/>
      <c r="V877" s="73"/>
      <c r="W877" s="73">
        <f t="shared" si="163"/>
        <v>312296.22499999998</v>
      </c>
      <c r="X877" s="73" t="str">
        <f t="shared" si="164"/>
        <v>High sale</v>
      </c>
      <c r="Y877" s="73">
        <f t="shared" si="168"/>
        <v>0</v>
      </c>
      <c r="Z877" s="73" t="str" cm="1">
        <f t="array" ref="Z877">_xlfn.IFS(Q877&gt;=300000,"Large",Q877&gt;=150000,"Medium", Q877&gt;=0,"Small")</f>
        <v>Large</v>
      </c>
      <c r="AA877" s="73" t="str">
        <f t="shared" si="165"/>
        <v>J</v>
      </c>
      <c r="AB877" s="73" t="str">
        <f t="shared" si="166"/>
        <v>00876</v>
      </c>
      <c r="AC877" s="73" t="str">
        <f t="shared" si="167"/>
        <v>John-East</v>
      </c>
      <c r="AD877" s="73"/>
      <c r="AE877" s="73"/>
      <c r="AF877" s="73"/>
      <c r="AG877" s="73"/>
      <c r="AH877" s="74"/>
      <c r="AI877" s="75"/>
    </row>
    <row r="878" spans="1:35" x14ac:dyDescent="0.3">
      <c r="A878" s="76" t="s">
        <v>724</v>
      </c>
      <c r="B878" s="69" t="s">
        <v>1573</v>
      </c>
      <c r="C878" s="69" t="s">
        <v>671</v>
      </c>
      <c r="D878" s="69" t="s">
        <v>740</v>
      </c>
      <c r="E878" s="69" t="s">
        <v>408</v>
      </c>
      <c r="F878" s="69">
        <v>49</v>
      </c>
      <c r="G878" s="69">
        <v>12339</v>
      </c>
      <c r="H878" s="69">
        <v>15</v>
      </c>
      <c r="I878" s="69">
        <v>7.5</v>
      </c>
      <c r="J878" s="69" t="s">
        <v>642</v>
      </c>
      <c r="K878" s="69" t="s">
        <v>384</v>
      </c>
      <c r="L878" s="69" t="s">
        <v>665</v>
      </c>
      <c r="M878" s="69">
        <f t="shared" si="157"/>
        <v>604611</v>
      </c>
      <c r="N878" s="69">
        <f t="shared" si="158"/>
        <v>90691.65</v>
      </c>
      <c r="O878" s="69">
        <f t="shared" si="159"/>
        <v>513919.35</v>
      </c>
      <c r="P878" s="69">
        <f t="shared" si="160"/>
        <v>38543.951249999998</v>
      </c>
      <c r="Q878" s="69">
        <f t="shared" si="161"/>
        <v>552463.30125000002</v>
      </c>
      <c r="R878" s="69"/>
      <c r="S878" s="69"/>
      <c r="T878" s="69">
        <f t="shared" si="162"/>
        <v>38543.951249999998</v>
      </c>
      <c r="U878" s="69"/>
      <c r="V878" s="69"/>
      <c r="W878" s="69">
        <f t="shared" si="163"/>
        <v>552963.30125000002</v>
      </c>
      <c r="X878" s="69" t="str">
        <f t="shared" si="164"/>
        <v>High sale</v>
      </c>
      <c r="Y878" s="69">
        <f t="shared" si="168"/>
        <v>25695.967499999999</v>
      </c>
      <c r="Z878" s="69" t="str" cm="1">
        <f t="array" ref="Z878">_xlfn.IFS(Q878&gt;=300000,"Large",Q878&gt;=150000,"Medium", Q878&gt;=0,"Small")</f>
        <v>Large</v>
      </c>
      <c r="AA878" s="69" t="str">
        <f t="shared" si="165"/>
        <v>J</v>
      </c>
      <c r="AB878" s="69" t="str">
        <f t="shared" si="166"/>
        <v>00877</v>
      </c>
      <c r="AC878" s="69" t="str">
        <f t="shared" si="167"/>
        <v>Bola-East</v>
      </c>
      <c r="AD878" s="69"/>
      <c r="AE878" s="69"/>
      <c r="AF878" s="69"/>
      <c r="AG878" s="69"/>
      <c r="AH878" s="70"/>
      <c r="AI878" s="71"/>
    </row>
    <row r="879" spans="1:35" x14ac:dyDescent="0.3">
      <c r="A879" s="72" t="s">
        <v>693</v>
      </c>
      <c r="B879" s="73" t="s">
        <v>1574</v>
      </c>
      <c r="C879" s="73" t="s">
        <v>373</v>
      </c>
      <c r="D879" s="73" t="s">
        <v>640</v>
      </c>
      <c r="E879" s="73" t="s">
        <v>641</v>
      </c>
      <c r="F879" s="73">
        <v>21</v>
      </c>
      <c r="G879" s="73">
        <v>984</v>
      </c>
      <c r="H879" s="73">
        <v>5</v>
      </c>
      <c r="I879" s="73">
        <v>7.5</v>
      </c>
      <c r="J879" s="73" t="s">
        <v>648</v>
      </c>
      <c r="K879" s="73" t="s">
        <v>384</v>
      </c>
      <c r="L879" s="73" t="s">
        <v>649</v>
      </c>
      <c r="M879" s="73">
        <f t="shared" si="157"/>
        <v>20664</v>
      </c>
      <c r="N879" s="73">
        <f t="shared" si="158"/>
        <v>1033.2</v>
      </c>
      <c r="O879" s="73">
        <f t="shared" si="159"/>
        <v>19630.8</v>
      </c>
      <c r="P879" s="73">
        <f t="shared" si="160"/>
        <v>1472.31</v>
      </c>
      <c r="Q879" s="73">
        <f t="shared" si="161"/>
        <v>21103.11</v>
      </c>
      <c r="R879" s="73"/>
      <c r="S879" s="73"/>
      <c r="T879" s="73">
        <f t="shared" si="162"/>
        <v>1472.31</v>
      </c>
      <c r="U879" s="73"/>
      <c r="V879" s="73"/>
      <c r="W879" s="73">
        <f t="shared" si="163"/>
        <v>21603.11</v>
      </c>
      <c r="X879" s="73" t="str">
        <f t="shared" si="164"/>
        <v>Low Sale</v>
      </c>
      <c r="Y879" s="73">
        <f t="shared" si="168"/>
        <v>0</v>
      </c>
      <c r="Z879" s="73" t="str" cm="1">
        <f t="array" ref="Z879">_xlfn.IFS(Q879&gt;=300000,"Large",Q879&gt;=150000,"Medium", Q879&gt;=0,"Small")</f>
        <v>Small</v>
      </c>
      <c r="AA879" s="73" t="str">
        <f t="shared" si="165"/>
        <v>J</v>
      </c>
      <c r="AB879" s="73" t="str">
        <f t="shared" si="166"/>
        <v>00878</v>
      </c>
      <c r="AC879" s="73" t="str">
        <f t="shared" si="167"/>
        <v>Fatima-West</v>
      </c>
      <c r="AD879" s="73"/>
      <c r="AE879" s="73"/>
      <c r="AF879" s="73"/>
      <c r="AG879" s="73"/>
      <c r="AH879" s="74"/>
      <c r="AI879" s="75"/>
    </row>
    <row r="880" spans="1:35" x14ac:dyDescent="0.3">
      <c r="A880" s="76" t="s">
        <v>724</v>
      </c>
      <c r="B880" s="69" t="s">
        <v>1575</v>
      </c>
      <c r="C880" s="69" t="s">
        <v>646</v>
      </c>
      <c r="D880" s="69" t="s">
        <v>660</v>
      </c>
      <c r="E880" s="69" t="s">
        <v>406</v>
      </c>
      <c r="F880" s="69">
        <v>18</v>
      </c>
      <c r="G880" s="69">
        <v>5313</v>
      </c>
      <c r="H880" s="69">
        <v>5</v>
      </c>
      <c r="I880" s="69">
        <v>7.5</v>
      </c>
      <c r="J880" s="69" t="s">
        <v>656</v>
      </c>
      <c r="K880" s="69" t="s">
        <v>384</v>
      </c>
      <c r="L880" s="69" t="s">
        <v>665</v>
      </c>
      <c r="M880" s="69">
        <f t="shared" si="157"/>
        <v>95634</v>
      </c>
      <c r="N880" s="69">
        <f t="shared" si="158"/>
        <v>4781.7</v>
      </c>
      <c r="O880" s="69">
        <f t="shared" si="159"/>
        <v>90852.3</v>
      </c>
      <c r="P880" s="69">
        <f t="shared" si="160"/>
        <v>6813.9224999999997</v>
      </c>
      <c r="Q880" s="69">
        <f t="shared" si="161"/>
        <v>97666.222500000003</v>
      </c>
      <c r="R880" s="69"/>
      <c r="S880" s="69"/>
      <c r="T880" s="69">
        <f t="shared" si="162"/>
        <v>6813.9224999999997</v>
      </c>
      <c r="U880" s="69"/>
      <c r="V880" s="69"/>
      <c r="W880" s="69">
        <f t="shared" si="163"/>
        <v>98166.222500000003</v>
      </c>
      <c r="X880" s="69" t="str">
        <f t="shared" si="164"/>
        <v>Low Sale</v>
      </c>
      <c r="Y880" s="69">
        <f t="shared" si="168"/>
        <v>0</v>
      </c>
      <c r="Z880" s="69" t="str" cm="1">
        <f t="array" ref="Z880">_xlfn.IFS(Q880&gt;=300000,"Large",Q880&gt;=150000,"Medium", Q880&gt;=0,"Small")</f>
        <v>Small</v>
      </c>
      <c r="AA880" s="69" t="str">
        <f t="shared" si="165"/>
        <v>J</v>
      </c>
      <c r="AB880" s="69" t="str">
        <f t="shared" si="166"/>
        <v>00879</v>
      </c>
      <c r="AC880" s="69" t="str">
        <f t="shared" si="167"/>
        <v>Lucky-East</v>
      </c>
      <c r="AD880" s="69"/>
      <c r="AE880" s="69"/>
      <c r="AF880" s="69"/>
      <c r="AG880" s="69"/>
      <c r="AH880" s="70"/>
      <c r="AI880" s="71"/>
    </row>
    <row r="881" spans="1:35" x14ac:dyDescent="0.3">
      <c r="A881" s="72" t="s">
        <v>637</v>
      </c>
      <c r="B881" s="73" t="s">
        <v>1576</v>
      </c>
      <c r="C881" s="73" t="s">
        <v>93</v>
      </c>
      <c r="D881" s="73" t="s">
        <v>634</v>
      </c>
      <c r="E881" s="73" t="s">
        <v>377</v>
      </c>
      <c r="F881" s="73">
        <v>47</v>
      </c>
      <c r="G881" s="73">
        <v>7377</v>
      </c>
      <c r="H881" s="73">
        <v>15</v>
      </c>
      <c r="I881" s="73">
        <v>7.5</v>
      </c>
      <c r="J881" s="73" t="s">
        <v>656</v>
      </c>
      <c r="K881" s="73" t="s">
        <v>384</v>
      </c>
      <c r="L881" s="73" t="s">
        <v>643</v>
      </c>
      <c r="M881" s="73">
        <f t="shared" si="157"/>
        <v>346719</v>
      </c>
      <c r="N881" s="73">
        <f t="shared" si="158"/>
        <v>52007.85</v>
      </c>
      <c r="O881" s="73">
        <f t="shared" si="159"/>
        <v>294711.15000000002</v>
      </c>
      <c r="P881" s="73">
        <f t="shared" si="160"/>
        <v>22103.33625</v>
      </c>
      <c r="Q881" s="73">
        <f t="shared" si="161"/>
        <v>316814.48625000002</v>
      </c>
      <c r="R881" s="73"/>
      <c r="S881" s="73"/>
      <c r="T881" s="73">
        <f t="shared" si="162"/>
        <v>22103.33625</v>
      </c>
      <c r="U881" s="73"/>
      <c r="V881" s="73"/>
      <c r="W881" s="73">
        <f t="shared" si="163"/>
        <v>317314.48625000002</v>
      </c>
      <c r="X881" s="73" t="str">
        <f t="shared" si="164"/>
        <v>High sale</v>
      </c>
      <c r="Y881" s="73">
        <f t="shared" si="168"/>
        <v>14735.557500000003</v>
      </c>
      <c r="Z881" s="73" t="str" cm="1">
        <f t="array" ref="Z881">_xlfn.IFS(Q881&gt;=300000,"Large",Q881&gt;=150000,"Medium", Q881&gt;=0,"Small")</f>
        <v>Large</v>
      </c>
      <c r="AA881" s="73" t="str">
        <f t="shared" si="165"/>
        <v>J</v>
      </c>
      <c r="AB881" s="73" t="str">
        <f t="shared" si="166"/>
        <v>00880</v>
      </c>
      <c r="AC881" s="73" t="str">
        <f t="shared" si="167"/>
        <v>Ibrahim-North</v>
      </c>
      <c r="AD881" s="73"/>
      <c r="AE881" s="73"/>
      <c r="AF881" s="73"/>
      <c r="AG881" s="73"/>
      <c r="AH881" s="74"/>
      <c r="AI881" s="75"/>
    </row>
    <row r="882" spans="1:35" x14ac:dyDescent="0.3">
      <c r="A882" s="76" t="s">
        <v>682</v>
      </c>
      <c r="B882" s="69" t="s">
        <v>1577</v>
      </c>
      <c r="C882" s="69" t="s">
        <v>662</v>
      </c>
      <c r="D882" s="69" t="s">
        <v>652</v>
      </c>
      <c r="E882" s="69" t="s">
        <v>653</v>
      </c>
      <c r="F882" s="69">
        <v>9</v>
      </c>
      <c r="G882" s="69">
        <v>9068</v>
      </c>
      <c r="H882" s="69">
        <v>0</v>
      </c>
      <c r="I882" s="69">
        <v>7.5</v>
      </c>
      <c r="J882" s="69" t="s">
        <v>656</v>
      </c>
      <c r="K882" s="69" t="s">
        <v>392</v>
      </c>
      <c r="L882" s="69" t="s">
        <v>636</v>
      </c>
      <c r="M882" s="69">
        <f t="shared" si="157"/>
        <v>81612</v>
      </c>
      <c r="N882" s="69">
        <f t="shared" si="158"/>
        <v>0</v>
      </c>
      <c r="O882" s="69">
        <f t="shared" si="159"/>
        <v>81612</v>
      </c>
      <c r="P882" s="69">
        <f t="shared" si="160"/>
        <v>6120.9</v>
      </c>
      <c r="Q882" s="69">
        <f t="shared" si="161"/>
        <v>87732.9</v>
      </c>
      <c r="R882" s="69"/>
      <c r="S882" s="69"/>
      <c r="T882" s="69">
        <f t="shared" si="162"/>
        <v>6120.9</v>
      </c>
      <c r="U882" s="69"/>
      <c r="V882" s="69"/>
      <c r="W882" s="69">
        <f t="shared" si="163"/>
        <v>88232.9</v>
      </c>
      <c r="X882" s="69" t="str">
        <f t="shared" si="164"/>
        <v>Low Sale</v>
      </c>
      <c r="Y882" s="69">
        <f t="shared" si="168"/>
        <v>0</v>
      </c>
      <c r="Z882" s="69" t="str" cm="1">
        <f t="array" ref="Z882">_xlfn.IFS(Q882&gt;=300000,"Large",Q882&gt;=150000,"Medium", Q882&gt;=0,"Small")</f>
        <v>Small</v>
      </c>
      <c r="AA882" s="69" t="str">
        <f t="shared" si="165"/>
        <v>J</v>
      </c>
      <c r="AB882" s="69" t="str">
        <f t="shared" si="166"/>
        <v>00881</v>
      </c>
      <c r="AC882" s="69" t="str">
        <f t="shared" si="167"/>
        <v>Ade-South</v>
      </c>
      <c r="AD882" s="69"/>
      <c r="AE882" s="69"/>
      <c r="AF882" s="69"/>
      <c r="AG882" s="69"/>
      <c r="AH882" s="70"/>
      <c r="AI882" s="71"/>
    </row>
    <row r="883" spans="1:35" x14ac:dyDescent="0.3">
      <c r="A883" s="72" t="s">
        <v>679</v>
      </c>
      <c r="B883" s="73" t="s">
        <v>1578</v>
      </c>
      <c r="C883" s="73" t="s">
        <v>100</v>
      </c>
      <c r="D883" s="73" t="s">
        <v>718</v>
      </c>
      <c r="E883" s="73" t="s">
        <v>403</v>
      </c>
      <c r="F883" s="73">
        <v>4</v>
      </c>
      <c r="G883" s="73">
        <v>6548</v>
      </c>
      <c r="H883" s="73">
        <v>15</v>
      </c>
      <c r="I883" s="73">
        <v>7.5</v>
      </c>
      <c r="J883" s="73" t="s">
        <v>635</v>
      </c>
      <c r="K883" s="73" t="s">
        <v>384</v>
      </c>
      <c r="L883" s="73" t="s">
        <v>665</v>
      </c>
      <c r="M883" s="73">
        <f t="shared" si="157"/>
        <v>26192</v>
      </c>
      <c r="N883" s="73">
        <f t="shared" si="158"/>
        <v>3928.8</v>
      </c>
      <c r="O883" s="73">
        <f t="shared" si="159"/>
        <v>22263.200000000001</v>
      </c>
      <c r="P883" s="73">
        <f t="shared" si="160"/>
        <v>1669.74</v>
      </c>
      <c r="Q883" s="73">
        <f t="shared" si="161"/>
        <v>23932.940000000002</v>
      </c>
      <c r="R883" s="73"/>
      <c r="S883" s="73"/>
      <c r="T883" s="73">
        <f t="shared" si="162"/>
        <v>1669.74</v>
      </c>
      <c r="U883" s="73"/>
      <c r="V883" s="73"/>
      <c r="W883" s="73">
        <f t="shared" si="163"/>
        <v>24432.940000000002</v>
      </c>
      <c r="X883" s="73" t="str">
        <f t="shared" si="164"/>
        <v>Low Sale</v>
      </c>
      <c r="Y883" s="73">
        <f t="shared" si="168"/>
        <v>0</v>
      </c>
      <c r="Z883" s="73" t="str" cm="1">
        <f t="array" ref="Z883">_xlfn.IFS(Q883&gt;=300000,"Large",Q883&gt;=150000,"Medium", Q883&gt;=0,"Small")</f>
        <v>Small</v>
      </c>
      <c r="AA883" s="73" t="str">
        <f t="shared" si="165"/>
        <v>J</v>
      </c>
      <c r="AB883" s="73" t="str">
        <f t="shared" si="166"/>
        <v>00882</v>
      </c>
      <c r="AC883" s="73" t="str">
        <f t="shared" si="167"/>
        <v>Kemi-East</v>
      </c>
      <c r="AD883" s="73"/>
      <c r="AE883" s="73"/>
      <c r="AF883" s="73"/>
      <c r="AG883" s="73"/>
      <c r="AH883" s="74"/>
      <c r="AI883" s="75"/>
    </row>
    <row r="884" spans="1:35" x14ac:dyDescent="0.3">
      <c r="A884" s="76" t="s">
        <v>696</v>
      </c>
      <c r="B884" s="69" t="s">
        <v>1579</v>
      </c>
      <c r="C884" s="69" t="s">
        <v>639</v>
      </c>
      <c r="D884" s="69" t="s">
        <v>718</v>
      </c>
      <c r="E884" s="69" t="s">
        <v>403</v>
      </c>
      <c r="F884" s="69">
        <v>41</v>
      </c>
      <c r="G884" s="69">
        <v>1192</v>
      </c>
      <c r="H884" s="69">
        <v>15</v>
      </c>
      <c r="I884" s="69">
        <v>7.5</v>
      </c>
      <c r="J884" s="69" t="s">
        <v>635</v>
      </c>
      <c r="K884" s="69" t="s">
        <v>384</v>
      </c>
      <c r="L884" s="69" t="s">
        <v>636</v>
      </c>
      <c r="M884" s="69">
        <f t="shared" si="157"/>
        <v>48872</v>
      </c>
      <c r="N884" s="69">
        <f t="shared" si="158"/>
        <v>7330.8</v>
      </c>
      <c r="O884" s="69">
        <f t="shared" si="159"/>
        <v>41541.199999999997</v>
      </c>
      <c r="P884" s="69">
        <f t="shared" si="160"/>
        <v>3115.59</v>
      </c>
      <c r="Q884" s="69">
        <f t="shared" si="161"/>
        <v>44656.789999999994</v>
      </c>
      <c r="R884" s="69"/>
      <c r="S884" s="69"/>
      <c r="T884" s="69">
        <f t="shared" si="162"/>
        <v>3115.5899999999997</v>
      </c>
      <c r="U884" s="69"/>
      <c r="V884" s="69"/>
      <c r="W884" s="69">
        <f t="shared" si="163"/>
        <v>45156.789999999994</v>
      </c>
      <c r="X884" s="69" t="str">
        <f t="shared" si="164"/>
        <v>Low Sale</v>
      </c>
      <c r="Y884" s="69">
        <f t="shared" si="168"/>
        <v>2077.06</v>
      </c>
      <c r="Z884" s="69" t="str" cm="1">
        <f t="array" ref="Z884">_xlfn.IFS(Q884&gt;=300000,"Large",Q884&gt;=150000,"Medium", Q884&gt;=0,"Small")</f>
        <v>Small</v>
      </c>
      <c r="AA884" s="69" t="str">
        <f t="shared" si="165"/>
        <v>J</v>
      </c>
      <c r="AB884" s="69" t="str">
        <f t="shared" si="166"/>
        <v>00883</v>
      </c>
      <c r="AC884" s="69" t="str">
        <f t="shared" si="167"/>
        <v>Grace-South</v>
      </c>
      <c r="AD884" s="69"/>
      <c r="AE884" s="69"/>
      <c r="AF884" s="69"/>
      <c r="AG884" s="69"/>
      <c r="AH884" s="70"/>
      <c r="AI884" s="71"/>
    </row>
    <row r="885" spans="1:35" x14ac:dyDescent="0.3">
      <c r="A885" s="72" t="s">
        <v>658</v>
      </c>
      <c r="B885" s="73" t="s">
        <v>1580</v>
      </c>
      <c r="C885" s="73" t="s">
        <v>714</v>
      </c>
      <c r="D885" s="73" t="s">
        <v>698</v>
      </c>
      <c r="E885" s="73" t="s">
        <v>377</v>
      </c>
      <c r="F885" s="73">
        <v>1</v>
      </c>
      <c r="G885" s="73">
        <v>10033</v>
      </c>
      <c r="H885" s="73">
        <v>15</v>
      </c>
      <c r="I885" s="73">
        <v>7.5</v>
      </c>
      <c r="J885" s="73" t="s">
        <v>656</v>
      </c>
      <c r="K885" s="73" t="s">
        <v>384</v>
      </c>
      <c r="L885" s="73" t="s">
        <v>649</v>
      </c>
      <c r="M885" s="73">
        <f t="shared" si="157"/>
        <v>10033</v>
      </c>
      <c r="N885" s="73">
        <f t="shared" si="158"/>
        <v>1504.95</v>
      </c>
      <c r="O885" s="73">
        <f t="shared" si="159"/>
        <v>8528.0499999999993</v>
      </c>
      <c r="P885" s="73">
        <f t="shared" si="160"/>
        <v>639.60374999999988</v>
      </c>
      <c r="Q885" s="73">
        <f t="shared" si="161"/>
        <v>9167.6537499999995</v>
      </c>
      <c r="R885" s="73"/>
      <c r="S885" s="73"/>
      <c r="T885" s="73">
        <f t="shared" si="162"/>
        <v>639.60374999999988</v>
      </c>
      <c r="U885" s="73"/>
      <c r="V885" s="73"/>
      <c r="W885" s="73">
        <f t="shared" si="163"/>
        <v>9667.6537499999995</v>
      </c>
      <c r="X885" s="73" t="str">
        <f t="shared" si="164"/>
        <v>Low Sale</v>
      </c>
      <c r="Y885" s="73">
        <f t="shared" si="168"/>
        <v>0</v>
      </c>
      <c r="Z885" s="73" t="str" cm="1">
        <f t="array" ref="Z885">_xlfn.IFS(Q885&gt;=300000,"Large",Q885&gt;=150000,"Medium", Q885&gt;=0,"Small")</f>
        <v>Small</v>
      </c>
      <c r="AA885" s="73" t="str">
        <f t="shared" si="165"/>
        <v>J</v>
      </c>
      <c r="AB885" s="73" t="str">
        <f t="shared" si="166"/>
        <v>00884</v>
      </c>
      <c r="AC885" s="73" t="str">
        <f t="shared" si="167"/>
        <v>Hassan-West</v>
      </c>
      <c r="AD885" s="73"/>
      <c r="AE885" s="73"/>
      <c r="AF885" s="73"/>
      <c r="AG885" s="73"/>
      <c r="AH885" s="74"/>
      <c r="AI885" s="75"/>
    </row>
    <row r="886" spans="1:35" x14ac:dyDescent="0.3">
      <c r="A886" s="76" t="s">
        <v>676</v>
      </c>
      <c r="B886" s="69" t="s">
        <v>1581</v>
      </c>
      <c r="C886" s="69" t="s">
        <v>100</v>
      </c>
      <c r="D886" s="69" t="s">
        <v>698</v>
      </c>
      <c r="E886" s="69" t="s">
        <v>377</v>
      </c>
      <c r="F886" s="69">
        <v>46</v>
      </c>
      <c r="G886" s="69">
        <v>3948</v>
      </c>
      <c r="H886" s="69">
        <v>15</v>
      </c>
      <c r="I886" s="69">
        <v>7.5</v>
      </c>
      <c r="J886" s="69" t="s">
        <v>648</v>
      </c>
      <c r="K886" s="69" t="s">
        <v>384</v>
      </c>
      <c r="L886" s="69" t="s">
        <v>665</v>
      </c>
      <c r="M886" s="69">
        <f t="shared" si="157"/>
        <v>181608</v>
      </c>
      <c r="N886" s="69">
        <f t="shared" si="158"/>
        <v>27241.200000000001</v>
      </c>
      <c r="O886" s="69">
        <f t="shared" si="159"/>
        <v>154366.79999999999</v>
      </c>
      <c r="P886" s="69">
        <f t="shared" si="160"/>
        <v>11577.51</v>
      </c>
      <c r="Q886" s="69">
        <f t="shared" si="161"/>
        <v>165944.31</v>
      </c>
      <c r="R886" s="69"/>
      <c r="S886" s="69"/>
      <c r="T886" s="69">
        <f t="shared" si="162"/>
        <v>11577.509999999998</v>
      </c>
      <c r="U886" s="69"/>
      <c r="V886" s="69"/>
      <c r="W886" s="69">
        <f t="shared" si="163"/>
        <v>166444.31</v>
      </c>
      <c r="X886" s="69" t="str">
        <f t="shared" si="164"/>
        <v>High sale</v>
      </c>
      <c r="Y886" s="69">
        <f t="shared" si="168"/>
        <v>7718.34</v>
      </c>
      <c r="Z886" s="69" t="str" cm="1">
        <f t="array" ref="Z886">_xlfn.IFS(Q886&gt;=300000,"Large",Q886&gt;=150000,"Medium", Q886&gt;=0,"Small")</f>
        <v>Medium</v>
      </c>
      <c r="AA886" s="69" t="str">
        <f t="shared" si="165"/>
        <v>J</v>
      </c>
      <c r="AB886" s="69" t="str">
        <f t="shared" si="166"/>
        <v>00885</v>
      </c>
      <c r="AC886" s="69" t="str">
        <f t="shared" si="167"/>
        <v>Kemi-East</v>
      </c>
      <c r="AD886" s="69"/>
      <c r="AE886" s="69"/>
      <c r="AF886" s="69"/>
      <c r="AG886" s="69"/>
      <c r="AH886" s="70"/>
      <c r="AI886" s="71"/>
    </row>
    <row r="887" spans="1:35" x14ac:dyDescent="0.3">
      <c r="A887" s="72" t="s">
        <v>632</v>
      </c>
      <c r="B887" s="73" t="s">
        <v>1582</v>
      </c>
      <c r="C887" s="73" t="s">
        <v>100</v>
      </c>
      <c r="D887" s="73" t="s">
        <v>640</v>
      </c>
      <c r="E887" s="73" t="s">
        <v>641</v>
      </c>
      <c r="F887" s="73">
        <v>20</v>
      </c>
      <c r="G887" s="73">
        <v>13325</v>
      </c>
      <c r="H887" s="73">
        <v>0</v>
      </c>
      <c r="I887" s="73">
        <v>7.5</v>
      </c>
      <c r="J887" s="73" t="s">
        <v>656</v>
      </c>
      <c r="K887" s="73" t="s">
        <v>392</v>
      </c>
      <c r="L887" s="73" t="s">
        <v>643</v>
      </c>
      <c r="M887" s="73">
        <f t="shared" si="157"/>
        <v>266500</v>
      </c>
      <c r="N887" s="73">
        <f t="shared" si="158"/>
        <v>0</v>
      </c>
      <c r="O887" s="73">
        <f t="shared" si="159"/>
        <v>266500</v>
      </c>
      <c r="P887" s="73">
        <f t="shared" si="160"/>
        <v>19987.5</v>
      </c>
      <c r="Q887" s="73">
        <f t="shared" si="161"/>
        <v>286487.5</v>
      </c>
      <c r="R887" s="73"/>
      <c r="S887" s="73"/>
      <c r="T887" s="73">
        <f t="shared" si="162"/>
        <v>19987.5</v>
      </c>
      <c r="U887" s="73"/>
      <c r="V887" s="73"/>
      <c r="W887" s="73">
        <f t="shared" si="163"/>
        <v>286987.5</v>
      </c>
      <c r="X887" s="73" t="str">
        <f t="shared" si="164"/>
        <v>High sale</v>
      </c>
      <c r="Y887" s="73">
        <f t="shared" si="168"/>
        <v>0</v>
      </c>
      <c r="Z887" s="73" t="str" cm="1">
        <f t="array" ref="Z887">_xlfn.IFS(Q887&gt;=300000,"Large",Q887&gt;=150000,"Medium", Q887&gt;=0,"Small")</f>
        <v>Medium</v>
      </c>
      <c r="AA887" s="73" t="str">
        <f t="shared" si="165"/>
        <v>J</v>
      </c>
      <c r="AB887" s="73" t="str">
        <f t="shared" si="166"/>
        <v>00886</v>
      </c>
      <c r="AC887" s="73" t="str">
        <f t="shared" si="167"/>
        <v>Kemi-North</v>
      </c>
      <c r="AD887" s="73"/>
      <c r="AE887" s="73"/>
      <c r="AF887" s="73"/>
      <c r="AG887" s="73"/>
      <c r="AH887" s="74"/>
      <c r="AI887" s="75"/>
    </row>
    <row r="888" spans="1:35" x14ac:dyDescent="0.3">
      <c r="A888" s="76" t="s">
        <v>750</v>
      </c>
      <c r="B888" s="69" t="s">
        <v>1583</v>
      </c>
      <c r="C888" s="69" t="s">
        <v>89</v>
      </c>
      <c r="D888" s="69" t="s">
        <v>675</v>
      </c>
      <c r="E888" s="69" t="s">
        <v>403</v>
      </c>
      <c r="F888" s="69">
        <v>32</v>
      </c>
      <c r="G888" s="69">
        <v>9232</v>
      </c>
      <c r="H888" s="69">
        <v>5</v>
      </c>
      <c r="I888" s="69">
        <v>7.5</v>
      </c>
      <c r="J888" s="69" t="s">
        <v>642</v>
      </c>
      <c r="K888" s="69" t="s">
        <v>384</v>
      </c>
      <c r="L888" s="69" t="s">
        <v>665</v>
      </c>
      <c r="M888" s="69">
        <f t="shared" si="157"/>
        <v>295424</v>
      </c>
      <c r="N888" s="69">
        <f t="shared" si="158"/>
        <v>14771.2</v>
      </c>
      <c r="O888" s="69">
        <f t="shared" si="159"/>
        <v>280652.79999999999</v>
      </c>
      <c r="P888" s="69">
        <f t="shared" si="160"/>
        <v>21048.959999999999</v>
      </c>
      <c r="Q888" s="69">
        <f t="shared" si="161"/>
        <v>301701.76000000001</v>
      </c>
      <c r="R888" s="69"/>
      <c r="S888" s="69"/>
      <c r="T888" s="69">
        <f t="shared" si="162"/>
        <v>21048.959999999999</v>
      </c>
      <c r="U888" s="69"/>
      <c r="V888" s="69"/>
      <c r="W888" s="69">
        <f t="shared" si="163"/>
        <v>302201.76</v>
      </c>
      <c r="X888" s="69" t="str">
        <f t="shared" si="164"/>
        <v>High sale</v>
      </c>
      <c r="Y888" s="69">
        <f t="shared" si="168"/>
        <v>14032.64</v>
      </c>
      <c r="Z888" s="69" t="str" cm="1">
        <f t="array" ref="Z888">_xlfn.IFS(Q888&gt;=300000,"Large",Q888&gt;=150000,"Medium", Q888&gt;=0,"Small")</f>
        <v>Large</v>
      </c>
      <c r="AA888" s="69" t="str">
        <f t="shared" si="165"/>
        <v>J</v>
      </c>
      <c r="AB888" s="69" t="str">
        <f t="shared" si="166"/>
        <v>00887</v>
      </c>
      <c r="AC888" s="69" t="str">
        <f t="shared" si="167"/>
        <v>Chinedu-East</v>
      </c>
      <c r="AD888" s="69"/>
      <c r="AE888" s="69"/>
      <c r="AF888" s="69"/>
      <c r="AG888" s="69"/>
      <c r="AH888" s="70"/>
      <c r="AI888" s="71"/>
    </row>
    <row r="889" spans="1:35" x14ac:dyDescent="0.3">
      <c r="A889" s="72" t="s">
        <v>666</v>
      </c>
      <c r="B889" s="73" t="s">
        <v>1584</v>
      </c>
      <c r="C889" s="73" t="s">
        <v>662</v>
      </c>
      <c r="D889" s="73" t="s">
        <v>718</v>
      </c>
      <c r="E889" s="73" t="s">
        <v>403</v>
      </c>
      <c r="F889" s="73">
        <v>32</v>
      </c>
      <c r="G889" s="73">
        <v>11934</v>
      </c>
      <c r="H889" s="73">
        <v>5</v>
      </c>
      <c r="I889" s="73">
        <v>7.5</v>
      </c>
      <c r="J889" s="73" t="s">
        <v>635</v>
      </c>
      <c r="K889" s="73" t="s">
        <v>384</v>
      </c>
      <c r="L889" s="73" t="s">
        <v>665</v>
      </c>
      <c r="M889" s="73">
        <f t="shared" si="157"/>
        <v>381888</v>
      </c>
      <c r="N889" s="73">
        <f t="shared" si="158"/>
        <v>19094.400000000001</v>
      </c>
      <c r="O889" s="73">
        <f t="shared" si="159"/>
        <v>362793.6</v>
      </c>
      <c r="P889" s="73">
        <f t="shared" si="160"/>
        <v>27209.52</v>
      </c>
      <c r="Q889" s="73">
        <f t="shared" si="161"/>
        <v>390003.12</v>
      </c>
      <c r="R889" s="73"/>
      <c r="S889" s="73"/>
      <c r="T889" s="73">
        <f t="shared" si="162"/>
        <v>27209.519999999997</v>
      </c>
      <c r="U889" s="73"/>
      <c r="V889" s="73"/>
      <c r="W889" s="73">
        <f t="shared" si="163"/>
        <v>390503.12</v>
      </c>
      <c r="X889" s="73" t="str">
        <f t="shared" si="164"/>
        <v>High sale</v>
      </c>
      <c r="Y889" s="73">
        <f t="shared" si="168"/>
        <v>18139.68</v>
      </c>
      <c r="Z889" s="73" t="str" cm="1">
        <f t="array" ref="Z889">_xlfn.IFS(Q889&gt;=300000,"Large",Q889&gt;=150000,"Medium", Q889&gt;=0,"Small")</f>
        <v>Large</v>
      </c>
      <c r="AA889" s="73" t="str">
        <f t="shared" si="165"/>
        <v>J</v>
      </c>
      <c r="AB889" s="73" t="str">
        <f t="shared" si="166"/>
        <v>00888</v>
      </c>
      <c r="AC889" s="73" t="str">
        <f t="shared" si="167"/>
        <v>Ade-East</v>
      </c>
      <c r="AD889" s="73"/>
      <c r="AE889" s="73"/>
      <c r="AF889" s="73"/>
      <c r="AG889" s="73"/>
      <c r="AH889" s="74"/>
      <c r="AI889" s="75"/>
    </row>
    <row r="890" spans="1:35" x14ac:dyDescent="0.3">
      <c r="A890" s="76" t="s">
        <v>721</v>
      </c>
      <c r="B890" s="69" t="s">
        <v>1585</v>
      </c>
      <c r="C890" s="69" t="s">
        <v>93</v>
      </c>
      <c r="D890" s="69" t="s">
        <v>698</v>
      </c>
      <c r="E890" s="69" t="s">
        <v>377</v>
      </c>
      <c r="F890" s="69">
        <v>34</v>
      </c>
      <c r="G890" s="69">
        <v>11472</v>
      </c>
      <c r="H890" s="69">
        <v>5</v>
      </c>
      <c r="I890" s="69">
        <v>7.5</v>
      </c>
      <c r="J890" s="69" t="s">
        <v>635</v>
      </c>
      <c r="K890" s="69" t="s">
        <v>392</v>
      </c>
      <c r="L890" s="69" t="s">
        <v>665</v>
      </c>
      <c r="M890" s="69">
        <f t="shared" si="157"/>
        <v>390048</v>
      </c>
      <c r="N890" s="69">
        <f t="shared" si="158"/>
        <v>19502.400000000001</v>
      </c>
      <c r="O890" s="69">
        <f t="shared" si="159"/>
        <v>370545.6</v>
      </c>
      <c r="P890" s="69">
        <f t="shared" si="160"/>
        <v>27790.92</v>
      </c>
      <c r="Q890" s="69">
        <f t="shared" si="161"/>
        <v>398336.51999999996</v>
      </c>
      <c r="R890" s="69"/>
      <c r="S890" s="69"/>
      <c r="T890" s="69">
        <f t="shared" si="162"/>
        <v>27790.92</v>
      </c>
      <c r="U890" s="69"/>
      <c r="V890" s="69"/>
      <c r="W890" s="69">
        <f t="shared" si="163"/>
        <v>398836.51999999996</v>
      </c>
      <c r="X890" s="69" t="str">
        <f t="shared" si="164"/>
        <v>High sale</v>
      </c>
      <c r="Y890" s="69">
        <f t="shared" si="168"/>
        <v>18527.28</v>
      </c>
      <c r="Z890" s="69" t="str" cm="1">
        <f t="array" ref="Z890">_xlfn.IFS(Q890&gt;=300000,"Large",Q890&gt;=150000,"Medium", Q890&gt;=0,"Small")</f>
        <v>Large</v>
      </c>
      <c r="AA890" s="69" t="str">
        <f t="shared" si="165"/>
        <v>J</v>
      </c>
      <c r="AB890" s="69" t="str">
        <f t="shared" si="166"/>
        <v>00889</v>
      </c>
      <c r="AC890" s="69" t="str">
        <f t="shared" si="167"/>
        <v>Ibrahim-East</v>
      </c>
      <c r="AD890" s="69"/>
      <c r="AE890" s="69"/>
      <c r="AF890" s="69"/>
      <c r="AG890" s="69"/>
      <c r="AH890" s="70"/>
      <c r="AI890" s="71"/>
    </row>
    <row r="891" spans="1:35" x14ac:dyDescent="0.3">
      <c r="A891" s="72" t="s">
        <v>743</v>
      </c>
      <c r="B891" s="73" t="s">
        <v>1586</v>
      </c>
      <c r="C891" s="73" t="s">
        <v>646</v>
      </c>
      <c r="D891" s="73" t="s">
        <v>672</v>
      </c>
      <c r="E891" s="73" t="s">
        <v>673</v>
      </c>
      <c r="F891" s="73">
        <v>36</v>
      </c>
      <c r="G891" s="73">
        <v>7660</v>
      </c>
      <c r="H891" s="73">
        <v>0</v>
      </c>
      <c r="I891" s="73">
        <v>7.5</v>
      </c>
      <c r="J891" s="73" t="s">
        <v>656</v>
      </c>
      <c r="K891" s="73" t="s">
        <v>372</v>
      </c>
      <c r="L891" s="73" t="s">
        <v>665</v>
      </c>
      <c r="M891" s="73">
        <f t="shared" si="157"/>
        <v>275760</v>
      </c>
      <c r="N891" s="73">
        <f t="shared" si="158"/>
        <v>0</v>
      </c>
      <c r="O891" s="73">
        <f t="shared" si="159"/>
        <v>275760</v>
      </c>
      <c r="P891" s="73">
        <f t="shared" si="160"/>
        <v>20682</v>
      </c>
      <c r="Q891" s="73">
        <f t="shared" si="161"/>
        <v>296442</v>
      </c>
      <c r="R891" s="73"/>
      <c r="S891" s="73"/>
      <c r="T891" s="73">
        <f t="shared" si="162"/>
        <v>20682</v>
      </c>
      <c r="U891" s="73"/>
      <c r="V891" s="73"/>
      <c r="W891" s="73">
        <f t="shared" si="163"/>
        <v>296942</v>
      </c>
      <c r="X891" s="73" t="str">
        <f t="shared" si="164"/>
        <v>High sale</v>
      </c>
      <c r="Y891" s="73">
        <f t="shared" si="168"/>
        <v>13788</v>
      </c>
      <c r="Z891" s="73" t="str" cm="1">
        <f t="array" ref="Z891">_xlfn.IFS(Q891&gt;=300000,"Large",Q891&gt;=150000,"Medium", Q891&gt;=0,"Small")</f>
        <v>Medium</v>
      </c>
      <c r="AA891" s="73" t="str">
        <f t="shared" si="165"/>
        <v>J</v>
      </c>
      <c r="AB891" s="73" t="str">
        <f t="shared" si="166"/>
        <v>00890</v>
      </c>
      <c r="AC891" s="73" t="str">
        <f t="shared" si="167"/>
        <v>Lucky-East</v>
      </c>
      <c r="AD891" s="73"/>
      <c r="AE891" s="73"/>
      <c r="AF891" s="73"/>
      <c r="AG891" s="73"/>
      <c r="AH891" s="74"/>
      <c r="AI891" s="75"/>
    </row>
    <row r="892" spans="1:35" x14ac:dyDescent="0.3">
      <c r="A892" s="76" t="s">
        <v>699</v>
      </c>
      <c r="B892" s="69" t="s">
        <v>1587</v>
      </c>
      <c r="C892" s="69" t="s">
        <v>89</v>
      </c>
      <c r="D892" s="69" t="s">
        <v>634</v>
      </c>
      <c r="E892" s="69" t="s">
        <v>377</v>
      </c>
      <c r="F892" s="69">
        <v>45</v>
      </c>
      <c r="G892" s="69">
        <v>12461</v>
      </c>
      <c r="H892" s="69">
        <v>15</v>
      </c>
      <c r="I892" s="69">
        <v>7.5</v>
      </c>
      <c r="J892" s="69" t="s">
        <v>656</v>
      </c>
      <c r="K892" s="69" t="s">
        <v>372</v>
      </c>
      <c r="L892" s="69" t="s">
        <v>643</v>
      </c>
      <c r="M892" s="69">
        <f t="shared" si="157"/>
        <v>560745</v>
      </c>
      <c r="N892" s="69">
        <f t="shared" si="158"/>
        <v>84111.75</v>
      </c>
      <c r="O892" s="69">
        <f t="shared" si="159"/>
        <v>476633.25</v>
      </c>
      <c r="P892" s="69">
        <f t="shared" si="160"/>
        <v>35747.493750000001</v>
      </c>
      <c r="Q892" s="69">
        <f t="shared" si="161"/>
        <v>512380.74375000002</v>
      </c>
      <c r="R892" s="69"/>
      <c r="S892" s="69"/>
      <c r="T892" s="69">
        <f t="shared" si="162"/>
        <v>35747.493750000001</v>
      </c>
      <c r="U892" s="69"/>
      <c r="V892" s="69"/>
      <c r="W892" s="69">
        <f t="shared" si="163"/>
        <v>512880.74375000002</v>
      </c>
      <c r="X892" s="69" t="str">
        <f t="shared" si="164"/>
        <v>High sale</v>
      </c>
      <c r="Y892" s="69">
        <f t="shared" si="168"/>
        <v>23831.662500000002</v>
      </c>
      <c r="Z892" s="69" t="str" cm="1">
        <f t="array" ref="Z892">_xlfn.IFS(Q892&gt;=300000,"Large",Q892&gt;=150000,"Medium", Q892&gt;=0,"Small")</f>
        <v>Large</v>
      </c>
      <c r="AA892" s="69" t="str">
        <f t="shared" si="165"/>
        <v>J</v>
      </c>
      <c r="AB892" s="69" t="str">
        <f t="shared" si="166"/>
        <v>00891</v>
      </c>
      <c r="AC892" s="69" t="str">
        <f t="shared" si="167"/>
        <v>Chinedu-North</v>
      </c>
      <c r="AD892" s="69"/>
      <c r="AE892" s="69"/>
      <c r="AF892" s="69"/>
      <c r="AG892" s="69"/>
      <c r="AH892" s="70"/>
      <c r="AI892" s="71"/>
    </row>
    <row r="893" spans="1:35" x14ac:dyDescent="0.3">
      <c r="A893" s="72" t="s">
        <v>743</v>
      </c>
      <c r="B893" s="73" t="s">
        <v>1588</v>
      </c>
      <c r="C893" s="73" t="s">
        <v>714</v>
      </c>
      <c r="D893" s="73" t="s">
        <v>718</v>
      </c>
      <c r="E893" s="73" t="s">
        <v>403</v>
      </c>
      <c r="F893" s="73">
        <v>29</v>
      </c>
      <c r="G893" s="73">
        <v>8543</v>
      </c>
      <c r="H893" s="73">
        <v>10</v>
      </c>
      <c r="I893" s="73">
        <v>7.5</v>
      </c>
      <c r="J893" s="73" t="s">
        <v>635</v>
      </c>
      <c r="K893" s="73" t="s">
        <v>384</v>
      </c>
      <c r="L893" s="73" t="s">
        <v>649</v>
      </c>
      <c r="M893" s="73">
        <f t="shared" si="157"/>
        <v>247747</v>
      </c>
      <c r="N893" s="73">
        <f t="shared" si="158"/>
        <v>24774.7</v>
      </c>
      <c r="O893" s="73">
        <f t="shared" si="159"/>
        <v>222972.3</v>
      </c>
      <c r="P893" s="73">
        <f t="shared" si="160"/>
        <v>16722.922500000001</v>
      </c>
      <c r="Q893" s="73">
        <f t="shared" si="161"/>
        <v>239695.22249999997</v>
      </c>
      <c r="R893" s="73"/>
      <c r="S893" s="73"/>
      <c r="T893" s="73">
        <f t="shared" si="162"/>
        <v>16722.922499999997</v>
      </c>
      <c r="U893" s="73"/>
      <c r="V893" s="73"/>
      <c r="W893" s="73">
        <f t="shared" si="163"/>
        <v>240195.22249999997</v>
      </c>
      <c r="X893" s="73" t="str">
        <f t="shared" si="164"/>
        <v>High sale</v>
      </c>
      <c r="Y893" s="73">
        <f t="shared" si="168"/>
        <v>0</v>
      </c>
      <c r="Z893" s="73" t="str" cm="1">
        <f t="array" ref="Z893">_xlfn.IFS(Q893&gt;=300000,"Large",Q893&gt;=150000,"Medium", Q893&gt;=0,"Small")</f>
        <v>Medium</v>
      </c>
      <c r="AA893" s="73" t="str">
        <f t="shared" si="165"/>
        <v>J</v>
      </c>
      <c r="AB893" s="73" t="str">
        <f t="shared" si="166"/>
        <v>00892</v>
      </c>
      <c r="AC893" s="73" t="str">
        <f t="shared" si="167"/>
        <v>Hassan-West</v>
      </c>
      <c r="AD893" s="73"/>
      <c r="AE893" s="73"/>
      <c r="AF893" s="73"/>
      <c r="AG893" s="73"/>
      <c r="AH893" s="74"/>
      <c r="AI893" s="75"/>
    </row>
    <row r="894" spans="1:35" x14ac:dyDescent="0.3">
      <c r="A894" s="76" t="s">
        <v>727</v>
      </c>
      <c r="B894" s="69" t="s">
        <v>1589</v>
      </c>
      <c r="C894" s="69" t="s">
        <v>93</v>
      </c>
      <c r="D894" s="69" t="s">
        <v>660</v>
      </c>
      <c r="E894" s="69" t="s">
        <v>406</v>
      </c>
      <c r="F894" s="69">
        <v>42</v>
      </c>
      <c r="G894" s="69">
        <v>11359</v>
      </c>
      <c r="H894" s="69">
        <v>15</v>
      </c>
      <c r="I894" s="69">
        <v>7.5</v>
      </c>
      <c r="J894" s="69" t="s">
        <v>635</v>
      </c>
      <c r="K894" s="69" t="s">
        <v>392</v>
      </c>
      <c r="L894" s="69" t="s">
        <v>636</v>
      </c>
      <c r="M894" s="69">
        <f t="shared" si="157"/>
        <v>477078</v>
      </c>
      <c r="N894" s="69">
        <f t="shared" si="158"/>
        <v>71561.7</v>
      </c>
      <c r="O894" s="69">
        <f t="shared" si="159"/>
        <v>405516.3</v>
      </c>
      <c r="P894" s="69">
        <f t="shared" si="160"/>
        <v>30413.7225</v>
      </c>
      <c r="Q894" s="69">
        <f t="shared" si="161"/>
        <v>435930.02249999996</v>
      </c>
      <c r="R894" s="69"/>
      <c r="S894" s="69"/>
      <c r="T894" s="69">
        <f t="shared" si="162"/>
        <v>30413.722499999996</v>
      </c>
      <c r="U894" s="69"/>
      <c r="V894" s="69"/>
      <c r="W894" s="69">
        <f t="shared" si="163"/>
        <v>436430.02249999996</v>
      </c>
      <c r="X894" s="69" t="str">
        <f t="shared" si="164"/>
        <v>High sale</v>
      </c>
      <c r="Y894" s="69">
        <f t="shared" si="168"/>
        <v>20275.815000000002</v>
      </c>
      <c r="Z894" s="69" t="str" cm="1">
        <f t="array" ref="Z894">_xlfn.IFS(Q894&gt;=300000,"Large",Q894&gt;=150000,"Medium", Q894&gt;=0,"Small")</f>
        <v>Large</v>
      </c>
      <c r="AA894" s="69" t="str">
        <f t="shared" si="165"/>
        <v>J</v>
      </c>
      <c r="AB894" s="69" t="str">
        <f t="shared" si="166"/>
        <v>00893</v>
      </c>
      <c r="AC894" s="69" t="str">
        <f t="shared" si="167"/>
        <v>Ibrahim-South</v>
      </c>
      <c r="AD894" s="69"/>
      <c r="AE894" s="69"/>
      <c r="AF894" s="69"/>
      <c r="AG894" s="69"/>
      <c r="AH894" s="70"/>
      <c r="AI894" s="71"/>
    </row>
    <row r="895" spans="1:35" x14ac:dyDescent="0.3">
      <c r="A895" s="72" t="s">
        <v>691</v>
      </c>
      <c r="B895" s="73" t="s">
        <v>1590</v>
      </c>
      <c r="C895" s="73" t="s">
        <v>714</v>
      </c>
      <c r="D895" s="73" t="s">
        <v>216</v>
      </c>
      <c r="E895" s="73" t="s">
        <v>647</v>
      </c>
      <c r="F895" s="73">
        <v>12</v>
      </c>
      <c r="G895" s="73">
        <v>1503</v>
      </c>
      <c r="H895" s="73">
        <v>10</v>
      </c>
      <c r="I895" s="73">
        <v>7.5</v>
      </c>
      <c r="J895" s="73" t="s">
        <v>648</v>
      </c>
      <c r="K895" s="73" t="s">
        <v>384</v>
      </c>
      <c r="L895" s="73" t="s">
        <v>636</v>
      </c>
      <c r="M895" s="73">
        <f t="shared" si="157"/>
        <v>18036</v>
      </c>
      <c r="N895" s="73">
        <f t="shared" si="158"/>
        <v>1803.6</v>
      </c>
      <c r="O895" s="73">
        <f t="shared" si="159"/>
        <v>16232.4</v>
      </c>
      <c r="P895" s="73">
        <f t="shared" si="160"/>
        <v>1217.43</v>
      </c>
      <c r="Q895" s="73">
        <f t="shared" si="161"/>
        <v>17449.829999999998</v>
      </c>
      <c r="R895" s="73"/>
      <c r="S895" s="73"/>
      <c r="T895" s="73">
        <f t="shared" si="162"/>
        <v>1217.4299999999998</v>
      </c>
      <c r="U895" s="73"/>
      <c r="V895" s="73"/>
      <c r="W895" s="73">
        <f t="shared" si="163"/>
        <v>17949.829999999998</v>
      </c>
      <c r="X895" s="73" t="str">
        <f t="shared" si="164"/>
        <v>Low Sale</v>
      </c>
      <c r="Y895" s="73">
        <f t="shared" si="168"/>
        <v>0</v>
      </c>
      <c r="Z895" s="73" t="str" cm="1">
        <f t="array" ref="Z895">_xlfn.IFS(Q895&gt;=300000,"Large",Q895&gt;=150000,"Medium", Q895&gt;=0,"Small")</f>
        <v>Small</v>
      </c>
      <c r="AA895" s="73" t="str">
        <f t="shared" si="165"/>
        <v>J</v>
      </c>
      <c r="AB895" s="73" t="str">
        <f t="shared" si="166"/>
        <v>00894</v>
      </c>
      <c r="AC895" s="73" t="str">
        <f t="shared" si="167"/>
        <v>Hassan-South</v>
      </c>
      <c r="AD895" s="73"/>
      <c r="AE895" s="73"/>
      <c r="AF895" s="73"/>
      <c r="AG895" s="73"/>
      <c r="AH895" s="74"/>
      <c r="AI895" s="75"/>
    </row>
    <row r="896" spans="1:35" x14ac:dyDescent="0.3">
      <c r="A896" s="76" t="s">
        <v>687</v>
      </c>
      <c r="B896" s="69" t="s">
        <v>1591</v>
      </c>
      <c r="C896" s="69" t="s">
        <v>89</v>
      </c>
      <c r="D896" s="69" t="s">
        <v>685</v>
      </c>
      <c r="E896" s="69" t="s">
        <v>406</v>
      </c>
      <c r="F896" s="69">
        <v>48</v>
      </c>
      <c r="G896" s="69">
        <v>326</v>
      </c>
      <c r="H896" s="69">
        <v>15</v>
      </c>
      <c r="I896" s="69">
        <v>7.5</v>
      </c>
      <c r="J896" s="69" t="s">
        <v>635</v>
      </c>
      <c r="K896" s="69" t="s">
        <v>384</v>
      </c>
      <c r="L896" s="69" t="s">
        <v>636</v>
      </c>
      <c r="M896" s="69">
        <f t="shared" si="157"/>
        <v>15648</v>
      </c>
      <c r="N896" s="69">
        <f t="shared" si="158"/>
        <v>2347.1999999999998</v>
      </c>
      <c r="O896" s="69">
        <f t="shared" si="159"/>
        <v>13300.8</v>
      </c>
      <c r="P896" s="69">
        <f t="shared" si="160"/>
        <v>997.56</v>
      </c>
      <c r="Q896" s="69">
        <f t="shared" si="161"/>
        <v>14298.359999999999</v>
      </c>
      <c r="R896" s="69"/>
      <c r="S896" s="69"/>
      <c r="T896" s="69">
        <f t="shared" si="162"/>
        <v>997.56</v>
      </c>
      <c r="U896" s="69"/>
      <c r="V896" s="69"/>
      <c r="W896" s="69">
        <f t="shared" si="163"/>
        <v>14798.359999999999</v>
      </c>
      <c r="X896" s="69" t="str">
        <f t="shared" si="164"/>
        <v>Low Sale</v>
      </c>
      <c r="Y896" s="69">
        <f t="shared" si="168"/>
        <v>665.04</v>
      </c>
      <c r="Z896" s="69" t="str" cm="1">
        <f t="array" ref="Z896">_xlfn.IFS(Q896&gt;=300000,"Large",Q896&gt;=150000,"Medium", Q896&gt;=0,"Small")</f>
        <v>Small</v>
      </c>
      <c r="AA896" s="69" t="str">
        <f t="shared" si="165"/>
        <v>J</v>
      </c>
      <c r="AB896" s="69" t="str">
        <f t="shared" si="166"/>
        <v>00895</v>
      </c>
      <c r="AC896" s="69" t="str">
        <f t="shared" si="167"/>
        <v>Chinedu-South</v>
      </c>
      <c r="AD896" s="69"/>
      <c r="AE896" s="69"/>
      <c r="AF896" s="69"/>
      <c r="AG896" s="69"/>
      <c r="AH896" s="70"/>
      <c r="AI896" s="71"/>
    </row>
    <row r="897" spans="1:35" x14ac:dyDescent="0.3">
      <c r="A897" s="72" t="s">
        <v>654</v>
      </c>
      <c r="B897" s="73" t="s">
        <v>1592</v>
      </c>
      <c r="C897" s="73" t="s">
        <v>646</v>
      </c>
      <c r="D897" s="73" t="s">
        <v>660</v>
      </c>
      <c r="E897" s="73" t="s">
        <v>406</v>
      </c>
      <c r="F897" s="73">
        <v>6</v>
      </c>
      <c r="G897" s="73">
        <v>3222</v>
      </c>
      <c r="H897" s="73">
        <v>5</v>
      </c>
      <c r="I897" s="73">
        <v>7.5</v>
      </c>
      <c r="J897" s="73" t="s">
        <v>648</v>
      </c>
      <c r="K897" s="73" t="s">
        <v>372</v>
      </c>
      <c r="L897" s="73" t="s">
        <v>649</v>
      </c>
      <c r="M897" s="73">
        <f t="shared" si="157"/>
        <v>19332</v>
      </c>
      <c r="N897" s="73">
        <f t="shared" si="158"/>
        <v>966.6</v>
      </c>
      <c r="O897" s="73">
        <f t="shared" si="159"/>
        <v>18365.400000000001</v>
      </c>
      <c r="P897" s="73">
        <f t="shared" si="160"/>
        <v>1377.405</v>
      </c>
      <c r="Q897" s="73">
        <f t="shared" si="161"/>
        <v>19742.805</v>
      </c>
      <c r="R897" s="73"/>
      <c r="S897" s="73"/>
      <c r="T897" s="73">
        <f t="shared" si="162"/>
        <v>1377.405</v>
      </c>
      <c r="U897" s="73"/>
      <c r="V897" s="73"/>
      <c r="W897" s="73">
        <f t="shared" si="163"/>
        <v>20242.805</v>
      </c>
      <c r="X897" s="73" t="str">
        <f t="shared" si="164"/>
        <v>Low Sale</v>
      </c>
      <c r="Y897" s="73">
        <f t="shared" si="168"/>
        <v>0</v>
      </c>
      <c r="Z897" s="73" t="str" cm="1">
        <f t="array" ref="Z897">_xlfn.IFS(Q897&gt;=300000,"Large",Q897&gt;=150000,"Medium", Q897&gt;=0,"Small")</f>
        <v>Small</v>
      </c>
      <c r="AA897" s="73" t="str">
        <f t="shared" si="165"/>
        <v>J</v>
      </c>
      <c r="AB897" s="73" t="str">
        <f t="shared" si="166"/>
        <v>00896</v>
      </c>
      <c r="AC897" s="73" t="str">
        <f t="shared" si="167"/>
        <v>Lucky-West</v>
      </c>
      <c r="AD897" s="73"/>
      <c r="AE897" s="73"/>
      <c r="AF897" s="73"/>
      <c r="AG897" s="73"/>
      <c r="AH897" s="74"/>
      <c r="AI897" s="75"/>
    </row>
    <row r="898" spans="1:35" x14ac:dyDescent="0.3">
      <c r="A898" s="76" t="s">
        <v>824</v>
      </c>
      <c r="B898" s="69" t="s">
        <v>1593</v>
      </c>
      <c r="C898" s="69" t="s">
        <v>662</v>
      </c>
      <c r="D898" s="69" t="s">
        <v>690</v>
      </c>
      <c r="E898" s="69" t="s">
        <v>408</v>
      </c>
      <c r="F898" s="69">
        <v>17</v>
      </c>
      <c r="G898" s="69">
        <v>2848</v>
      </c>
      <c r="H898" s="69">
        <v>15</v>
      </c>
      <c r="I898" s="69">
        <v>7.5</v>
      </c>
      <c r="J898" s="69" t="s">
        <v>642</v>
      </c>
      <c r="K898" s="69" t="s">
        <v>372</v>
      </c>
      <c r="L898" s="69" t="s">
        <v>665</v>
      </c>
      <c r="M898" s="69">
        <f t="shared" ref="M898:M961" si="169">SUM(F898*G898)</f>
        <v>48416</v>
      </c>
      <c r="N898" s="69">
        <f t="shared" ref="N898:N961" si="170">SUM(M898*H898/100)</f>
        <v>7262.4</v>
      </c>
      <c r="O898" s="69">
        <f t="shared" ref="O898:O961" si="171">SUM(M898-N898)</f>
        <v>41153.599999999999</v>
      </c>
      <c r="P898" s="69">
        <f t="shared" ref="P898:P961" si="172">SUM(O898*I898/100)</f>
        <v>3086.52</v>
      </c>
      <c r="Q898" s="69">
        <f t="shared" ref="Q898:Q961" si="173">SUM(P898+O898)</f>
        <v>44240.119999999995</v>
      </c>
      <c r="R898" s="69"/>
      <c r="S898" s="69"/>
      <c r="T898" s="69">
        <f t="shared" ref="T898:T961" si="174">$S$4*O898</f>
        <v>3086.52</v>
      </c>
      <c r="U898" s="69"/>
      <c r="V898" s="69"/>
      <c r="W898" s="69">
        <f t="shared" ref="W898:W961" si="175">Q898+$V$5</f>
        <v>44740.119999999995</v>
      </c>
      <c r="X898" s="69" t="str">
        <f t="shared" ref="X898:X961" si="176">IF(Q898&gt;=100000,"High sale","Low Sale")</f>
        <v>Low Sale</v>
      </c>
      <c r="Y898" s="69">
        <f t="shared" si="168"/>
        <v>0</v>
      </c>
      <c r="Z898" s="69" t="str" cm="1">
        <f t="array" ref="Z898">_xlfn.IFS(Q898&gt;=300000,"Large",Q898&gt;=150000,"Medium", Q898&gt;=0,"Small")</f>
        <v>Small</v>
      </c>
      <c r="AA898" s="69" t="str">
        <f t="shared" ref="AA898:AA961" si="177">TEXT(A898,"mmmmm")</f>
        <v>J</v>
      </c>
      <c r="AB898" s="69" t="str">
        <f t="shared" ref="AB898:AB961" si="178">RIGHT(B898,5)</f>
        <v>00897</v>
      </c>
      <c r="AC898" s="69" t="str">
        <f t="shared" ref="AC898:AC961" si="179">_xlfn.CONCAT((C898&amp;"-"&amp;L898))</f>
        <v>Ade-East</v>
      </c>
      <c r="AD898" s="69"/>
      <c r="AE898" s="69"/>
      <c r="AF898" s="69"/>
      <c r="AG898" s="69"/>
      <c r="AH898" s="70"/>
      <c r="AI898" s="71"/>
    </row>
    <row r="899" spans="1:35" x14ac:dyDescent="0.3">
      <c r="A899" s="72" t="s">
        <v>650</v>
      </c>
      <c r="B899" s="73" t="s">
        <v>1594</v>
      </c>
      <c r="C899" s="73" t="s">
        <v>373</v>
      </c>
      <c r="D899" s="73" t="s">
        <v>216</v>
      </c>
      <c r="E899" s="73" t="s">
        <v>647</v>
      </c>
      <c r="F899" s="73">
        <v>42</v>
      </c>
      <c r="G899" s="73">
        <v>9616</v>
      </c>
      <c r="H899" s="73">
        <v>10</v>
      </c>
      <c r="I899" s="73">
        <v>7.5</v>
      </c>
      <c r="J899" s="73" t="s">
        <v>648</v>
      </c>
      <c r="K899" s="73" t="s">
        <v>392</v>
      </c>
      <c r="L899" s="73" t="s">
        <v>636</v>
      </c>
      <c r="M899" s="73">
        <f t="shared" si="169"/>
        <v>403872</v>
      </c>
      <c r="N899" s="73">
        <f t="shared" si="170"/>
        <v>40387.199999999997</v>
      </c>
      <c r="O899" s="73">
        <f t="shared" si="171"/>
        <v>363484.8</v>
      </c>
      <c r="P899" s="73">
        <f t="shared" si="172"/>
        <v>27261.360000000001</v>
      </c>
      <c r="Q899" s="73">
        <f t="shared" si="173"/>
        <v>390746.16</v>
      </c>
      <c r="R899" s="73"/>
      <c r="S899" s="73"/>
      <c r="T899" s="73">
        <f t="shared" si="174"/>
        <v>27261.359999999997</v>
      </c>
      <c r="U899" s="73"/>
      <c r="V899" s="73"/>
      <c r="W899" s="73">
        <f t="shared" si="175"/>
        <v>391246.16</v>
      </c>
      <c r="X899" s="73" t="str">
        <f t="shared" si="176"/>
        <v>High sale</v>
      </c>
      <c r="Y899" s="73">
        <f t="shared" ref="Y899:Y962" si="180">IF(F899&gt;=30,O899*5%,0)</f>
        <v>18174.240000000002</v>
      </c>
      <c r="Z899" s="73" t="str" cm="1">
        <f t="array" ref="Z899">_xlfn.IFS(Q899&gt;=300000,"Large",Q899&gt;=150000,"Medium", Q899&gt;=0,"Small")</f>
        <v>Large</v>
      </c>
      <c r="AA899" s="73" t="str">
        <f t="shared" si="177"/>
        <v>J</v>
      </c>
      <c r="AB899" s="73" t="str">
        <f t="shared" si="178"/>
        <v>00898</v>
      </c>
      <c r="AC899" s="73" t="str">
        <f t="shared" si="179"/>
        <v>Fatima-South</v>
      </c>
      <c r="AD899" s="73"/>
      <c r="AE899" s="73"/>
      <c r="AF899" s="73"/>
      <c r="AG899" s="73"/>
      <c r="AH899" s="74"/>
      <c r="AI899" s="75"/>
    </row>
    <row r="900" spans="1:35" x14ac:dyDescent="0.3">
      <c r="A900" s="76" t="s">
        <v>696</v>
      </c>
      <c r="B900" s="69" t="s">
        <v>1595</v>
      </c>
      <c r="C900" s="69" t="s">
        <v>639</v>
      </c>
      <c r="D900" s="69" t="s">
        <v>685</v>
      </c>
      <c r="E900" s="69" t="s">
        <v>406</v>
      </c>
      <c r="F900" s="69">
        <v>12</v>
      </c>
      <c r="G900" s="69">
        <v>14386</v>
      </c>
      <c r="H900" s="69">
        <v>15</v>
      </c>
      <c r="I900" s="69">
        <v>7.5</v>
      </c>
      <c r="J900" s="69" t="s">
        <v>642</v>
      </c>
      <c r="K900" s="69" t="s">
        <v>372</v>
      </c>
      <c r="L900" s="69" t="s">
        <v>665</v>
      </c>
      <c r="M900" s="69">
        <f t="shared" si="169"/>
        <v>172632</v>
      </c>
      <c r="N900" s="69">
        <f t="shared" si="170"/>
        <v>25894.799999999999</v>
      </c>
      <c r="O900" s="69">
        <f t="shared" si="171"/>
        <v>146737.20000000001</v>
      </c>
      <c r="P900" s="69">
        <f t="shared" si="172"/>
        <v>11005.29</v>
      </c>
      <c r="Q900" s="69">
        <f t="shared" si="173"/>
        <v>157742.49000000002</v>
      </c>
      <c r="R900" s="69"/>
      <c r="S900" s="69"/>
      <c r="T900" s="69">
        <f t="shared" si="174"/>
        <v>11005.29</v>
      </c>
      <c r="U900" s="69"/>
      <c r="V900" s="69"/>
      <c r="W900" s="69">
        <f t="shared" si="175"/>
        <v>158242.49000000002</v>
      </c>
      <c r="X900" s="69" t="str">
        <f t="shared" si="176"/>
        <v>High sale</v>
      </c>
      <c r="Y900" s="69">
        <f t="shared" si="180"/>
        <v>0</v>
      </c>
      <c r="Z900" s="69" t="str" cm="1">
        <f t="array" ref="Z900">_xlfn.IFS(Q900&gt;=300000,"Large",Q900&gt;=150000,"Medium", Q900&gt;=0,"Small")</f>
        <v>Medium</v>
      </c>
      <c r="AA900" s="69" t="str">
        <f t="shared" si="177"/>
        <v>J</v>
      </c>
      <c r="AB900" s="69" t="str">
        <f t="shared" si="178"/>
        <v>00899</v>
      </c>
      <c r="AC900" s="69" t="str">
        <f t="shared" si="179"/>
        <v>Grace-East</v>
      </c>
      <c r="AD900" s="69"/>
      <c r="AE900" s="69"/>
      <c r="AF900" s="69"/>
      <c r="AG900" s="69"/>
      <c r="AH900" s="70"/>
      <c r="AI900" s="71"/>
    </row>
    <row r="901" spans="1:35" x14ac:dyDescent="0.3">
      <c r="A901" s="72" t="s">
        <v>666</v>
      </c>
      <c r="B901" s="73" t="s">
        <v>1596</v>
      </c>
      <c r="C901" s="73" t="s">
        <v>646</v>
      </c>
      <c r="D901" s="73" t="s">
        <v>652</v>
      </c>
      <c r="E901" s="73" t="s">
        <v>653</v>
      </c>
      <c r="F901" s="73">
        <v>47</v>
      </c>
      <c r="G901" s="73">
        <v>11665</v>
      </c>
      <c r="H901" s="73">
        <v>15</v>
      </c>
      <c r="I901" s="73">
        <v>7.5</v>
      </c>
      <c r="J901" s="73" t="s">
        <v>648</v>
      </c>
      <c r="K901" s="73" t="s">
        <v>392</v>
      </c>
      <c r="L901" s="73" t="s">
        <v>649</v>
      </c>
      <c r="M901" s="73">
        <f t="shared" si="169"/>
        <v>548255</v>
      </c>
      <c r="N901" s="73">
        <f t="shared" si="170"/>
        <v>82238.25</v>
      </c>
      <c r="O901" s="73">
        <f t="shared" si="171"/>
        <v>466016.75</v>
      </c>
      <c r="P901" s="73">
        <f t="shared" si="172"/>
        <v>34951.256249999999</v>
      </c>
      <c r="Q901" s="73">
        <f t="shared" si="173"/>
        <v>500968.00624999998</v>
      </c>
      <c r="R901" s="73"/>
      <c r="S901" s="73"/>
      <c r="T901" s="73">
        <f t="shared" si="174"/>
        <v>34951.256249999999</v>
      </c>
      <c r="U901" s="73"/>
      <c r="V901" s="73"/>
      <c r="W901" s="73">
        <f t="shared" si="175"/>
        <v>501468.00624999998</v>
      </c>
      <c r="X901" s="73" t="str">
        <f t="shared" si="176"/>
        <v>High sale</v>
      </c>
      <c r="Y901" s="73">
        <f t="shared" si="180"/>
        <v>23300.837500000001</v>
      </c>
      <c r="Z901" s="73" t="str" cm="1">
        <f t="array" ref="Z901">_xlfn.IFS(Q901&gt;=300000,"Large",Q901&gt;=150000,"Medium", Q901&gt;=0,"Small")</f>
        <v>Large</v>
      </c>
      <c r="AA901" s="73" t="str">
        <f t="shared" si="177"/>
        <v>J</v>
      </c>
      <c r="AB901" s="73" t="str">
        <f t="shared" si="178"/>
        <v>00900</v>
      </c>
      <c r="AC901" s="73" t="str">
        <f t="shared" si="179"/>
        <v>Lucky-West</v>
      </c>
      <c r="AD901" s="73"/>
      <c r="AE901" s="73"/>
      <c r="AF901" s="73"/>
      <c r="AG901" s="73"/>
      <c r="AH901" s="74"/>
      <c r="AI901" s="75"/>
    </row>
    <row r="902" spans="1:35" x14ac:dyDescent="0.3">
      <c r="A902" s="76" t="s">
        <v>632</v>
      </c>
      <c r="B902" s="69" t="s">
        <v>1597</v>
      </c>
      <c r="C902" s="69" t="s">
        <v>379</v>
      </c>
      <c r="D902" s="69" t="s">
        <v>245</v>
      </c>
      <c r="E902" s="69" t="s">
        <v>416</v>
      </c>
      <c r="F902" s="69">
        <v>48</v>
      </c>
      <c r="G902" s="69">
        <v>14812</v>
      </c>
      <c r="H902" s="69">
        <v>10</v>
      </c>
      <c r="I902" s="69">
        <v>7.5</v>
      </c>
      <c r="J902" s="69" t="s">
        <v>648</v>
      </c>
      <c r="K902" s="69" t="s">
        <v>372</v>
      </c>
      <c r="L902" s="69" t="s">
        <v>643</v>
      </c>
      <c r="M902" s="69">
        <f t="shared" si="169"/>
        <v>710976</v>
      </c>
      <c r="N902" s="69">
        <f t="shared" si="170"/>
        <v>71097.600000000006</v>
      </c>
      <c r="O902" s="69">
        <f t="shared" si="171"/>
        <v>639878.40000000002</v>
      </c>
      <c r="P902" s="69">
        <f t="shared" si="172"/>
        <v>47990.879999999997</v>
      </c>
      <c r="Q902" s="69">
        <f t="shared" si="173"/>
        <v>687869.28</v>
      </c>
      <c r="R902" s="69"/>
      <c r="S902" s="69"/>
      <c r="T902" s="69">
        <f t="shared" si="174"/>
        <v>47990.879999999997</v>
      </c>
      <c r="U902" s="69"/>
      <c r="V902" s="69"/>
      <c r="W902" s="69">
        <f t="shared" si="175"/>
        <v>688369.28</v>
      </c>
      <c r="X902" s="69" t="str">
        <f t="shared" si="176"/>
        <v>High sale</v>
      </c>
      <c r="Y902" s="69">
        <f t="shared" si="180"/>
        <v>31993.920000000002</v>
      </c>
      <c r="Z902" s="69" t="str" cm="1">
        <f t="array" ref="Z902">_xlfn.IFS(Q902&gt;=300000,"Large",Q902&gt;=150000,"Medium", Q902&gt;=0,"Small")</f>
        <v>Large</v>
      </c>
      <c r="AA902" s="69" t="str">
        <f t="shared" si="177"/>
        <v>J</v>
      </c>
      <c r="AB902" s="69" t="str">
        <f t="shared" si="178"/>
        <v>00901</v>
      </c>
      <c r="AC902" s="69" t="str">
        <f t="shared" si="179"/>
        <v>John-North</v>
      </c>
      <c r="AD902" s="69"/>
      <c r="AE902" s="69"/>
      <c r="AF902" s="69"/>
      <c r="AG902" s="69"/>
      <c r="AH902" s="70"/>
      <c r="AI902" s="71"/>
    </row>
    <row r="903" spans="1:35" x14ac:dyDescent="0.3">
      <c r="A903" s="72" t="s">
        <v>687</v>
      </c>
      <c r="B903" s="73" t="s">
        <v>1598</v>
      </c>
      <c r="C903" s="73" t="s">
        <v>89</v>
      </c>
      <c r="D903" s="73" t="s">
        <v>685</v>
      </c>
      <c r="E903" s="73" t="s">
        <v>406</v>
      </c>
      <c r="F903" s="73">
        <v>36</v>
      </c>
      <c r="G903" s="73">
        <v>2138</v>
      </c>
      <c r="H903" s="73">
        <v>10</v>
      </c>
      <c r="I903" s="73">
        <v>7.5</v>
      </c>
      <c r="J903" s="73" t="s">
        <v>648</v>
      </c>
      <c r="K903" s="73" t="s">
        <v>372</v>
      </c>
      <c r="L903" s="73" t="s">
        <v>649</v>
      </c>
      <c r="M903" s="73">
        <f t="shared" si="169"/>
        <v>76968</v>
      </c>
      <c r="N903" s="73">
        <f t="shared" si="170"/>
        <v>7696.8</v>
      </c>
      <c r="O903" s="73">
        <f t="shared" si="171"/>
        <v>69271.199999999997</v>
      </c>
      <c r="P903" s="73">
        <f t="shared" si="172"/>
        <v>5195.34</v>
      </c>
      <c r="Q903" s="73">
        <f t="shared" si="173"/>
        <v>74466.539999999994</v>
      </c>
      <c r="R903" s="73"/>
      <c r="S903" s="73"/>
      <c r="T903" s="73">
        <f t="shared" si="174"/>
        <v>5195.3399999999992</v>
      </c>
      <c r="U903" s="73"/>
      <c r="V903" s="73"/>
      <c r="W903" s="73">
        <f t="shared" si="175"/>
        <v>74966.539999999994</v>
      </c>
      <c r="X903" s="73" t="str">
        <f t="shared" si="176"/>
        <v>Low Sale</v>
      </c>
      <c r="Y903" s="73">
        <f t="shared" si="180"/>
        <v>3463.56</v>
      </c>
      <c r="Z903" s="73" t="str" cm="1">
        <f t="array" ref="Z903">_xlfn.IFS(Q903&gt;=300000,"Large",Q903&gt;=150000,"Medium", Q903&gt;=0,"Small")</f>
        <v>Small</v>
      </c>
      <c r="AA903" s="73" t="str">
        <f t="shared" si="177"/>
        <v>J</v>
      </c>
      <c r="AB903" s="73" t="str">
        <f t="shared" si="178"/>
        <v>00902</v>
      </c>
      <c r="AC903" s="73" t="str">
        <f t="shared" si="179"/>
        <v>Chinedu-West</v>
      </c>
      <c r="AD903" s="73"/>
      <c r="AE903" s="73"/>
      <c r="AF903" s="73"/>
      <c r="AG903" s="73"/>
      <c r="AH903" s="74"/>
      <c r="AI903" s="75"/>
    </row>
    <row r="904" spans="1:35" x14ac:dyDescent="0.3">
      <c r="A904" s="76" t="s">
        <v>708</v>
      </c>
      <c r="B904" s="69" t="s">
        <v>1599</v>
      </c>
      <c r="C904" s="69" t="s">
        <v>646</v>
      </c>
      <c r="D904" s="69" t="s">
        <v>672</v>
      </c>
      <c r="E904" s="69" t="s">
        <v>673</v>
      </c>
      <c r="F904" s="69">
        <v>16</v>
      </c>
      <c r="G904" s="69">
        <v>3326</v>
      </c>
      <c r="H904" s="69">
        <v>5</v>
      </c>
      <c r="I904" s="69">
        <v>7.5</v>
      </c>
      <c r="J904" s="69" t="s">
        <v>642</v>
      </c>
      <c r="K904" s="69" t="s">
        <v>372</v>
      </c>
      <c r="L904" s="69" t="s">
        <v>636</v>
      </c>
      <c r="M904" s="69">
        <f t="shared" si="169"/>
        <v>53216</v>
      </c>
      <c r="N904" s="69">
        <f t="shared" si="170"/>
        <v>2660.8</v>
      </c>
      <c r="O904" s="69">
        <f t="shared" si="171"/>
        <v>50555.199999999997</v>
      </c>
      <c r="P904" s="69">
        <f t="shared" si="172"/>
        <v>3791.64</v>
      </c>
      <c r="Q904" s="69">
        <f t="shared" si="173"/>
        <v>54346.84</v>
      </c>
      <c r="R904" s="69"/>
      <c r="S904" s="69"/>
      <c r="T904" s="69">
        <f t="shared" si="174"/>
        <v>3791.6399999999994</v>
      </c>
      <c r="U904" s="69"/>
      <c r="V904" s="69"/>
      <c r="W904" s="69">
        <f t="shared" si="175"/>
        <v>54846.84</v>
      </c>
      <c r="X904" s="69" t="str">
        <f t="shared" si="176"/>
        <v>Low Sale</v>
      </c>
      <c r="Y904" s="69">
        <f t="shared" si="180"/>
        <v>0</v>
      </c>
      <c r="Z904" s="69" t="str" cm="1">
        <f t="array" ref="Z904">_xlfn.IFS(Q904&gt;=300000,"Large",Q904&gt;=150000,"Medium", Q904&gt;=0,"Small")</f>
        <v>Small</v>
      </c>
      <c r="AA904" s="69" t="str">
        <f t="shared" si="177"/>
        <v>J</v>
      </c>
      <c r="AB904" s="69" t="str">
        <f t="shared" si="178"/>
        <v>00903</v>
      </c>
      <c r="AC904" s="69" t="str">
        <f t="shared" si="179"/>
        <v>Lucky-South</v>
      </c>
      <c r="AD904" s="69"/>
      <c r="AE904" s="69"/>
      <c r="AF904" s="69"/>
      <c r="AG904" s="69"/>
      <c r="AH904" s="70"/>
      <c r="AI904" s="71"/>
    </row>
    <row r="905" spans="1:35" x14ac:dyDescent="0.3">
      <c r="A905" s="72" t="s">
        <v>712</v>
      </c>
      <c r="B905" s="73" t="s">
        <v>1600</v>
      </c>
      <c r="C905" s="73" t="s">
        <v>646</v>
      </c>
      <c r="D905" s="73" t="s">
        <v>672</v>
      </c>
      <c r="E905" s="73" t="s">
        <v>673</v>
      </c>
      <c r="F905" s="73">
        <v>38</v>
      </c>
      <c r="G905" s="73">
        <v>5557</v>
      </c>
      <c r="H905" s="73">
        <v>15</v>
      </c>
      <c r="I905" s="73">
        <v>7.5</v>
      </c>
      <c r="J905" s="73" t="s">
        <v>656</v>
      </c>
      <c r="K905" s="73" t="s">
        <v>384</v>
      </c>
      <c r="L905" s="73" t="s">
        <v>649</v>
      </c>
      <c r="M905" s="73">
        <f t="shared" si="169"/>
        <v>211166</v>
      </c>
      <c r="N905" s="73">
        <f t="shared" si="170"/>
        <v>31674.9</v>
      </c>
      <c r="O905" s="73">
        <f t="shared" si="171"/>
        <v>179491.1</v>
      </c>
      <c r="P905" s="73">
        <f t="shared" si="172"/>
        <v>13461.8325</v>
      </c>
      <c r="Q905" s="73">
        <f t="shared" si="173"/>
        <v>192952.9325</v>
      </c>
      <c r="R905" s="73"/>
      <c r="S905" s="73"/>
      <c r="T905" s="73">
        <f t="shared" si="174"/>
        <v>13461.8325</v>
      </c>
      <c r="U905" s="73"/>
      <c r="V905" s="73"/>
      <c r="W905" s="73">
        <f t="shared" si="175"/>
        <v>193452.9325</v>
      </c>
      <c r="X905" s="73" t="str">
        <f t="shared" si="176"/>
        <v>High sale</v>
      </c>
      <c r="Y905" s="73">
        <f t="shared" si="180"/>
        <v>8974.5550000000003</v>
      </c>
      <c r="Z905" s="73" t="str" cm="1">
        <f t="array" ref="Z905">_xlfn.IFS(Q905&gt;=300000,"Large",Q905&gt;=150000,"Medium", Q905&gt;=0,"Small")</f>
        <v>Medium</v>
      </c>
      <c r="AA905" s="73" t="str">
        <f t="shared" si="177"/>
        <v>J</v>
      </c>
      <c r="AB905" s="73" t="str">
        <f t="shared" si="178"/>
        <v>00904</v>
      </c>
      <c r="AC905" s="73" t="str">
        <f t="shared" si="179"/>
        <v>Lucky-West</v>
      </c>
      <c r="AD905" s="73"/>
      <c r="AE905" s="73"/>
      <c r="AF905" s="73"/>
      <c r="AG905" s="73"/>
      <c r="AH905" s="74"/>
      <c r="AI905" s="75"/>
    </row>
    <row r="906" spans="1:35" x14ac:dyDescent="0.3">
      <c r="A906" s="76" t="s">
        <v>682</v>
      </c>
      <c r="B906" s="69" t="s">
        <v>1601</v>
      </c>
      <c r="C906" s="69" t="s">
        <v>100</v>
      </c>
      <c r="D906" s="69" t="s">
        <v>640</v>
      </c>
      <c r="E906" s="69" t="s">
        <v>641</v>
      </c>
      <c r="F906" s="69">
        <v>29</v>
      </c>
      <c r="G906" s="69">
        <v>12905</v>
      </c>
      <c r="H906" s="69">
        <v>15</v>
      </c>
      <c r="I906" s="69">
        <v>7.5</v>
      </c>
      <c r="J906" s="69" t="s">
        <v>635</v>
      </c>
      <c r="K906" s="69" t="s">
        <v>392</v>
      </c>
      <c r="L906" s="69" t="s">
        <v>649</v>
      </c>
      <c r="M906" s="69">
        <f t="shared" si="169"/>
        <v>374245</v>
      </c>
      <c r="N906" s="69">
        <f t="shared" si="170"/>
        <v>56136.75</v>
      </c>
      <c r="O906" s="69">
        <f t="shared" si="171"/>
        <v>318108.25</v>
      </c>
      <c r="P906" s="69">
        <f t="shared" si="172"/>
        <v>23858.118750000001</v>
      </c>
      <c r="Q906" s="69">
        <f t="shared" si="173"/>
        <v>341966.36875000002</v>
      </c>
      <c r="R906" s="69"/>
      <c r="S906" s="69"/>
      <c r="T906" s="69">
        <f t="shared" si="174"/>
        <v>23858.118749999998</v>
      </c>
      <c r="U906" s="69"/>
      <c r="V906" s="69"/>
      <c r="W906" s="69">
        <f t="shared" si="175"/>
        <v>342466.36875000002</v>
      </c>
      <c r="X906" s="69" t="str">
        <f t="shared" si="176"/>
        <v>High sale</v>
      </c>
      <c r="Y906" s="69">
        <f t="shared" si="180"/>
        <v>0</v>
      </c>
      <c r="Z906" s="69" t="str" cm="1">
        <f t="array" ref="Z906">_xlfn.IFS(Q906&gt;=300000,"Large",Q906&gt;=150000,"Medium", Q906&gt;=0,"Small")</f>
        <v>Large</v>
      </c>
      <c r="AA906" s="69" t="str">
        <f t="shared" si="177"/>
        <v>J</v>
      </c>
      <c r="AB906" s="69" t="str">
        <f t="shared" si="178"/>
        <v>00905</v>
      </c>
      <c r="AC906" s="69" t="str">
        <f t="shared" si="179"/>
        <v>Kemi-West</v>
      </c>
      <c r="AD906" s="69"/>
      <c r="AE906" s="69"/>
      <c r="AF906" s="69"/>
      <c r="AG906" s="69"/>
      <c r="AH906" s="70"/>
      <c r="AI906" s="71"/>
    </row>
    <row r="907" spans="1:35" x14ac:dyDescent="0.3">
      <c r="A907" s="72" t="s">
        <v>637</v>
      </c>
      <c r="B907" s="73" t="s">
        <v>1602</v>
      </c>
      <c r="C907" s="73" t="s">
        <v>714</v>
      </c>
      <c r="D907" s="73" t="s">
        <v>634</v>
      </c>
      <c r="E907" s="73" t="s">
        <v>377</v>
      </c>
      <c r="F907" s="73">
        <v>40</v>
      </c>
      <c r="G907" s="73">
        <v>3642</v>
      </c>
      <c r="H907" s="73">
        <v>15</v>
      </c>
      <c r="I907" s="73">
        <v>7.5</v>
      </c>
      <c r="J907" s="73" t="s">
        <v>656</v>
      </c>
      <c r="K907" s="73" t="s">
        <v>392</v>
      </c>
      <c r="L907" s="73" t="s">
        <v>643</v>
      </c>
      <c r="M907" s="73">
        <f t="shared" si="169"/>
        <v>145680</v>
      </c>
      <c r="N907" s="73">
        <f t="shared" si="170"/>
        <v>21852</v>
      </c>
      <c r="O907" s="73">
        <f t="shared" si="171"/>
        <v>123828</v>
      </c>
      <c r="P907" s="73">
        <f t="shared" si="172"/>
        <v>9287.1</v>
      </c>
      <c r="Q907" s="73">
        <f t="shared" si="173"/>
        <v>133115.1</v>
      </c>
      <c r="R907" s="73"/>
      <c r="S907" s="73"/>
      <c r="T907" s="73">
        <f t="shared" si="174"/>
        <v>9287.1</v>
      </c>
      <c r="U907" s="73"/>
      <c r="V907" s="73"/>
      <c r="W907" s="73">
        <f t="shared" si="175"/>
        <v>133615.1</v>
      </c>
      <c r="X907" s="73" t="str">
        <f t="shared" si="176"/>
        <v>High sale</v>
      </c>
      <c r="Y907" s="73">
        <f t="shared" si="180"/>
        <v>6191.4000000000005</v>
      </c>
      <c r="Z907" s="73" t="str" cm="1">
        <f t="array" ref="Z907">_xlfn.IFS(Q907&gt;=300000,"Large",Q907&gt;=150000,"Medium", Q907&gt;=0,"Small")</f>
        <v>Small</v>
      </c>
      <c r="AA907" s="73" t="str">
        <f t="shared" si="177"/>
        <v>J</v>
      </c>
      <c r="AB907" s="73" t="str">
        <f t="shared" si="178"/>
        <v>00906</v>
      </c>
      <c r="AC907" s="73" t="str">
        <f t="shared" si="179"/>
        <v>Hassan-North</v>
      </c>
      <c r="AD907" s="73"/>
      <c r="AE907" s="73"/>
      <c r="AF907" s="73"/>
      <c r="AG907" s="73"/>
      <c r="AH907" s="74"/>
      <c r="AI907" s="75"/>
    </row>
    <row r="908" spans="1:35" x14ac:dyDescent="0.3">
      <c r="A908" s="76" t="s">
        <v>637</v>
      </c>
      <c r="B908" s="69" t="s">
        <v>1603</v>
      </c>
      <c r="C908" s="69" t="s">
        <v>646</v>
      </c>
      <c r="D908" s="69" t="s">
        <v>663</v>
      </c>
      <c r="E908" s="69" t="s">
        <v>664</v>
      </c>
      <c r="F908" s="69">
        <v>12</v>
      </c>
      <c r="G908" s="69">
        <v>13041</v>
      </c>
      <c r="H908" s="69">
        <v>0</v>
      </c>
      <c r="I908" s="69">
        <v>7.5</v>
      </c>
      <c r="J908" s="69" t="s">
        <v>635</v>
      </c>
      <c r="K908" s="69" t="s">
        <v>392</v>
      </c>
      <c r="L908" s="69" t="s">
        <v>665</v>
      </c>
      <c r="M908" s="69">
        <f t="shared" si="169"/>
        <v>156492</v>
      </c>
      <c r="N908" s="69">
        <f t="shared" si="170"/>
        <v>0</v>
      </c>
      <c r="O908" s="69">
        <f t="shared" si="171"/>
        <v>156492</v>
      </c>
      <c r="P908" s="69">
        <f t="shared" si="172"/>
        <v>11736.9</v>
      </c>
      <c r="Q908" s="69">
        <f t="shared" si="173"/>
        <v>168228.9</v>
      </c>
      <c r="R908" s="69"/>
      <c r="S908" s="69"/>
      <c r="T908" s="69">
        <f t="shared" si="174"/>
        <v>11736.9</v>
      </c>
      <c r="U908" s="69"/>
      <c r="V908" s="69"/>
      <c r="W908" s="69">
        <f t="shared" si="175"/>
        <v>168728.9</v>
      </c>
      <c r="X908" s="69" t="str">
        <f t="shared" si="176"/>
        <v>High sale</v>
      </c>
      <c r="Y908" s="69">
        <f t="shared" si="180"/>
        <v>0</v>
      </c>
      <c r="Z908" s="69" t="str" cm="1">
        <f t="array" ref="Z908">_xlfn.IFS(Q908&gt;=300000,"Large",Q908&gt;=150000,"Medium", Q908&gt;=0,"Small")</f>
        <v>Medium</v>
      </c>
      <c r="AA908" s="69" t="str">
        <f t="shared" si="177"/>
        <v>J</v>
      </c>
      <c r="AB908" s="69" t="str">
        <f t="shared" si="178"/>
        <v>00907</v>
      </c>
      <c r="AC908" s="69" t="str">
        <f t="shared" si="179"/>
        <v>Lucky-East</v>
      </c>
      <c r="AD908" s="69"/>
      <c r="AE908" s="69"/>
      <c r="AF908" s="69"/>
      <c r="AG908" s="69"/>
      <c r="AH908" s="70"/>
      <c r="AI908" s="71"/>
    </row>
    <row r="909" spans="1:35" x14ac:dyDescent="0.3">
      <c r="A909" s="72" t="s">
        <v>679</v>
      </c>
      <c r="B909" s="73" t="s">
        <v>1604</v>
      </c>
      <c r="C909" s="73" t="s">
        <v>379</v>
      </c>
      <c r="D909" s="73" t="s">
        <v>710</v>
      </c>
      <c r="E909" s="73" t="s">
        <v>641</v>
      </c>
      <c r="F909" s="73">
        <v>11</v>
      </c>
      <c r="G909" s="73">
        <v>996</v>
      </c>
      <c r="H909" s="73">
        <v>15</v>
      </c>
      <c r="I909" s="73">
        <v>7.5</v>
      </c>
      <c r="J909" s="73" t="s">
        <v>648</v>
      </c>
      <c r="K909" s="73" t="s">
        <v>384</v>
      </c>
      <c r="L909" s="73" t="s">
        <v>649</v>
      </c>
      <c r="M909" s="73">
        <f t="shared" si="169"/>
        <v>10956</v>
      </c>
      <c r="N909" s="73">
        <f t="shared" si="170"/>
        <v>1643.4</v>
      </c>
      <c r="O909" s="73">
        <f t="shared" si="171"/>
        <v>9312.6</v>
      </c>
      <c r="P909" s="73">
        <f t="shared" si="172"/>
        <v>698.44500000000005</v>
      </c>
      <c r="Q909" s="73">
        <f t="shared" si="173"/>
        <v>10011.045</v>
      </c>
      <c r="R909" s="73"/>
      <c r="S909" s="73"/>
      <c r="T909" s="73">
        <f t="shared" si="174"/>
        <v>698.44500000000005</v>
      </c>
      <c r="U909" s="73"/>
      <c r="V909" s="73"/>
      <c r="W909" s="73">
        <f t="shared" si="175"/>
        <v>10511.045</v>
      </c>
      <c r="X909" s="73" t="str">
        <f t="shared" si="176"/>
        <v>Low Sale</v>
      </c>
      <c r="Y909" s="73">
        <f t="shared" si="180"/>
        <v>0</v>
      </c>
      <c r="Z909" s="73" t="str" cm="1">
        <f t="array" ref="Z909">_xlfn.IFS(Q909&gt;=300000,"Large",Q909&gt;=150000,"Medium", Q909&gt;=0,"Small")</f>
        <v>Small</v>
      </c>
      <c r="AA909" s="73" t="str">
        <f t="shared" si="177"/>
        <v>J</v>
      </c>
      <c r="AB909" s="73" t="str">
        <f t="shared" si="178"/>
        <v>00908</v>
      </c>
      <c r="AC909" s="73" t="str">
        <f t="shared" si="179"/>
        <v>John-West</v>
      </c>
      <c r="AD909" s="73"/>
      <c r="AE909" s="73"/>
      <c r="AF909" s="73"/>
      <c r="AG909" s="73"/>
      <c r="AH909" s="74"/>
      <c r="AI909" s="75"/>
    </row>
    <row r="910" spans="1:35" x14ac:dyDescent="0.3">
      <c r="A910" s="76" t="s">
        <v>691</v>
      </c>
      <c r="B910" s="69" t="s">
        <v>1605</v>
      </c>
      <c r="C910" s="69" t="s">
        <v>671</v>
      </c>
      <c r="D910" s="69" t="s">
        <v>740</v>
      </c>
      <c r="E910" s="69" t="s">
        <v>408</v>
      </c>
      <c r="F910" s="69">
        <v>39</v>
      </c>
      <c r="G910" s="69">
        <v>5359</v>
      </c>
      <c r="H910" s="69">
        <v>5</v>
      </c>
      <c r="I910" s="69">
        <v>7.5</v>
      </c>
      <c r="J910" s="69" t="s">
        <v>656</v>
      </c>
      <c r="K910" s="69" t="s">
        <v>392</v>
      </c>
      <c r="L910" s="69" t="s">
        <v>665</v>
      </c>
      <c r="M910" s="69">
        <f t="shared" si="169"/>
        <v>209001</v>
      </c>
      <c r="N910" s="69">
        <f t="shared" si="170"/>
        <v>10450.049999999999</v>
      </c>
      <c r="O910" s="69">
        <f t="shared" si="171"/>
        <v>198550.95</v>
      </c>
      <c r="P910" s="69">
        <f t="shared" si="172"/>
        <v>14891.321250000001</v>
      </c>
      <c r="Q910" s="69">
        <f t="shared" si="173"/>
        <v>213442.27125000002</v>
      </c>
      <c r="R910" s="69"/>
      <c r="S910" s="69"/>
      <c r="T910" s="69">
        <f t="shared" si="174"/>
        <v>14891.321250000001</v>
      </c>
      <c r="U910" s="69"/>
      <c r="V910" s="69"/>
      <c r="W910" s="69">
        <f t="shared" si="175"/>
        <v>213942.27125000002</v>
      </c>
      <c r="X910" s="69" t="str">
        <f t="shared" si="176"/>
        <v>High sale</v>
      </c>
      <c r="Y910" s="69">
        <f t="shared" si="180"/>
        <v>9927.5475000000006</v>
      </c>
      <c r="Z910" s="69" t="str" cm="1">
        <f t="array" ref="Z910">_xlfn.IFS(Q910&gt;=300000,"Large",Q910&gt;=150000,"Medium", Q910&gt;=0,"Small")</f>
        <v>Medium</v>
      </c>
      <c r="AA910" s="69" t="str">
        <f t="shared" si="177"/>
        <v>J</v>
      </c>
      <c r="AB910" s="69" t="str">
        <f t="shared" si="178"/>
        <v>00909</v>
      </c>
      <c r="AC910" s="69" t="str">
        <f t="shared" si="179"/>
        <v>Bola-East</v>
      </c>
      <c r="AD910" s="69"/>
      <c r="AE910" s="69"/>
      <c r="AF910" s="69"/>
      <c r="AG910" s="69"/>
      <c r="AH910" s="70"/>
      <c r="AI910" s="71"/>
    </row>
    <row r="911" spans="1:35" x14ac:dyDescent="0.3">
      <c r="A911" s="72" t="s">
        <v>696</v>
      </c>
      <c r="B911" s="73" t="s">
        <v>1606</v>
      </c>
      <c r="C911" s="73" t="s">
        <v>379</v>
      </c>
      <c r="D911" s="73" t="s">
        <v>685</v>
      </c>
      <c r="E911" s="73" t="s">
        <v>406</v>
      </c>
      <c r="F911" s="73">
        <v>18</v>
      </c>
      <c r="G911" s="73">
        <v>11815</v>
      </c>
      <c r="H911" s="73">
        <v>15</v>
      </c>
      <c r="I911" s="73">
        <v>7.5</v>
      </c>
      <c r="J911" s="73" t="s">
        <v>642</v>
      </c>
      <c r="K911" s="73" t="s">
        <v>392</v>
      </c>
      <c r="L911" s="73" t="s">
        <v>636</v>
      </c>
      <c r="M911" s="73">
        <f t="shared" si="169"/>
        <v>212670</v>
      </c>
      <c r="N911" s="73">
        <f t="shared" si="170"/>
        <v>31900.5</v>
      </c>
      <c r="O911" s="73">
        <f t="shared" si="171"/>
        <v>180769.5</v>
      </c>
      <c r="P911" s="73">
        <f t="shared" si="172"/>
        <v>13557.7125</v>
      </c>
      <c r="Q911" s="73">
        <f t="shared" si="173"/>
        <v>194327.21249999999</v>
      </c>
      <c r="R911" s="73"/>
      <c r="S911" s="73"/>
      <c r="T911" s="73">
        <f t="shared" si="174"/>
        <v>13557.7125</v>
      </c>
      <c r="U911" s="73"/>
      <c r="V911" s="73"/>
      <c r="W911" s="73">
        <f t="shared" si="175"/>
        <v>194827.21249999999</v>
      </c>
      <c r="X911" s="73" t="str">
        <f t="shared" si="176"/>
        <v>High sale</v>
      </c>
      <c r="Y911" s="73">
        <f t="shared" si="180"/>
        <v>0</v>
      </c>
      <c r="Z911" s="73" t="str" cm="1">
        <f t="array" ref="Z911">_xlfn.IFS(Q911&gt;=300000,"Large",Q911&gt;=150000,"Medium", Q911&gt;=0,"Small")</f>
        <v>Medium</v>
      </c>
      <c r="AA911" s="73" t="str">
        <f t="shared" si="177"/>
        <v>J</v>
      </c>
      <c r="AB911" s="73" t="str">
        <f t="shared" si="178"/>
        <v>00910</v>
      </c>
      <c r="AC911" s="73" t="str">
        <f t="shared" si="179"/>
        <v>John-South</v>
      </c>
      <c r="AD911" s="73"/>
      <c r="AE911" s="73"/>
      <c r="AF911" s="73"/>
      <c r="AG911" s="73"/>
      <c r="AH911" s="74"/>
      <c r="AI911" s="75"/>
    </row>
    <row r="912" spans="1:35" x14ac:dyDescent="0.3">
      <c r="A912" s="76" t="s">
        <v>679</v>
      </c>
      <c r="B912" s="69" t="s">
        <v>1607</v>
      </c>
      <c r="C912" s="69" t="s">
        <v>671</v>
      </c>
      <c r="D912" s="69" t="s">
        <v>740</v>
      </c>
      <c r="E912" s="69" t="s">
        <v>408</v>
      </c>
      <c r="F912" s="69">
        <v>3</v>
      </c>
      <c r="G912" s="69">
        <v>6521</v>
      </c>
      <c r="H912" s="69">
        <v>10</v>
      </c>
      <c r="I912" s="69">
        <v>7.5</v>
      </c>
      <c r="J912" s="69" t="s">
        <v>642</v>
      </c>
      <c r="K912" s="69" t="s">
        <v>384</v>
      </c>
      <c r="L912" s="69" t="s">
        <v>649</v>
      </c>
      <c r="M912" s="69">
        <f t="shared" si="169"/>
        <v>19563</v>
      </c>
      <c r="N912" s="69">
        <f t="shared" si="170"/>
        <v>1956.3</v>
      </c>
      <c r="O912" s="69">
        <f t="shared" si="171"/>
        <v>17606.7</v>
      </c>
      <c r="P912" s="69">
        <f t="shared" si="172"/>
        <v>1320.5025000000001</v>
      </c>
      <c r="Q912" s="69">
        <f t="shared" si="173"/>
        <v>18927.202499999999</v>
      </c>
      <c r="R912" s="69"/>
      <c r="S912" s="69"/>
      <c r="T912" s="69">
        <f t="shared" si="174"/>
        <v>1320.5025000000001</v>
      </c>
      <c r="U912" s="69"/>
      <c r="V912" s="69"/>
      <c r="W912" s="69">
        <f t="shared" si="175"/>
        <v>19427.202499999999</v>
      </c>
      <c r="X912" s="69" t="str">
        <f t="shared" si="176"/>
        <v>Low Sale</v>
      </c>
      <c r="Y912" s="69">
        <f t="shared" si="180"/>
        <v>0</v>
      </c>
      <c r="Z912" s="69" t="str" cm="1">
        <f t="array" ref="Z912">_xlfn.IFS(Q912&gt;=300000,"Large",Q912&gt;=150000,"Medium", Q912&gt;=0,"Small")</f>
        <v>Small</v>
      </c>
      <c r="AA912" s="69" t="str">
        <f t="shared" si="177"/>
        <v>J</v>
      </c>
      <c r="AB912" s="69" t="str">
        <f t="shared" si="178"/>
        <v>00911</v>
      </c>
      <c r="AC912" s="69" t="str">
        <f t="shared" si="179"/>
        <v>Bola-West</v>
      </c>
      <c r="AD912" s="69"/>
      <c r="AE912" s="69"/>
      <c r="AF912" s="69"/>
      <c r="AG912" s="69"/>
      <c r="AH912" s="70"/>
      <c r="AI912" s="71"/>
    </row>
    <row r="913" spans="1:35" x14ac:dyDescent="0.3">
      <c r="A913" s="72" t="s">
        <v>687</v>
      </c>
      <c r="B913" s="73" t="s">
        <v>1608</v>
      </c>
      <c r="C913" s="73" t="s">
        <v>379</v>
      </c>
      <c r="D913" s="73" t="s">
        <v>675</v>
      </c>
      <c r="E913" s="73" t="s">
        <v>403</v>
      </c>
      <c r="F913" s="73">
        <v>49</v>
      </c>
      <c r="G913" s="73">
        <v>4302</v>
      </c>
      <c r="H913" s="73">
        <v>0</v>
      </c>
      <c r="I913" s="73">
        <v>7.5</v>
      </c>
      <c r="J913" s="73" t="s">
        <v>656</v>
      </c>
      <c r="K913" s="73" t="s">
        <v>372</v>
      </c>
      <c r="L913" s="73" t="s">
        <v>643</v>
      </c>
      <c r="M913" s="73">
        <f t="shared" si="169"/>
        <v>210798</v>
      </c>
      <c r="N913" s="73">
        <f t="shared" si="170"/>
        <v>0</v>
      </c>
      <c r="O913" s="73">
        <f t="shared" si="171"/>
        <v>210798</v>
      </c>
      <c r="P913" s="73">
        <f t="shared" si="172"/>
        <v>15809.85</v>
      </c>
      <c r="Q913" s="73">
        <f t="shared" si="173"/>
        <v>226607.85</v>
      </c>
      <c r="R913" s="73"/>
      <c r="S913" s="73"/>
      <c r="T913" s="73">
        <f t="shared" si="174"/>
        <v>15809.849999999999</v>
      </c>
      <c r="U913" s="73"/>
      <c r="V913" s="73"/>
      <c r="W913" s="73">
        <f t="shared" si="175"/>
        <v>227107.85</v>
      </c>
      <c r="X913" s="73" t="str">
        <f t="shared" si="176"/>
        <v>High sale</v>
      </c>
      <c r="Y913" s="73">
        <f t="shared" si="180"/>
        <v>10539.900000000001</v>
      </c>
      <c r="Z913" s="73" t="str" cm="1">
        <f t="array" ref="Z913">_xlfn.IFS(Q913&gt;=300000,"Large",Q913&gt;=150000,"Medium", Q913&gt;=0,"Small")</f>
        <v>Medium</v>
      </c>
      <c r="AA913" s="73" t="str">
        <f t="shared" si="177"/>
        <v>J</v>
      </c>
      <c r="AB913" s="73" t="str">
        <f t="shared" si="178"/>
        <v>00912</v>
      </c>
      <c r="AC913" s="73" t="str">
        <f t="shared" si="179"/>
        <v>John-North</v>
      </c>
      <c r="AD913" s="73"/>
      <c r="AE913" s="73"/>
      <c r="AF913" s="73"/>
      <c r="AG913" s="73"/>
      <c r="AH913" s="74"/>
      <c r="AI913" s="75"/>
    </row>
    <row r="914" spans="1:35" x14ac:dyDescent="0.3">
      <c r="A914" s="76" t="s">
        <v>637</v>
      </c>
      <c r="B914" s="69" t="s">
        <v>1609</v>
      </c>
      <c r="C914" s="69" t="s">
        <v>662</v>
      </c>
      <c r="D914" s="69" t="s">
        <v>685</v>
      </c>
      <c r="E914" s="69" t="s">
        <v>406</v>
      </c>
      <c r="F914" s="69">
        <v>23</v>
      </c>
      <c r="G914" s="69">
        <v>2352</v>
      </c>
      <c r="H914" s="69">
        <v>15</v>
      </c>
      <c r="I914" s="69">
        <v>7.5</v>
      </c>
      <c r="J914" s="69" t="s">
        <v>635</v>
      </c>
      <c r="K914" s="69" t="s">
        <v>372</v>
      </c>
      <c r="L914" s="69" t="s">
        <v>649</v>
      </c>
      <c r="M914" s="69">
        <f t="shared" si="169"/>
        <v>54096</v>
      </c>
      <c r="N914" s="69">
        <f t="shared" si="170"/>
        <v>8114.4</v>
      </c>
      <c r="O914" s="69">
        <f t="shared" si="171"/>
        <v>45981.599999999999</v>
      </c>
      <c r="P914" s="69">
        <f t="shared" si="172"/>
        <v>3448.62</v>
      </c>
      <c r="Q914" s="69">
        <f t="shared" si="173"/>
        <v>49430.22</v>
      </c>
      <c r="R914" s="69"/>
      <c r="S914" s="69"/>
      <c r="T914" s="69">
        <f t="shared" si="174"/>
        <v>3448.62</v>
      </c>
      <c r="U914" s="69"/>
      <c r="V914" s="69"/>
      <c r="W914" s="69">
        <f t="shared" si="175"/>
        <v>49930.22</v>
      </c>
      <c r="X914" s="69" t="str">
        <f t="shared" si="176"/>
        <v>Low Sale</v>
      </c>
      <c r="Y914" s="69">
        <f t="shared" si="180"/>
        <v>0</v>
      </c>
      <c r="Z914" s="69" t="str" cm="1">
        <f t="array" ref="Z914">_xlfn.IFS(Q914&gt;=300000,"Large",Q914&gt;=150000,"Medium", Q914&gt;=0,"Small")</f>
        <v>Small</v>
      </c>
      <c r="AA914" s="69" t="str">
        <f t="shared" si="177"/>
        <v>J</v>
      </c>
      <c r="AB914" s="69" t="str">
        <f t="shared" si="178"/>
        <v>00913</v>
      </c>
      <c r="AC914" s="69" t="str">
        <f t="shared" si="179"/>
        <v>Ade-West</v>
      </c>
      <c r="AD914" s="69"/>
      <c r="AE914" s="69"/>
      <c r="AF914" s="69"/>
      <c r="AG914" s="69"/>
      <c r="AH914" s="70"/>
      <c r="AI914" s="71"/>
    </row>
    <row r="915" spans="1:35" x14ac:dyDescent="0.3">
      <c r="A915" s="72" t="s">
        <v>727</v>
      </c>
      <c r="B915" s="73" t="s">
        <v>1610</v>
      </c>
      <c r="C915" s="73" t="s">
        <v>100</v>
      </c>
      <c r="D915" s="73" t="s">
        <v>740</v>
      </c>
      <c r="E915" s="73" t="s">
        <v>408</v>
      </c>
      <c r="F915" s="73">
        <v>9</v>
      </c>
      <c r="G915" s="73">
        <v>10180</v>
      </c>
      <c r="H915" s="73">
        <v>10</v>
      </c>
      <c r="I915" s="73">
        <v>7.5</v>
      </c>
      <c r="J915" s="73" t="s">
        <v>648</v>
      </c>
      <c r="K915" s="73" t="s">
        <v>384</v>
      </c>
      <c r="L915" s="73" t="s">
        <v>636</v>
      </c>
      <c r="M915" s="73">
        <f t="shared" si="169"/>
        <v>91620</v>
      </c>
      <c r="N915" s="73">
        <f t="shared" si="170"/>
        <v>9162</v>
      </c>
      <c r="O915" s="73">
        <f t="shared" si="171"/>
        <v>82458</v>
      </c>
      <c r="P915" s="73">
        <f t="shared" si="172"/>
        <v>6184.35</v>
      </c>
      <c r="Q915" s="73">
        <f t="shared" si="173"/>
        <v>88642.35</v>
      </c>
      <c r="R915" s="73"/>
      <c r="S915" s="73"/>
      <c r="T915" s="73">
        <f t="shared" si="174"/>
        <v>6184.3499999999995</v>
      </c>
      <c r="U915" s="73"/>
      <c r="V915" s="73"/>
      <c r="W915" s="73">
        <f t="shared" si="175"/>
        <v>89142.35</v>
      </c>
      <c r="X915" s="73" t="str">
        <f t="shared" si="176"/>
        <v>Low Sale</v>
      </c>
      <c r="Y915" s="73">
        <f t="shared" si="180"/>
        <v>0</v>
      </c>
      <c r="Z915" s="73" t="str" cm="1">
        <f t="array" ref="Z915">_xlfn.IFS(Q915&gt;=300000,"Large",Q915&gt;=150000,"Medium", Q915&gt;=0,"Small")</f>
        <v>Small</v>
      </c>
      <c r="AA915" s="73" t="str">
        <f t="shared" si="177"/>
        <v>J</v>
      </c>
      <c r="AB915" s="73" t="str">
        <f t="shared" si="178"/>
        <v>00914</v>
      </c>
      <c r="AC915" s="73" t="str">
        <f t="shared" si="179"/>
        <v>Kemi-South</v>
      </c>
      <c r="AD915" s="73"/>
      <c r="AE915" s="73"/>
      <c r="AF915" s="73"/>
      <c r="AG915" s="73"/>
      <c r="AH915" s="74"/>
      <c r="AI915" s="75"/>
    </row>
    <row r="916" spans="1:35" x14ac:dyDescent="0.3">
      <c r="A916" s="76" t="s">
        <v>750</v>
      </c>
      <c r="B916" s="69" t="s">
        <v>1611</v>
      </c>
      <c r="C916" s="69" t="s">
        <v>100</v>
      </c>
      <c r="D916" s="69" t="s">
        <v>634</v>
      </c>
      <c r="E916" s="69" t="s">
        <v>377</v>
      </c>
      <c r="F916" s="69">
        <v>33</v>
      </c>
      <c r="G916" s="69">
        <v>7206</v>
      </c>
      <c r="H916" s="69">
        <v>10</v>
      </c>
      <c r="I916" s="69">
        <v>7.5</v>
      </c>
      <c r="J916" s="69" t="s">
        <v>635</v>
      </c>
      <c r="K916" s="69" t="s">
        <v>372</v>
      </c>
      <c r="L916" s="69" t="s">
        <v>665</v>
      </c>
      <c r="M916" s="69">
        <f t="shared" si="169"/>
        <v>237798</v>
      </c>
      <c r="N916" s="69">
        <f t="shared" si="170"/>
        <v>23779.8</v>
      </c>
      <c r="O916" s="69">
        <f t="shared" si="171"/>
        <v>214018.2</v>
      </c>
      <c r="P916" s="69">
        <f t="shared" si="172"/>
        <v>16051.365</v>
      </c>
      <c r="Q916" s="69">
        <f t="shared" si="173"/>
        <v>230069.565</v>
      </c>
      <c r="R916" s="69"/>
      <c r="S916" s="69"/>
      <c r="T916" s="69">
        <f t="shared" si="174"/>
        <v>16051.365</v>
      </c>
      <c r="U916" s="69"/>
      <c r="V916" s="69"/>
      <c r="W916" s="69">
        <f t="shared" si="175"/>
        <v>230569.565</v>
      </c>
      <c r="X916" s="69" t="str">
        <f t="shared" si="176"/>
        <v>High sale</v>
      </c>
      <c r="Y916" s="69">
        <f t="shared" si="180"/>
        <v>10700.910000000002</v>
      </c>
      <c r="Z916" s="69" t="str" cm="1">
        <f t="array" ref="Z916">_xlfn.IFS(Q916&gt;=300000,"Large",Q916&gt;=150000,"Medium", Q916&gt;=0,"Small")</f>
        <v>Medium</v>
      </c>
      <c r="AA916" s="69" t="str">
        <f t="shared" si="177"/>
        <v>J</v>
      </c>
      <c r="AB916" s="69" t="str">
        <f t="shared" si="178"/>
        <v>00915</v>
      </c>
      <c r="AC916" s="69" t="str">
        <f t="shared" si="179"/>
        <v>Kemi-East</v>
      </c>
      <c r="AD916" s="69"/>
      <c r="AE916" s="69"/>
      <c r="AF916" s="69"/>
      <c r="AG916" s="69"/>
      <c r="AH916" s="70"/>
      <c r="AI916" s="71"/>
    </row>
    <row r="917" spans="1:35" x14ac:dyDescent="0.3">
      <c r="A917" s="72" t="s">
        <v>687</v>
      </c>
      <c r="B917" s="73" t="s">
        <v>1612</v>
      </c>
      <c r="C917" s="73" t="s">
        <v>379</v>
      </c>
      <c r="D917" s="73" t="s">
        <v>652</v>
      </c>
      <c r="E917" s="73" t="s">
        <v>653</v>
      </c>
      <c r="F917" s="73">
        <v>31</v>
      </c>
      <c r="G917" s="73">
        <v>13548</v>
      </c>
      <c r="H917" s="73">
        <v>10</v>
      </c>
      <c r="I917" s="73">
        <v>7.5</v>
      </c>
      <c r="J917" s="73" t="s">
        <v>656</v>
      </c>
      <c r="K917" s="73" t="s">
        <v>384</v>
      </c>
      <c r="L917" s="73" t="s">
        <v>636</v>
      </c>
      <c r="M917" s="73">
        <f t="shared" si="169"/>
        <v>419988</v>
      </c>
      <c r="N917" s="73">
        <f t="shared" si="170"/>
        <v>41998.8</v>
      </c>
      <c r="O917" s="73">
        <f t="shared" si="171"/>
        <v>377989.2</v>
      </c>
      <c r="P917" s="73">
        <f t="shared" si="172"/>
        <v>28349.19</v>
      </c>
      <c r="Q917" s="73">
        <f t="shared" si="173"/>
        <v>406338.39</v>
      </c>
      <c r="R917" s="73"/>
      <c r="S917" s="73"/>
      <c r="T917" s="73">
        <f t="shared" si="174"/>
        <v>28349.19</v>
      </c>
      <c r="U917" s="73"/>
      <c r="V917" s="73"/>
      <c r="W917" s="73">
        <f t="shared" si="175"/>
        <v>406838.39</v>
      </c>
      <c r="X917" s="73" t="str">
        <f t="shared" si="176"/>
        <v>High sale</v>
      </c>
      <c r="Y917" s="73">
        <f t="shared" si="180"/>
        <v>18899.460000000003</v>
      </c>
      <c r="Z917" s="73" t="str" cm="1">
        <f t="array" ref="Z917">_xlfn.IFS(Q917&gt;=300000,"Large",Q917&gt;=150000,"Medium", Q917&gt;=0,"Small")</f>
        <v>Large</v>
      </c>
      <c r="AA917" s="73" t="str">
        <f t="shared" si="177"/>
        <v>J</v>
      </c>
      <c r="AB917" s="73" t="str">
        <f t="shared" si="178"/>
        <v>00916</v>
      </c>
      <c r="AC917" s="73" t="str">
        <f t="shared" si="179"/>
        <v>John-South</v>
      </c>
      <c r="AD917" s="73"/>
      <c r="AE917" s="73"/>
      <c r="AF917" s="73"/>
      <c r="AG917" s="73"/>
      <c r="AH917" s="74"/>
      <c r="AI917" s="75"/>
    </row>
    <row r="918" spans="1:35" x14ac:dyDescent="0.3">
      <c r="A918" s="76" t="s">
        <v>644</v>
      </c>
      <c r="B918" s="69" t="s">
        <v>1613</v>
      </c>
      <c r="C918" s="69" t="s">
        <v>89</v>
      </c>
      <c r="D918" s="69" t="s">
        <v>660</v>
      </c>
      <c r="E918" s="69" t="s">
        <v>406</v>
      </c>
      <c r="F918" s="69">
        <v>38</v>
      </c>
      <c r="G918" s="69">
        <v>7648</v>
      </c>
      <c r="H918" s="69">
        <v>0</v>
      </c>
      <c r="I918" s="69">
        <v>7.5</v>
      </c>
      <c r="J918" s="69" t="s">
        <v>635</v>
      </c>
      <c r="K918" s="69" t="s">
        <v>384</v>
      </c>
      <c r="L918" s="69" t="s">
        <v>636</v>
      </c>
      <c r="M918" s="69">
        <f t="shared" si="169"/>
        <v>290624</v>
      </c>
      <c r="N918" s="69">
        <f t="shared" si="170"/>
        <v>0</v>
      </c>
      <c r="O918" s="69">
        <f t="shared" si="171"/>
        <v>290624</v>
      </c>
      <c r="P918" s="69">
        <f t="shared" si="172"/>
        <v>21796.799999999999</v>
      </c>
      <c r="Q918" s="69">
        <f t="shared" si="173"/>
        <v>312420.8</v>
      </c>
      <c r="R918" s="69"/>
      <c r="S918" s="69"/>
      <c r="T918" s="69">
        <f t="shared" si="174"/>
        <v>21796.799999999999</v>
      </c>
      <c r="U918" s="69"/>
      <c r="V918" s="69"/>
      <c r="W918" s="69">
        <f t="shared" si="175"/>
        <v>312920.8</v>
      </c>
      <c r="X918" s="69" t="str">
        <f t="shared" si="176"/>
        <v>High sale</v>
      </c>
      <c r="Y918" s="69">
        <f t="shared" si="180"/>
        <v>14531.2</v>
      </c>
      <c r="Z918" s="69" t="str" cm="1">
        <f t="array" ref="Z918">_xlfn.IFS(Q918&gt;=300000,"Large",Q918&gt;=150000,"Medium", Q918&gt;=0,"Small")</f>
        <v>Large</v>
      </c>
      <c r="AA918" s="69" t="str">
        <f t="shared" si="177"/>
        <v>J</v>
      </c>
      <c r="AB918" s="69" t="str">
        <f t="shared" si="178"/>
        <v>00917</v>
      </c>
      <c r="AC918" s="69" t="str">
        <f t="shared" si="179"/>
        <v>Chinedu-South</v>
      </c>
      <c r="AD918" s="69"/>
      <c r="AE918" s="69"/>
      <c r="AF918" s="69"/>
      <c r="AG918" s="69"/>
      <c r="AH918" s="70"/>
      <c r="AI918" s="71"/>
    </row>
    <row r="919" spans="1:35" x14ac:dyDescent="0.3">
      <c r="A919" s="72" t="s">
        <v>708</v>
      </c>
      <c r="B919" s="73" t="s">
        <v>1614</v>
      </c>
      <c r="C919" s="73" t="s">
        <v>662</v>
      </c>
      <c r="D919" s="73" t="s">
        <v>710</v>
      </c>
      <c r="E919" s="73" t="s">
        <v>641</v>
      </c>
      <c r="F919" s="73">
        <v>34</v>
      </c>
      <c r="G919" s="73">
        <v>233</v>
      </c>
      <c r="H919" s="73">
        <v>15</v>
      </c>
      <c r="I919" s="73">
        <v>7.5</v>
      </c>
      <c r="J919" s="73" t="s">
        <v>642</v>
      </c>
      <c r="K919" s="73" t="s">
        <v>392</v>
      </c>
      <c r="L919" s="73" t="s">
        <v>649</v>
      </c>
      <c r="M919" s="73">
        <f t="shared" si="169"/>
        <v>7922</v>
      </c>
      <c r="N919" s="73">
        <f t="shared" si="170"/>
        <v>1188.3</v>
      </c>
      <c r="O919" s="73">
        <f t="shared" si="171"/>
        <v>6733.7</v>
      </c>
      <c r="P919" s="73">
        <f t="shared" si="172"/>
        <v>505.02749999999997</v>
      </c>
      <c r="Q919" s="73">
        <f t="shared" si="173"/>
        <v>7238.7275</v>
      </c>
      <c r="R919" s="73"/>
      <c r="S919" s="73"/>
      <c r="T919" s="73">
        <f t="shared" si="174"/>
        <v>505.02749999999997</v>
      </c>
      <c r="U919" s="73"/>
      <c r="V919" s="73"/>
      <c r="W919" s="73">
        <f t="shared" si="175"/>
        <v>7738.7275</v>
      </c>
      <c r="X919" s="73" t="str">
        <f t="shared" si="176"/>
        <v>Low Sale</v>
      </c>
      <c r="Y919" s="73">
        <f t="shared" si="180"/>
        <v>336.685</v>
      </c>
      <c r="Z919" s="73" t="str" cm="1">
        <f t="array" ref="Z919">_xlfn.IFS(Q919&gt;=300000,"Large",Q919&gt;=150000,"Medium", Q919&gt;=0,"Small")</f>
        <v>Small</v>
      </c>
      <c r="AA919" s="73" t="str">
        <f t="shared" si="177"/>
        <v>J</v>
      </c>
      <c r="AB919" s="73" t="str">
        <f t="shared" si="178"/>
        <v>00918</v>
      </c>
      <c r="AC919" s="73" t="str">
        <f t="shared" si="179"/>
        <v>Ade-West</v>
      </c>
      <c r="AD919" s="73"/>
      <c r="AE919" s="73"/>
      <c r="AF919" s="73"/>
      <c r="AG919" s="73"/>
      <c r="AH919" s="74"/>
      <c r="AI919" s="75"/>
    </row>
    <row r="920" spans="1:35" x14ac:dyDescent="0.3">
      <c r="A920" s="76" t="s">
        <v>696</v>
      </c>
      <c r="B920" s="69" t="s">
        <v>1615</v>
      </c>
      <c r="C920" s="69" t="s">
        <v>100</v>
      </c>
      <c r="D920" s="69" t="s">
        <v>681</v>
      </c>
      <c r="E920" s="69" t="s">
        <v>673</v>
      </c>
      <c r="F920" s="69">
        <v>5</v>
      </c>
      <c r="G920" s="69">
        <v>11722</v>
      </c>
      <c r="H920" s="69">
        <v>0</v>
      </c>
      <c r="I920" s="69">
        <v>7.5</v>
      </c>
      <c r="J920" s="69" t="s">
        <v>648</v>
      </c>
      <c r="K920" s="69" t="s">
        <v>384</v>
      </c>
      <c r="L920" s="69" t="s">
        <v>665</v>
      </c>
      <c r="M920" s="69">
        <f t="shared" si="169"/>
        <v>58610</v>
      </c>
      <c r="N920" s="69">
        <f t="shared" si="170"/>
        <v>0</v>
      </c>
      <c r="O920" s="69">
        <f t="shared" si="171"/>
        <v>58610</v>
      </c>
      <c r="P920" s="69">
        <f t="shared" si="172"/>
        <v>4395.75</v>
      </c>
      <c r="Q920" s="69">
        <f t="shared" si="173"/>
        <v>63005.75</v>
      </c>
      <c r="R920" s="69"/>
      <c r="S920" s="69"/>
      <c r="T920" s="69">
        <f t="shared" si="174"/>
        <v>4395.75</v>
      </c>
      <c r="U920" s="69"/>
      <c r="V920" s="69"/>
      <c r="W920" s="69">
        <f t="shared" si="175"/>
        <v>63505.75</v>
      </c>
      <c r="X920" s="69" t="str">
        <f t="shared" si="176"/>
        <v>Low Sale</v>
      </c>
      <c r="Y920" s="69">
        <f t="shared" si="180"/>
        <v>0</v>
      </c>
      <c r="Z920" s="69" t="str" cm="1">
        <f t="array" ref="Z920">_xlfn.IFS(Q920&gt;=300000,"Large",Q920&gt;=150000,"Medium", Q920&gt;=0,"Small")</f>
        <v>Small</v>
      </c>
      <c r="AA920" s="69" t="str">
        <f t="shared" si="177"/>
        <v>J</v>
      </c>
      <c r="AB920" s="69" t="str">
        <f t="shared" si="178"/>
        <v>00919</v>
      </c>
      <c r="AC920" s="69" t="str">
        <f t="shared" si="179"/>
        <v>Kemi-East</v>
      </c>
      <c r="AD920" s="69"/>
      <c r="AE920" s="69"/>
      <c r="AF920" s="69"/>
      <c r="AG920" s="69"/>
      <c r="AH920" s="70"/>
      <c r="AI920" s="71"/>
    </row>
    <row r="921" spans="1:35" x14ac:dyDescent="0.3">
      <c r="A921" s="72" t="s">
        <v>650</v>
      </c>
      <c r="B921" s="73" t="s">
        <v>1616</v>
      </c>
      <c r="C921" s="73" t="s">
        <v>671</v>
      </c>
      <c r="D921" s="73" t="s">
        <v>634</v>
      </c>
      <c r="E921" s="73" t="s">
        <v>377</v>
      </c>
      <c r="F921" s="73">
        <v>16</v>
      </c>
      <c r="G921" s="73">
        <v>7560</v>
      </c>
      <c r="H921" s="73">
        <v>15</v>
      </c>
      <c r="I921" s="73">
        <v>7.5</v>
      </c>
      <c r="J921" s="73" t="s">
        <v>656</v>
      </c>
      <c r="K921" s="73" t="s">
        <v>372</v>
      </c>
      <c r="L921" s="73" t="s">
        <v>636</v>
      </c>
      <c r="M921" s="73">
        <f t="shared" si="169"/>
        <v>120960</v>
      </c>
      <c r="N921" s="73">
        <f t="shared" si="170"/>
        <v>18144</v>
      </c>
      <c r="O921" s="73">
        <f t="shared" si="171"/>
        <v>102816</v>
      </c>
      <c r="P921" s="73">
        <f t="shared" si="172"/>
        <v>7711.2</v>
      </c>
      <c r="Q921" s="73">
        <f t="shared" si="173"/>
        <v>110527.2</v>
      </c>
      <c r="R921" s="73"/>
      <c r="S921" s="73"/>
      <c r="T921" s="73">
        <f t="shared" si="174"/>
        <v>7711.2</v>
      </c>
      <c r="U921" s="73"/>
      <c r="V921" s="73"/>
      <c r="W921" s="73">
        <f t="shared" si="175"/>
        <v>111027.2</v>
      </c>
      <c r="X921" s="73" t="str">
        <f t="shared" si="176"/>
        <v>High sale</v>
      </c>
      <c r="Y921" s="73">
        <f t="shared" si="180"/>
        <v>0</v>
      </c>
      <c r="Z921" s="73" t="str" cm="1">
        <f t="array" ref="Z921">_xlfn.IFS(Q921&gt;=300000,"Large",Q921&gt;=150000,"Medium", Q921&gt;=0,"Small")</f>
        <v>Small</v>
      </c>
      <c r="AA921" s="73" t="str">
        <f t="shared" si="177"/>
        <v>J</v>
      </c>
      <c r="AB921" s="73" t="str">
        <f t="shared" si="178"/>
        <v>00920</v>
      </c>
      <c r="AC921" s="73" t="str">
        <f t="shared" si="179"/>
        <v>Bola-South</v>
      </c>
      <c r="AD921" s="73"/>
      <c r="AE921" s="73"/>
      <c r="AF921" s="73"/>
      <c r="AG921" s="73"/>
      <c r="AH921" s="74"/>
      <c r="AI921" s="75"/>
    </row>
    <row r="922" spans="1:35" x14ac:dyDescent="0.3">
      <c r="A922" s="76" t="s">
        <v>666</v>
      </c>
      <c r="B922" s="69" t="s">
        <v>1617</v>
      </c>
      <c r="C922" s="69" t="s">
        <v>662</v>
      </c>
      <c r="D922" s="69" t="s">
        <v>634</v>
      </c>
      <c r="E922" s="69" t="s">
        <v>377</v>
      </c>
      <c r="F922" s="69">
        <v>26</v>
      </c>
      <c r="G922" s="69">
        <v>10487</v>
      </c>
      <c r="H922" s="69">
        <v>10</v>
      </c>
      <c r="I922" s="69">
        <v>7.5</v>
      </c>
      <c r="J922" s="69" t="s">
        <v>648</v>
      </c>
      <c r="K922" s="69" t="s">
        <v>384</v>
      </c>
      <c r="L922" s="69" t="s">
        <v>649</v>
      </c>
      <c r="M922" s="69">
        <f t="shared" si="169"/>
        <v>272662</v>
      </c>
      <c r="N922" s="69">
        <f t="shared" si="170"/>
        <v>27266.2</v>
      </c>
      <c r="O922" s="69">
        <f t="shared" si="171"/>
        <v>245395.8</v>
      </c>
      <c r="P922" s="69">
        <f t="shared" si="172"/>
        <v>18404.685000000001</v>
      </c>
      <c r="Q922" s="69">
        <f t="shared" si="173"/>
        <v>263800.48499999999</v>
      </c>
      <c r="R922" s="69"/>
      <c r="S922" s="69"/>
      <c r="T922" s="69">
        <f t="shared" si="174"/>
        <v>18404.684999999998</v>
      </c>
      <c r="U922" s="69"/>
      <c r="V922" s="69"/>
      <c r="W922" s="69">
        <f t="shared" si="175"/>
        <v>264300.48499999999</v>
      </c>
      <c r="X922" s="69" t="str">
        <f t="shared" si="176"/>
        <v>High sale</v>
      </c>
      <c r="Y922" s="69">
        <f t="shared" si="180"/>
        <v>0</v>
      </c>
      <c r="Z922" s="69" t="str" cm="1">
        <f t="array" ref="Z922">_xlfn.IFS(Q922&gt;=300000,"Large",Q922&gt;=150000,"Medium", Q922&gt;=0,"Small")</f>
        <v>Medium</v>
      </c>
      <c r="AA922" s="69" t="str">
        <f t="shared" si="177"/>
        <v>J</v>
      </c>
      <c r="AB922" s="69" t="str">
        <f t="shared" si="178"/>
        <v>00921</v>
      </c>
      <c r="AC922" s="69" t="str">
        <f t="shared" si="179"/>
        <v>Ade-West</v>
      </c>
      <c r="AD922" s="69"/>
      <c r="AE922" s="69"/>
      <c r="AF922" s="69"/>
      <c r="AG922" s="69"/>
      <c r="AH922" s="70"/>
      <c r="AI922" s="71"/>
    </row>
    <row r="923" spans="1:35" x14ac:dyDescent="0.3">
      <c r="A923" s="72" t="s">
        <v>682</v>
      </c>
      <c r="B923" s="73" t="s">
        <v>1618</v>
      </c>
      <c r="C923" s="73" t="s">
        <v>373</v>
      </c>
      <c r="D923" s="73" t="s">
        <v>663</v>
      </c>
      <c r="E923" s="73" t="s">
        <v>664</v>
      </c>
      <c r="F923" s="73">
        <v>44</v>
      </c>
      <c r="G923" s="73">
        <v>12390</v>
      </c>
      <c r="H923" s="73">
        <v>10</v>
      </c>
      <c r="I923" s="73">
        <v>7.5</v>
      </c>
      <c r="J923" s="73" t="s">
        <v>642</v>
      </c>
      <c r="K923" s="73" t="s">
        <v>384</v>
      </c>
      <c r="L923" s="73" t="s">
        <v>649</v>
      </c>
      <c r="M923" s="73">
        <f t="shared" si="169"/>
        <v>545160</v>
      </c>
      <c r="N923" s="73">
        <f t="shared" si="170"/>
        <v>54516</v>
      </c>
      <c r="O923" s="73">
        <f t="shared" si="171"/>
        <v>490644</v>
      </c>
      <c r="P923" s="73">
        <f t="shared" si="172"/>
        <v>36798.300000000003</v>
      </c>
      <c r="Q923" s="73">
        <f t="shared" si="173"/>
        <v>527442.30000000005</v>
      </c>
      <c r="R923" s="73"/>
      <c r="S923" s="73"/>
      <c r="T923" s="73">
        <f t="shared" si="174"/>
        <v>36798.299999999996</v>
      </c>
      <c r="U923" s="73"/>
      <c r="V923" s="73"/>
      <c r="W923" s="73">
        <f t="shared" si="175"/>
        <v>527942.30000000005</v>
      </c>
      <c r="X923" s="73" t="str">
        <f t="shared" si="176"/>
        <v>High sale</v>
      </c>
      <c r="Y923" s="73">
        <f t="shared" si="180"/>
        <v>24532.2</v>
      </c>
      <c r="Z923" s="73" t="str" cm="1">
        <f t="array" ref="Z923">_xlfn.IFS(Q923&gt;=300000,"Large",Q923&gt;=150000,"Medium", Q923&gt;=0,"Small")</f>
        <v>Large</v>
      </c>
      <c r="AA923" s="73" t="str">
        <f t="shared" si="177"/>
        <v>J</v>
      </c>
      <c r="AB923" s="73" t="str">
        <f t="shared" si="178"/>
        <v>00922</v>
      </c>
      <c r="AC923" s="73" t="str">
        <f t="shared" si="179"/>
        <v>Fatima-West</v>
      </c>
      <c r="AD923" s="73"/>
      <c r="AE923" s="73"/>
      <c r="AF923" s="73"/>
      <c r="AG923" s="73"/>
      <c r="AH923" s="74"/>
      <c r="AI923" s="75"/>
    </row>
    <row r="924" spans="1:35" x14ac:dyDescent="0.3">
      <c r="A924" s="76" t="s">
        <v>658</v>
      </c>
      <c r="B924" s="69" t="s">
        <v>1619</v>
      </c>
      <c r="C924" s="69" t="s">
        <v>89</v>
      </c>
      <c r="D924" s="69" t="s">
        <v>246</v>
      </c>
      <c r="E924" s="69" t="s">
        <v>416</v>
      </c>
      <c r="F924" s="69">
        <v>44</v>
      </c>
      <c r="G924" s="69">
        <v>7543</v>
      </c>
      <c r="H924" s="69">
        <v>15</v>
      </c>
      <c r="I924" s="69">
        <v>7.5</v>
      </c>
      <c r="J924" s="69" t="s">
        <v>656</v>
      </c>
      <c r="K924" s="69" t="s">
        <v>392</v>
      </c>
      <c r="L924" s="69" t="s">
        <v>665</v>
      </c>
      <c r="M924" s="69">
        <f t="shared" si="169"/>
        <v>331892</v>
      </c>
      <c r="N924" s="69">
        <f t="shared" si="170"/>
        <v>49783.8</v>
      </c>
      <c r="O924" s="69">
        <f t="shared" si="171"/>
        <v>282108.2</v>
      </c>
      <c r="P924" s="69">
        <f t="shared" si="172"/>
        <v>21158.115000000002</v>
      </c>
      <c r="Q924" s="69">
        <f t="shared" si="173"/>
        <v>303266.315</v>
      </c>
      <c r="R924" s="69"/>
      <c r="S924" s="69"/>
      <c r="T924" s="69">
        <f t="shared" si="174"/>
        <v>21158.115000000002</v>
      </c>
      <c r="U924" s="69"/>
      <c r="V924" s="69"/>
      <c r="W924" s="69">
        <f t="shared" si="175"/>
        <v>303766.315</v>
      </c>
      <c r="X924" s="69" t="str">
        <f t="shared" si="176"/>
        <v>High sale</v>
      </c>
      <c r="Y924" s="69">
        <f t="shared" si="180"/>
        <v>14105.410000000002</v>
      </c>
      <c r="Z924" s="69" t="str" cm="1">
        <f t="array" ref="Z924">_xlfn.IFS(Q924&gt;=300000,"Large",Q924&gt;=150000,"Medium", Q924&gt;=0,"Small")</f>
        <v>Large</v>
      </c>
      <c r="AA924" s="69" t="str">
        <f t="shared" si="177"/>
        <v>J</v>
      </c>
      <c r="AB924" s="69" t="str">
        <f t="shared" si="178"/>
        <v>00923</v>
      </c>
      <c r="AC924" s="69" t="str">
        <f t="shared" si="179"/>
        <v>Chinedu-East</v>
      </c>
      <c r="AD924" s="69"/>
      <c r="AE924" s="69"/>
      <c r="AF924" s="69"/>
      <c r="AG924" s="69"/>
      <c r="AH924" s="70"/>
      <c r="AI924" s="71"/>
    </row>
    <row r="925" spans="1:35" x14ac:dyDescent="0.3">
      <c r="A925" s="72" t="s">
        <v>733</v>
      </c>
      <c r="B925" s="73" t="s">
        <v>1620</v>
      </c>
      <c r="C925" s="73" t="s">
        <v>89</v>
      </c>
      <c r="D925" s="73" t="s">
        <v>245</v>
      </c>
      <c r="E925" s="73" t="s">
        <v>416</v>
      </c>
      <c r="F925" s="73">
        <v>2</v>
      </c>
      <c r="G925" s="73">
        <v>11734</v>
      </c>
      <c r="H925" s="73">
        <v>15</v>
      </c>
      <c r="I925" s="73">
        <v>7.5</v>
      </c>
      <c r="J925" s="73" t="s">
        <v>656</v>
      </c>
      <c r="K925" s="73" t="s">
        <v>384</v>
      </c>
      <c r="L925" s="73" t="s">
        <v>643</v>
      </c>
      <c r="M925" s="73">
        <f t="shared" si="169"/>
        <v>23468</v>
      </c>
      <c r="N925" s="73">
        <f t="shared" si="170"/>
        <v>3520.2</v>
      </c>
      <c r="O925" s="73">
        <f t="shared" si="171"/>
        <v>19947.8</v>
      </c>
      <c r="P925" s="73">
        <f t="shared" si="172"/>
        <v>1496.085</v>
      </c>
      <c r="Q925" s="73">
        <f t="shared" si="173"/>
        <v>21443.884999999998</v>
      </c>
      <c r="R925" s="73"/>
      <c r="S925" s="73"/>
      <c r="T925" s="73">
        <f t="shared" si="174"/>
        <v>1496.0849999999998</v>
      </c>
      <c r="U925" s="73"/>
      <c r="V925" s="73"/>
      <c r="W925" s="73">
        <f t="shared" si="175"/>
        <v>21943.884999999998</v>
      </c>
      <c r="X925" s="73" t="str">
        <f t="shared" si="176"/>
        <v>Low Sale</v>
      </c>
      <c r="Y925" s="73">
        <f t="shared" si="180"/>
        <v>0</v>
      </c>
      <c r="Z925" s="73" t="str" cm="1">
        <f t="array" ref="Z925">_xlfn.IFS(Q925&gt;=300000,"Large",Q925&gt;=150000,"Medium", Q925&gt;=0,"Small")</f>
        <v>Small</v>
      </c>
      <c r="AA925" s="73" t="str">
        <f t="shared" si="177"/>
        <v>J</v>
      </c>
      <c r="AB925" s="73" t="str">
        <f t="shared" si="178"/>
        <v>00924</v>
      </c>
      <c r="AC925" s="73" t="str">
        <f t="shared" si="179"/>
        <v>Chinedu-North</v>
      </c>
      <c r="AD925" s="73"/>
      <c r="AE925" s="73"/>
      <c r="AF925" s="73"/>
      <c r="AG925" s="73"/>
      <c r="AH925" s="74"/>
      <c r="AI925" s="75"/>
    </row>
    <row r="926" spans="1:35" x14ac:dyDescent="0.3">
      <c r="A926" s="76" t="s">
        <v>696</v>
      </c>
      <c r="B926" s="69" t="s">
        <v>1621</v>
      </c>
      <c r="C926" s="69" t="s">
        <v>714</v>
      </c>
      <c r="D926" s="69" t="s">
        <v>718</v>
      </c>
      <c r="E926" s="69" t="s">
        <v>403</v>
      </c>
      <c r="F926" s="69">
        <v>38</v>
      </c>
      <c r="G926" s="69">
        <v>12033</v>
      </c>
      <c r="H926" s="69">
        <v>0</v>
      </c>
      <c r="I926" s="69">
        <v>7.5</v>
      </c>
      <c r="J926" s="69" t="s">
        <v>635</v>
      </c>
      <c r="K926" s="69" t="s">
        <v>392</v>
      </c>
      <c r="L926" s="69" t="s">
        <v>649</v>
      </c>
      <c r="M926" s="69">
        <f t="shared" si="169"/>
        <v>457254</v>
      </c>
      <c r="N926" s="69">
        <f t="shared" si="170"/>
        <v>0</v>
      </c>
      <c r="O926" s="69">
        <f t="shared" si="171"/>
        <v>457254</v>
      </c>
      <c r="P926" s="69">
        <f t="shared" si="172"/>
        <v>34294.050000000003</v>
      </c>
      <c r="Q926" s="69">
        <f t="shared" si="173"/>
        <v>491548.05</v>
      </c>
      <c r="R926" s="69"/>
      <c r="S926" s="69"/>
      <c r="T926" s="69">
        <f t="shared" si="174"/>
        <v>34294.049999999996</v>
      </c>
      <c r="U926" s="69"/>
      <c r="V926" s="69"/>
      <c r="W926" s="69">
        <f t="shared" si="175"/>
        <v>492048.05</v>
      </c>
      <c r="X926" s="69" t="str">
        <f t="shared" si="176"/>
        <v>High sale</v>
      </c>
      <c r="Y926" s="69">
        <f t="shared" si="180"/>
        <v>22862.7</v>
      </c>
      <c r="Z926" s="69" t="str" cm="1">
        <f t="array" ref="Z926">_xlfn.IFS(Q926&gt;=300000,"Large",Q926&gt;=150000,"Medium", Q926&gt;=0,"Small")</f>
        <v>Large</v>
      </c>
      <c r="AA926" s="69" t="str">
        <f t="shared" si="177"/>
        <v>J</v>
      </c>
      <c r="AB926" s="69" t="str">
        <f t="shared" si="178"/>
        <v>00925</v>
      </c>
      <c r="AC926" s="69" t="str">
        <f t="shared" si="179"/>
        <v>Hassan-West</v>
      </c>
      <c r="AD926" s="69"/>
      <c r="AE926" s="69"/>
      <c r="AF926" s="69"/>
      <c r="AG926" s="69"/>
      <c r="AH926" s="70"/>
      <c r="AI926" s="71"/>
    </row>
    <row r="927" spans="1:35" x14ac:dyDescent="0.3">
      <c r="A927" s="72" t="s">
        <v>687</v>
      </c>
      <c r="B927" s="73" t="s">
        <v>1622</v>
      </c>
      <c r="C927" s="73" t="s">
        <v>379</v>
      </c>
      <c r="D927" s="73" t="s">
        <v>784</v>
      </c>
      <c r="E927" s="73" t="s">
        <v>785</v>
      </c>
      <c r="F927" s="73">
        <v>33</v>
      </c>
      <c r="G927" s="73">
        <v>2576</v>
      </c>
      <c r="H927" s="73">
        <v>0</v>
      </c>
      <c r="I927" s="73">
        <v>7.5</v>
      </c>
      <c r="J927" s="73" t="s">
        <v>642</v>
      </c>
      <c r="K927" s="73" t="s">
        <v>372</v>
      </c>
      <c r="L927" s="73" t="s">
        <v>649</v>
      </c>
      <c r="M927" s="73">
        <f t="shared" si="169"/>
        <v>85008</v>
      </c>
      <c r="N927" s="73">
        <f t="shared" si="170"/>
        <v>0</v>
      </c>
      <c r="O927" s="73">
        <f t="shared" si="171"/>
        <v>85008</v>
      </c>
      <c r="P927" s="73">
        <f t="shared" si="172"/>
        <v>6375.6</v>
      </c>
      <c r="Q927" s="73">
        <f t="shared" si="173"/>
        <v>91383.6</v>
      </c>
      <c r="R927" s="73"/>
      <c r="S927" s="73"/>
      <c r="T927" s="73">
        <f t="shared" si="174"/>
        <v>6375.5999999999995</v>
      </c>
      <c r="U927" s="73"/>
      <c r="V927" s="73"/>
      <c r="W927" s="73">
        <f t="shared" si="175"/>
        <v>91883.6</v>
      </c>
      <c r="X927" s="73" t="str">
        <f t="shared" si="176"/>
        <v>Low Sale</v>
      </c>
      <c r="Y927" s="73">
        <f t="shared" si="180"/>
        <v>4250.4000000000005</v>
      </c>
      <c r="Z927" s="73" t="str" cm="1">
        <f t="array" ref="Z927">_xlfn.IFS(Q927&gt;=300000,"Large",Q927&gt;=150000,"Medium", Q927&gt;=0,"Small")</f>
        <v>Small</v>
      </c>
      <c r="AA927" s="73" t="str">
        <f t="shared" si="177"/>
        <v>J</v>
      </c>
      <c r="AB927" s="73" t="str">
        <f t="shared" si="178"/>
        <v>00926</v>
      </c>
      <c r="AC927" s="73" t="str">
        <f t="shared" si="179"/>
        <v>John-West</v>
      </c>
      <c r="AD927" s="73"/>
      <c r="AE927" s="73"/>
      <c r="AF927" s="73"/>
      <c r="AG927" s="73"/>
      <c r="AH927" s="74"/>
      <c r="AI927" s="75"/>
    </row>
    <row r="928" spans="1:35" x14ac:dyDescent="0.3">
      <c r="A928" s="76" t="s">
        <v>666</v>
      </c>
      <c r="B928" s="69" t="s">
        <v>1623</v>
      </c>
      <c r="C928" s="69" t="s">
        <v>379</v>
      </c>
      <c r="D928" s="69" t="s">
        <v>640</v>
      </c>
      <c r="E928" s="69" t="s">
        <v>641</v>
      </c>
      <c r="F928" s="69">
        <v>33</v>
      </c>
      <c r="G928" s="69">
        <v>11033</v>
      </c>
      <c r="H928" s="69">
        <v>15</v>
      </c>
      <c r="I928" s="69">
        <v>7.5</v>
      </c>
      <c r="J928" s="69" t="s">
        <v>648</v>
      </c>
      <c r="K928" s="69" t="s">
        <v>392</v>
      </c>
      <c r="L928" s="69" t="s">
        <v>636</v>
      </c>
      <c r="M928" s="69">
        <f t="shared" si="169"/>
        <v>364089</v>
      </c>
      <c r="N928" s="69">
        <f t="shared" si="170"/>
        <v>54613.35</v>
      </c>
      <c r="O928" s="69">
        <f t="shared" si="171"/>
        <v>309475.65000000002</v>
      </c>
      <c r="P928" s="69">
        <f t="shared" si="172"/>
        <v>23210.673750000002</v>
      </c>
      <c r="Q928" s="69">
        <f t="shared" si="173"/>
        <v>332686.32375000004</v>
      </c>
      <c r="R928" s="69"/>
      <c r="S928" s="69"/>
      <c r="T928" s="69">
        <f t="shared" si="174"/>
        <v>23210.673750000002</v>
      </c>
      <c r="U928" s="69"/>
      <c r="V928" s="69"/>
      <c r="W928" s="69">
        <f t="shared" si="175"/>
        <v>333186.32375000004</v>
      </c>
      <c r="X928" s="69" t="str">
        <f t="shared" si="176"/>
        <v>High sale</v>
      </c>
      <c r="Y928" s="69">
        <f t="shared" si="180"/>
        <v>15473.782500000001</v>
      </c>
      <c r="Z928" s="69" t="str" cm="1">
        <f t="array" ref="Z928">_xlfn.IFS(Q928&gt;=300000,"Large",Q928&gt;=150000,"Medium", Q928&gt;=0,"Small")</f>
        <v>Large</v>
      </c>
      <c r="AA928" s="69" t="str">
        <f t="shared" si="177"/>
        <v>J</v>
      </c>
      <c r="AB928" s="69" t="str">
        <f t="shared" si="178"/>
        <v>00927</v>
      </c>
      <c r="AC928" s="69" t="str">
        <f t="shared" si="179"/>
        <v>John-South</v>
      </c>
      <c r="AD928" s="69"/>
      <c r="AE928" s="69"/>
      <c r="AF928" s="69"/>
      <c r="AG928" s="69"/>
      <c r="AH928" s="70"/>
      <c r="AI928" s="71"/>
    </row>
    <row r="929" spans="1:35" x14ac:dyDescent="0.3">
      <c r="A929" s="72" t="s">
        <v>676</v>
      </c>
      <c r="B929" s="73" t="s">
        <v>1624</v>
      </c>
      <c r="C929" s="73" t="s">
        <v>100</v>
      </c>
      <c r="D929" s="73" t="s">
        <v>634</v>
      </c>
      <c r="E929" s="73" t="s">
        <v>377</v>
      </c>
      <c r="F929" s="73">
        <v>47</v>
      </c>
      <c r="G929" s="73">
        <v>10584</v>
      </c>
      <c r="H929" s="73">
        <v>10</v>
      </c>
      <c r="I929" s="73">
        <v>7.5</v>
      </c>
      <c r="J929" s="73" t="s">
        <v>642</v>
      </c>
      <c r="K929" s="73" t="s">
        <v>384</v>
      </c>
      <c r="L929" s="73" t="s">
        <v>649</v>
      </c>
      <c r="M929" s="73">
        <f t="shared" si="169"/>
        <v>497448</v>
      </c>
      <c r="N929" s="73">
        <f t="shared" si="170"/>
        <v>49744.800000000003</v>
      </c>
      <c r="O929" s="73">
        <f t="shared" si="171"/>
        <v>447703.2</v>
      </c>
      <c r="P929" s="73">
        <f t="shared" si="172"/>
        <v>33577.74</v>
      </c>
      <c r="Q929" s="73">
        <f t="shared" si="173"/>
        <v>481280.94</v>
      </c>
      <c r="R929" s="73"/>
      <c r="S929" s="73"/>
      <c r="T929" s="73">
        <f t="shared" si="174"/>
        <v>33577.74</v>
      </c>
      <c r="U929" s="73"/>
      <c r="V929" s="73"/>
      <c r="W929" s="73">
        <f t="shared" si="175"/>
        <v>481780.94</v>
      </c>
      <c r="X929" s="73" t="str">
        <f t="shared" si="176"/>
        <v>High sale</v>
      </c>
      <c r="Y929" s="73">
        <f t="shared" si="180"/>
        <v>22385.160000000003</v>
      </c>
      <c r="Z929" s="73" t="str" cm="1">
        <f t="array" ref="Z929">_xlfn.IFS(Q929&gt;=300000,"Large",Q929&gt;=150000,"Medium", Q929&gt;=0,"Small")</f>
        <v>Large</v>
      </c>
      <c r="AA929" s="73" t="str">
        <f t="shared" si="177"/>
        <v>J</v>
      </c>
      <c r="AB929" s="73" t="str">
        <f t="shared" si="178"/>
        <v>00928</v>
      </c>
      <c r="AC929" s="73" t="str">
        <f t="shared" si="179"/>
        <v>Kemi-West</v>
      </c>
      <c r="AD929" s="73"/>
      <c r="AE929" s="73"/>
      <c r="AF929" s="73"/>
      <c r="AG929" s="73"/>
      <c r="AH929" s="74"/>
      <c r="AI929" s="75"/>
    </row>
    <row r="930" spans="1:35" x14ac:dyDescent="0.3">
      <c r="A930" s="76" t="s">
        <v>812</v>
      </c>
      <c r="B930" s="69" t="s">
        <v>1625</v>
      </c>
      <c r="C930" s="69" t="s">
        <v>639</v>
      </c>
      <c r="D930" s="69" t="s">
        <v>245</v>
      </c>
      <c r="E930" s="69" t="s">
        <v>416</v>
      </c>
      <c r="F930" s="69">
        <v>25</v>
      </c>
      <c r="G930" s="69">
        <v>3142</v>
      </c>
      <c r="H930" s="69">
        <v>10</v>
      </c>
      <c r="I930" s="69">
        <v>7.5</v>
      </c>
      <c r="J930" s="69" t="s">
        <v>656</v>
      </c>
      <c r="K930" s="69" t="s">
        <v>384</v>
      </c>
      <c r="L930" s="69" t="s">
        <v>636</v>
      </c>
      <c r="M930" s="69">
        <f t="shared" si="169"/>
        <v>78550</v>
      </c>
      <c r="N930" s="69">
        <f t="shared" si="170"/>
        <v>7855</v>
      </c>
      <c r="O930" s="69">
        <f t="shared" si="171"/>
        <v>70695</v>
      </c>
      <c r="P930" s="69">
        <f t="shared" si="172"/>
        <v>5302.125</v>
      </c>
      <c r="Q930" s="69">
        <f t="shared" si="173"/>
        <v>75997.125</v>
      </c>
      <c r="R930" s="69"/>
      <c r="S930" s="69"/>
      <c r="T930" s="69">
        <f t="shared" si="174"/>
        <v>5302.125</v>
      </c>
      <c r="U930" s="69"/>
      <c r="V930" s="69"/>
      <c r="W930" s="69">
        <f t="shared" si="175"/>
        <v>76497.125</v>
      </c>
      <c r="X930" s="69" t="str">
        <f t="shared" si="176"/>
        <v>Low Sale</v>
      </c>
      <c r="Y930" s="69">
        <f t="shared" si="180"/>
        <v>0</v>
      </c>
      <c r="Z930" s="69" t="str" cm="1">
        <f t="array" ref="Z930">_xlfn.IFS(Q930&gt;=300000,"Large",Q930&gt;=150000,"Medium", Q930&gt;=0,"Small")</f>
        <v>Small</v>
      </c>
      <c r="AA930" s="69" t="str">
        <f t="shared" si="177"/>
        <v>J</v>
      </c>
      <c r="AB930" s="69" t="str">
        <f t="shared" si="178"/>
        <v>00929</v>
      </c>
      <c r="AC930" s="69" t="str">
        <f t="shared" si="179"/>
        <v>Grace-South</v>
      </c>
      <c r="AD930" s="69"/>
      <c r="AE930" s="69"/>
      <c r="AF930" s="69"/>
      <c r="AG930" s="69"/>
      <c r="AH930" s="70"/>
      <c r="AI930" s="71"/>
    </row>
    <row r="931" spans="1:35" x14ac:dyDescent="0.3">
      <c r="A931" s="72" t="s">
        <v>724</v>
      </c>
      <c r="B931" s="73" t="s">
        <v>1626</v>
      </c>
      <c r="C931" s="73" t="s">
        <v>671</v>
      </c>
      <c r="D931" s="73" t="s">
        <v>652</v>
      </c>
      <c r="E931" s="73" t="s">
        <v>653</v>
      </c>
      <c r="F931" s="73">
        <v>25</v>
      </c>
      <c r="G931" s="73">
        <v>7573</v>
      </c>
      <c r="H931" s="73">
        <v>5</v>
      </c>
      <c r="I931" s="73">
        <v>7.5</v>
      </c>
      <c r="J931" s="73" t="s">
        <v>648</v>
      </c>
      <c r="K931" s="73" t="s">
        <v>372</v>
      </c>
      <c r="L931" s="73" t="s">
        <v>665</v>
      </c>
      <c r="M931" s="73">
        <f t="shared" si="169"/>
        <v>189325</v>
      </c>
      <c r="N931" s="73">
        <f t="shared" si="170"/>
        <v>9466.25</v>
      </c>
      <c r="O931" s="73">
        <f t="shared" si="171"/>
        <v>179858.75</v>
      </c>
      <c r="P931" s="73">
        <f t="shared" si="172"/>
        <v>13489.40625</v>
      </c>
      <c r="Q931" s="73">
        <f t="shared" si="173"/>
        <v>193348.15625</v>
      </c>
      <c r="R931" s="73"/>
      <c r="S931" s="73"/>
      <c r="T931" s="73">
        <f t="shared" si="174"/>
        <v>13489.40625</v>
      </c>
      <c r="U931" s="73"/>
      <c r="V931" s="73"/>
      <c r="W931" s="73">
        <f t="shared" si="175"/>
        <v>193848.15625</v>
      </c>
      <c r="X931" s="73" t="str">
        <f t="shared" si="176"/>
        <v>High sale</v>
      </c>
      <c r="Y931" s="73">
        <f t="shared" si="180"/>
        <v>0</v>
      </c>
      <c r="Z931" s="73" t="str" cm="1">
        <f t="array" ref="Z931">_xlfn.IFS(Q931&gt;=300000,"Large",Q931&gt;=150000,"Medium", Q931&gt;=0,"Small")</f>
        <v>Medium</v>
      </c>
      <c r="AA931" s="73" t="str">
        <f t="shared" si="177"/>
        <v>J</v>
      </c>
      <c r="AB931" s="73" t="str">
        <f t="shared" si="178"/>
        <v>00930</v>
      </c>
      <c r="AC931" s="73" t="str">
        <f t="shared" si="179"/>
        <v>Bola-East</v>
      </c>
      <c r="AD931" s="73"/>
      <c r="AE931" s="73"/>
      <c r="AF931" s="73"/>
      <c r="AG931" s="73"/>
      <c r="AH931" s="74"/>
      <c r="AI931" s="75"/>
    </row>
    <row r="932" spans="1:35" x14ac:dyDescent="0.3">
      <c r="A932" s="76" t="s">
        <v>687</v>
      </c>
      <c r="B932" s="69" t="s">
        <v>1627</v>
      </c>
      <c r="C932" s="69" t="s">
        <v>373</v>
      </c>
      <c r="D932" s="69" t="s">
        <v>710</v>
      </c>
      <c r="E932" s="69" t="s">
        <v>641</v>
      </c>
      <c r="F932" s="69">
        <v>28</v>
      </c>
      <c r="G932" s="69">
        <v>8660</v>
      </c>
      <c r="H932" s="69">
        <v>0</v>
      </c>
      <c r="I932" s="69">
        <v>7.5</v>
      </c>
      <c r="J932" s="69" t="s">
        <v>642</v>
      </c>
      <c r="K932" s="69" t="s">
        <v>372</v>
      </c>
      <c r="L932" s="69" t="s">
        <v>643</v>
      </c>
      <c r="M932" s="69">
        <f t="shared" si="169"/>
        <v>242480</v>
      </c>
      <c r="N932" s="69">
        <f t="shared" si="170"/>
        <v>0</v>
      </c>
      <c r="O932" s="69">
        <f t="shared" si="171"/>
        <v>242480</v>
      </c>
      <c r="P932" s="69">
        <f t="shared" si="172"/>
        <v>18186</v>
      </c>
      <c r="Q932" s="69">
        <f t="shared" si="173"/>
        <v>260666</v>
      </c>
      <c r="R932" s="69"/>
      <c r="S932" s="69"/>
      <c r="T932" s="69">
        <f t="shared" si="174"/>
        <v>18186</v>
      </c>
      <c r="U932" s="69"/>
      <c r="V932" s="69"/>
      <c r="W932" s="69">
        <f t="shared" si="175"/>
        <v>261166</v>
      </c>
      <c r="X932" s="69" t="str">
        <f t="shared" si="176"/>
        <v>High sale</v>
      </c>
      <c r="Y932" s="69">
        <f t="shared" si="180"/>
        <v>0</v>
      </c>
      <c r="Z932" s="69" t="str" cm="1">
        <f t="array" ref="Z932">_xlfn.IFS(Q932&gt;=300000,"Large",Q932&gt;=150000,"Medium", Q932&gt;=0,"Small")</f>
        <v>Medium</v>
      </c>
      <c r="AA932" s="69" t="str">
        <f t="shared" si="177"/>
        <v>J</v>
      </c>
      <c r="AB932" s="69" t="str">
        <f t="shared" si="178"/>
        <v>00931</v>
      </c>
      <c r="AC932" s="69" t="str">
        <f t="shared" si="179"/>
        <v>Fatima-North</v>
      </c>
      <c r="AD932" s="69"/>
      <c r="AE932" s="69"/>
      <c r="AF932" s="69"/>
      <c r="AG932" s="69"/>
      <c r="AH932" s="70"/>
      <c r="AI932" s="71"/>
    </row>
    <row r="933" spans="1:35" x14ac:dyDescent="0.3">
      <c r="A933" s="72" t="s">
        <v>701</v>
      </c>
      <c r="B933" s="73" t="s">
        <v>1628</v>
      </c>
      <c r="C933" s="73" t="s">
        <v>714</v>
      </c>
      <c r="D933" s="73" t="s">
        <v>246</v>
      </c>
      <c r="E933" s="73" t="s">
        <v>416</v>
      </c>
      <c r="F933" s="73">
        <v>24</v>
      </c>
      <c r="G933" s="73">
        <v>12175</v>
      </c>
      <c r="H933" s="73">
        <v>10</v>
      </c>
      <c r="I933" s="73">
        <v>7.5</v>
      </c>
      <c r="J933" s="73" t="s">
        <v>642</v>
      </c>
      <c r="K933" s="73" t="s">
        <v>384</v>
      </c>
      <c r="L933" s="73" t="s">
        <v>665</v>
      </c>
      <c r="M933" s="73">
        <f t="shared" si="169"/>
        <v>292200</v>
      </c>
      <c r="N933" s="73">
        <f t="shared" si="170"/>
        <v>29220</v>
      </c>
      <c r="O933" s="73">
        <f t="shared" si="171"/>
        <v>262980</v>
      </c>
      <c r="P933" s="73">
        <f t="shared" si="172"/>
        <v>19723.5</v>
      </c>
      <c r="Q933" s="73">
        <f t="shared" si="173"/>
        <v>282703.5</v>
      </c>
      <c r="R933" s="73"/>
      <c r="S933" s="73"/>
      <c r="T933" s="73">
        <f t="shared" si="174"/>
        <v>19723.5</v>
      </c>
      <c r="U933" s="73"/>
      <c r="V933" s="73"/>
      <c r="W933" s="73">
        <f t="shared" si="175"/>
        <v>283203.5</v>
      </c>
      <c r="X933" s="73" t="str">
        <f t="shared" si="176"/>
        <v>High sale</v>
      </c>
      <c r="Y933" s="73">
        <f t="shared" si="180"/>
        <v>0</v>
      </c>
      <c r="Z933" s="73" t="str" cm="1">
        <f t="array" ref="Z933">_xlfn.IFS(Q933&gt;=300000,"Large",Q933&gt;=150000,"Medium", Q933&gt;=0,"Small")</f>
        <v>Medium</v>
      </c>
      <c r="AA933" s="73" t="str">
        <f t="shared" si="177"/>
        <v>J</v>
      </c>
      <c r="AB933" s="73" t="str">
        <f t="shared" si="178"/>
        <v>00932</v>
      </c>
      <c r="AC933" s="73" t="str">
        <f t="shared" si="179"/>
        <v>Hassan-East</v>
      </c>
      <c r="AD933" s="73"/>
      <c r="AE933" s="73"/>
      <c r="AF933" s="73"/>
      <c r="AG933" s="73"/>
      <c r="AH933" s="74"/>
      <c r="AI933" s="75"/>
    </row>
    <row r="934" spans="1:35" x14ac:dyDescent="0.3">
      <c r="A934" s="76" t="s">
        <v>705</v>
      </c>
      <c r="B934" s="69" t="s">
        <v>1629</v>
      </c>
      <c r="C934" s="69" t="s">
        <v>373</v>
      </c>
      <c r="D934" s="69" t="s">
        <v>681</v>
      </c>
      <c r="E934" s="69" t="s">
        <v>673</v>
      </c>
      <c r="F934" s="69">
        <v>19</v>
      </c>
      <c r="G934" s="69">
        <v>1365</v>
      </c>
      <c r="H934" s="69">
        <v>10</v>
      </c>
      <c r="I934" s="69">
        <v>7.5</v>
      </c>
      <c r="J934" s="69" t="s">
        <v>656</v>
      </c>
      <c r="K934" s="69" t="s">
        <v>372</v>
      </c>
      <c r="L934" s="69" t="s">
        <v>649</v>
      </c>
      <c r="M934" s="69">
        <f t="shared" si="169"/>
        <v>25935</v>
      </c>
      <c r="N934" s="69">
        <f t="shared" si="170"/>
        <v>2593.5</v>
      </c>
      <c r="O934" s="69">
        <f t="shared" si="171"/>
        <v>23341.5</v>
      </c>
      <c r="P934" s="69">
        <f t="shared" si="172"/>
        <v>1750.6125</v>
      </c>
      <c r="Q934" s="69">
        <f t="shared" si="173"/>
        <v>25092.112499999999</v>
      </c>
      <c r="R934" s="69"/>
      <c r="S934" s="69"/>
      <c r="T934" s="69">
        <f t="shared" si="174"/>
        <v>1750.6125</v>
      </c>
      <c r="U934" s="69"/>
      <c r="V934" s="69"/>
      <c r="W934" s="69">
        <f t="shared" si="175"/>
        <v>25592.112499999999</v>
      </c>
      <c r="X934" s="69" t="str">
        <f t="shared" si="176"/>
        <v>Low Sale</v>
      </c>
      <c r="Y934" s="69">
        <f t="shared" si="180"/>
        <v>0</v>
      </c>
      <c r="Z934" s="69" t="str" cm="1">
        <f t="array" ref="Z934">_xlfn.IFS(Q934&gt;=300000,"Large",Q934&gt;=150000,"Medium", Q934&gt;=0,"Small")</f>
        <v>Small</v>
      </c>
      <c r="AA934" s="69" t="str">
        <f t="shared" si="177"/>
        <v>J</v>
      </c>
      <c r="AB934" s="69" t="str">
        <f t="shared" si="178"/>
        <v>00933</v>
      </c>
      <c r="AC934" s="69" t="str">
        <f t="shared" si="179"/>
        <v>Fatima-West</v>
      </c>
      <c r="AD934" s="69"/>
      <c r="AE934" s="69"/>
      <c r="AF934" s="69"/>
      <c r="AG934" s="69"/>
      <c r="AH934" s="70"/>
      <c r="AI934" s="71"/>
    </row>
    <row r="935" spans="1:35" x14ac:dyDescent="0.3">
      <c r="A935" s="72" t="s">
        <v>705</v>
      </c>
      <c r="B935" s="73" t="s">
        <v>1630</v>
      </c>
      <c r="C935" s="73" t="s">
        <v>373</v>
      </c>
      <c r="D935" s="73" t="s">
        <v>698</v>
      </c>
      <c r="E935" s="73" t="s">
        <v>377</v>
      </c>
      <c r="F935" s="73">
        <v>8</v>
      </c>
      <c r="G935" s="73">
        <v>11822</v>
      </c>
      <c r="H935" s="73">
        <v>0</v>
      </c>
      <c r="I935" s="73">
        <v>7.5</v>
      </c>
      <c r="J935" s="73" t="s">
        <v>642</v>
      </c>
      <c r="K935" s="73" t="s">
        <v>392</v>
      </c>
      <c r="L935" s="73" t="s">
        <v>665</v>
      </c>
      <c r="M935" s="73">
        <f t="shared" si="169"/>
        <v>94576</v>
      </c>
      <c r="N935" s="73">
        <f t="shared" si="170"/>
        <v>0</v>
      </c>
      <c r="O935" s="73">
        <f t="shared" si="171"/>
        <v>94576</v>
      </c>
      <c r="P935" s="73">
        <f t="shared" si="172"/>
        <v>7093.2</v>
      </c>
      <c r="Q935" s="73">
        <f t="shared" si="173"/>
        <v>101669.2</v>
      </c>
      <c r="R935" s="73"/>
      <c r="S935" s="73"/>
      <c r="T935" s="73">
        <f t="shared" si="174"/>
        <v>7093.2</v>
      </c>
      <c r="U935" s="73"/>
      <c r="V935" s="73"/>
      <c r="W935" s="73">
        <f t="shared" si="175"/>
        <v>102169.2</v>
      </c>
      <c r="X935" s="73" t="str">
        <f t="shared" si="176"/>
        <v>High sale</v>
      </c>
      <c r="Y935" s="73">
        <f t="shared" si="180"/>
        <v>0</v>
      </c>
      <c r="Z935" s="73" t="str" cm="1">
        <f t="array" ref="Z935">_xlfn.IFS(Q935&gt;=300000,"Large",Q935&gt;=150000,"Medium", Q935&gt;=0,"Small")</f>
        <v>Small</v>
      </c>
      <c r="AA935" s="73" t="str">
        <f t="shared" si="177"/>
        <v>J</v>
      </c>
      <c r="AB935" s="73" t="str">
        <f t="shared" si="178"/>
        <v>00934</v>
      </c>
      <c r="AC935" s="73" t="str">
        <f t="shared" si="179"/>
        <v>Fatima-East</v>
      </c>
      <c r="AD935" s="73"/>
      <c r="AE935" s="73"/>
      <c r="AF935" s="73"/>
      <c r="AG935" s="73"/>
      <c r="AH935" s="74"/>
      <c r="AI935" s="75"/>
    </row>
    <row r="936" spans="1:35" x14ac:dyDescent="0.3">
      <c r="A936" s="76" t="s">
        <v>701</v>
      </c>
      <c r="B936" s="69" t="s">
        <v>1631</v>
      </c>
      <c r="C936" s="69" t="s">
        <v>373</v>
      </c>
      <c r="D936" s="69" t="s">
        <v>710</v>
      </c>
      <c r="E936" s="69" t="s">
        <v>641</v>
      </c>
      <c r="F936" s="69">
        <v>11</v>
      </c>
      <c r="G936" s="69">
        <v>2989</v>
      </c>
      <c r="H936" s="69">
        <v>15</v>
      </c>
      <c r="I936" s="69">
        <v>7.5</v>
      </c>
      <c r="J936" s="69" t="s">
        <v>635</v>
      </c>
      <c r="K936" s="69" t="s">
        <v>392</v>
      </c>
      <c r="L936" s="69" t="s">
        <v>649</v>
      </c>
      <c r="M936" s="69">
        <f t="shared" si="169"/>
        <v>32879</v>
      </c>
      <c r="N936" s="69">
        <f t="shared" si="170"/>
        <v>4931.8500000000004</v>
      </c>
      <c r="O936" s="69">
        <f t="shared" si="171"/>
        <v>27947.15</v>
      </c>
      <c r="P936" s="69">
        <f t="shared" si="172"/>
        <v>2096.0362500000001</v>
      </c>
      <c r="Q936" s="69">
        <f t="shared" si="173"/>
        <v>30043.186250000002</v>
      </c>
      <c r="R936" s="69"/>
      <c r="S936" s="69"/>
      <c r="T936" s="69">
        <f t="shared" si="174"/>
        <v>2096.0362500000001</v>
      </c>
      <c r="U936" s="69"/>
      <c r="V936" s="69"/>
      <c r="W936" s="69">
        <f t="shared" si="175"/>
        <v>30543.186250000002</v>
      </c>
      <c r="X936" s="69" t="str">
        <f t="shared" si="176"/>
        <v>Low Sale</v>
      </c>
      <c r="Y936" s="69">
        <f t="shared" si="180"/>
        <v>0</v>
      </c>
      <c r="Z936" s="69" t="str" cm="1">
        <f t="array" ref="Z936">_xlfn.IFS(Q936&gt;=300000,"Large",Q936&gt;=150000,"Medium", Q936&gt;=0,"Small")</f>
        <v>Small</v>
      </c>
      <c r="AA936" s="69" t="str">
        <f t="shared" si="177"/>
        <v>J</v>
      </c>
      <c r="AB936" s="69" t="str">
        <f t="shared" si="178"/>
        <v>00935</v>
      </c>
      <c r="AC936" s="69" t="str">
        <f t="shared" si="179"/>
        <v>Fatima-West</v>
      </c>
      <c r="AD936" s="69"/>
      <c r="AE936" s="69"/>
      <c r="AF936" s="69"/>
      <c r="AG936" s="69"/>
      <c r="AH936" s="70"/>
      <c r="AI936" s="71"/>
    </row>
    <row r="937" spans="1:35" x14ac:dyDescent="0.3">
      <c r="A937" s="72" t="s">
        <v>760</v>
      </c>
      <c r="B937" s="73" t="s">
        <v>1632</v>
      </c>
      <c r="C937" s="73" t="s">
        <v>93</v>
      </c>
      <c r="D937" s="73" t="s">
        <v>740</v>
      </c>
      <c r="E937" s="73" t="s">
        <v>408</v>
      </c>
      <c r="F937" s="73">
        <v>21</v>
      </c>
      <c r="G937" s="73">
        <v>14698</v>
      </c>
      <c r="H937" s="73">
        <v>0</v>
      </c>
      <c r="I937" s="73">
        <v>7.5</v>
      </c>
      <c r="J937" s="73" t="s">
        <v>648</v>
      </c>
      <c r="K937" s="73" t="s">
        <v>384</v>
      </c>
      <c r="L937" s="73" t="s">
        <v>636</v>
      </c>
      <c r="M937" s="73">
        <f t="shared" si="169"/>
        <v>308658</v>
      </c>
      <c r="N937" s="73">
        <f t="shared" si="170"/>
        <v>0</v>
      </c>
      <c r="O937" s="73">
        <f t="shared" si="171"/>
        <v>308658</v>
      </c>
      <c r="P937" s="73">
        <f t="shared" si="172"/>
        <v>23149.35</v>
      </c>
      <c r="Q937" s="73">
        <f t="shared" si="173"/>
        <v>331807.34999999998</v>
      </c>
      <c r="R937" s="73"/>
      <c r="S937" s="73"/>
      <c r="T937" s="73">
        <f t="shared" si="174"/>
        <v>23149.35</v>
      </c>
      <c r="U937" s="73"/>
      <c r="V937" s="73"/>
      <c r="W937" s="73">
        <f t="shared" si="175"/>
        <v>332307.34999999998</v>
      </c>
      <c r="X937" s="73" t="str">
        <f t="shared" si="176"/>
        <v>High sale</v>
      </c>
      <c r="Y937" s="73">
        <f t="shared" si="180"/>
        <v>0</v>
      </c>
      <c r="Z937" s="73" t="str" cm="1">
        <f t="array" ref="Z937">_xlfn.IFS(Q937&gt;=300000,"Large",Q937&gt;=150000,"Medium", Q937&gt;=0,"Small")</f>
        <v>Large</v>
      </c>
      <c r="AA937" s="73" t="str">
        <f t="shared" si="177"/>
        <v>J</v>
      </c>
      <c r="AB937" s="73" t="str">
        <f t="shared" si="178"/>
        <v>00936</v>
      </c>
      <c r="AC937" s="73" t="str">
        <f t="shared" si="179"/>
        <v>Ibrahim-South</v>
      </c>
      <c r="AD937" s="73"/>
      <c r="AE937" s="73"/>
      <c r="AF937" s="73"/>
      <c r="AG937" s="73"/>
      <c r="AH937" s="74"/>
      <c r="AI937" s="75"/>
    </row>
    <row r="938" spans="1:35" x14ac:dyDescent="0.3">
      <c r="A938" s="76" t="s">
        <v>752</v>
      </c>
      <c r="B938" s="69" t="s">
        <v>1633</v>
      </c>
      <c r="C938" s="69" t="s">
        <v>100</v>
      </c>
      <c r="D938" s="69" t="s">
        <v>740</v>
      </c>
      <c r="E938" s="69" t="s">
        <v>408</v>
      </c>
      <c r="F938" s="69">
        <v>35</v>
      </c>
      <c r="G938" s="69">
        <v>6368</v>
      </c>
      <c r="H938" s="69">
        <v>5</v>
      </c>
      <c r="I938" s="69">
        <v>7.5</v>
      </c>
      <c r="J938" s="69" t="s">
        <v>642</v>
      </c>
      <c r="K938" s="69" t="s">
        <v>392</v>
      </c>
      <c r="L938" s="69" t="s">
        <v>665</v>
      </c>
      <c r="M938" s="69">
        <f t="shared" si="169"/>
        <v>222880</v>
      </c>
      <c r="N938" s="69">
        <f t="shared" si="170"/>
        <v>11144</v>
      </c>
      <c r="O938" s="69">
        <f t="shared" si="171"/>
        <v>211736</v>
      </c>
      <c r="P938" s="69">
        <f t="shared" si="172"/>
        <v>15880.2</v>
      </c>
      <c r="Q938" s="69">
        <f t="shared" si="173"/>
        <v>227616.2</v>
      </c>
      <c r="R938" s="69"/>
      <c r="S938" s="69"/>
      <c r="T938" s="69">
        <f t="shared" si="174"/>
        <v>15880.199999999999</v>
      </c>
      <c r="U938" s="69"/>
      <c r="V938" s="69"/>
      <c r="W938" s="69">
        <f t="shared" si="175"/>
        <v>228116.2</v>
      </c>
      <c r="X938" s="69" t="str">
        <f t="shared" si="176"/>
        <v>High sale</v>
      </c>
      <c r="Y938" s="69">
        <f t="shared" si="180"/>
        <v>10586.800000000001</v>
      </c>
      <c r="Z938" s="69" t="str" cm="1">
        <f t="array" ref="Z938">_xlfn.IFS(Q938&gt;=300000,"Large",Q938&gt;=150000,"Medium", Q938&gt;=0,"Small")</f>
        <v>Medium</v>
      </c>
      <c r="AA938" s="69" t="str">
        <f t="shared" si="177"/>
        <v>J</v>
      </c>
      <c r="AB938" s="69" t="str">
        <f t="shared" si="178"/>
        <v>00937</v>
      </c>
      <c r="AC938" s="69" t="str">
        <f t="shared" si="179"/>
        <v>Kemi-East</v>
      </c>
      <c r="AD938" s="69"/>
      <c r="AE938" s="69"/>
      <c r="AF938" s="69"/>
      <c r="AG938" s="69"/>
      <c r="AH938" s="70"/>
      <c r="AI938" s="71"/>
    </row>
    <row r="939" spans="1:35" x14ac:dyDescent="0.3">
      <c r="A939" s="72" t="s">
        <v>691</v>
      </c>
      <c r="B939" s="73" t="s">
        <v>1634</v>
      </c>
      <c r="C939" s="73" t="s">
        <v>373</v>
      </c>
      <c r="D939" s="73" t="s">
        <v>784</v>
      </c>
      <c r="E939" s="73" t="s">
        <v>785</v>
      </c>
      <c r="F939" s="73">
        <v>4</v>
      </c>
      <c r="G939" s="73">
        <v>14427</v>
      </c>
      <c r="H939" s="73">
        <v>5</v>
      </c>
      <c r="I939" s="73">
        <v>7.5</v>
      </c>
      <c r="J939" s="73" t="s">
        <v>656</v>
      </c>
      <c r="K939" s="73" t="s">
        <v>384</v>
      </c>
      <c r="L939" s="73" t="s">
        <v>665</v>
      </c>
      <c r="M939" s="73">
        <f t="shared" si="169"/>
        <v>57708</v>
      </c>
      <c r="N939" s="73">
        <f t="shared" si="170"/>
        <v>2885.4</v>
      </c>
      <c r="O939" s="73">
        <f t="shared" si="171"/>
        <v>54822.6</v>
      </c>
      <c r="P939" s="73">
        <f t="shared" si="172"/>
        <v>4111.6949999999997</v>
      </c>
      <c r="Q939" s="73">
        <f t="shared" si="173"/>
        <v>58934.294999999998</v>
      </c>
      <c r="R939" s="73"/>
      <c r="S939" s="73"/>
      <c r="T939" s="73">
        <f t="shared" si="174"/>
        <v>4111.6949999999997</v>
      </c>
      <c r="U939" s="73"/>
      <c r="V939" s="73"/>
      <c r="W939" s="73">
        <f t="shared" si="175"/>
        <v>59434.294999999998</v>
      </c>
      <c r="X939" s="73" t="str">
        <f t="shared" si="176"/>
        <v>Low Sale</v>
      </c>
      <c r="Y939" s="73">
        <f t="shared" si="180"/>
        <v>0</v>
      </c>
      <c r="Z939" s="73" t="str" cm="1">
        <f t="array" ref="Z939">_xlfn.IFS(Q939&gt;=300000,"Large",Q939&gt;=150000,"Medium", Q939&gt;=0,"Small")</f>
        <v>Small</v>
      </c>
      <c r="AA939" s="73" t="str">
        <f t="shared" si="177"/>
        <v>J</v>
      </c>
      <c r="AB939" s="73" t="str">
        <f t="shared" si="178"/>
        <v>00938</v>
      </c>
      <c r="AC939" s="73" t="str">
        <f t="shared" si="179"/>
        <v>Fatima-East</v>
      </c>
      <c r="AD939" s="73"/>
      <c r="AE939" s="73"/>
      <c r="AF939" s="73"/>
      <c r="AG939" s="73"/>
      <c r="AH939" s="74"/>
      <c r="AI939" s="75"/>
    </row>
    <row r="940" spans="1:35" x14ac:dyDescent="0.3">
      <c r="A940" s="76" t="s">
        <v>650</v>
      </c>
      <c r="B940" s="69" t="s">
        <v>1635</v>
      </c>
      <c r="C940" s="69" t="s">
        <v>93</v>
      </c>
      <c r="D940" s="69" t="s">
        <v>216</v>
      </c>
      <c r="E940" s="69" t="s">
        <v>647</v>
      </c>
      <c r="F940" s="69">
        <v>36</v>
      </c>
      <c r="G940" s="69">
        <v>4927</v>
      </c>
      <c r="H940" s="69">
        <v>5</v>
      </c>
      <c r="I940" s="69">
        <v>7.5</v>
      </c>
      <c r="J940" s="69" t="s">
        <v>642</v>
      </c>
      <c r="K940" s="69" t="s">
        <v>384</v>
      </c>
      <c r="L940" s="69" t="s">
        <v>665</v>
      </c>
      <c r="M940" s="69">
        <f t="shared" si="169"/>
        <v>177372</v>
      </c>
      <c r="N940" s="69">
        <f t="shared" si="170"/>
        <v>8868.6</v>
      </c>
      <c r="O940" s="69">
        <f t="shared" si="171"/>
        <v>168503.4</v>
      </c>
      <c r="P940" s="69">
        <f t="shared" si="172"/>
        <v>12637.754999999999</v>
      </c>
      <c r="Q940" s="69">
        <f t="shared" si="173"/>
        <v>181141.155</v>
      </c>
      <c r="R940" s="69"/>
      <c r="S940" s="69"/>
      <c r="T940" s="69">
        <f t="shared" si="174"/>
        <v>12637.754999999999</v>
      </c>
      <c r="U940" s="69"/>
      <c r="V940" s="69"/>
      <c r="W940" s="69">
        <f t="shared" si="175"/>
        <v>181641.155</v>
      </c>
      <c r="X940" s="69" t="str">
        <f t="shared" si="176"/>
        <v>High sale</v>
      </c>
      <c r="Y940" s="69">
        <f t="shared" si="180"/>
        <v>8425.17</v>
      </c>
      <c r="Z940" s="69" t="str" cm="1">
        <f t="array" ref="Z940">_xlfn.IFS(Q940&gt;=300000,"Large",Q940&gt;=150000,"Medium", Q940&gt;=0,"Small")</f>
        <v>Medium</v>
      </c>
      <c r="AA940" s="69" t="str">
        <f t="shared" si="177"/>
        <v>J</v>
      </c>
      <c r="AB940" s="69" t="str">
        <f t="shared" si="178"/>
        <v>00939</v>
      </c>
      <c r="AC940" s="69" t="str">
        <f t="shared" si="179"/>
        <v>Ibrahim-East</v>
      </c>
      <c r="AD940" s="69"/>
      <c r="AE940" s="69"/>
      <c r="AF940" s="69"/>
      <c r="AG940" s="69"/>
      <c r="AH940" s="70"/>
      <c r="AI940" s="71"/>
    </row>
    <row r="941" spans="1:35" x14ac:dyDescent="0.3">
      <c r="A941" s="72" t="s">
        <v>760</v>
      </c>
      <c r="B941" s="73" t="s">
        <v>1636</v>
      </c>
      <c r="C941" s="73" t="s">
        <v>671</v>
      </c>
      <c r="D941" s="73" t="s">
        <v>245</v>
      </c>
      <c r="E941" s="73" t="s">
        <v>416</v>
      </c>
      <c r="F941" s="73">
        <v>35</v>
      </c>
      <c r="G941" s="73">
        <v>12392</v>
      </c>
      <c r="H941" s="73">
        <v>0</v>
      </c>
      <c r="I941" s="73">
        <v>7.5</v>
      </c>
      <c r="J941" s="73" t="s">
        <v>656</v>
      </c>
      <c r="K941" s="73" t="s">
        <v>384</v>
      </c>
      <c r="L941" s="73" t="s">
        <v>643</v>
      </c>
      <c r="M941" s="73">
        <f t="shared" si="169"/>
        <v>433720</v>
      </c>
      <c r="N941" s="73">
        <f t="shared" si="170"/>
        <v>0</v>
      </c>
      <c r="O941" s="73">
        <f t="shared" si="171"/>
        <v>433720</v>
      </c>
      <c r="P941" s="73">
        <f t="shared" si="172"/>
        <v>32529</v>
      </c>
      <c r="Q941" s="73">
        <f t="shared" si="173"/>
        <v>466249</v>
      </c>
      <c r="R941" s="73"/>
      <c r="S941" s="73"/>
      <c r="T941" s="73">
        <f t="shared" si="174"/>
        <v>32529</v>
      </c>
      <c r="U941" s="73"/>
      <c r="V941" s="73"/>
      <c r="W941" s="73">
        <f t="shared" si="175"/>
        <v>466749</v>
      </c>
      <c r="X941" s="73" t="str">
        <f t="shared" si="176"/>
        <v>High sale</v>
      </c>
      <c r="Y941" s="73">
        <f t="shared" si="180"/>
        <v>21686</v>
      </c>
      <c r="Z941" s="73" t="str" cm="1">
        <f t="array" ref="Z941">_xlfn.IFS(Q941&gt;=300000,"Large",Q941&gt;=150000,"Medium", Q941&gt;=0,"Small")</f>
        <v>Large</v>
      </c>
      <c r="AA941" s="73" t="str">
        <f t="shared" si="177"/>
        <v>J</v>
      </c>
      <c r="AB941" s="73" t="str">
        <f t="shared" si="178"/>
        <v>00940</v>
      </c>
      <c r="AC941" s="73" t="str">
        <f t="shared" si="179"/>
        <v>Bola-North</v>
      </c>
      <c r="AD941" s="73"/>
      <c r="AE941" s="73"/>
      <c r="AF941" s="73"/>
      <c r="AG941" s="73"/>
      <c r="AH941" s="74"/>
      <c r="AI941" s="75"/>
    </row>
    <row r="942" spans="1:35" x14ac:dyDescent="0.3">
      <c r="A942" s="76" t="s">
        <v>727</v>
      </c>
      <c r="B942" s="69" t="s">
        <v>1637</v>
      </c>
      <c r="C942" s="69" t="s">
        <v>93</v>
      </c>
      <c r="D942" s="69" t="s">
        <v>690</v>
      </c>
      <c r="E942" s="69" t="s">
        <v>408</v>
      </c>
      <c r="F942" s="69">
        <v>18</v>
      </c>
      <c r="G942" s="69">
        <v>5740</v>
      </c>
      <c r="H942" s="69">
        <v>10</v>
      </c>
      <c r="I942" s="69">
        <v>7.5</v>
      </c>
      <c r="J942" s="69" t="s">
        <v>635</v>
      </c>
      <c r="K942" s="69" t="s">
        <v>372</v>
      </c>
      <c r="L942" s="69" t="s">
        <v>665</v>
      </c>
      <c r="M942" s="69">
        <f t="shared" si="169"/>
        <v>103320</v>
      </c>
      <c r="N942" s="69">
        <f t="shared" si="170"/>
        <v>10332</v>
      </c>
      <c r="O942" s="69">
        <f t="shared" si="171"/>
        <v>92988</v>
      </c>
      <c r="P942" s="69">
        <f t="shared" si="172"/>
        <v>6974.1</v>
      </c>
      <c r="Q942" s="69">
        <f t="shared" si="173"/>
        <v>99962.1</v>
      </c>
      <c r="R942" s="69"/>
      <c r="S942" s="69"/>
      <c r="T942" s="69">
        <f t="shared" si="174"/>
        <v>6974.0999999999995</v>
      </c>
      <c r="U942" s="69"/>
      <c r="V942" s="69"/>
      <c r="W942" s="69">
        <f t="shared" si="175"/>
        <v>100462.1</v>
      </c>
      <c r="X942" s="69" t="str">
        <f t="shared" si="176"/>
        <v>Low Sale</v>
      </c>
      <c r="Y942" s="69">
        <f t="shared" si="180"/>
        <v>0</v>
      </c>
      <c r="Z942" s="69" t="str" cm="1">
        <f t="array" ref="Z942">_xlfn.IFS(Q942&gt;=300000,"Large",Q942&gt;=150000,"Medium", Q942&gt;=0,"Small")</f>
        <v>Small</v>
      </c>
      <c r="AA942" s="69" t="str">
        <f t="shared" si="177"/>
        <v>J</v>
      </c>
      <c r="AB942" s="69" t="str">
        <f t="shared" si="178"/>
        <v>00941</v>
      </c>
      <c r="AC942" s="69" t="str">
        <f t="shared" si="179"/>
        <v>Ibrahim-East</v>
      </c>
      <c r="AD942" s="69"/>
      <c r="AE942" s="69"/>
      <c r="AF942" s="69"/>
      <c r="AG942" s="69"/>
      <c r="AH942" s="70"/>
      <c r="AI942" s="71"/>
    </row>
    <row r="943" spans="1:35" x14ac:dyDescent="0.3">
      <c r="A943" s="72" t="s">
        <v>669</v>
      </c>
      <c r="B943" s="73" t="s">
        <v>1638</v>
      </c>
      <c r="C943" s="73" t="s">
        <v>646</v>
      </c>
      <c r="D943" s="73" t="s">
        <v>690</v>
      </c>
      <c r="E943" s="73" t="s">
        <v>408</v>
      </c>
      <c r="F943" s="73">
        <v>32</v>
      </c>
      <c r="G943" s="73">
        <v>7778</v>
      </c>
      <c r="H943" s="73">
        <v>15</v>
      </c>
      <c r="I943" s="73">
        <v>7.5</v>
      </c>
      <c r="J943" s="73" t="s">
        <v>656</v>
      </c>
      <c r="K943" s="73" t="s">
        <v>384</v>
      </c>
      <c r="L943" s="73" t="s">
        <v>643</v>
      </c>
      <c r="M943" s="73">
        <f t="shared" si="169"/>
        <v>248896</v>
      </c>
      <c r="N943" s="73">
        <f t="shared" si="170"/>
        <v>37334.400000000001</v>
      </c>
      <c r="O943" s="73">
        <f t="shared" si="171"/>
        <v>211561.60000000001</v>
      </c>
      <c r="P943" s="73">
        <f t="shared" si="172"/>
        <v>15867.12</v>
      </c>
      <c r="Q943" s="73">
        <f t="shared" si="173"/>
        <v>227428.72</v>
      </c>
      <c r="R943" s="73"/>
      <c r="S943" s="73"/>
      <c r="T943" s="73">
        <f t="shared" si="174"/>
        <v>15867.119999999999</v>
      </c>
      <c r="U943" s="73"/>
      <c r="V943" s="73"/>
      <c r="W943" s="73">
        <f t="shared" si="175"/>
        <v>227928.72</v>
      </c>
      <c r="X943" s="73" t="str">
        <f t="shared" si="176"/>
        <v>High sale</v>
      </c>
      <c r="Y943" s="73">
        <f t="shared" si="180"/>
        <v>10578.080000000002</v>
      </c>
      <c r="Z943" s="73" t="str" cm="1">
        <f t="array" ref="Z943">_xlfn.IFS(Q943&gt;=300000,"Large",Q943&gt;=150000,"Medium", Q943&gt;=0,"Small")</f>
        <v>Medium</v>
      </c>
      <c r="AA943" s="73" t="str">
        <f t="shared" si="177"/>
        <v>J</v>
      </c>
      <c r="AB943" s="73" t="str">
        <f t="shared" si="178"/>
        <v>00942</v>
      </c>
      <c r="AC943" s="73" t="str">
        <f t="shared" si="179"/>
        <v>Lucky-North</v>
      </c>
      <c r="AD943" s="73"/>
      <c r="AE943" s="73"/>
      <c r="AF943" s="73"/>
      <c r="AG943" s="73"/>
      <c r="AH943" s="74"/>
      <c r="AI943" s="75"/>
    </row>
    <row r="944" spans="1:35" x14ac:dyDescent="0.3">
      <c r="A944" s="76" t="s">
        <v>687</v>
      </c>
      <c r="B944" s="69" t="s">
        <v>1639</v>
      </c>
      <c r="C944" s="69" t="s">
        <v>373</v>
      </c>
      <c r="D944" s="69" t="s">
        <v>685</v>
      </c>
      <c r="E944" s="69" t="s">
        <v>406</v>
      </c>
      <c r="F944" s="69">
        <v>18</v>
      </c>
      <c r="G944" s="69">
        <v>13057</v>
      </c>
      <c r="H944" s="69">
        <v>0</v>
      </c>
      <c r="I944" s="69">
        <v>7.5</v>
      </c>
      <c r="J944" s="69" t="s">
        <v>635</v>
      </c>
      <c r="K944" s="69" t="s">
        <v>392</v>
      </c>
      <c r="L944" s="69" t="s">
        <v>665</v>
      </c>
      <c r="M944" s="69">
        <f t="shared" si="169"/>
        <v>235026</v>
      </c>
      <c r="N944" s="69">
        <f t="shared" si="170"/>
        <v>0</v>
      </c>
      <c r="O944" s="69">
        <f t="shared" si="171"/>
        <v>235026</v>
      </c>
      <c r="P944" s="69">
        <f t="shared" si="172"/>
        <v>17626.95</v>
      </c>
      <c r="Q944" s="69">
        <f t="shared" si="173"/>
        <v>252652.95</v>
      </c>
      <c r="R944" s="69"/>
      <c r="S944" s="69"/>
      <c r="T944" s="69">
        <f t="shared" si="174"/>
        <v>17626.95</v>
      </c>
      <c r="U944" s="69"/>
      <c r="V944" s="69"/>
      <c r="W944" s="69">
        <f t="shared" si="175"/>
        <v>253152.95</v>
      </c>
      <c r="X944" s="69" t="str">
        <f t="shared" si="176"/>
        <v>High sale</v>
      </c>
      <c r="Y944" s="69">
        <f t="shared" si="180"/>
        <v>0</v>
      </c>
      <c r="Z944" s="69" t="str" cm="1">
        <f t="array" ref="Z944">_xlfn.IFS(Q944&gt;=300000,"Large",Q944&gt;=150000,"Medium", Q944&gt;=0,"Small")</f>
        <v>Medium</v>
      </c>
      <c r="AA944" s="69" t="str">
        <f t="shared" si="177"/>
        <v>J</v>
      </c>
      <c r="AB944" s="69" t="str">
        <f t="shared" si="178"/>
        <v>00943</v>
      </c>
      <c r="AC944" s="69" t="str">
        <f t="shared" si="179"/>
        <v>Fatima-East</v>
      </c>
      <c r="AD944" s="69"/>
      <c r="AE944" s="69"/>
      <c r="AF944" s="69"/>
      <c r="AG944" s="69"/>
      <c r="AH944" s="70"/>
      <c r="AI944" s="71"/>
    </row>
    <row r="945" spans="1:35" x14ac:dyDescent="0.3">
      <c r="A945" s="72" t="s">
        <v>733</v>
      </c>
      <c r="B945" s="73" t="s">
        <v>1640</v>
      </c>
      <c r="C945" s="73" t="s">
        <v>93</v>
      </c>
      <c r="D945" s="73" t="s">
        <v>634</v>
      </c>
      <c r="E945" s="73" t="s">
        <v>377</v>
      </c>
      <c r="F945" s="73">
        <v>12</v>
      </c>
      <c r="G945" s="73">
        <v>7615</v>
      </c>
      <c r="H945" s="73">
        <v>5</v>
      </c>
      <c r="I945" s="73">
        <v>7.5</v>
      </c>
      <c r="J945" s="73" t="s">
        <v>656</v>
      </c>
      <c r="K945" s="73" t="s">
        <v>392</v>
      </c>
      <c r="L945" s="73" t="s">
        <v>636</v>
      </c>
      <c r="M945" s="73">
        <f t="shared" si="169"/>
        <v>91380</v>
      </c>
      <c r="N945" s="73">
        <f t="shared" si="170"/>
        <v>4569</v>
      </c>
      <c r="O945" s="73">
        <f t="shared" si="171"/>
        <v>86811</v>
      </c>
      <c r="P945" s="73">
        <f t="shared" si="172"/>
        <v>6510.8249999999998</v>
      </c>
      <c r="Q945" s="73">
        <f t="shared" si="173"/>
        <v>93321.824999999997</v>
      </c>
      <c r="R945" s="73"/>
      <c r="S945" s="73"/>
      <c r="T945" s="73">
        <f t="shared" si="174"/>
        <v>6510.8249999999998</v>
      </c>
      <c r="U945" s="73"/>
      <c r="V945" s="73"/>
      <c r="W945" s="73">
        <f t="shared" si="175"/>
        <v>93821.824999999997</v>
      </c>
      <c r="X945" s="73" t="str">
        <f t="shared" si="176"/>
        <v>Low Sale</v>
      </c>
      <c r="Y945" s="73">
        <f t="shared" si="180"/>
        <v>0</v>
      </c>
      <c r="Z945" s="73" t="str" cm="1">
        <f t="array" ref="Z945">_xlfn.IFS(Q945&gt;=300000,"Large",Q945&gt;=150000,"Medium", Q945&gt;=0,"Small")</f>
        <v>Small</v>
      </c>
      <c r="AA945" s="73" t="str">
        <f t="shared" si="177"/>
        <v>J</v>
      </c>
      <c r="AB945" s="73" t="str">
        <f t="shared" si="178"/>
        <v>00944</v>
      </c>
      <c r="AC945" s="73" t="str">
        <f t="shared" si="179"/>
        <v>Ibrahim-South</v>
      </c>
      <c r="AD945" s="73"/>
      <c r="AE945" s="73"/>
      <c r="AF945" s="73"/>
      <c r="AG945" s="73"/>
      <c r="AH945" s="74"/>
      <c r="AI945" s="75"/>
    </row>
    <row r="946" spans="1:35" x14ac:dyDescent="0.3">
      <c r="A946" s="76" t="s">
        <v>812</v>
      </c>
      <c r="B946" s="69" t="s">
        <v>1641</v>
      </c>
      <c r="C946" s="69" t="s">
        <v>671</v>
      </c>
      <c r="D946" s="69" t="s">
        <v>640</v>
      </c>
      <c r="E946" s="69" t="s">
        <v>641</v>
      </c>
      <c r="F946" s="69">
        <v>50</v>
      </c>
      <c r="G946" s="69">
        <v>2035</v>
      </c>
      <c r="H946" s="69">
        <v>5</v>
      </c>
      <c r="I946" s="69">
        <v>7.5</v>
      </c>
      <c r="J946" s="69" t="s">
        <v>648</v>
      </c>
      <c r="K946" s="69" t="s">
        <v>372</v>
      </c>
      <c r="L946" s="69" t="s">
        <v>665</v>
      </c>
      <c r="M946" s="69">
        <f t="shared" si="169"/>
        <v>101750</v>
      </c>
      <c r="N946" s="69">
        <f t="shared" si="170"/>
        <v>5087.5</v>
      </c>
      <c r="O946" s="69">
        <f t="shared" si="171"/>
        <v>96662.5</v>
      </c>
      <c r="P946" s="69">
        <f t="shared" si="172"/>
        <v>7249.6875</v>
      </c>
      <c r="Q946" s="69">
        <f t="shared" si="173"/>
        <v>103912.1875</v>
      </c>
      <c r="R946" s="69"/>
      <c r="S946" s="69"/>
      <c r="T946" s="69">
        <f t="shared" si="174"/>
        <v>7249.6875</v>
      </c>
      <c r="U946" s="69"/>
      <c r="V946" s="69"/>
      <c r="W946" s="69">
        <f t="shared" si="175"/>
        <v>104412.1875</v>
      </c>
      <c r="X946" s="69" t="str">
        <f t="shared" si="176"/>
        <v>High sale</v>
      </c>
      <c r="Y946" s="69">
        <f t="shared" si="180"/>
        <v>4833.125</v>
      </c>
      <c r="Z946" s="69" t="str" cm="1">
        <f t="array" ref="Z946">_xlfn.IFS(Q946&gt;=300000,"Large",Q946&gt;=150000,"Medium", Q946&gt;=0,"Small")</f>
        <v>Small</v>
      </c>
      <c r="AA946" s="69" t="str">
        <f t="shared" si="177"/>
        <v>J</v>
      </c>
      <c r="AB946" s="69" t="str">
        <f t="shared" si="178"/>
        <v>00945</v>
      </c>
      <c r="AC946" s="69" t="str">
        <f t="shared" si="179"/>
        <v>Bola-East</v>
      </c>
      <c r="AD946" s="69"/>
      <c r="AE946" s="69"/>
      <c r="AF946" s="69"/>
      <c r="AG946" s="69"/>
      <c r="AH946" s="70"/>
      <c r="AI946" s="71"/>
    </row>
    <row r="947" spans="1:35" x14ac:dyDescent="0.3">
      <c r="A947" s="72" t="s">
        <v>669</v>
      </c>
      <c r="B947" s="73" t="s">
        <v>1642</v>
      </c>
      <c r="C947" s="73" t="s">
        <v>646</v>
      </c>
      <c r="D947" s="73" t="s">
        <v>784</v>
      </c>
      <c r="E947" s="73" t="s">
        <v>785</v>
      </c>
      <c r="F947" s="73">
        <v>31</v>
      </c>
      <c r="G947" s="73">
        <v>13357</v>
      </c>
      <c r="H947" s="73">
        <v>15</v>
      </c>
      <c r="I947" s="73">
        <v>7.5</v>
      </c>
      <c r="J947" s="73" t="s">
        <v>642</v>
      </c>
      <c r="K947" s="73" t="s">
        <v>384</v>
      </c>
      <c r="L947" s="73" t="s">
        <v>649</v>
      </c>
      <c r="M947" s="73">
        <f t="shared" si="169"/>
        <v>414067</v>
      </c>
      <c r="N947" s="73">
        <f t="shared" si="170"/>
        <v>62110.05</v>
      </c>
      <c r="O947" s="73">
        <f t="shared" si="171"/>
        <v>351956.95</v>
      </c>
      <c r="P947" s="73">
        <f t="shared" si="172"/>
        <v>26396.771250000002</v>
      </c>
      <c r="Q947" s="73">
        <f t="shared" si="173"/>
        <v>378353.72125</v>
      </c>
      <c r="R947" s="73"/>
      <c r="S947" s="73"/>
      <c r="T947" s="73">
        <f t="shared" si="174"/>
        <v>26396.771250000002</v>
      </c>
      <c r="U947" s="73"/>
      <c r="V947" s="73"/>
      <c r="W947" s="73">
        <f t="shared" si="175"/>
        <v>378853.72125</v>
      </c>
      <c r="X947" s="73" t="str">
        <f t="shared" si="176"/>
        <v>High sale</v>
      </c>
      <c r="Y947" s="73">
        <f t="shared" si="180"/>
        <v>17597.8475</v>
      </c>
      <c r="Z947" s="73" t="str" cm="1">
        <f t="array" ref="Z947">_xlfn.IFS(Q947&gt;=300000,"Large",Q947&gt;=150000,"Medium", Q947&gt;=0,"Small")</f>
        <v>Large</v>
      </c>
      <c r="AA947" s="73" t="str">
        <f t="shared" si="177"/>
        <v>J</v>
      </c>
      <c r="AB947" s="73" t="str">
        <f t="shared" si="178"/>
        <v>00946</v>
      </c>
      <c r="AC947" s="73" t="str">
        <f t="shared" si="179"/>
        <v>Lucky-West</v>
      </c>
      <c r="AD947" s="73"/>
      <c r="AE947" s="73"/>
      <c r="AF947" s="73"/>
      <c r="AG947" s="73"/>
      <c r="AH947" s="74"/>
      <c r="AI947" s="75"/>
    </row>
    <row r="948" spans="1:35" x14ac:dyDescent="0.3">
      <c r="A948" s="76" t="s">
        <v>705</v>
      </c>
      <c r="B948" s="69" t="s">
        <v>1643</v>
      </c>
      <c r="C948" s="69" t="s">
        <v>89</v>
      </c>
      <c r="D948" s="69" t="s">
        <v>718</v>
      </c>
      <c r="E948" s="69" t="s">
        <v>403</v>
      </c>
      <c r="F948" s="69">
        <v>25</v>
      </c>
      <c r="G948" s="69">
        <v>1891</v>
      </c>
      <c r="H948" s="69">
        <v>5</v>
      </c>
      <c r="I948" s="69">
        <v>7.5</v>
      </c>
      <c r="J948" s="69" t="s">
        <v>648</v>
      </c>
      <c r="K948" s="69" t="s">
        <v>392</v>
      </c>
      <c r="L948" s="69" t="s">
        <v>643</v>
      </c>
      <c r="M948" s="69">
        <f t="shared" si="169"/>
        <v>47275</v>
      </c>
      <c r="N948" s="69">
        <f t="shared" si="170"/>
        <v>2363.75</v>
      </c>
      <c r="O948" s="69">
        <f t="shared" si="171"/>
        <v>44911.25</v>
      </c>
      <c r="P948" s="69">
        <f t="shared" si="172"/>
        <v>3368.34375</v>
      </c>
      <c r="Q948" s="69">
        <f t="shared" si="173"/>
        <v>48279.59375</v>
      </c>
      <c r="R948" s="69"/>
      <c r="S948" s="69"/>
      <c r="T948" s="69">
        <f t="shared" si="174"/>
        <v>3368.34375</v>
      </c>
      <c r="U948" s="69"/>
      <c r="V948" s="69"/>
      <c r="W948" s="69">
        <f t="shared" si="175"/>
        <v>48779.59375</v>
      </c>
      <c r="X948" s="69" t="str">
        <f t="shared" si="176"/>
        <v>Low Sale</v>
      </c>
      <c r="Y948" s="69">
        <f t="shared" si="180"/>
        <v>0</v>
      </c>
      <c r="Z948" s="69" t="str" cm="1">
        <f t="array" ref="Z948">_xlfn.IFS(Q948&gt;=300000,"Large",Q948&gt;=150000,"Medium", Q948&gt;=0,"Small")</f>
        <v>Small</v>
      </c>
      <c r="AA948" s="69" t="str">
        <f t="shared" si="177"/>
        <v>J</v>
      </c>
      <c r="AB948" s="69" t="str">
        <f t="shared" si="178"/>
        <v>00947</v>
      </c>
      <c r="AC948" s="69" t="str">
        <f t="shared" si="179"/>
        <v>Chinedu-North</v>
      </c>
      <c r="AD948" s="69"/>
      <c r="AE948" s="69"/>
      <c r="AF948" s="69"/>
      <c r="AG948" s="69"/>
      <c r="AH948" s="70"/>
      <c r="AI948" s="71"/>
    </row>
    <row r="949" spans="1:35" x14ac:dyDescent="0.3">
      <c r="A949" s="72" t="s">
        <v>650</v>
      </c>
      <c r="B949" s="73" t="s">
        <v>1644</v>
      </c>
      <c r="C949" s="73" t="s">
        <v>89</v>
      </c>
      <c r="D949" s="73" t="s">
        <v>675</v>
      </c>
      <c r="E949" s="73" t="s">
        <v>403</v>
      </c>
      <c r="F949" s="73">
        <v>34</v>
      </c>
      <c r="G949" s="73">
        <v>13038</v>
      </c>
      <c r="H949" s="73">
        <v>10</v>
      </c>
      <c r="I949" s="73">
        <v>7.5</v>
      </c>
      <c r="J949" s="73" t="s">
        <v>635</v>
      </c>
      <c r="K949" s="73" t="s">
        <v>384</v>
      </c>
      <c r="L949" s="73" t="s">
        <v>665</v>
      </c>
      <c r="M949" s="73">
        <f t="shared" si="169"/>
        <v>443292</v>
      </c>
      <c r="N949" s="73">
        <f t="shared" si="170"/>
        <v>44329.2</v>
      </c>
      <c r="O949" s="73">
        <f t="shared" si="171"/>
        <v>398962.8</v>
      </c>
      <c r="P949" s="73">
        <f t="shared" si="172"/>
        <v>29922.21</v>
      </c>
      <c r="Q949" s="73">
        <f t="shared" si="173"/>
        <v>428885.01</v>
      </c>
      <c r="R949" s="73"/>
      <c r="S949" s="73"/>
      <c r="T949" s="73">
        <f t="shared" si="174"/>
        <v>29922.21</v>
      </c>
      <c r="U949" s="73"/>
      <c r="V949" s="73"/>
      <c r="W949" s="73">
        <f t="shared" si="175"/>
        <v>429385.01</v>
      </c>
      <c r="X949" s="73" t="str">
        <f t="shared" si="176"/>
        <v>High sale</v>
      </c>
      <c r="Y949" s="73">
        <f t="shared" si="180"/>
        <v>19948.14</v>
      </c>
      <c r="Z949" s="73" t="str" cm="1">
        <f t="array" ref="Z949">_xlfn.IFS(Q949&gt;=300000,"Large",Q949&gt;=150000,"Medium", Q949&gt;=0,"Small")</f>
        <v>Large</v>
      </c>
      <c r="AA949" s="73" t="str">
        <f t="shared" si="177"/>
        <v>J</v>
      </c>
      <c r="AB949" s="73" t="str">
        <f t="shared" si="178"/>
        <v>00948</v>
      </c>
      <c r="AC949" s="73" t="str">
        <f t="shared" si="179"/>
        <v>Chinedu-East</v>
      </c>
      <c r="AD949" s="73"/>
      <c r="AE949" s="73"/>
      <c r="AF949" s="73"/>
      <c r="AG949" s="73"/>
      <c r="AH949" s="74"/>
      <c r="AI949" s="75"/>
    </row>
    <row r="950" spans="1:35" x14ac:dyDescent="0.3">
      <c r="A950" s="76" t="s">
        <v>696</v>
      </c>
      <c r="B950" s="69" t="s">
        <v>1645</v>
      </c>
      <c r="C950" s="69" t="s">
        <v>639</v>
      </c>
      <c r="D950" s="69" t="s">
        <v>685</v>
      </c>
      <c r="E950" s="69" t="s">
        <v>406</v>
      </c>
      <c r="F950" s="69">
        <v>39</v>
      </c>
      <c r="G950" s="69">
        <v>5053</v>
      </c>
      <c r="H950" s="69">
        <v>10</v>
      </c>
      <c r="I950" s="69">
        <v>7.5</v>
      </c>
      <c r="J950" s="69" t="s">
        <v>635</v>
      </c>
      <c r="K950" s="69" t="s">
        <v>392</v>
      </c>
      <c r="L950" s="69" t="s">
        <v>665</v>
      </c>
      <c r="M950" s="69">
        <f t="shared" si="169"/>
        <v>197067</v>
      </c>
      <c r="N950" s="69">
        <f t="shared" si="170"/>
        <v>19706.7</v>
      </c>
      <c r="O950" s="69">
        <f t="shared" si="171"/>
        <v>177360.3</v>
      </c>
      <c r="P950" s="69">
        <f t="shared" si="172"/>
        <v>13302.022499999999</v>
      </c>
      <c r="Q950" s="69">
        <f t="shared" si="173"/>
        <v>190662.32249999998</v>
      </c>
      <c r="R950" s="69"/>
      <c r="S950" s="69"/>
      <c r="T950" s="69">
        <f t="shared" si="174"/>
        <v>13302.022499999999</v>
      </c>
      <c r="U950" s="69"/>
      <c r="V950" s="69"/>
      <c r="W950" s="69">
        <f t="shared" si="175"/>
        <v>191162.32249999998</v>
      </c>
      <c r="X950" s="69" t="str">
        <f t="shared" si="176"/>
        <v>High sale</v>
      </c>
      <c r="Y950" s="69">
        <f t="shared" si="180"/>
        <v>8868.0149999999994</v>
      </c>
      <c r="Z950" s="69" t="str" cm="1">
        <f t="array" ref="Z950">_xlfn.IFS(Q950&gt;=300000,"Large",Q950&gt;=150000,"Medium", Q950&gt;=0,"Small")</f>
        <v>Medium</v>
      </c>
      <c r="AA950" s="69" t="str">
        <f t="shared" si="177"/>
        <v>J</v>
      </c>
      <c r="AB950" s="69" t="str">
        <f t="shared" si="178"/>
        <v>00949</v>
      </c>
      <c r="AC950" s="69" t="str">
        <f t="shared" si="179"/>
        <v>Grace-East</v>
      </c>
      <c r="AD950" s="69"/>
      <c r="AE950" s="69"/>
      <c r="AF950" s="69"/>
      <c r="AG950" s="69"/>
      <c r="AH950" s="70"/>
      <c r="AI950" s="71"/>
    </row>
    <row r="951" spans="1:35" x14ac:dyDescent="0.3">
      <c r="A951" s="72" t="s">
        <v>669</v>
      </c>
      <c r="B951" s="73" t="s">
        <v>1646</v>
      </c>
      <c r="C951" s="73" t="s">
        <v>93</v>
      </c>
      <c r="D951" s="73" t="s">
        <v>690</v>
      </c>
      <c r="E951" s="73" t="s">
        <v>408</v>
      </c>
      <c r="F951" s="73">
        <v>24</v>
      </c>
      <c r="G951" s="73">
        <v>10356</v>
      </c>
      <c r="H951" s="73">
        <v>5</v>
      </c>
      <c r="I951" s="73">
        <v>7.5</v>
      </c>
      <c r="J951" s="73" t="s">
        <v>635</v>
      </c>
      <c r="K951" s="73" t="s">
        <v>384</v>
      </c>
      <c r="L951" s="73" t="s">
        <v>636</v>
      </c>
      <c r="M951" s="73">
        <f t="shared" si="169"/>
        <v>248544</v>
      </c>
      <c r="N951" s="73">
        <f t="shared" si="170"/>
        <v>12427.2</v>
      </c>
      <c r="O951" s="73">
        <f t="shared" si="171"/>
        <v>236116.8</v>
      </c>
      <c r="P951" s="73">
        <f t="shared" si="172"/>
        <v>17708.759999999998</v>
      </c>
      <c r="Q951" s="73">
        <f t="shared" si="173"/>
        <v>253825.56</v>
      </c>
      <c r="R951" s="73"/>
      <c r="S951" s="73"/>
      <c r="T951" s="73">
        <f t="shared" si="174"/>
        <v>17708.759999999998</v>
      </c>
      <c r="U951" s="73"/>
      <c r="V951" s="73"/>
      <c r="W951" s="73">
        <f t="shared" si="175"/>
        <v>254325.56</v>
      </c>
      <c r="X951" s="73" t="str">
        <f t="shared" si="176"/>
        <v>High sale</v>
      </c>
      <c r="Y951" s="73">
        <f t="shared" si="180"/>
        <v>0</v>
      </c>
      <c r="Z951" s="73" t="str" cm="1">
        <f t="array" ref="Z951">_xlfn.IFS(Q951&gt;=300000,"Large",Q951&gt;=150000,"Medium", Q951&gt;=0,"Small")</f>
        <v>Medium</v>
      </c>
      <c r="AA951" s="73" t="str">
        <f t="shared" si="177"/>
        <v>J</v>
      </c>
      <c r="AB951" s="73" t="str">
        <f t="shared" si="178"/>
        <v>00950</v>
      </c>
      <c r="AC951" s="73" t="str">
        <f t="shared" si="179"/>
        <v>Ibrahim-South</v>
      </c>
      <c r="AD951" s="73"/>
      <c r="AE951" s="73"/>
      <c r="AF951" s="73"/>
      <c r="AG951" s="73"/>
      <c r="AH951" s="74"/>
      <c r="AI951" s="75"/>
    </row>
    <row r="952" spans="1:35" x14ac:dyDescent="0.3">
      <c r="A952" s="76" t="s">
        <v>650</v>
      </c>
      <c r="B952" s="69" t="s">
        <v>1647</v>
      </c>
      <c r="C952" s="69" t="s">
        <v>662</v>
      </c>
      <c r="D952" s="69" t="s">
        <v>652</v>
      </c>
      <c r="E952" s="69" t="s">
        <v>653</v>
      </c>
      <c r="F952" s="69">
        <v>22</v>
      </c>
      <c r="G952" s="69">
        <v>14511</v>
      </c>
      <c r="H952" s="69">
        <v>5</v>
      </c>
      <c r="I952" s="69">
        <v>7.5</v>
      </c>
      <c r="J952" s="69" t="s">
        <v>648</v>
      </c>
      <c r="K952" s="69" t="s">
        <v>372</v>
      </c>
      <c r="L952" s="69" t="s">
        <v>665</v>
      </c>
      <c r="M952" s="69">
        <f t="shared" si="169"/>
        <v>319242</v>
      </c>
      <c r="N952" s="69">
        <f t="shared" si="170"/>
        <v>15962.1</v>
      </c>
      <c r="O952" s="69">
        <f t="shared" si="171"/>
        <v>303279.90000000002</v>
      </c>
      <c r="P952" s="69">
        <f t="shared" si="172"/>
        <v>22745.9925</v>
      </c>
      <c r="Q952" s="69">
        <f t="shared" si="173"/>
        <v>326025.89250000002</v>
      </c>
      <c r="R952" s="69"/>
      <c r="S952" s="69"/>
      <c r="T952" s="69">
        <f t="shared" si="174"/>
        <v>22745.9925</v>
      </c>
      <c r="U952" s="69"/>
      <c r="V952" s="69"/>
      <c r="W952" s="69">
        <f t="shared" si="175"/>
        <v>326525.89250000002</v>
      </c>
      <c r="X952" s="69" t="str">
        <f t="shared" si="176"/>
        <v>High sale</v>
      </c>
      <c r="Y952" s="69">
        <f t="shared" si="180"/>
        <v>0</v>
      </c>
      <c r="Z952" s="69" t="str" cm="1">
        <f t="array" ref="Z952">_xlfn.IFS(Q952&gt;=300000,"Large",Q952&gt;=150000,"Medium", Q952&gt;=0,"Small")</f>
        <v>Large</v>
      </c>
      <c r="AA952" s="69" t="str">
        <f t="shared" si="177"/>
        <v>J</v>
      </c>
      <c r="AB952" s="69" t="str">
        <f t="shared" si="178"/>
        <v>00951</v>
      </c>
      <c r="AC952" s="69" t="str">
        <f t="shared" si="179"/>
        <v>Ade-East</v>
      </c>
      <c r="AD952" s="69"/>
      <c r="AE952" s="69"/>
      <c r="AF952" s="69"/>
      <c r="AG952" s="69"/>
      <c r="AH952" s="70"/>
      <c r="AI952" s="71"/>
    </row>
    <row r="953" spans="1:35" x14ac:dyDescent="0.3">
      <c r="A953" s="72" t="s">
        <v>693</v>
      </c>
      <c r="B953" s="73" t="s">
        <v>1648</v>
      </c>
      <c r="C953" s="73" t="s">
        <v>639</v>
      </c>
      <c r="D953" s="73" t="s">
        <v>663</v>
      </c>
      <c r="E953" s="73" t="s">
        <v>664</v>
      </c>
      <c r="F953" s="73">
        <v>25</v>
      </c>
      <c r="G953" s="73">
        <v>14577</v>
      </c>
      <c r="H953" s="73">
        <v>15</v>
      </c>
      <c r="I953" s="73">
        <v>7.5</v>
      </c>
      <c r="J953" s="73" t="s">
        <v>635</v>
      </c>
      <c r="K953" s="73" t="s">
        <v>372</v>
      </c>
      <c r="L953" s="73" t="s">
        <v>643</v>
      </c>
      <c r="M953" s="73">
        <f t="shared" si="169"/>
        <v>364425</v>
      </c>
      <c r="N953" s="73">
        <f t="shared" si="170"/>
        <v>54663.75</v>
      </c>
      <c r="O953" s="73">
        <f t="shared" si="171"/>
        <v>309761.25</v>
      </c>
      <c r="P953" s="73">
        <f t="shared" si="172"/>
        <v>23232.09375</v>
      </c>
      <c r="Q953" s="73">
        <f t="shared" si="173"/>
        <v>332993.34375</v>
      </c>
      <c r="R953" s="73"/>
      <c r="S953" s="73"/>
      <c r="T953" s="73">
        <f t="shared" si="174"/>
        <v>23232.09375</v>
      </c>
      <c r="U953" s="73"/>
      <c r="V953" s="73"/>
      <c r="W953" s="73">
        <f t="shared" si="175"/>
        <v>333493.34375</v>
      </c>
      <c r="X953" s="73" t="str">
        <f t="shared" si="176"/>
        <v>High sale</v>
      </c>
      <c r="Y953" s="73">
        <f t="shared" si="180"/>
        <v>0</v>
      </c>
      <c r="Z953" s="73" t="str" cm="1">
        <f t="array" ref="Z953">_xlfn.IFS(Q953&gt;=300000,"Large",Q953&gt;=150000,"Medium", Q953&gt;=0,"Small")</f>
        <v>Large</v>
      </c>
      <c r="AA953" s="73" t="str">
        <f t="shared" si="177"/>
        <v>J</v>
      </c>
      <c r="AB953" s="73" t="str">
        <f t="shared" si="178"/>
        <v>00952</v>
      </c>
      <c r="AC953" s="73" t="str">
        <f t="shared" si="179"/>
        <v>Grace-North</v>
      </c>
      <c r="AD953" s="73"/>
      <c r="AE953" s="73"/>
      <c r="AF953" s="73"/>
      <c r="AG953" s="73"/>
      <c r="AH953" s="74"/>
      <c r="AI953" s="75"/>
    </row>
    <row r="954" spans="1:35" x14ac:dyDescent="0.3">
      <c r="A954" s="76" t="s">
        <v>699</v>
      </c>
      <c r="B954" s="69" t="s">
        <v>1649</v>
      </c>
      <c r="C954" s="69" t="s">
        <v>639</v>
      </c>
      <c r="D954" s="69" t="s">
        <v>216</v>
      </c>
      <c r="E954" s="69" t="s">
        <v>647</v>
      </c>
      <c r="F954" s="69">
        <v>5</v>
      </c>
      <c r="G954" s="69">
        <v>12381</v>
      </c>
      <c r="H954" s="69">
        <v>5</v>
      </c>
      <c r="I954" s="69">
        <v>7.5</v>
      </c>
      <c r="J954" s="69" t="s">
        <v>635</v>
      </c>
      <c r="K954" s="69" t="s">
        <v>372</v>
      </c>
      <c r="L954" s="69" t="s">
        <v>649</v>
      </c>
      <c r="M954" s="69">
        <f t="shared" si="169"/>
        <v>61905</v>
      </c>
      <c r="N954" s="69">
        <f t="shared" si="170"/>
        <v>3095.25</v>
      </c>
      <c r="O954" s="69">
        <f t="shared" si="171"/>
        <v>58809.75</v>
      </c>
      <c r="P954" s="69">
        <f t="shared" si="172"/>
        <v>4410.7312499999998</v>
      </c>
      <c r="Q954" s="69">
        <f t="shared" si="173"/>
        <v>63220.481249999997</v>
      </c>
      <c r="R954" s="69"/>
      <c r="S954" s="69"/>
      <c r="T954" s="69">
        <f t="shared" si="174"/>
        <v>4410.7312499999998</v>
      </c>
      <c r="U954" s="69"/>
      <c r="V954" s="69"/>
      <c r="W954" s="69">
        <f t="shared" si="175"/>
        <v>63720.481249999997</v>
      </c>
      <c r="X954" s="69" t="str">
        <f t="shared" si="176"/>
        <v>Low Sale</v>
      </c>
      <c r="Y954" s="69">
        <f t="shared" si="180"/>
        <v>0</v>
      </c>
      <c r="Z954" s="69" t="str" cm="1">
        <f t="array" ref="Z954">_xlfn.IFS(Q954&gt;=300000,"Large",Q954&gt;=150000,"Medium", Q954&gt;=0,"Small")</f>
        <v>Small</v>
      </c>
      <c r="AA954" s="69" t="str">
        <f t="shared" si="177"/>
        <v>J</v>
      </c>
      <c r="AB954" s="69" t="str">
        <f t="shared" si="178"/>
        <v>00953</v>
      </c>
      <c r="AC954" s="69" t="str">
        <f t="shared" si="179"/>
        <v>Grace-West</v>
      </c>
      <c r="AD954" s="69"/>
      <c r="AE954" s="69"/>
      <c r="AF954" s="69"/>
      <c r="AG954" s="69"/>
      <c r="AH954" s="70"/>
      <c r="AI954" s="71"/>
    </row>
    <row r="955" spans="1:35" x14ac:dyDescent="0.3">
      <c r="A955" s="72" t="s">
        <v>733</v>
      </c>
      <c r="B955" s="73" t="s">
        <v>1650</v>
      </c>
      <c r="C955" s="73" t="s">
        <v>646</v>
      </c>
      <c r="D955" s="73" t="s">
        <v>245</v>
      </c>
      <c r="E955" s="73" t="s">
        <v>416</v>
      </c>
      <c r="F955" s="73">
        <v>13</v>
      </c>
      <c r="G955" s="73">
        <v>7978</v>
      </c>
      <c r="H955" s="73">
        <v>15</v>
      </c>
      <c r="I955" s="73">
        <v>7.5</v>
      </c>
      <c r="J955" s="73" t="s">
        <v>648</v>
      </c>
      <c r="K955" s="73" t="s">
        <v>384</v>
      </c>
      <c r="L955" s="73" t="s">
        <v>636</v>
      </c>
      <c r="M955" s="73">
        <f t="shared" si="169"/>
        <v>103714</v>
      </c>
      <c r="N955" s="73">
        <f t="shared" si="170"/>
        <v>15557.1</v>
      </c>
      <c r="O955" s="73">
        <f t="shared" si="171"/>
        <v>88156.9</v>
      </c>
      <c r="P955" s="73">
        <f t="shared" si="172"/>
        <v>6611.7674999999999</v>
      </c>
      <c r="Q955" s="73">
        <f t="shared" si="173"/>
        <v>94768.667499999996</v>
      </c>
      <c r="R955" s="73"/>
      <c r="S955" s="73"/>
      <c r="T955" s="73">
        <f t="shared" si="174"/>
        <v>6611.767499999999</v>
      </c>
      <c r="U955" s="73"/>
      <c r="V955" s="73"/>
      <c r="W955" s="73">
        <f t="shared" si="175"/>
        <v>95268.667499999996</v>
      </c>
      <c r="X955" s="73" t="str">
        <f t="shared" si="176"/>
        <v>Low Sale</v>
      </c>
      <c r="Y955" s="73">
        <f t="shared" si="180"/>
        <v>0</v>
      </c>
      <c r="Z955" s="73" t="str" cm="1">
        <f t="array" ref="Z955">_xlfn.IFS(Q955&gt;=300000,"Large",Q955&gt;=150000,"Medium", Q955&gt;=0,"Small")</f>
        <v>Small</v>
      </c>
      <c r="AA955" s="73" t="str">
        <f t="shared" si="177"/>
        <v>J</v>
      </c>
      <c r="AB955" s="73" t="str">
        <f t="shared" si="178"/>
        <v>00954</v>
      </c>
      <c r="AC955" s="73" t="str">
        <f t="shared" si="179"/>
        <v>Lucky-South</v>
      </c>
      <c r="AD955" s="73"/>
      <c r="AE955" s="73"/>
      <c r="AF955" s="73"/>
      <c r="AG955" s="73"/>
      <c r="AH955" s="74"/>
      <c r="AI955" s="75"/>
    </row>
    <row r="956" spans="1:35" x14ac:dyDescent="0.3">
      <c r="A956" s="76" t="s">
        <v>750</v>
      </c>
      <c r="B956" s="69" t="s">
        <v>1651</v>
      </c>
      <c r="C956" s="69" t="s">
        <v>89</v>
      </c>
      <c r="D956" s="69" t="s">
        <v>672</v>
      </c>
      <c r="E956" s="69" t="s">
        <v>673</v>
      </c>
      <c r="F956" s="69">
        <v>9</v>
      </c>
      <c r="G956" s="69">
        <v>12272</v>
      </c>
      <c r="H956" s="69">
        <v>0</v>
      </c>
      <c r="I956" s="69">
        <v>7.5</v>
      </c>
      <c r="J956" s="69" t="s">
        <v>648</v>
      </c>
      <c r="K956" s="69" t="s">
        <v>392</v>
      </c>
      <c r="L956" s="69" t="s">
        <v>643</v>
      </c>
      <c r="M956" s="69">
        <f t="shared" si="169"/>
        <v>110448</v>
      </c>
      <c r="N956" s="69">
        <f t="shared" si="170"/>
        <v>0</v>
      </c>
      <c r="O956" s="69">
        <f t="shared" si="171"/>
        <v>110448</v>
      </c>
      <c r="P956" s="69">
        <f t="shared" si="172"/>
        <v>8283.6</v>
      </c>
      <c r="Q956" s="69">
        <f t="shared" si="173"/>
        <v>118731.6</v>
      </c>
      <c r="R956" s="69"/>
      <c r="S956" s="69"/>
      <c r="T956" s="69">
        <f t="shared" si="174"/>
        <v>8283.6</v>
      </c>
      <c r="U956" s="69"/>
      <c r="V956" s="69"/>
      <c r="W956" s="69">
        <f t="shared" si="175"/>
        <v>119231.6</v>
      </c>
      <c r="X956" s="69" t="str">
        <f t="shared" si="176"/>
        <v>High sale</v>
      </c>
      <c r="Y956" s="69">
        <f t="shared" si="180"/>
        <v>0</v>
      </c>
      <c r="Z956" s="69" t="str" cm="1">
        <f t="array" ref="Z956">_xlfn.IFS(Q956&gt;=300000,"Large",Q956&gt;=150000,"Medium", Q956&gt;=0,"Small")</f>
        <v>Small</v>
      </c>
      <c r="AA956" s="69" t="str">
        <f t="shared" si="177"/>
        <v>J</v>
      </c>
      <c r="AB956" s="69" t="str">
        <f t="shared" si="178"/>
        <v>00955</v>
      </c>
      <c r="AC956" s="69" t="str">
        <f t="shared" si="179"/>
        <v>Chinedu-North</v>
      </c>
      <c r="AD956" s="69"/>
      <c r="AE956" s="69"/>
      <c r="AF956" s="69"/>
      <c r="AG956" s="69"/>
      <c r="AH956" s="70"/>
      <c r="AI956" s="71"/>
    </row>
    <row r="957" spans="1:35" x14ac:dyDescent="0.3">
      <c r="A957" s="72" t="s">
        <v>743</v>
      </c>
      <c r="B957" s="73" t="s">
        <v>1652</v>
      </c>
      <c r="C957" s="73" t="s">
        <v>373</v>
      </c>
      <c r="D957" s="73" t="s">
        <v>681</v>
      </c>
      <c r="E957" s="73" t="s">
        <v>673</v>
      </c>
      <c r="F957" s="73">
        <v>5</v>
      </c>
      <c r="G957" s="73">
        <v>622</v>
      </c>
      <c r="H957" s="73">
        <v>10</v>
      </c>
      <c r="I957" s="73">
        <v>7.5</v>
      </c>
      <c r="J957" s="73" t="s">
        <v>642</v>
      </c>
      <c r="K957" s="73" t="s">
        <v>392</v>
      </c>
      <c r="L957" s="73" t="s">
        <v>643</v>
      </c>
      <c r="M957" s="73">
        <f t="shared" si="169"/>
        <v>3110</v>
      </c>
      <c r="N957" s="73">
        <f t="shared" si="170"/>
        <v>311</v>
      </c>
      <c r="O957" s="73">
        <f t="shared" si="171"/>
        <v>2799</v>
      </c>
      <c r="P957" s="73">
        <f t="shared" si="172"/>
        <v>209.92500000000001</v>
      </c>
      <c r="Q957" s="73">
        <f t="shared" si="173"/>
        <v>3008.9250000000002</v>
      </c>
      <c r="R957" s="73"/>
      <c r="S957" s="73"/>
      <c r="T957" s="73">
        <f t="shared" si="174"/>
        <v>209.92499999999998</v>
      </c>
      <c r="U957" s="73"/>
      <c r="V957" s="73"/>
      <c r="W957" s="73">
        <f t="shared" si="175"/>
        <v>3508.9250000000002</v>
      </c>
      <c r="X957" s="73" t="str">
        <f t="shared" si="176"/>
        <v>Low Sale</v>
      </c>
      <c r="Y957" s="73">
        <f t="shared" si="180"/>
        <v>0</v>
      </c>
      <c r="Z957" s="73" t="str" cm="1">
        <f t="array" ref="Z957">_xlfn.IFS(Q957&gt;=300000,"Large",Q957&gt;=150000,"Medium", Q957&gt;=0,"Small")</f>
        <v>Small</v>
      </c>
      <c r="AA957" s="73" t="str">
        <f t="shared" si="177"/>
        <v>J</v>
      </c>
      <c r="AB957" s="73" t="str">
        <f t="shared" si="178"/>
        <v>00956</v>
      </c>
      <c r="AC957" s="73" t="str">
        <f t="shared" si="179"/>
        <v>Fatima-North</v>
      </c>
      <c r="AD957" s="73"/>
      <c r="AE957" s="73"/>
      <c r="AF957" s="73"/>
      <c r="AG957" s="73"/>
      <c r="AH957" s="74"/>
      <c r="AI957" s="75"/>
    </row>
    <row r="958" spans="1:35" x14ac:dyDescent="0.3">
      <c r="A958" s="76" t="s">
        <v>666</v>
      </c>
      <c r="B958" s="69" t="s">
        <v>1653</v>
      </c>
      <c r="C958" s="69" t="s">
        <v>89</v>
      </c>
      <c r="D958" s="69" t="s">
        <v>672</v>
      </c>
      <c r="E958" s="69" t="s">
        <v>673</v>
      </c>
      <c r="F958" s="69">
        <v>44</v>
      </c>
      <c r="G958" s="69">
        <v>6198</v>
      </c>
      <c r="H958" s="69">
        <v>15</v>
      </c>
      <c r="I958" s="69">
        <v>7.5</v>
      </c>
      <c r="J958" s="69" t="s">
        <v>642</v>
      </c>
      <c r="K958" s="69" t="s">
        <v>384</v>
      </c>
      <c r="L958" s="69" t="s">
        <v>665</v>
      </c>
      <c r="M958" s="69">
        <f t="shared" si="169"/>
        <v>272712</v>
      </c>
      <c r="N958" s="69">
        <f t="shared" si="170"/>
        <v>40906.800000000003</v>
      </c>
      <c r="O958" s="69">
        <f t="shared" si="171"/>
        <v>231805.2</v>
      </c>
      <c r="P958" s="69">
        <f t="shared" si="172"/>
        <v>17385.39</v>
      </c>
      <c r="Q958" s="69">
        <f t="shared" si="173"/>
        <v>249190.59000000003</v>
      </c>
      <c r="R958" s="69"/>
      <c r="S958" s="69"/>
      <c r="T958" s="69">
        <f t="shared" si="174"/>
        <v>17385.39</v>
      </c>
      <c r="U958" s="69"/>
      <c r="V958" s="69"/>
      <c r="W958" s="69">
        <f t="shared" si="175"/>
        <v>249690.59000000003</v>
      </c>
      <c r="X958" s="69" t="str">
        <f t="shared" si="176"/>
        <v>High sale</v>
      </c>
      <c r="Y958" s="69">
        <f t="shared" si="180"/>
        <v>11590.260000000002</v>
      </c>
      <c r="Z958" s="69" t="str" cm="1">
        <f t="array" ref="Z958">_xlfn.IFS(Q958&gt;=300000,"Large",Q958&gt;=150000,"Medium", Q958&gt;=0,"Small")</f>
        <v>Medium</v>
      </c>
      <c r="AA958" s="69" t="str">
        <f t="shared" si="177"/>
        <v>J</v>
      </c>
      <c r="AB958" s="69" t="str">
        <f t="shared" si="178"/>
        <v>00957</v>
      </c>
      <c r="AC958" s="69" t="str">
        <f t="shared" si="179"/>
        <v>Chinedu-East</v>
      </c>
      <c r="AD958" s="69"/>
      <c r="AE958" s="69"/>
      <c r="AF958" s="69"/>
      <c r="AG958" s="69"/>
      <c r="AH958" s="70"/>
      <c r="AI958" s="71"/>
    </row>
    <row r="959" spans="1:35" x14ac:dyDescent="0.3">
      <c r="A959" s="72" t="s">
        <v>654</v>
      </c>
      <c r="B959" s="73" t="s">
        <v>1654</v>
      </c>
      <c r="C959" s="73" t="s">
        <v>93</v>
      </c>
      <c r="D959" s="73" t="s">
        <v>663</v>
      </c>
      <c r="E959" s="73" t="s">
        <v>664</v>
      </c>
      <c r="F959" s="73">
        <v>19</v>
      </c>
      <c r="G959" s="73">
        <v>1724</v>
      </c>
      <c r="H959" s="73">
        <v>0</v>
      </c>
      <c r="I959" s="73">
        <v>7.5</v>
      </c>
      <c r="J959" s="73" t="s">
        <v>642</v>
      </c>
      <c r="K959" s="73" t="s">
        <v>384</v>
      </c>
      <c r="L959" s="73" t="s">
        <v>665</v>
      </c>
      <c r="M959" s="73">
        <f t="shared" si="169"/>
        <v>32756</v>
      </c>
      <c r="N959" s="73">
        <f t="shared" si="170"/>
        <v>0</v>
      </c>
      <c r="O959" s="73">
        <f t="shared" si="171"/>
        <v>32756</v>
      </c>
      <c r="P959" s="73">
        <f t="shared" si="172"/>
        <v>2456.6999999999998</v>
      </c>
      <c r="Q959" s="73">
        <f t="shared" si="173"/>
        <v>35212.699999999997</v>
      </c>
      <c r="R959" s="73"/>
      <c r="S959" s="73"/>
      <c r="T959" s="73">
        <f t="shared" si="174"/>
        <v>2456.6999999999998</v>
      </c>
      <c r="U959" s="73"/>
      <c r="V959" s="73"/>
      <c r="W959" s="73">
        <f t="shared" si="175"/>
        <v>35712.699999999997</v>
      </c>
      <c r="X959" s="73" t="str">
        <f t="shared" si="176"/>
        <v>Low Sale</v>
      </c>
      <c r="Y959" s="73">
        <f t="shared" si="180"/>
        <v>0</v>
      </c>
      <c r="Z959" s="73" t="str" cm="1">
        <f t="array" ref="Z959">_xlfn.IFS(Q959&gt;=300000,"Large",Q959&gt;=150000,"Medium", Q959&gt;=0,"Small")</f>
        <v>Small</v>
      </c>
      <c r="AA959" s="73" t="str">
        <f t="shared" si="177"/>
        <v>J</v>
      </c>
      <c r="AB959" s="73" t="str">
        <f t="shared" si="178"/>
        <v>00958</v>
      </c>
      <c r="AC959" s="73" t="str">
        <f t="shared" si="179"/>
        <v>Ibrahim-East</v>
      </c>
      <c r="AD959" s="73"/>
      <c r="AE959" s="73"/>
      <c r="AF959" s="73"/>
      <c r="AG959" s="73"/>
      <c r="AH959" s="74"/>
      <c r="AI959" s="75"/>
    </row>
    <row r="960" spans="1:35" x14ac:dyDescent="0.3">
      <c r="A960" s="76" t="s">
        <v>743</v>
      </c>
      <c r="B960" s="69" t="s">
        <v>1655</v>
      </c>
      <c r="C960" s="69" t="s">
        <v>89</v>
      </c>
      <c r="D960" s="69" t="s">
        <v>216</v>
      </c>
      <c r="E960" s="69" t="s">
        <v>647</v>
      </c>
      <c r="F960" s="69">
        <v>9</v>
      </c>
      <c r="G960" s="69">
        <v>1326</v>
      </c>
      <c r="H960" s="69">
        <v>5</v>
      </c>
      <c r="I960" s="69">
        <v>7.5</v>
      </c>
      <c r="J960" s="69" t="s">
        <v>642</v>
      </c>
      <c r="K960" s="69" t="s">
        <v>392</v>
      </c>
      <c r="L960" s="69" t="s">
        <v>636</v>
      </c>
      <c r="M960" s="69">
        <f t="shared" si="169"/>
        <v>11934</v>
      </c>
      <c r="N960" s="69">
        <f t="shared" si="170"/>
        <v>596.70000000000005</v>
      </c>
      <c r="O960" s="69">
        <f t="shared" si="171"/>
        <v>11337.3</v>
      </c>
      <c r="P960" s="69">
        <f t="shared" si="172"/>
        <v>850.29750000000001</v>
      </c>
      <c r="Q960" s="69">
        <f t="shared" si="173"/>
        <v>12187.5975</v>
      </c>
      <c r="R960" s="69"/>
      <c r="S960" s="69"/>
      <c r="T960" s="69">
        <f t="shared" si="174"/>
        <v>850.2974999999999</v>
      </c>
      <c r="U960" s="69"/>
      <c r="V960" s="69"/>
      <c r="W960" s="69">
        <f t="shared" si="175"/>
        <v>12687.5975</v>
      </c>
      <c r="X960" s="69" t="str">
        <f t="shared" si="176"/>
        <v>Low Sale</v>
      </c>
      <c r="Y960" s="69">
        <f t="shared" si="180"/>
        <v>0</v>
      </c>
      <c r="Z960" s="69" t="str" cm="1">
        <f t="array" ref="Z960">_xlfn.IFS(Q960&gt;=300000,"Large",Q960&gt;=150000,"Medium", Q960&gt;=0,"Small")</f>
        <v>Small</v>
      </c>
      <c r="AA960" s="69" t="str">
        <f t="shared" si="177"/>
        <v>J</v>
      </c>
      <c r="AB960" s="69" t="str">
        <f t="shared" si="178"/>
        <v>00959</v>
      </c>
      <c r="AC960" s="69" t="str">
        <f t="shared" si="179"/>
        <v>Chinedu-South</v>
      </c>
      <c r="AD960" s="69"/>
      <c r="AE960" s="69"/>
      <c r="AF960" s="69"/>
      <c r="AG960" s="69"/>
      <c r="AH960" s="70"/>
      <c r="AI960" s="71"/>
    </row>
    <row r="961" spans="1:35" x14ac:dyDescent="0.3">
      <c r="A961" s="72" t="s">
        <v>701</v>
      </c>
      <c r="B961" s="73" t="s">
        <v>1656</v>
      </c>
      <c r="C961" s="73" t="s">
        <v>100</v>
      </c>
      <c r="D961" s="73" t="s">
        <v>216</v>
      </c>
      <c r="E961" s="73" t="s">
        <v>647</v>
      </c>
      <c r="F961" s="73">
        <v>37</v>
      </c>
      <c r="G961" s="73">
        <v>2907</v>
      </c>
      <c r="H961" s="73">
        <v>10</v>
      </c>
      <c r="I961" s="73">
        <v>7.5</v>
      </c>
      <c r="J961" s="73" t="s">
        <v>648</v>
      </c>
      <c r="K961" s="73" t="s">
        <v>384</v>
      </c>
      <c r="L961" s="73" t="s">
        <v>649</v>
      </c>
      <c r="M961" s="73">
        <f t="shared" si="169"/>
        <v>107559</v>
      </c>
      <c r="N961" s="73">
        <f t="shared" si="170"/>
        <v>10755.9</v>
      </c>
      <c r="O961" s="73">
        <f t="shared" si="171"/>
        <v>96803.1</v>
      </c>
      <c r="P961" s="73">
        <f t="shared" si="172"/>
        <v>7260.2325000000001</v>
      </c>
      <c r="Q961" s="73">
        <f t="shared" si="173"/>
        <v>104063.3325</v>
      </c>
      <c r="R961" s="73"/>
      <c r="S961" s="73"/>
      <c r="T961" s="73">
        <f t="shared" si="174"/>
        <v>7260.2325000000001</v>
      </c>
      <c r="U961" s="73"/>
      <c r="V961" s="73"/>
      <c r="W961" s="73">
        <f t="shared" si="175"/>
        <v>104563.3325</v>
      </c>
      <c r="X961" s="73" t="str">
        <f t="shared" si="176"/>
        <v>High sale</v>
      </c>
      <c r="Y961" s="73">
        <f t="shared" si="180"/>
        <v>4840.1550000000007</v>
      </c>
      <c r="Z961" s="73" t="str" cm="1">
        <f t="array" ref="Z961">_xlfn.IFS(Q961&gt;=300000,"Large",Q961&gt;=150000,"Medium", Q961&gt;=0,"Small")</f>
        <v>Small</v>
      </c>
      <c r="AA961" s="73" t="str">
        <f t="shared" si="177"/>
        <v>J</v>
      </c>
      <c r="AB961" s="73" t="str">
        <f t="shared" si="178"/>
        <v>00960</v>
      </c>
      <c r="AC961" s="73" t="str">
        <f t="shared" si="179"/>
        <v>Kemi-West</v>
      </c>
      <c r="AD961" s="73"/>
      <c r="AE961" s="73"/>
      <c r="AF961" s="73"/>
      <c r="AG961" s="73"/>
      <c r="AH961" s="74"/>
      <c r="AI961" s="75"/>
    </row>
    <row r="962" spans="1:35" x14ac:dyDescent="0.3">
      <c r="A962" s="76" t="s">
        <v>699</v>
      </c>
      <c r="B962" s="69" t="s">
        <v>1657</v>
      </c>
      <c r="C962" s="69" t="s">
        <v>379</v>
      </c>
      <c r="D962" s="69" t="s">
        <v>690</v>
      </c>
      <c r="E962" s="69" t="s">
        <v>408</v>
      </c>
      <c r="F962" s="69">
        <v>26</v>
      </c>
      <c r="G962" s="69">
        <v>6293</v>
      </c>
      <c r="H962" s="69">
        <v>10</v>
      </c>
      <c r="I962" s="69">
        <v>7.5</v>
      </c>
      <c r="J962" s="69" t="s">
        <v>635</v>
      </c>
      <c r="K962" s="69" t="s">
        <v>372</v>
      </c>
      <c r="L962" s="69" t="s">
        <v>665</v>
      </c>
      <c r="M962" s="69">
        <f t="shared" ref="M962:M1025" si="181">SUM(F962*G962)</f>
        <v>163618</v>
      </c>
      <c r="N962" s="69">
        <f t="shared" ref="N962:N1025" si="182">SUM(M962*H962/100)</f>
        <v>16361.8</v>
      </c>
      <c r="O962" s="69">
        <f t="shared" ref="O962:O1025" si="183">SUM(M962-N962)</f>
        <v>147256.20000000001</v>
      </c>
      <c r="P962" s="69">
        <f t="shared" ref="P962:P1025" si="184">SUM(O962*I962/100)</f>
        <v>11044.215</v>
      </c>
      <c r="Q962" s="69">
        <f t="shared" ref="Q962:Q1025" si="185">SUM(P962+O962)</f>
        <v>158300.41500000001</v>
      </c>
      <c r="R962" s="69"/>
      <c r="S962" s="69"/>
      <c r="T962" s="69">
        <f t="shared" ref="T962:T1025" si="186">$S$4*O962</f>
        <v>11044.215</v>
      </c>
      <c r="U962" s="69"/>
      <c r="V962" s="69"/>
      <c r="W962" s="69">
        <f t="shared" ref="W962:W1025" si="187">Q962+$V$5</f>
        <v>158800.41500000001</v>
      </c>
      <c r="X962" s="69" t="str">
        <f t="shared" ref="X962:X1025" si="188">IF(Q962&gt;=100000,"High sale","Low Sale")</f>
        <v>High sale</v>
      </c>
      <c r="Y962" s="69">
        <f t="shared" si="180"/>
        <v>0</v>
      </c>
      <c r="Z962" s="69" t="str" cm="1">
        <f t="array" ref="Z962">_xlfn.IFS(Q962&gt;=300000,"Large",Q962&gt;=150000,"Medium", Q962&gt;=0,"Small")</f>
        <v>Medium</v>
      </c>
      <c r="AA962" s="69" t="str">
        <f t="shared" ref="AA962:AA1025" si="189">TEXT(A962,"mmmmm")</f>
        <v>J</v>
      </c>
      <c r="AB962" s="69" t="str">
        <f t="shared" ref="AB962:AB1025" si="190">RIGHT(B962,5)</f>
        <v>00961</v>
      </c>
      <c r="AC962" s="69" t="str">
        <f t="shared" ref="AC962:AC1025" si="191">_xlfn.CONCAT((C962&amp;"-"&amp;L962))</f>
        <v>John-East</v>
      </c>
      <c r="AD962" s="69"/>
      <c r="AE962" s="69"/>
      <c r="AF962" s="69"/>
      <c r="AG962" s="69"/>
      <c r="AH962" s="70"/>
      <c r="AI962" s="71"/>
    </row>
    <row r="963" spans="1:35" x14ac:dyDescent="0.3">
      <c r="A963" s="72" t="s">
        <v>701</v>
      </c>
      <c r="B963" s="73" t="s">
        <v>1658</v>
      </c>
      <c r="C963" s="73" t="s">
        <v>646</v>
      </c>
      <c r="D963" s="73" t="s">
        <v>710</v>
      </c>
      <c r="E963" s="73" t="s">
        <v>641</v>
      </c>
      <c r="F963" s="73">
        <v>43</v>
      </c>
      <c r="G963" s="73">
        <v>7224</v>
      </c>
      <c r="H963" s="73">
        <v>15</v>
      </c>
      <c r="I963" s="73">
        <v>7.5</v>
      </c>
      <c r="J963" s="73" t="s">
        <v>656</v>
      </c>
      <c r="K963" s="73" t="s">
        <v>372</v>
      </c>
      <c r="L963" s="73" t="s">
        <v>636</v>
      </c>
      <c r="M963" s="73">
        <f t="shared" si="181"/>
        <v>310632</v>
      </c>
      <c r="N963" s="73">
        <f t="shared" si="182"/>
        <v>46594.8</v>
      </c>
      <c r="O963" s="73">
        <f t="shared" si="183"/>
        <v>264037.2</v>
      </c>
      <c r="P963" s="73">
        <f t="shared" si="184"/>
        <v>19802.79</v>
      </c>
      <c r="Q963" s="73">
        <f t="shared" si="185"/>
        <v>283839.99</v>
      </c>
      <c r="R963" s="73"/>
      <c r="S963" s="73"/>
      <c r="T963" s="73">
        <f t="shared" si="186"/>
        <v>19802.79</v>
      </c>
      <c r="U963" s="73"/>
      <c r="V963" s="73"/>
      <c r="W963" s="73">
        <f t="shared" si="187"/>
        <v>284339.99</v>
      </c>
      <c r="X963" s="73" t="str">
        <f t="shared" si="188"/>
        <v>High sale</v>
      </c>
      <c r="Y963" s="73">
        <f t="shared" ref="Y963:Y1026" si="192">IF(F963&gt;=30,O963*5%,0)</f>
        <v>13201.86</v>
      </c>
      <c r="Z963" s="73" t="str" cm="1">
        <f t="array" ref="Z963">_xlfn.IFS(Q963&gt;=300000,"Large",Q963&gt;=150000,"Medium", Q963&gt;=0,"Small")</f>
        <v>Medium</v>
      </c>
      <c r="AA963" s="73" t="str">
        <f t="shared" si="189"/>
        <v>J</v>
      </c>
      <c r="AB963" s="73" t="str">
        <f t="shared" si="190"/>
        <v>00962</v>
      </c>
      <c r="AC963" s="73" t="str">
        <f t="shared" si="191"/>
        <v>Lucky-South</v>
      </c>
      <c r="AD963" s="73"/>
      <c r="AE963" s="73"/>
      <c r="AF963" s="73"/>
      <c r="AG963" s="73"/>
      <c r="AH963" s="74"/>
      <c r="AI963" s="75"/>
    </row>
    <row r="964" spans="1:35" x14ac:dyDescent="0.3">
      <c r="A964" s="76" t="s">
        <v>687</v>
      </c>
      <c r="B964" s="69" t="s">
        <v>1659</v>
      </c>
      <c r="C964" s="69" t="s">
        <v>373</v>
      </c>
      <c r="D964" s="69" t="s">
        <v>718</v>
      </c>
      <c r="E964" s="69" t="s">
        <v>403</v>
      </c>
      <c r="F964" s="69">
        <v>15</v>
      </c>
      <c r="G964" s="69">
        <v>999</v>
      </c>
      <c r="H964" s="69">
        <v>15</v>
      </c>
      <c r="I964" s="69">
        <v>7.5</v>
      </c>
      <c r="J964" s="69" t="s">
        <v>642</v>
      </c>
      <c r="K964" s="69" t="s">
        <v>392</v>
      </c>
      <c r="L964" s="69" t="s">
        <v>665</v>
      </c>
      <c r="M964" s="69">
        <f t="shared" si="181"/>
        <v>14985</v>
      </c>
      <c r="N964" s="69">
        <f t="shared" si="182"/>
        <v>2247.75</v>
      </c>
      <c r="O964" s="69">
        <f t="shared" si="183"/>
        <v>12737.25</v>
      </c>
      <c r="P964" s="69">
        <f t="shared" si="184"/>
        <v>955.29375000000005</v>
      </c>
      <c r="Q964" s="69">
        <f t="shared" si="185"/>
        <v>13692.543750000001</v>
      </c>
      <c r="R964" s="69"/>
      <c r="S964" s="69"/>
      <c r="T964" s="69">
        <f t="shared" si="186"/>
        <v>955.29374999999993</v>
      </c>
      <c r="U964" s="69"/>
      <c r="V964" s="69"/>
      <c r="W964" s="69">
        <f t="shared" si="187"/>
        <v>14192.543750000001</v>
      </c>
      <c r="X964" s="69" t="str">
        <f t="shared" si="188"/>
        <v>Low Sale</v>
      </c>
      <c r="Y964" s="69">
        <f t="shared" si="192"/>
        <v>0</v>
      </c>
      <c r="Z964" s="69" t="str" cm="1">
        <f t="array" ref="Z964">_xlfn.IFS(Q964&gt;=300000,"Large",Q964&gt;=150000,"Medium", Q964&gt;=0,"Small")</f>
        <v>Small</v>
      </c>
      <c r="AA964" s="69" t="str">
        <f t="shared" si="189"/>
        <v>J</v>
      </c>
      <c r="AB964" s="69" t="str">
        <f t="shared" si="190"/>
        <v>00963</v>
      </c>
      <c r="AC964" s="69" t="str">
        <f t="shared" si="191"/>
        <v>Fatima-East</v>
      </c>
      <c r="AD964" s="69"/>
      <c r="AE964" s="69"/>
      <c r="AF964" s="69"/>
      <c r="AG964" s="69"/>
      <c r="AH964" s="70"/>
      <c r="AI964" s="71"/>
    </row>
    <row r="965" spans="1:35" x14ac:dyDescent="0.3">
      <c r="A965" s="72" t="s">
        <v>637</v>
      </c>
      <c r="B965" s="73" t="s">
        <v>1660</v>
      </c>
      <c r="C965" s="73" t="s">
        <v>373</v>
      </c>
      <c r="D965" s="73" t="s">
        <v>660</v>
      </c>
      <c r="E965" s="73" t="s">
        <v>406</v>
      </c>
      <c r="F965" s="73">
        <v>45</v>
      </c>
      <c r="G965" s="73">
        <v>5078</v>
      </c>
      <c r="H965" s="73">
        <v>0</v>
      </c>
      <c r="I965" s="73">
        <v>7.5</v>
      </c>
      <c r="J965" s="73" t="s">
        <v>635</v>
      </c>
      <c r="K965" s="73" t="s">
        <v>392</v>
      </c>
      <c r="L965" s="73" t="s">
        <v>665</v>
      </c>
      <c r="M965" s="73">
        <f t="shared" si="181"/>
        <v>228510</v>
      </c>
      <c r="N965" s="73">
        <f t="shared" si="182"/>
        <v>0</v>
      </c>
      <c r="O965" s="73">
        <f t="shared" si="183"/>
        <v>228510</v>
      </c>
      <c r="P965" s="73">
        <f t="shared" si="184"/>
        <v>17138.25</v>
      </c>
      <c r="Q965" s="73">
        <f t="shared" si="185"/>
        <v>245648.25</v>
      </c>
      <c r="R965" s="73"/>
      <c r="S965" s="73"/>
      <c r="T965" s="73">
        <f t="shared" si="186"/>
        <v>17138.25</v>
      </c>
      <c r="U965" s="73"/>
      <c r="V965" s="73"/>
      <c r="W965" s="73">
        <f t="shared" si="187"/>
        <v>246148.25</v>
      </c>
      <c r="X965" s="73" t="str">
        <f t="shared" si="188"/>
        <v>High sale</v>
      </c>
      <c r="Y965" s="73">
        <f t="shared" si="192"/>
        <v>11425.5</v>
      </c>
      <c r="Z965" s="73" t="str" cm="1">
        <f t="array" ref="Z965">_xlfn.IFS(Q965&gt;=300000,"Large",Q965&gt;=150000,"Medium", Q965&gt;=0,"Small")</f>
        <v>Medium</v>
      </c>
      <c r="AA965" s="73" t="str">
        <f t="shared" si="189"/>
        <v>J</v>
      </c>
      <c r="AB965" s="73" t="str">
        <f t="shared" si="190"/>
        <v>00964</v>
      </c>
      <c r="AC965" s="73" t="str">
        <f t="shared" si="191"/>
        <v>Fatima-East</v>
      </c>
      <c r="AD965" s="73"/>
      <c r="AE965" s="73"/>
      <c r="AF965" s="73"/>
      <c r="AG965" s="73"/>
      <c r="AH965" s="74"/>
      <c r="AI965" s="75"/>
    </row>
    <row r="966" spans="1:35" x14ac:dyDescent="0.3">
      <c r="A966" s="76" t="s">
        <v>747</v>
      </c>
      <c r="B966" s="69" t="s">
        <v>1661</v>
      </c>
      <c r="C966" s="69" t="s">
        <v>93</v>
      </c>
      <c r="D966" s="69" t="s">
        <v>784</v>
      </c>
      <c r="E966" s="69" t="s">
        <v>785</v>
      </c>
      <c r="F966" s="69">
        <v>3</v>
      </c>
      <c r="G966" s="69">
        <v>1272</v>
      </c>
      <c r="H966" s="69">
        <v>15</v>
      </c>
      <c r="I966" s="69">
        <v>7.5</v>
      </c>
      <c r="J966" s="69" t="s">
        <v>635</v>
      </c>
      <c r="K966" s="69" t="s">
        <v>372</v>
      </c>
      <c r="L966" s="69" t="s">
        <v>649</v>
      </c>
      <c r="M966" s="69">
        <f t="shared" si="181"/>
        <v>3816</v>
      </c>
      <c r="N966" s="69">
        <f t="shared" si="182"/>
        <v>572.4</v>
      </c>
      <c r="O966" s="69">
        <f t="shared" si="183"/>
        <v>3243.6</v>
      </c>
      <c r="P966" s="69">
        <f t="shared" si="184"/>
        <v>243.27</v>
      </c>
      <c r="Q966" s="69">
        <f t="shared" si="185"/>
        <v>3486.87</v>
      </c>
      <c r="R966" s="69"/>
      <c r="S966" s="69"/>
      <c r="T966" s="69">
        <f t="shared" si="186"/>
        <v>243.26999999999998</v>
      </c>
      <c r="U966" s="69"/>
      <c r="V966" s="69"/>
      <c r="W966" s="69">
        <f t="shared" si="187"/>
        <v>3986.87</v>
      </c>
      <c r="X966" s="69" t="str">
        <f t="shared" si="188"/>
        <v>Low Sale</v>
      </c>
      <c r="Y966" s="69">
        <f t="shared" si="192"/>
        <v>0</v>
      </c>
      <c r="Z966" s="69" t="str" cm="1">
        <f t="array" ref="Z966">_xlfn.IFS(Q966&gt;=300000,"Large",Q966&gt;=150000,"Medium", Q966&gt;=0,"Small")</f>
        <v>Small</v>
      </c>
      <c r="AA966" s="69" t="str">
        <f t="shared" si="189"/>
        <v>J</v>
      </c>
      <c r="AB966" s="69" t="str">
        <f t="shared" si="190"/>
        <v>00965</v>
      </c>
      <c r="AC966" s="69" t="str">
        <f t="shared" si="191"/>
        <v>Ibrahim-West</v>
      </c>
      <c r="AD966" s="69"/>
      <c r="AE966" s="69"/>
      <c r="AF966" s="69"/>
      <c r="AG966" s="69"/>
      <c r="AH966" s="70"/>
      <c r="AI966" s="71"/>
    </row>
    <row r="967" spans="1:35" x14ac:dyDescent="0.3">
      <c r="A967" s="72" t="s">
        <v>712</v>
      </c>
      <c r="B967" s="73" t="s">
        <v>1662</v>
      </c>
      <c r="C967" s="73" t="s">
        <v>89</v>
      </c>
      <c r="D967" s="73" t="s">
        <v>698</v>
      </c>
      <c r="E967" s="73" t="s">
        <v>377</v>
      </c>
      <c r="F967" s="73">
        <v>50</v>
      </c>
      <c r="G967" s="73">
        <v>9539</v>
      </c>
      <c r="H967" s="73">
        <v>5</v>
      </c>
      <c r="I967" s="73">
        <v>7.5</v>
      </c>
      <c r="J967" s="73" t="s">
        <v>642</v>
      </c>
      <c r="K967" s="73" t="s">
        <v>384</v>
      </c>
      <c r="L967" s="73" t="s">
        <v>636</v>
      </c>
      <c r="M967" s="73">
        <f t="shared" si="181"/>
        <v>476950</v>
      </c>
      <c r="N967" s="73">
        <f t="shared" si="182"/>
        <v>23847.5</v>
      </c>
      <c r="O967" s="73">
        <f t="shared" si="183"/>
        <v>453102.5</v>
      </c>
      <c r="P967" s="73">
        <f t="shared" si="184"/>
        <v>33982.6875</v>
      </c>
      <c r="Q967" s="73">
        <f t="shared" si="185"/>
        <v>487085.1875</v>
      </c>
      <c r="R967" s="73"/>
      <c r="S967" s="73"/>
      <c r="T967" s="73">
        <f t="shared" si="186"/>
        <v>33982.6875</v>
      </c>
      <c r="U967" s="73"/>
      <c r="V967" s="73"/>
      <c r="W967" s="73">
        <f t="shared" si="187"/>
        <v>487585.1875</v>
      </c>
      <c r="X967" s="73" t="str">
        <f t="shared" si="188"/>
        <v>High sale</v>
      </c>
      <c r="Y967" s="73">
        <f t="shared" si="192"/>
        <v>22655.125</v>
      </c>
      <c r="Z967" s="73" t="str" cm="1">
        <f t="array" ref="Z967">_xlfn.IFS(Q967&gt;=300000,"Large",Q967&gt;=150000,"Medium", Q967&gt;=0,"Small")</f>
        <v>Large</v>
      </c>
      <c r="AA967" s="73" t="str">
        <f t="shared" si="189"/>
        <v>J</v>
      </c>
      <c r="AB967" s="73" t="str">
        <f t="shared" si="190"/>
        <v>00966</v>
      </c>
      <c r="AC967" s="73" t="str">
        <f t="shared" si="191"/>
        <v>Chinedu-South</v>
      </c>
      <c r="AD967" s="73"/>
      <c r="AE967" s="73"/>
      <c r="AF967" s="73"/>
      <c r="AG967" s="73"/>
      <c r="AH967" s="74"/>
      <c r="AI967" s="75"/>
    </row>
    <row r="968" spans="1:35" x14ac:dyDescent="0.3">
      <c r="A968" s="76" t="s">
        <v>701</v>
      </c>
      <c r="B968" s="69" t="s">
        <v>1663</v>
      </c>
      <c r="C968" s="69" t="s">
        <v>671</v>
      </c>
      <c r="D968" s="69" t="s">
        <v>660</v>
      </c>
      <c r="E968" s="69" t="s">
        <v>406</v>
      </c>
      <c r="F968" s="69">
        <v>19</v>
      </c>
      <c r="G968" s="69">
        <v>2391</v>
      </c>
      <c r="H968" s="69">
        <v>10</v>
      </c>
      <c r="I968" s="69">
        <v>7.5</v>
      </c>
      <c r="J968" s="69" t="s">
        <v>642</v>
      </c>
      <c r="K968" s="69" t="s">
        <v>372</v>
      </c>
      <c r="L968" s="69" t="s">
        <v>665</v>
      </c>
      <c r="M968" s="69">
        <f t="shared" si="181"/>
        <v>45429</v>
      </c>
      <c r="N968" s="69">
        <f t="shared" si="182"/>
        <v>4542.8999999999996</v>
      </c>
      <c r="O968" s="69">
        <f t="shared" si="183"/>
        <v>40886.1</v>
      </c>
      <c r="P968" s="69">
        <f t="shared" si="184"/>
        <v>3066.4575</v>
      </c>
      <c r="Q968" s="69">
        <f t="shared" si="185"/>
        <v>43952.557499999995</v>
      </c>
      <c r="R968" s="69"/>
      <c r="S968" s="69"/>
      <c r="T968" s="69">
        <f t="shared" si="186"/>
        <v>3066.4575</v>
      </c>
      <c r="U968" s="69"/>
      <c r="V968" s="69"/>
      <c r="W968" s="69">
        <f t="shared" si="187"/>
        <v>44452.557499999995</v>
      </c>
      <c r="X968" s="69" t="str">
        <f t="shared" si="188"/>
        <v>Low Sale</v>
      </c>
      <c r="Y968" s="69">
        <f t="shared" si="192"/>
        <v>0</v>
      </c>
      <c r="Z968" s="69" t="str" cm="1">
        <f t="array" ref="Z968">_xlfn.IFS(Q968&gt;=300000,"Large",Q968&gt;=150000,"Medium", Q968&gt;=0,"Small")</f>
        <v>Small</v>
      </c>
      <c r="AA968" s="69" t="str">
        <f t="shared" si="189"/>
        <v>J</v>
      </c>
      <c r="AB968" s="69" t="str">
        <f t="shared" si="190"/>
        <v>00967</v>
      </c>
      <c r="AC968" s="69" t="str">
        <f t="shared" si="191"/>
        <v>Bola-East</v>
      </c>
      <c r="AD968" s="69"/>
      <c r="AE968" s="69"/>
      <c r="AF968" s="69"/>
      <c r="AG968" s="69"/>
      <c r="AH968" s="70"/>
      <c r="AI968" s="71"/>
    </row>
    <row r="969" spans="1:35" x14ac:dyDescent="0.3">
      <c r="A969" s="72" t="s">
        <v>743</v>
      </c>
      <c r="B969" s="73" t="s">
        <v>1664</v>
      </c>
      <c r="C969" s="73" t="s">
        <v>373</v>
      </c>
      <c r="D969" s="73" t="s">
        <v>663</v>
      </c>
      <c r="E969" s="73" t="s">
        <v>664</v>
      </c>
      <c r="F969" s="73">
        <v>30</v>
      </c>
      <c r="G969" s="73">
        <v>14783</v>
      </c>
      <c r="H969" s="73">
        <v>0</v>
      </c>
      <c r="I969" s="73">
        <v>7.5</v>
      </c>
      <c r="J969" s="73" t="s">
        <v>642</v>
      </c>
      <c r="K969" s="73" t="s">
        <v>384</v>
      </c>
      <c r="L969" s="73" t="s">
        <v>665</v>
      </c>
      <c r="M969" s="73">
        <f t="shared" si="181"/>
        <v>443490</v>
      </c>
      <c r="N969" s="73">
        <f t="shared" si="182"/>
        <v>0</v>
      </c>
      <c r="O969" s="73">
        <f t="shared" si="183"/>
        <v>443490</v>
      </c>
      <c r="P969" s="73">
        <f t="shared" si="184"/>
        <v>33261.75</v>
      </c>
      <c r="Q969" s="73">
        <f t="shared" si="185"/>
        <v>476751.75</v>
      </c>
      <c r="R969" s="73"/>
      <c r="S969" s="73"/>
      <c r="T969" s="73">
        <f t="shared" si="186"/>
        <v>33261.75</v>
      </c>
      <c r="U969" s="73"/>
      <c r="V969" s="73"/>
      <c r="W969" s="73">
        <f t="shared" si="187"/>
        <v>477251.75</v>
      </c>
      <c r="X969" s="73" t="str">
        <f t="shared" si="188"/>
        <v>High sale</v>
      </c>
      <c r="Y969" s="73">
        <f t="shared" si="192"/>
        <v>22174.5</v>
      </c>
      <c r="Z969" s="73" t="str" cm="1">
        <f t="array" ref="Z969">_xlfn.IFS(Q969&gt;=300000,"Large",Q969&gt;=150000,"Medium", Q969&gt;=0,"Small")</f>
        <v>Large</v>
      </c>
      <c r="AA969" s="73" t="str">
        <f t="shared" si="189"/>
        <v>J</v>
      </c>
      <c r="AB969" s="73" t="str">
        <f t="shared" si="190"/>
        <v>00968</v>
      </c>
      <c r="AC969" s="73" t="str">
        <f t="shared" si="191"/>
        <v>Fatima-East</v>
      </c>
      <c r="AD969" s="73"/>
      <c r="AE969" s="73"/>
      <c r="AF969" s="73"/>
      <c r="AG969" s="73"/>
      <c r="AH969" s="74"/>
      <c r="AI969" s="75"/>
    </row>
    <row r="970" spans="1:35" x14ac:dyDescent="0.3">
      <c r="A970" s="76" t="s">
        <v>701</v>
      </c>
      <c r="B970" s="69" t="s">
        <v>1665</v>
      </c>
      <c r="C970" s="69" t="s">
        <v>646</v>
      </c>
      <c r="D970" s="69" t="s">
        <v>672</v>
      </c>
      <c r="E970" s="69" t="s">
        <v>673</v>
      </c>
      <c r="F970" s="69">
        <v>40</v>
      </c>
      <c r="G970" s="69">
        <v>7625</v>
      </c>
      <c r="H970" s="69">
        <v>5</v>
      </c>
      <c r="I970" s="69">
        <v>7.5</v>
      </c>
      <c r="J970" s="69" t="s">
        <v>656</v>
      </c>
      <c r="K970" s="69" t="s">
        <v>392</v>
      </c>
      <c r="L970" s="69" t="s">
        <v>643</v>
      </c>
      <c r="M970" s="69">
        <f t="shared" si="181"/>
        <v>305000</v>
      </c>
      <c r="N970" s="69">
        <f t="shared" si="182"/>
        <v>15250</v>
      </c>
      <c r="O970" s="69">
        <f t="shared" si="183"/>
        <v>289750</v>
      </c>
      <c r="P970" s="69">
        <f t="shared" si="184"/>
        <v>21731.25</v>
      </c>
      <c r="Q970" s="69">
        <f t="shared" si="185"/>
        <v>311481.25</v>
      </c>
      <c r="R970" s="69"/>
      <c r="S970" s="69"/>
      <c r="T970" s="69">
        <f t="shared" si="186"/>
        <v>21731.25</v>
      </c>
      <c r="U970" s="69"/>
      <c r="V970" s="69"/>
      <c r="W970" s="69">
        <f t="shared" si="187"/>
        <v>311981.25</v>
      </c>
      <c r="X970" s="69" t="str">
        <f t="shared" si="188"/>
        <v>High sale</v>
      </c>
      <c r="Y970" s="69">
        <f t="shared" si="192"/>
        <v>14487.5</v>
      </c>
      <c r="Z970" s="69" t="str" cm="1">
        <f t="array" ref="Z970">_xlfn.IFS(Q970&gt;=300000,"Large",Q970&gt;=150000,"Medium", Q970&gt;=0,"Small")</f>
        <v>Large</v>
      </c>
      <c r="AA970" s="69" t="str">
        <f t="shared" si="189"/>
        <v>J</v>
      </c>
      <c r="AB970" s="69" t="str">
        <f t="shared" si="190"/>
        <v>00969</v>
      </c>
      <c r="AC970" s="69" t="str">
        <f t="shared" si="191"/>
        <v>Lucky-North</v>
      </c>
      <c r="AD970" s="69"/>
      <c r="AE970" s="69"/>
      <c r="AF970" s="69"/>
      <c r="AG970" s="69"/>
      <c r="AH970" s="70"/>
      <c r="AI970" s="71"/>
    </row>
    <row r="971" spans="1:35" x14ac:dyDescent="0.3">
      <c r="A971" s="72" t="s">
        <v>658</v>
      </c>
      <c r="B971" s="73" t="s">
        <v>1666</v>
      </c>
      <c r="C971" s="73" t="s">
        <v>93</v>
      </c>
      <c r="D971" s="73" t="s">
        <v>690</v>
      </c>
      <c r="E971" s="73" t="s">
        <v>408</v>
      </c>
      <c r="F971" s="73">
        <v>31</v>
      </c>
      <c r="G971" s="73">
        <v>6019</v>
      </c>
      <c r="H971" s="73">
        <v>10</v>
      </c>
      <c r="I971" s="73">
        <v>7.5</v>
      </c>
      <c r="J971" s="73" t="s">
        <v>635</v>
      </c>
      <c r="K971" s="73" t="s">
        <v>392</v>
      </c>
      <c r="L971" s="73" t="s">
        <v>643</v>
      </c>
      <c r="M971" s="73">
        <f t="shared" si="181"/>
        <v>186589</v>
      </c>
      <c r="N971" s="73">
        <f t="shared" si="182"/>
        <v>18658.900000000001</v>
      </c>
      <c r="O971" s="73">
        <f t="shared" si="183"/>
        <v>167930.1</v>
      </c>
      <c r="P971" s="73">
        <f t="shared" si="184"/>
        <v>12594.7575</v>
      </c>
      <c r="Q971" s="73">
        <f t="shared" si="185"/>
        <v>180524.85750000001</v>
      </c>
      <c r="R971" s="73"/>
      <c r="S971" s="73"/>
      <c r="T971" s="73">
        <f t="shared" si="186"/>
        <v>12594.7575</v>
      </c>
      <c r="U971" s="73"/>
      <c r="V971" s="73"/>
      <c r="W971" s="73">
        <f t="shared" si="187"/>
        <v>181024.85750000001</v>
      </c>
      <c r="X971" s="73" t="str">
        <f t="shared" si="188"/>
        <v>High sale</v>
      </c>
      <c r="Y971" s="73">
        <f t="shared" si="192"/>
        <v>8396.505000000001</v>
      </c>
      <c r="Z971" s="73" t="str" cm="1">
        <f t="array" ref="Z971">_xlfn.IFS(Q971&gt;=300000,"Large",Q971&gt;=150000,"Medium", Q971&gt;=0,"Small")</f>
        <v>Medium</v>
      </c>
      <c r="AA971" s="73" t="str">
        <f t="shared" si="189"/>
        <v>J</v>
      </c>
      <c r="AB971" s="73" t="str">
        <f t="shared" si="190"/>
        <v>00970</v>
      </c>
      <c r="AC971" s="73" t="str">
        <f t="shared" si="191"/>
        <v>Ibrahim-North</v>
      </c>
      <c r="AD971" s="73"/>
      <c r="AE971" s="73"/>
      <c r="AF971" s="73"/>
      <c r="AG971" s="73"/>
      <c r="AH971" s="74"/>
      <c r="AI971" s="75"/>
    </row>
    <row r="972" spans="1:35" x14ac:dyDescent="0.3">
      <c r="A972" s="76" t="s">
        <v>743</v>
      </c>
      <c r="B972" s="69" t="s">
        <v>1667</v>
      </c>
      <c r="C972" s="69" t="s">
        <v>671</v>
      </c>
      <c r="D972" s="69" t="s">
        <v>634</v>
      </c>
      <c r="E972" s="69" t="s">
        <v>377</v>
      </c>
      <c r="F972" s="69">
        <v>1</v>
      </c>
      <c r="G972" s="69">
        <v>14613</v>
      </c>
      <c r="H972" s="69">
        <v>10</v>
      </c>
      <c r="I972" s="69">
        <v>7.5</v>
      </c>
      <c r="J972" s="69" t="s">
        <v>635</v>
      </c>
      <c r="K972" s="69" t="s">
        <v>372</v>
      </c>
      <c r="L972" s="69" t="s">
        <v>643</v>
      </c>
      <c r="M972" s="69">
        <f t="shared" si="181"/>
        <v>14613</v>
      </c>
      <c r="N972" s="69">
        <f t="shared" si="182"/>
        <v>1461.3</v>
      </c>
      <c r="O972" s="69">
        <f t="shared" si="183"/>
        <v>13151.7</v>
      </c>
      <c r="P972" s="69">
        <f t="shared" si="184"/>
        <v>986.37750000000005</v>
      </c>
      <c r="Q972" s="69">
        <f t="shared" si="185"/>
        <v>14138.077500000001</v>
      </c>
      <c r="R972" s="69"/>
      <c r="S972" s="69"/>
      <c r="T972" s="69">
        <f t="shared" si="186"/>
        <v>986.37750000000005</v>
      </c>
      <c r="U972" s="69"/>
      <c r="V972" s="69"/>
      <c r="W972" s="69">
        <f t="shared" si="187"/>
        <v>14638.077500000001</v>
      </c>
      <c r="X972" s="69" t="str">
        <f t="shared" si="188"/>
        <v>Low Sale</v>
      </c>
      <c r="Y972" s="69">
        <f t="shared" si="192"/>
        <v>0</v>
      </c>
      <c r="Z972" s="69" t="str" cm="1">
        <f t="array" ref="Z972">_xlfn.IFS(Q972&gt;=300000,"Large",Q972&gt;=150000,"Medium", Q972&gt;=0,"Small")</f>
        <v>Small</v>
      </c>
      <c r="AA972" s="69" t="str">
        <f t="shared" si="189"/>
        <v>J</v>
      </c>
      <c r="AB972" s="69" t="str">
        <f t="shared" si="190"/>
        <v>00971</v>
      </c>
      <c r="AC972" s="69" t="str">
        <f t="shared" si="191"/>
        <v>Bola-North</v>
      </c>
      <c r="AD972" s="69"/>
      <c r="AE972" s="69"/>
      <c r="AF972" s="69"/>
      <c r="AG972" s="69"/>
      <c r="AH972" s="70"/>
      <c r="AI972" s="71"/>
    </row>
    <row r="973" spans="1:35" x14ac:dyDescent="0.3">
      <c r="A973" s="72" t="s">
        <v>666</v>
      </c>
      <c r="B973" s="73" t="s">
        <v>1668</v>
      </c>
      <c r="C973" s="73" t="s">
        <v>379</v>
      </c>
      <c r="D973" s="73" t="s">
        <v>663</v>
      </c>
      <c r="E973" s="73" t="s">
        <v>664</v>
      </c>
      <c r="F973" s="73">
        <v>50</v>
      </c>
      <c r="G973" s="73">
        <v>3860</v>
      </c>
      <c r="H973" s="73">
        <v>10</v>
      </c>
      <c r="I973" s="73">
        <v>7.5</v>
      </c>
      <c r="J973" s="73" t="s">
        <v>656</v>
      </c>
      <c r="K973" s="73" t="s">
        <v>372</v>
      </c>
      <c r="L973" s="73" t="s">
        <v>665</v>
      </c>
      <c r="M973" s="73">
        <f t="shared" si="181"/>
        <v>193000</v>
      </c>
      <c r="N973" s="73">
        <f t="shared" si="182"/>
        <v>19300</v>
      </c>
      <c r="O973" s="73">
        <f t="shared" si="183"/>
        <v>173700</v>
      </c>
      <c r="P973" s="73">
        <f t="shared" si="184"/>
        <v>13027.5</v>
      </c>
      <c r="Q973" s="73">
        <f t="shared" si="185"/>
        <v>186727.5</v>
      </c>
      <c r="R973" s="73"/>
      <c r="S973" s="73"/>
      <c r="T973" s="73">
        <f t="shared" si="186"/>
        <v>13027.5</v>
      </c>
      <c r="U973" s="73"/>
      <c r="V973" s="73"/>
      <c r="W973" s="73">
        <f t="shared" si="187"/>
        <v>187227.5</v>
      </c>
      <c r="X973" s="73" t="str">
        <f t="shared" si="188"/>
        <v>High sale</v>
      </c>
      <c r="Y973" s="73">
        <f t="shared" si="192"/>
        <v>8685</v>
      </c>
      <c r="Z973" s="73" t="str" cm="1">
        <f t="array" ref="Z973">_xlfn.IFS(Q973&gt;=300000,"Large",Q973&gt;=150000,"Medium", Q973&gt;=0,"Small")</f>
        <v>Medium</v>
      </c>
      <c r="AA973" s="73" t="str">
        <f t="shared" si="189"/>
        <v>J</v>
      </c>
      <c r="AB973" s="73" t="str">
        <f t="shared" si="190"/>
        <v>00972</v>
      </c>
      <c r="AC973" s="73" t="str">
        <f t="shared" si="191"/>
        <v>John-East</v>
      </c>
      <c r="AD973" s="73"/>
      <c r="AE973" s="73"/>
      <c r="AF973" s="73"/>
      <c r="AG973" s="73"/>
      <c r="AH973" s="74"/>
      <c r="AI973" s="75"/>
    </row>
    <row r="974" spans="1:35" x14ac:dyDescent="0.3">
      <c r="A974" s="76" t="s">
        <v>708</v>
      </c>
      <c r="B974" s="69" t="s">
        <v>1669</v>
      </c>
      <c r="C974" s="69" t="s">
        <v>93</v>
      </c>
      <c r="D974" s="69" t="s">
        <v>718</v>
      </c>
      <c r="E974" s="69" t="s">
        <v>403</v>
      </c>
      <c r="F974" s="69">
        <v>48</v>
      </c>
      <c r="G974" s="69">
        <v>11198</v>
      </c>
      <c r="H974" s="69">
        <v>15</v>
      </c>
      <c r="I974" s="69">
        <v>7.5</v>
      </c>
      <c r="J974" s="69" t="s">
        <v>656</v>
      </c>
      <c r="K974" s="69" t="s">
        <v>372</v>
      </c>
      <c r="L974" s="69" t="s">
        <v>636</v>
      </c>
      <c r="M974" s="69">
        <f t="shared" si="181"/>
        <v>537504</v>
      </c>
      <c r="N974" s="69">
        <f t="shared" si="182"/>
        <v>80625.600000000006</v>
      </c>
      <c r="O974" s="69">
        <f t="shared" si="183"/>
        <v>456878.4</v>
      </c>
      <c r="P974" s="69">
        <f t="shared" si="184"/>
        <v>34265.879999999997</v>
      </c>
      <c r="Q974" s="69">
        <f t="shared" si="185"/>
        <v>491144.28</v>
      </c>
      <c r="R974" s="69"/>
      <c r="S974" s="69"/>
      <c r="T974" s="69">
        <f t="shared" si="186"/>
        <v>34265.879999999997</v>
      </c>
      <c r="U974" s="69"/>
      <c r="V974" s="69"/>
      <c r="W974" s="69">
        <f t="shared" si="187"/>
        <v>491644.28</v>
      </c>
      <c r="X974" s="69" t="str">
        <f t="shared" si="188"/>
        <v>High sale</v>
      </c>
      <c r="Y974" s="69">
        <f t="shared" si="192"/>
        <v>22843.920000000002</v>
      </c>
      <c r="Z974" s="69" t="str" cm="1">
        <f t="array" ref="Z974">_xlfn.IFS(Q974&gt;=300000,"Large",Q974&gt;=150000,"Medium", Q974&gt;=0,"Small")</f>
        <v>Large</v>
      </c>
      <c r="AA974" s="69" t="str">
        <f t="shared" si="189"/>
        <v>J</v>
      </c>
      <c r="AB974" s="69" t="str">
        <f t="shared" si="190"/>
        <v>00973</v>
      </c>
      <c r="AC974" s="69" t="str">
        <f t="shared" si="191"/>
        <v>Ibrahim-South</v>
      </c>
      <c r="AD974" s="69"/>
      <c r="AE974" s="69"/>
      <c r="AF974" s="69"/>
      <c r="AG974" s="69"/>
      <c r="AH974" s="70"/>
      <c r="AI974" s="71"/>
    </row>
    <row r="975" spans="1:35" x14ac:dyDescent="0.3">
      <c r="A975" s="72" t="s">
        <v>752</v>
      </c>
      <c r="B975" s="73" t="s">
        <v>1670</v>
      </c>
      <c r="C975" s="73" t="s">
        <v>89</v>
      </c>
      <c r="D975" s="73" t="s">
        <v>685</v>
      </c>
      <c r="E975" s="73" t="s">
        <v>406</v>
      </c>
      <c r="F975" s="73">
        <v>8</v>
      </c>
      <c r="G975" s="73">
        <v>7067</v>
      </c>
      <c r="H975" s="73">
        <v>15</v>
      </c>
      <c r="I975" s="73">
        <v>7.5</v>
      </c>
      <c r="J975" s="73" t="s">
        <v>656</v>
      </c>
      <c r="K975" s="73" t="s">
        <v>372</v>
      </c>
      <c r="L975" s="73" t="s">
        <v>643</v>
      </c>
      <c r="M975" s="73">
        <f t="shared" si="181"/>
        <v>56536</v>
      </c>
      <c r="N975" s="73">
        <f t="shared" si="182"/>
        <v>8480.4</v>
      </c>
      <c r="O975" s="73">
        <f t="shared" si="183"/>
        <v>48055.6</v>
      </c>
      <c r="P975" s="73">
        <f t="shared" si="184"/>
        <v>3604.17</v>
      </c>
      <c r="Q975" s="73">
        <f t="shared" si="185"/>
        <v>51659.77</v>
      </c>
      <c r="R975" s="73"/>
      <c r="S975" s="73"/>
      <c r="T975" s="73">
        <f t="shared" si="186"/>
        <v>3604.1699999999996</v>
      </c>
      <c r="U975" s="73"/>
      <c r="V975" s="73"/>
      <c r="W975" s="73">
        <f t="shared" si="187"/>
        <v>52159.77</v>
      </c>
      <c r="X975" s="73" t="str">
        <f t="shared" si="188"/>
        <v>Low Sale</v>
      </c>
      <c r="Y975" s="73">
        <f t="shared" si="192"/>
        <v>0</v>
      </c>
      <c r="Z975" s="73" t="str" cm="1">
        <f t="array" ref="Z975">_xlfn.IFS(Q975&gt;=300000,"Large",Q975&gt;=150000,"Medium", Q975&gt;=0,"Small")</f>
        <v>Small</v>
      </c>
      <c r="AA975" s="73" t="str">
        <f t="shared" si="189"/>
        <v>J</v>
      </c>
      <c r="AB975" s="73" t="str">
        <f t="shared" si="190"/>
        <v>00974</v>
      </c>
      <c r="AC975" s="73" t="str">
        <f t="shared" si="191"/>
        <v>Chinedu-North</v>
      </c>
      <c r="AD975" s="73"/>
      <c r="AE975" s="73"/>
      <c r="AF975" s="73"/>
      <c r="AG975" s="73"/>
      <c r="AH975" s="74"/>
      <c r="AI975" s="75"/>
    </row>
    <row r="976" spans="1:35" x14ac:dyDescent="0.3">
      <c r="A976" s="76" t="s">
        <v>693</v>
      </c>
      <c r="B976" s="69" t="s">
        <v>1671</v>
      </c>
      <c r="C976" s="69" t="s">
        <v>373</v>
      </c>
      <c r="D976" s="69" t="s">
        <v>784</v>
      </c>
      <c r="E976" s="69" t="s">
        <v>785</v>
      </c>
      <c r="F976" s="69">
        <v>18</v>
      </c>
      <c r="G976" s="69">
        <v>509</v>
      </c>
      <c r="H976" s="69">
        <v>0</v>
      </c>
      <c r="I976" s="69">
        <v>7.5</v>
      </c>
      <c r="J976" s="69" t="s">
        <v>635</v>
      </c>
      <c r="K976" s="69" t="s">
        <v>392</v>
      </c>
      <c r="L976" s="69" t="s">
        <v>649</v>
      </c>
      <c r="M976" s="69">
        <f t="shared" si="181"/>
        <v>9162</v>
      </c>
      <c r="N976" s="69">
        <f t="shared" si="182"/>
        <v>0</v>
      </c>
      <c r="O976" s="69">
        <f t="shared" si="183"/>
        <v>9162</v>
      </c>
      <c r="P976" s="69">
        <f t="shared" si="184"/>
        <v>687.15</v>
      </c>
      <c r="Q976" s="69">
        <f t="shared" si="185"/>
        <v>9849.15</v>
      </c>
      <c r="R976" s="69"/>
      <c r="S976" s="69"/>
      <c r="T976" s="69">
        <f t="shared" si="186"/>
        <v>687.15</v>
      </c>
      <c r="U976" s="69"/>
      <c r="V976" s="69"/>
      <c r="W976" s="69">
        <f t="shared" si="187"/>
        <v>10349.15</v>
      </c>
      <c r="X976" s="69" t="str">
        <f t="shared" si="188"/>
        <v>Low Sale</v>
      </c>
      <c r="Y976" s="69">
        <f t="shared" si="192"/>
        <v>0</v>
      </c>
      <c r="Z976" s="69" t="str" cm="1">
        <f t="array" ref="Z976">_xlfn.IFS(Q976&gt;=300000,"Large",Q976&gt;=150000,"Medium", Q976&gt;=0,"Small")</f>
        <v>Small</v>
      </c>
      <c r="AA976" s="69" t="str">
        <f t="shared" si="189"/>
        <v>J</v>
      </c>
      <c r="AB976" s="69" t="str">
        <f t="shared" si="190"/>
        <v>00975</v>
      </c>
      <c r="AC976" s="69" t="str">
        <f t="shared" si="191"/>
        <v>Fatima-West</v>
      </c>
      <c r="AD976" s="69"/>
      <c r="AE976" s="69"/>
      <c r="AF976" s="69"/>
      <c r="AG976" s="69"/>
      <c r="AH976" s="70"/>
      <c r="AI976" s="71"/>
    </row>
    <row r="977" spans="1:35" x14ac:dyDescent="0.3">
      <c r="A977" s="72" t="s">
        <v>699</v>
      </c>
      <c r="B977" s="73" t="s">
        <v>1672</v>
      </c>
      <c r="C977" s="73" t="s">
        <v>100</v>
      </c>
      <c r="D977" s="73" t="s">
        <v>246</v>
      </c>
      <c r="E977" s="73" t="s">
        <v>416</v>
      </c>
      <c r="F977" s="73">
        <v>47</v>
      </c>
      <c r="G977" s="73">
        <v>9405</v>
      </c>
      <c r="H977" s="73">
        <v>15</v>
      </c>
      <c r="I977" s="73">
        <v>7.5</v>
      </c>
      <c r="J977" s="73" t="s">
        <v>642</v>
      </c>
      <c r="K977" s="73" t="s">
        <v>392</v>
      </c>
      <c r="L977" s="73" t="s">
        <v>665</v>
      </c>
      <c r="M977" s="73">
        <f t="shared" si="181"/>
        <v>442035</v>
      </c>
      <c r="N977" s="73">
        <f t="shared" si="182"/>
        <v>66305.25</v>
      </c>
      <c r="O977" s="73">
        <f t="shared" si="183"/>
        <v>375729.75</v>
      </c>
      <c r="P977" s="73">
        <f t="shared" si="184"/>
        <v>28179.731250000001</v>
      </c>
      <c r="Q977" s="73">
        <f t="shared" si="185"/>
        <v>403909.48125000001</v>
      </c>
      <c r="R977" s="73"/>
      <c r="S977" s="73"/>
      <c r="T977" s="73">
        <f t="shared" si="186"/>
        <v>28179.731250000001</v>
      </c>
      <c r="U977" s="73"/>
      <c r="V977" s="73"/>
      <c r="W977" s="73">
        <f t="shared" si="187"/>
        <v>404409.48125000001</v>
      </c>
      <c r="X977" s="73" t="str">
        <f t="shared" si="188"/>
        <v>High sale</v>
      </c>
      <c r="Y977" s="73">
        <f t="shared" si="192"/>
        <v>18786.487499999999</v>
      </c>
      <c r="Z977" s="73" t="str" cm="1">
        <f t="array" ref="Z977">_xlfn.IFS(Q977&gt;=300000,"Large",Q977&gt;=150000,"Medium", Q977&gt;=0,"Small")</f>
        <v>Large</v>
      </c>
      <c r="AA977" s="73" t="str">
        <f t="shared" si="189"/>
        <v>J</v>
      </c>
      <c r="AB977" s="73" t="str">
        <f t="shared" si="190"/>
        <v>00976</v>
      </c>
      <c r="AC977" s="73" t="str">
        <f t="shared" si="191"/>
        <v>Kemi-East</v>
      </c>
      <c r="AD977" s="73"/>
      <c r="AE977" s="73"/>
      <c r="AF977" s="73"/>
      <c r="AG977" s="73"/>
      <c r="AH977" s="74"/>
      <c r="AI977" s="75"/>
    </row>
    <row r="978" spans="1:35" x14ac:dyDescent="0.3">
      <c r="A978" s="76" t="s">
        <v>691</v>
      </c>
      <c r="B978" s="69" t="s">
        <v>1673</v>
      </c>
      <c r="C978" s="69" t="s">
        <v>89</v>
      </c>
      <c r="D978" s="69" t="s">
        <v>685</v>
      </c>
      <c r="E978" s="69" t="s">
        <v>406</v>
      </c>
      <c r="F978" s="69">
        <v>22</v>
      </c>
      <c r="G978" s="69">
        <v>9533</v>
      </c>
      <c r="H978" s="69">
        <v>15</v>
      </c>
      <c r="I978" s="69">
        <v>7.5</v>
      </c>
      <c r="J978" s="69" t="s">
        <v>642</v>
      </c>
      <c r="K978" s="69" t="s">
        <v>372</v>
      </c>
      <c r="L978" s="69" t="s">
        <v>636</v>
      </c>
      <c r="M978" s="69">
        <f t="shared" si="181"/>
        <v>209726</v>
      </c>
      <c r="N978" s="69">
        <f t="shared" si="182"/>
        <v>31458.9</v>
      </c>
      <c r="O978" s="69">
        <f t="shared" si="183"/>
        <v>178267.1</v>
      </c>
      <c r="P978" s="69">
        <f t="shared" si="184"/>
        <v>13370.032499999999</v>
      </c>
      <c r="Q978" s="69">
        <f t="shared" si="185"/>
        <v>191637.13250000001</v>
      </c>
      <c r="R978" s="69"/>
      <c r="S978" s="69"/>
      <c r="T978" s="69">
        <f t="shared" si="186"/>
        <v>13370.032499999999</v>
      </c>
      <c r="U978" s="69"/>
      <c r="V978" s="69"/>
      <c r="W978" s="69">
        <f t="shared" si="187"/>
        <v>192137.13250000001</v>
      </c>
      <c r="X978" s="69" t="str">
        <f t="shared" si="188"/>
        <v>High sale</v>
      </c>
      <c r="Y978" s="69">
        <f t="shared" si="192"/>
        <v>0</v>
      </c>
      <c r="Z978" s="69" t="str" cm="1">
        <f t="array" ref="Z978">_xlfn.IFS(Q978&gt;=300000,"Large",Q978&gt;=150000,"Medium", Q978&gt;=0,"Small")</f>
        <v>Medium</v>
      </c>
      <c r="AA978" s="69" t="str">
        <f t="shared" si="189"/>
        <v>J</v>
      </c>
      <c r="AB978" s="69" t="str">
        <f t="shared" si="190"/>
        <v>00977</v>
      </c>
      <c r="AC978" s="69" t="str">
        <f t="shared" si="191"/>
        <v>Chinedu-South</v>
      </c>
      <c r="AD978" s="69"/>
      <c r="AE978" s="69"/>
      <c r="AF978" s="69"/>
      <c r="AG978" s="69"/>
      <c r="AH978" s="70"/>
      <c r="AI978" s="71"/>
    </row>
    <row r="979" spans="1:35" x14ac:dyDescent="0.3">
      <c r="A979" s="72" t="s">
        <v>699</v>
      </c>
      <c r="B979" s="73" t="s">
        <v>1674</v>
      </c>
      <c r="C979" s="73" t="s">
        <v>662</v>
      </c>
      <c r="D979" s="73" t="s">
        <v>663</v>
      </c>
      <c r="E979" s="73" t="s">
        <v>664</v>
      </c>
      <c r="F979" s="73">
        <v>49</v>
      </c>
      <c r="G979" s="73">
        <v>10080</v>
      </c>
      <c r="H979" s="73">
        <v>15</v>
      </c>
      <c r="I979" s="73">
        <v>7.5</v>
      </c>
      <c r="J979" s="73" t="s">
        <v>635</v>
      </c>
      <c r="K979" s="73" t="s">
        <v>384</v>
      </c>
      <c r="L979" s="73" t="s">
        <v>636</v>
      </c>
      <c r="M979" s="73">
        <f t="shared" si="181"/>
        <v>493920</v>
      </c>
      <c r="N979" s="73">
        <f t="shared" si="182"/>
        <v>74088</v>
      </c>
      <c r="O979" s="73">
        <f t="shared" si="183"/>
        <v>419832</v>
      </c>
      <c r="P979" s="73">
        <f t="shared" si="184"/>
        <v>31487.4</v>
      </c>
      <c r="Q979" s="73">
        <f t="shared" si="185"/>
        <v>451319.4</v>
      </c>
      <c r="R979" s="73"/>
      <c r="S979" s="73"/>
      <c r="T979" s="73">
        <f t="shared" si="186"/>
        <v>31487.399999999998</v>
      </c>
      <c r="U979" s="73"/>
      <c r="V979" s="73"/>
      <c r="W979" s="73">
        <f t="shared" si="187"/>
        <v>451819.4</v>
      </c>
      <c r="X979" s="73" t="str">
        <f t="shared" si="188"/>
        <v>High sale</v>
      </c>
      <c r="Y979" s="73">
        <f t="shared" si="192"/>
        <v>20991.600000000002</v>
      </c>
      <c r="Z979" s="73" t="str" cm="1">
        <f t="array" ref="Z979">_xlfn.IFS(Q979&gt;=300000,"Large",Q979&gt;=150000,"Medium", Q979&gt;=0,"Small")</f>
        <v>Large</v>
      </c>
      <c r="AA979" s="73" t="str">
        <f t="shared" si="189"/>
        <v>J</v>
      </c>
      <c r="AB979" s="73" t="str">
        <f t="shared" si="190"/>
        <v>00978</v>
      </c>
      <c r="AC979" s="73" t="str">
        <f t="shared" si="191"/>
        <v>Ade-South</v>
      </c>
      <c r="AD979" s="73"/>
      <c r="AE979" s="73"/>
      <c r="AF979" s="73"/>
      <c r="AG979" s="73"/>
      <c r="AH979" s="74"/>
      <c r="AI979" s="75"/>
    </row>
    <row r="980" spans="1:35" x14ac:dyDescent="0.3">
      <c r="A980" s="76" t="s">
        <v>632</v>
      </c>
      <c r="B980" s="69" t="s">
        <v>1675</v>
      </c>
      <c r="C980" s="69" t="s">
        <v>714</v>
      </c>
      <c r="D980" s="69" t="s">
        <v>634</v>
      </c>
      <c r="E980" s="69" t="s">
        <v>377</v>
      </c>
      <c r="F980" s="69">
        <v>38</v>
      </c>
      <c r="G980" s="69">
        <v>8881</v>
      </c>
      <c r="H980" s="69">
        <v>10</v>
      </c>
      <c r="I980" s="69">
        <v>7.5</v>
      </c>
      <c r="J980" s="69" t="s">
        <v>635</v>
      </c>
      <c r="K980" s="69" t="s">
        <v>372</v>
      </c>
      <c r="L980" s="69" t="s">
        <v>665</v>
      </c>
      <c r="M980" s="69">
        <f t="shared" si="181"/>
        <v>337478</v>
      </c>
      <c r="N980" s="69">
        <f t="shared" si="182"/>
        <v>33747.800000000003</v>
      </c>
      <c r="O980" s="69">
        <f t="shared" si="183"/>
        <v>303730.2</v>
      </c>
      <c r="P980" s="69">
        <f t="shared" si="184"/>
        <v>22779.764999999999</v>
      </c>
      <c r="Q980" s="69">
        <f t="shared" si="185"/>
        <v>326509.96500000003</v>
      </c>
      <c r="R980" s="69"/>
      <c r="S980" s="69"/>
      <c r="T980" s="69">
        <f t="shared" si="186"/>
        <v>22779.764999999999</v>
      </c>
      <c r="U980" s="69"/>
      <c r="V980" s="69"/>
      <c r="W980" s="69">
        <f t="shared" si="187"/>
        <v>327009.96500000003</v>
      </c>
      <c r="X980" s="69" t="str">
        <f t="shared" si="188"/>
        <v>High sale</v>
      </c>
      <c r="Y980" s="69">
        <f t="shared" si="192"/>
        <v>15186.510000000002</v>
      </c>
      <c r="Z980" s="69" t="str" cm="1">
        <f t="array" ref="Z980">_xlfn.IFS(Q980&gt;=300000,"Large",Q980&gt;=150000,"Medium", Q980&gt;=0,"Small")</f>
        <v>Large</v>
      </c>
      <c r="AA980" s="69" t="str">
        <f t="shared" si="189"/>
        <v>J</v>
      </c>
      <c r="AB980" s="69" t="str">
        <f t="shared" si="190"/>
        <v>00979</v>
      </c>
      <c r="AC980" s="69" t="str">
        <f t="shared" si="191"/>
        <v>Hassan-East</v>
      </c>
      <c r="AD980" s="69"/>
      <c r="AE980" s="69"/>
      <c r="AF980" s="69"/>
      <c r="AG980" s="69"/>
      <c r="AH980" s="70"/>
      <c r="AI980" s="71"/>
    </row>
    <row r="981" spans="1:35" x14ac:dyDescent="0.3">
      <c r="A981" s="72" t="s">
        <v>650</v>
      </c>
      <c r="B981" s="73" t="s">
        <v>1676</v>
      </c>
      <c r="C981" s="73" t="s">
        <v>646</v>
      </c>
      <c r="D981" s="73" t="s">
        <v>640</v>
      </c>
      <c r="E981" s="73" t="s">
        <v>641</v>
      </c>
      <c r="F981" s="73">
        <v>24</v>
      </c>
      <c r="G981" s="73">
        <v>2603</v>
      </c>
      <c r="H981" s="73">
        <v>0</v>
      </c>
      <c r="I981" s="73">
        <v>7.5</v>
      </c>
      <c r="J981" s="73" t="s">
        <v>648</v>
      </c>
      <c r="K981" s="73" t="s">
        <v>392</v>
      </c>
      <c r="L981" s="73" t="s">
        <v>636</v>
      </c>
      <c r="M981" s="73">
        <f t="shared" si="181"/>
        <v>62472</v>
      </c>
      <c r="N981" s="73">
        <f t="shared" si="182"/>
        <v>0</v>
      </c>
      <c r="O981" s="73">
        <f t="shared" si="183"/>
        <v>62472</v>
      </c>
      <c r="P981" s="73">
        <f t="shared" si="184"/>
        <v>4685.3999999999996</v>
      </c>
      <c r="Q981" s="73">
        <f t="shared" si="185"/>
        <v>67157.399999999994</v>
      </c>
      <c r="R981" s="73"/>
      <c r="S981" s="73"/>
      <c r="T981" s="73">
        <f t="shared" si="186"/>
        <v>4685.3999999999996</v>
      </c>
      <c r="U981" s="73"/>
      <c r="V981" s="73"/>
      <c r="W981" s="73">
        <f t="shared" si="187"/>
        <v>67657.399999999994</v>
      </c>
      <c r="X981" s="73" t="str">
        <f t="shared" si="188"/>
        <v>Low Sale</v>
      </c>
      <c r="Y981" s="73">
        <f t="shared" si="192"/>
        <v>0</v>
      </c>
      <c r="Z981" s="73" t="str" cm="1">
        <f t="array" ref="Z981">_xlfn.IFS(Q981&gt;=300000,"Large",Q981&gt;=150000,"Medium", Q981&gt;=0,"Small")</f>
        <v>Small</v>
      </c>
      <c r="AA981" s="73" t="str">
        <f t="shared" si="189"/>
        <v>J</v>
      </c>
      <c r="AB981" s="73" t="str">
        <f t="shared" si="190"/>
        <v>00980</v>
      </c>
      <c r="AC981" s="73" t="str">
        <f t="shared" si="191"/>
        <v>Lucky-South</v>
      </c>
      <c r="AD981" s="73"/>
      <c r="AE981" s="73"/>
      <c r="AF981" s="73"/>
      <c r="AG981" s="73"/>
      <c r="AH981" s="74"/>
      <c r="AI981" s="75"/>
    </row>
    <row r="982" spans="1:35" x14ac:dyDescent="0.3">
      <c r="A982" s="76" t="s">
        <v>750</v>
      </c>
      <c r="B982" s="69" t="s">
        <v>1677</v>
      </c>
      <c r="C982" s="69" t="s">
        <v>714</v>
      </c>
      <c r="D982" s="69" t="s">
        <v>675</v>
      </c>
      <c r="E982" s="69" t="s">
        <v>403</v>
      </c>
      <c r="F982" s="69">
        <v>11</v>
      </c>
      <c r="G982" s="69">
        <v>4958</v>
      </c>
      <c r="H982" s="69">
        <v>5</v>
      </c>
      <c r="I982" s="69">
        <v>7.5</v>
      </c>
      <c r="J982" s="69" t="s">
        <v>642</v>
      </c>
      <c r="K982" s="69" t="s">
        <v>372</v>
      </c>
      <c r="L982" s="69" t="s">
        <v>665</v>
      </c>
      <c r="M982" s="69">
        <f t="shared" si="181"/>
        <v>54538</v>
      </c>
      <c r="N982" s="69">
        <f t="shared" si="182"/>
        <v>2726.9</v>
      </c>
      <c r="O982" s="69">
        <f t="shared" si="183"/>
        <v>51811.1</v>
      </c>
      <c r="P982" s="69">
        <f t="shared" si="184"/>
        <v>3885.8325</v>
      </c>
      <c r="Q982" s="69">
        <f t="shared" si="185"/>
        <v>55696.932499999995</v>
      </c>
      <c r="R982" s="69"/>
      <c r="S982" s="69"/>
      <c r="T982" s="69">
        <f t="shared" si="186"/>
        <v>3885.8324999999995</v>
      </c>
      <c r="U982" s="69"/>
      <c r="V982" s="69"/>
      <c r="W982" s="69">
        <f t="shared" si="187"/>
        <v>56196.932499999995</v>
      </c>
      <c r="X982" s="69" t="str">
        <f t="shared" si="188"/>
        <v>Low Sale</v>
      </c>
      <c r="Y982" s="69">
        <f t="shared" si="192"/>
        <v>0</v>
      </c>
      <c r="Z982" s="69" t="str" cm="1">
        <f t="array" ref="Z982">_xlfn.IFS(Q982&gt;=300000,"Large",Q982&gt;=150000,"Medium", Q982&gt;=0,"Small")</f>
        <v>Small</v>
      </c>
      <c r="AA982" s="69" t="str">
        <f t="shared" si="189"/>
        <v>J</v>
      </c>
      <c r="AB982" s="69" t="str">
        <f t="shared" si="190"/>
        <v>00981</v>
      </c>
      <c r="AC982" s="69" t="str">
        <f t="shared" si="191"/>
        <v>Hassan-East</v>
      </c>
      <c r="AD982" s="69"/>
      <c r="AE982" s="69"/>
      <c r="AF982" s="69"/>
      <c r="AG982" s="69"/>
      <c r="AH982" s="70"/>
      <c r="AI982" s="71"/>
    </row>
    <row r="983" spans="1:35" x14ac:dyDescent="0.3">
      <c r="A983" s="72" t="s">
        <v>743</v>
      </c>
      <c r="B983" s="73" t="s">
        <v>1678</v>
      </c>
      <c r="C983" s="73" t="s">
        <v>639</v>
      </c>
      <c r="D983" s="73" t="s">
        <v>672</v>
      </c>
      <c r="E983" s="73" t="s">
        <v>673</v>
      </c>
      <c r="F983" s="73">
        <v>3</v>
      </c>
      <c r="G983" s="73">
        <v>228</v>
      </c>
      <c r="H983" s="73">
        <v>15</v>
      </c>
      <c r="I983" s="73">
        <v>7.5</v>
      </c>
      <c r="J983" s="73" t="s">
        <v>656</v>
      </c>
      <c r="K983" s="73" t="s">
        <v>372</v>
      </c>
      <c r="L983" s="73" t="s">
        <v>636</v>
      </c>
      <c r="M983" s="73">
        <f t="shared" si="181"/>
        <v>684</v>
      </c>
      <c r="N983" s="73">
        <f t="shared" si="182"/>
        <v>102.6</v>
      </c>
      <c r="O983" s="73">
        <f t="shared" si="183"/>
        <v>581.4</v>
      </c>
      <c r="P983" s="73">
        <f t="shared" si="184"/>
        <v>43.604999999999997</v>
      </c>
      <c r="Q983" s="73">
        <f t="shared" si="185"/>
        <v>625.005</v>
      </c>
      <c r="R983" s="73"/>
      <c r="S983" s="73"/>
      <c r="T983" s="73">
        <f t="shared" si="186"/>
        <v>43.604999999999997</v>
      </c>
      <c r="U983" s="73"/>
      <c r="V983" s="73"/>
      <c r="W983" s="73">
        <f t="shared" si="187"/>
        <v>1125.0050000000001</v>
      </c>
      <c r="X983" s="73" t="str">
        <f t="shared" si="188"/>
        <v>Low Sale</v>
      </c>
      <c r="Y983" s="73">
        <f t="shared" si="192"/>
        <v>0</v>
      </c>
      <c r="Z983" s="73" t="str" cm="1">
        <f t="array" ref="Z983">_xlfn.IFS(Q983&gt;=300000,"Large",Q983&gt;=150000,"Medium", Q983&gt;=0,"Small")</f>
        <v>Small</v>
      </c>
      <c r="AA983" s="73" t="str">
        <f t="shared" si="189"/>
        <v>J</v>
      </c>
      <c r="AB983" s="73" t="str">
        <f t="shared" si="190"/>
        <v>00982</v>
      </c>
      <c r="AC983" s="73" t="str">
        <f t="shared" si="191"/>
        <v>Grace-South</v>
      </c>
      <c r="AD983" s="73"/>
      <c r="AE983" s="73"/>
      <c r="AF983" s="73"/>
      <c r="AG983" s="73"/>
      <c r="AH983" s="74"/>
      <c r="AI983" s="75"/>
    </row>
    <row r="984" spans="1:35" x14ac:dyDescent="0.3">
      <c r="A984" s="76" t="s">
        <v>812</v>
      </c>
      <c r="B984" s="69" t="s">
        <v>1679</v>
      </c>
      <c r="C984" s="69" t="s">
        <v>662</v>
      </c>
      <c r="D984" s="69" t="s">
        <v>681</v>
      </c>
      <c r="E984" s="69" t="s">
        <v>673</v>
      </c>
      <c r="F984" s="69">
        <v>50</v>
      </c>
      <c r="G984" s="69">
        <v>4104</v>
      </c>
      <c r="H984" s="69">
        <v>10</v>
      </c>
      <c r="I984" s="69">
        <v>7.5</v>
      </c>
      <c r="J984" s="69" t="s">
        <v>656</v>
      </c>
      <c r="K984" s="69" t="s">
        <v>384</v>
      </c>
      <c r="L984" s="69" t="s">
        <v>665</v>
      </c>
      <c r="M984" s="69">
        <f t="shared" si="181"/>
        <v>205200</v>
      </c>
      <c r="N984" s="69">
        <f t="shared" si="182"/>
        <v>20520</v>
      </c>
      <c r="O984" s="69">
        <f t="shared" si="183"/>
        <v>184680</v>
      </c>
      <c r="P984" s="69">
        <f t="shared" si="184"/>
        <v>13851</v>
      </c>
      <c r="Q984" s="69">
        <f t="shared" si="185"/>
        <v>198531</v>
      </c>
      <c r="R984" s="69"/>
      <c r="S984" s="69"/>
      <c r="T984" s="69">
        <f t="shared" si="186"/>
        <v>13851</v>
      </c>
      <c r="U984" s="69"/>
      <c r="V984" s="69"/>
      <c r="W984" s="69">
        <f t="shared" si="187"/>
        <v>199031</v>
      </c>
      <c r="X984" s="69" t="str">
        <f t="shared" si="188"/>
        <v>High sale</v>
      </c>
      <c r="Y984" s="69">
        <f t="shared" si="192"/>
        <v>9234</v>
      </c>
      <c r="Z984" s="69" t="str" cm="1">
        <f t="array" ref="Z984">_xlfn.IFS(Q984&gt;=300000,"Large",Q984&gt;=150000,"Medium", Q984&gt;=0,"Small")</f>
        <v>Medium</v>
      </c>
      <c r="AA984" s="69" t="str">
        <f t="shared" si="189"/>
        <v>J</v>
      </c>
      <c r="AB984" s="69" t="str">
        <f t="shared" si="190"/>
        <v>00983</v>
      </c>
      <c r="AC984" s="69" t="str">
        <f t="shared" si="191"/>
        <v>Ade-East</v>
      </c>
      <c r="AD984" s="69"/>
      <c r="AE984" s="69"/>
      <c r="AF984" s="69"/>
      <c r="AG984" s="69"/>
      <c r="AH984" s="70"/>
      <c r="AI984" s="71"/>
    </row>
    <row r="985" spans="1:35" x14ac:dyDescent="0.3">
      <c r="A985" s="72" t="s">
        <v>658</v>
      </c>
      <c r="B985" s="73" t="s">
        <v>1680</v>
      </c>
      <c r="C985" s="73" t="s">
        <v>671</v>
      </c>
      <c r="D985" s="73" t="s">
        <v>698</v>
      </c>
      <c r="E985" s="73" t="s">
        <v>377</v>
      </c>
      <c r="F985" s="73">
        <v>10</v>
      </c>
      <c r="G985" s="73">
        <v>10241</v>
      </c>
      <c r="H985" s="73">
        <v>15</v>
      </c>
      <c r="I985" s="73">
        <v>7.5</v>
      </c>
      <c r="J985" s="73" t="s">
        <v>642</v>
      </c>
      <c r="K985" s="73" t="s">
        <v>384</v>
      </c>
      <c r="L985" s="73" t="s">
        <v>665</v>
      </c>
      <c r="M985" s="73">
        <f t="shared" si="181"/>
        <v>102410</v>
      </c>
      <c r="N985" s="73">
        <f t="shared" si="182"/>
        <v>15361.5</v>
      </c>
      <c r="O985" s="73">
        <f t="shared" si="183"/>
        <v>87048.5</v>
      </c>
      <c r="P985" s="73">
        <f t="shared" si="184"/>
        <v>6528.6374999999998</v>
      </c>
      <c r="Q985" s="73">
        <f t="shared" si="185"/>
        <v>93577.137499999997</v>
      </c>
      <c r="R985" s="73"/>
      <c r="S985" s="73"/>
      <c r="T985" s="73">
        <f t="shared" si="186"/>
        <v>6528.6374999999998</v>
      </c>
      <c r="U985" s="73"/>
      <c r="V985" s="73"/>
      <c r="W985" s="73">
        <f t="shared" si="187"/>
        <v>94077.137499999997</v>
      </c>
      <c r="X985" s="73" t="str">
        <f t="shared" si="188"/>
        <v>Low Sale</v>
      </c>
      <c r="Y985" s="73">
        <f t="shared" si="192"/>
        <v>0</v>
      </c>
      <c r="Z985" s="73" t="str" cm="1">
        <f t="array" ref="Z985">_xlfn.IFS(Q985&gt;=300000,"Large",Q985&gt;=150000,"Medium", Q985&gt;=0,"Small")</f>
        <v>Small</v>
      </c>
      <c r="AA985" s="73" t="str">
        <f t="shared" si="189"/>
        <v>J</v>
      </c>
      <c r="AB985" s="73" t="str">
        <f t="shared" si="190"/>
        <v>00984</v>
      </c>
      <c r="AC985" s="73" t="str">
        <f t="shared" si="191"/>
        <v>Bola-East</v>
      </c>
      <c r="AD985" s="73"/>
      <c r="AE985" s="73"/>
      <c r="AF985" s="73"/>
      <c r="AG985" s="73"/>
      <c r="AH985" s="74"/>
      <c r="AI985" s="75"/>
    </row>
    <row r="986" spans="1:35" x14ac:dyDescent="0.3">
      <c r="A986" s="76" t="s">
        <v>699</v>
      </c>
      <c r="B986" s="69" t="s">
        <v>1681</v>
      </c>
      <c r="C986" s="69" t="s">
        <v>373</v>
      </c>
      <c r="D986" s="69" t="s">
        <v>216</v>
      </c>
      <c r="E986" s="69" t="s">
        <v>647</v>
      </c>
      <c r="F986" s="69">
        <v>1</v>
      </c>
      <c r="G986" s="69">
        <v>5252</v>
      </c>
      <c r="H986" s="69">
        <v>5</v>
      </c>
      <c r="I986" s="69">
        <v>7.5</v>
      </c>
      <c r="J986" s="69" t="s">
        <v>642</v>
      </c>
      <c r="K986" s="69" t="s">
        <v>372</v>
      </c>
      <c r="L986" s="69" t="s">
        <v>636</v>
      </c>
      <c r="M986" s="69">
        <f t="shared" si="181"/>
        <v>5252</v>
      </c>
      <c r="N986" s="69">
        <f t="shared" si="182"/>
        <v>262.60000000000002</v>
      </c>
      <c r="O986" s="69">
        <f t="shared" si="183"/>
        <v>4989.3999999999996</v>
      </c>
      <c r="P986" s="69">
        <f t="shared" si="184"/>
        <v>374.20499999999998</v>
      </c>
      <c r="Q986" s="69">
        <f t="shared" si="185"/>
        <v>5363.6049999999996</v>
      </c>
      <c r="R986" s="69"/>
      <c r="S986" s="69"/>
      <c r="T986" s="69">
        <f t="shared" si="186"/>
        <v>374.20499999999998</v>
      </c>
      <c r="U986" s="69"/>
      <c r="V986" s="69"/>
      <c r="W986" s="69">
        <f t="shared" si="187"/>
        <v>5863.6049999999996</v>
      </c>
      <c r="X986" s="69" t="str">
        <f t="shared" si="188"/>
        <v>Low Sale</v>
      </c>
      <c r="Y986" s="69">
        <f t="shared" si="192"/>
        <v>0</v>
      </c>
      <c r="Z986" s="69" t="str" cm="1">
        <f t="array" ref="Z986">_xlfn.IFS(Q986&gt;=300000,"Large",Q986&gt;=150000,"Medium", Q986&gt;=0,"Small")</f>
        <v>Small</v>
      </c>
      <c r="AA986" s="69" t="str">
        <f t="shared" si="189"/>
        <v>J</v>
      </c>
      <c r="AB986" s="69" t="str">
        <f t="shared" si="190"/>
        <v>00985</v>
      </c>
      <c r="AC986" s="69" t="str">
        <f t="shared" si="191"/>
        <v>Fatima-South</v>
      </c>
      <c r="AD986" s="69"/>
      <c r="AE986" s="69"/>
      <c r="AF986" s="69"/>
      <c r="AG986" s="69"/>
      <c r="AH986" s="70"/>
      <c r="AI986" s="71"/>
    </row>
    <row r="987" spans="1:35" x14ac:dyDescent="0.3">
      <c r="A987" s="72" t="s">
        <v>727</v>
      </c>
      <c r="B987" s="73" t="s">
        <v>1682</v>
      </c>
      <c r="C987" s="73" t="s">
        <v>714</v>
      </c>
      <c r="D987" s="73" t="s">
        <v>718</v>
      </c>
      <c r="E987" s="73" t="s">
        <v>403</v>
      </c>
      <c r="F987" s="73">
        <v>17</v>
      </c>
      <c r="G987" s="73">
        <v>9167</v>
      </c>
      <c r="H987" s="73">
        <v>10</v>
      </c>
      <c r="I987" s="73">
        <v>7.5</v>
      </c>
      <c r="J987" s="73" t="s">
        <v>656</v>
      </c>
      <c r="K987" s="73" t="s">
        <v>372</v>
      </c>
      <c r="L987" s="73" t="s">
        <v>665</v>
      </c>
      <c r="M987" s="73">
        <f t="shared" si="181"/>
        <v>155839</v>
      </c>
      <c r="N987" s="73">
        <f t="shared" si="182"/>
        <v>15583.9</v>
      </c>
      <c r="O987" s="73">
        <f t="shared" si="183"/>
        <v>140255.1</v>
      </c>
      <c r="P987" s="73">
        <f t="shared" si="184"/>
        <v>10519.1325</v>
      </c>
      <c r="Q987" s="73">
        <f t="shared" si="185"/>
        <v>150774.23250000001</v>
      </c>
      <c r="R987" s="73"/>
      <c r="S987" s="73"/>
      <c r="T987" s="73">
        <f t="shared" si="186"/>
        <v>10519.1325</v>
      </c>
      <c r="U987" s="73"/>
      <c r="V987" s="73"/>
      <c r="W987" s="73">
        <f t="shared" si="187"/>
        <v>151274.23250000001</v>
      </c>
      <c r="X987" s="73" t="str">
        <f t="shared" si="188"/>
        <v>High sale</v>
      </c>
      <c r="Y987" s="73">
        <f t="shared" si="192"/>
        <v>0</v>
      </c>
      <c r="Z987" s="73" t="str" cm="1">
        <f t="array" ref="Z987">_xlfn.IFS(Q987&gt;=300000,"Large",Q987&gt;=150000,"Medium", Q987&gt;=0,"Small")</f>
        <v>Medium</v>
      </c>
      <c r="AA987" s="73" t="str">
        <f t="shared" si="189"/>
        <v>J</v>
      </c>
      <c r="AB987" s="73" t="str">
        <f t="shared" si="190"/>
        <v>00986</v>
      </c>
      <c r="AC987" s="73" t="str">
        <f t="shared" si="191"/>
        <v>Hassan-East</v>
      </c>
      <c r="AD987" s="73"/>
      <c r="AE987" s="73"/>
      <c r="AF987" s="73"/>
      <c r="AG987" s="73"/>
      <c r="AH987" s="74"/>
      <c r="AI987" s="75"/>
    </row>
    <row r="988" spans="1:35" x14ac:dyDescent="0.3">
      <c r="A988" s="76" t="s">
        <v>658</v>
      </c>
      <c r="B988" s="69" t="s">
        <v>1683</v>
      </c>
      <c r="C988" s="69" t="s">
        <v>671</v>
      </c>
      <c r="D988" s="69" t="s">
        <v>690</v>
      </c>
      <c r="E988" s="69" t="s">
        <v>408</v>
      </c>
      <c r="F988" s="69">
        <v>19</v>
      </c>
      <c r="G988" s="69">
        <v>1937</v>
      </c>
      <c r="H988" s="69">
        <v>5</v>
      </c>
      <c r="I988" s="69">
        <v>7.5</v>
      </c>
      <c r="J988" s="69" t="s">
        <v>656</v>
      </c>
      <c r="K988" s="69" t="s">
        <v>392</v>
      </c>
      <c r="L988" s="69" t="s">
        <v>665</v>
      </c>
      <c r="M988" s="69">
        <f t="shared" si="181"/>
        <v>36803</v>
      </c>
      <c r="N988" s="69">
        <f t="shared" si="182"/>
        <v>1840.15</v>
      </c>
      <c r="O988" s="69">
        <f t="shared" si="183"/>
        <v>34962.85</v>
      </c>
      <c r="P988" s="69">
        <f t="shared" si="184"/>
        <v>2622.2137499999999</v>
      </c>
      <c r="Q988" s="69">
        <f t="shared" si="185"/>
        <v>37585.063750000001</v>
      </c>
      <c r="R988" s="69"/>
      <c r="S988" s="69"/>
      <c r="T988" s="69">
        <f t="shared" si="186"/>
        <v>2622.2137499999999</v>
      </c>
      <c r="U988" s="69"/>
      <c r="V988" s="69"/>
      <c r="W988" s="69">
        <f t="shared" si="187"/>
        <v>38085.063750000001</v>
      </c>
      <c r="X988" s="69" t="str">
        <f t="shared" si="188"/>
        <v>Low Sale</v>
      </c>
      <c r="Y988" s="69">
        <f t="shared" si="192"/>
        <v>0</v>
      </c>
      <c r="Z988" s="69" t="str" cm="1">
        <f t="array" ref="Z988">_xlfn.IFS(Q988&gt;=300000,"Large",Q988&gt;=150000,"Medium", Q988&gt;=0,"Small")</f>
        <v>Small</v>
      </c>
      <c r="AA988" s="69" t="str">
        <f t="shared" si="189"/>
        <v>J</v>
      </c>
      <c r="AB988" s="69" t="str">
        <f t="shared" si="190"/>
        <v>00987</v>
      </c>
      <c r="AC988" s="69" t="str">
        <f t="shared" si="191"/>
        <v>Bola-East</v>
      </c>
      <c r="AD988" s="69"/>
      <c r="AE988" s="69"/>
      <c r="AF988" s="69"/>
      <c r="AG988" s="69"/>
      <c r="AH988" s="70"/>
      <c r="AI988" s="71"/>
    </row>
    <row r="989" spans="1:35" x14ac:dyDescent="0.3">
      <c r="A989" s="72" t="s">
        <v>712</v>
      </c>
      <c r="B989" s="73" t="s">
        <v>1684</v>
      </c>
      <c r="C989" s="73" t="s">
        <v>714</v>
      </c>
      <c r="D989" s="73" t="s">
        <v>718</v>
      </c>
      <c r="E989" s="73" t="s">
        <v>403</v>
      </c>
      <c r="F989" s="73">
        <v>37</v>
      </c>
      <c r="G989" s="73">
        <v>2202</v>
      </c>
      <c r="H989" s="73">
        <v>10</v>
      </c>
      <c r="I989" s="73">
        <v>7.5</v>
      </c>
      <c r="J989" s="73" t="s">
        <v>648</v>
      </c>
      <c r="K989" s="73" t="s">
        <v>392</v>
      </c>
      <c r="L989" s="73" t="s">
        <v>643</v>
      </c>
      <c r="M989" s="73">
        <f t="shared" si="181"/>
        <v>81474</v>
      </c>
      <c r="N989" s="73">
        <f t="shared" si="182"/>
        <v>8147.4</v>
      </c>
      <c r="O989" s="73">
        <f t="shared" si="183"/>
        <v>73326.600000000006</v>
      </c>
      <c r="P989" s="73">
        <f t="shared" si="184"/>
        <v>5499.4949999999999</v>
      </c>
      <c r="Q989" s="73">
        <f t="shared" si="185"/>
        <v>78826.095000000001</v>
      </c>
      <c r="R989" s="73"/>
      <c r="S989" s="73"/>
      <c r="T989" s="73">
        <f t="shared" si="186"/>
        <v>5499.4949999999999</v>
      </c>
      <c r="U989" s="73"/>
      <c r="V989" s="73"/>
      <c r="W989" s="73">
        <f t="shared" si="187"/>
        <v>79326.095000000001</v>
      </c>
      <c r="X989" s="73" t="str">
        <f t="shared" si="188"/>
        <v>Low Sale</v>
      </c>
      <c r="Y989" s="73">
        <f t="shared" si="192"/>
        <v>3666.3300000000004</v>
      </c>
      <c r="Z989" s="73" t="str" cm="1">
        <f t="array" ref="Z989">_xlfn.IFS(Q989&gt;=300000,"Large",Q989&gt;=150000,"Medium", Q989&gt;=0,"Small")</f>
        <v>Small</v>
      </c>
      <c r="AA989" s="73" t="str">
        <f t="shared" si="189"/>
        <v>J</v>
      </c>
      <c r="AB989" s="73" t="str">
        <f t="shared" si="190"/>
        <v>00988</v>
      </c>
      <c r="AC989" s="73" t="str">
        <f t="shared" si="191"/>
        <v>Hassan-North</v>
      </c>
      <c r="AD989" s="73"/>
      <c r="AE989" s="73"/>
      <c r="AF989" s="73"/>
      <c r="AG989" s="73"/>
      <c r="AH989" s="74"/>
      <c r="AI989" s="75"/>
    </row>
    <row r="990" spans="1:35" x14ac:dyDescent="0.3">
      <c r="A990" s="76" t="s">
        <v>637</v>
      </c>
      <c r="B990" s="69" t="s">
        <v>1685</v>
      </c>
      <c r="C990" s="69" t="s">
        <v>714</v>
      </c>
      <c r="D990" s="69" t="s">
        <v>685</v>
      </c>
      <c r="E990" s="69" t="s">
        <v>406</v>
      </c>
      <c r="F990" s="69">
        <v>40</v>
      </c>
      <c r="G990" s="69">
        <v>2138</v>
      </c>
      <c r="H990" s="69">
        <v>5</v>
      </c>
      <c r="I990" s="69">
        <v>7.5</v>
      </c>
      <c r="J990" s="69" t="s">
        <v>648</v>
      </c>
      <c r="K990" s="69" t="s">
        <v>372</v>
      </c>
      <c r="L990" s="69" t="s">
        <v>643</v>
      </c>
      <c r="M990" s="69">
        <f t="shared" si="181"/>
        <v>85520</v>
      </c>
      <c r="N990" s="69">
        <f t="shared" si="182"/>
        <v>4276</v>
      </c>
      <c r="O990" s="69">
        <f t="shared" si="183"/>
        <v>81244</v>
      </c>
      <c r="P990" s="69">
        <f t="shared" si="184"/>
        <v>6093.3</v>
      </c>
      <c r="Q990" s="69">
        <f t="shared" si="185"/>
        <v>87337.3</v>
      </c>
      <c r="R990" s="69"/>
      <c r="S990" s="69"/>
      <c r="T990" s="69">
        <f t="shared" si="186"/>
        <v>6093.3</v>
      </c>
      <c r="U990" s="69"/>
      <c r="V990" s="69"/>
      <c r="W990" s="69">
        <f t="shared" si="187"/>
        <v>87837.3</v>
      </c>
      <c r="X990" s="69" t="str">
        <f t="shared" si="188"/>
        <v>Low Sale</v>
      </c>
      <c r="Y990" s="69">
        <f t="shared" si="192"/>
        <v>4062.2000000000003</v>
      </c>
      <c r="Z990" s="69" t="str" cm="1">
        <f t="array" ref="Z990">_xlfn.IFS(Q990&gt;=300000,"Large",Q990&gt;=150000,"Medium", Q990&gt;=0,"Small")</f>
        <v>Small</v>
      </c>
      <c r="AA990" s="69" t="str">
        <f t="shared" si="189"/>
        <v>J</v>
      </c>
      <c r="AB990" s="69" t="str">
        <f t="shared" si="190"/>
        <v>00989</v>
      </c>
      <c r="AC990" s="69" t="str">
        <f t="shared" si="191"/>
        <v>Hassan-North</v>
      </c>
      <c r="AD990" s="69"/>
      <c r="AE990" s="69"/>
      <c r="AF990" s="69"/>
      <c r="AG990" s="69"/>
      <c r="AH990" s="70"/>
      <c r="AI990" s="71"/>
    </row>
    <row r="991" spans="1:35" x14ac:dyDescent="0.3">
      <c r="A991" s="72" t="s">
        <v>666</v>
      </c>
      <c r="B991" s="73" t="s">
        <v>1686</v>
      </c>
      <c r="C991" s="73" t="s">
        <v>714</v>
      </c>
      <c r="D991" s="73" t="s">
        <v>675</v>
      </c>
      <c r="E991" s="73" t="s">
        <v>403</v>
      </c>
      <c r="F991" s="73">
        <v>17</v>
      </c>
      <c r="G991" s="73">
        <v>8722</v>
      </c>
      <c r="H991" s="73">
        <v>10</v>
      </c>
      <c r="I991" s="73">
        <v>7.5</v>
      </c>
      <c r="J991" s="73" t="s">
        <v>635</v>
      </c>
      <c r="K991" s="73" t="s">
        <v>392</v>
      </c>
      <c r="L991" s="73" t="s">
        <v>643</v>
      </c>
      <c r="M991" s="73">
        <f t="shared" si="181"/>
        <v>148274</v>
      </c>
      <c r="N991" s="73">
        <f t="shared" si="182"/>
        <v>14827.4</v>
      </c>
      <c r="O991" s="73">
        <f t="shared" si="183"/>
        <v>133446.6</v>
      </c>
      <c r="P991" s="73">
        <f t="shared" si="184"/>
        <v>10008.495000000001</v>
      </c>
      <c r="Q991" s="73">
        <f t="shared" si="185"/>
        <v>143455.095</v>
      </c>
      <c r="R991" s="73"/>
      <c r="S991" s="73"/>
      <c r="T991" s="73">
        <f t="shared" si="186"/>
        <v>10008.495000000001</v>
      </c>
      <c r="U991" s="73"/>
      <c r="V991" s="73"/>
      <c r="W991" s="73">
        <f t="shared" si="187"/>
        <v>143955.095</v>
      </c>
      <c r="X991" s="73" t="str">
        <f t="shared" si="188"/>
        <v>High sale</v>
      </c>
      <c r="Y991" s="73">
        <f t="shared" si="192"/>
        <v>0</v>
      </c>
      <c r="Z991" s="73" t="str" cm="1">
        <f t="array" ref="Z991">_xlfn.IFS(Q991&gt;=300000,"Large",Q991&gt;=150000,"Medium", Q991&gt;=0,"Small")</f>
        <v>Small</v>
      </c>
      <c r="AA991" s="73" t="str">
        <f t="shared" si="189"/>
        <v>J</v>
      </c>
      <c r="AB991" s="73" t="str">
        <f t="shared" si="190"/>
        <v>00990</v>
      </c>
      <c r="AC991" s="73" t="str">
        <f t="shared" si="191"/>
        <v>Hassan-North</v>
      </c>
      <c r="AD991" s="73"/>
      <c r="AE991" s="73"/>
      <c r="AF991" s="73"/>
      <c r="AG991" s="73"/>
      <c r="AH991" s="74"/>
      <c r="AI991" s="75"/>
    </row>
    <row r="992" spans="1:35" x14ac:dyDescent="0.3">
      <c r="A992" s="76" t="s">
        <v>752</v>
      </c>
      <c r="B992" s="69" t="s">
        <v>1687</v>
      </c>
      <c r="C992" s="69" t="s">
        <v>671</v>
      </c>
      <c r="D992" s="69" t="s">
        <v>675</v>
      </c>
      <c r="E992" s="69" t="s">
        <v>403</v>
      </c>
      <c r="F992" s="69">
        <v>21</v>
      </c>
      <c r="G992" s="69">
        <v>12486</v>
      </c>
      <c r="H992" s="69">
        <v>0</v>
      </c>
      <c r="I992" s="69">
        <v>7.5</v>
      </c>
      <c r="J992" s="69" t="s">
        <v>648</v>
      </c>
      <c r="K992" s="69" t="s">
        <v>392</v>
      </c>
      <c r="L992" s="69" t="s">
        <v>665</v>
      </c>
      <c r="M992" s="69">
        <f t="shared" si="181"/>
        <v>262206</v>
      </c>
      <c r="N992" s="69">
        <f t="shared" si="182"/>
        <v>0</v>
      </c>
      <c r="O992" s="69">
        <f t="shared" si="183"/>
        <v>262206</v>
      </c>
      <c r="P992" s="69">
        <f t="shared" si="184"/>
        <v>19665.45</v>
      </c>
      <c r="Q992" s="69">
        <f t="shared" si="185"/>
        <v>281871.45</v>
      </c>
      <c r="R992" s="69"/>
      <c r="S992" s="69"/>
      <c r="T992" s="69">
        <f t="shared" si="186"/>
        <v>19665.45</v>
      </c>
      <c r="U992" s="69"/>
      <c r="V992" s="69"/>
      <c r="W992" s="69">
        <f t="shared" si="187"/>
        <v>282371.45</v>
      </c>
      <c r="X992" s="69" t="str">
        <f t="shared" si="188"/>
        <v>High sale</v>
      </c>
      <c r="Y992" s="69">
        <f t="shared" si="192"/>
        <v>0</v>
      </c>
      <c r="Z992" s="69" t="str" cm="1">
        <f t="array" ref="Z992">_xlfn.IFS(Q992&gt;=300000,"Large",Q992&gt;=150000,"Medium", Q992&gt;=0,"Small")</f>
        <v>Medium</v>
      </c>
      <c r="AA992" s="69" t="str">
        <f t="shared" si="189"/>
        <v>J</v>
      </c>
      <c r="AB992" s="69" t="str">
        <f t="shared" si="190"/>
        <v>00991</v>
      </c>
      <c r="AC992" s="69" t="str">
        <f t="shared" si="191"/>
        <v>Bola-East</v>
      </c>
      <c r="AD992" s="69"/>
      <c r="AE992" s="69"/>
      <c r="AF992" s="69"/>
      <c r="AG992" s="69"/>
      <c r="AH992" s="70"/>
      <c r="AI992" s="71"/>
    </row>
    <row r="993" spans="1:35" x14ac:dyDescent="0.3">
      <c r="A993" s="72" t="s">
        <v>637</v>
      </c>
      <c r="B993" s="73" t="s">
        <v>1688</v>
      </c>
      <c r="C993" s="73" t="s">
        <v>671</v>
      </c>
      <c r="D993" s="73" t="s">
        <v>681</v>
      </c>
      <c r="E993" s="73" t="s">
        <v>673</v>
      </c>
      <c r="F993" s="73">
        <v>4</v>
      </c>
      <c r="G993" s="73">
        <v>11261</v>
      </c>
      <c r="H993" s="73">
        <v>15</v>
      </c>
      <c r="I993" s="73">
        <v>7.5</v>
      </c>
      <c r="J993" s="73" t="s">
        <v>642</v>
      </c>
      <c r="K993" s="73" t="s">
        <v>392</v>
      </c>
      <c r="L993" s="73" t="s">
        <v>643</v>
      </c>
      <c r="M993" s="73">
        <f t="shared" si="181"/>
        <v>45044</v>
      </c>
      <c r="N993" s="73">
        <f t="shared" si="182"/>
        <v>6756.6</v>
      </c>
      <c r="O993" s="73">
        <f t="shared" si="183"/>
        <v>38287.4</v>
      </c>
      <c r="P993" s="73">
        <f t="shared" si="184"/>
        <v>2871.5549999999998</v>
      </c>
      <c r="Q993" s="73">
        <f t="shared" si="185"/>
        <v>41158.955000000002</v>
      </c>
      <c r="R993" s="73"/>
      <c r="S993" s="73"/>
      <c r="T993" s="73">
        <f t="shared" si="186"/>
        <v>2871.5549999999998</v>
      </c>
      <c r="U993" s="73"/>
      <c r="V993" s="73"/>
      <c r="W993" s="73">
        <f t="shared" si="187"/>
        <v>41658.955000000002</v>
      </c>
      <c r="X993" s="73" t="str">
        <f t="shared" si="188"/>
        <v>Low Sale</v>
      </c>
      <c r="Y993" s="73">
        <f t="shared" si="192"/>
        <v>0</v>
      </c>
      <c r="Z993" s="73" t="str" cm="1">
        <f t="array" ref="Z993">_xlfn.IFS(Q993&gt;=300000,"Large",Q993&gt;=150000,"Medium", Q993&gt;=0,"Small")</f>
        <v>Small</v>
      </c>
      <c r="AA993" s="73" t="str">
        <f t="shared" si="189"/>
        <v>J</v>
      </c>
      <c r="AB993" s="73" t="str">
        <f t="shared" si="190"/>
        <v>00992</v>
      </c>
      <c r="AC993" s="73" t="str">
        <f t="shared" si="191"/>
        <v>Bola-North</v>
      </c>
      <c r="AD993" s="73"/>
      <c r="AE993" s="73"/>
      <c r="AF993" s="73"/>
      <c r="AG993" s="73"/>
      <c r="AH993" s="74"/>
      <c r="AI993" s="75"/>
    </row>
    <row r="994" spans="1:35" x14ac:dyDescent="0.3">
      <c r="A994" s="76" t="s">
        <v>632</v>
      </c>
      <c r="B994" s="69" t="s">
        <v>1689</v>
      </c>
      <c r="C994" s="69" t="s">
        <v>646</v>
      </c>
      <c r="D994" s="69" t="s">
        <v>740</v>
      </c>
      <c r="E994" s="69" t="s">
        <v>408</v>
      </c>
      <c r="F994" s="69">
        <v>48</v>
      </c>
      <c r="G994" s="69">
        <v>3344</v>
      </c>
      <c r="H994" s="69">
        <v>5</v>
      </c>
      <c r="I994" s="69">
        <v>7.5</v>
      </c>
      <c r="J994" s="69" t="s">
        <v>656</v>
      </c>
      <c r="K994" s="69" t="s">
        <v>384</v>
      </c>
      <c r="L994" s="69" t="s">
        <v>665</v>
      </c>
      <c r="M994" s="69">
        <f t="shared" si="181"/>
        <v>160512</v>
      </c>
      <c r="N994" s="69">
        <f t="shared" si="182"/>
        <v>8025.6</v>
      </c>
      <c r="O994" s="69">
        <f t="shared" si="183"/>
        <v>152486.39999999999</v>
      </c>
      <c r="P994" s="69">
        <f t="shared" si="184"/>
        <v>11436.48</v>
      </c>
      <c r="Q994" s="69">
        <f t="shared" si="185"/>
        <v>163922.88</v>
      </c>
      <c r="R994" s="69"/>
      <c r="S994" s="69"/>
      <c r="T994" s="69">
        <f t="shared" si="186"/>
        <v>11436.48</v>
      </c>
      <c r="U994" s="69"/>
      <c r="V994" s="69"/>
      <c r="W994" s="69">
        <f t="shared" si="187"/>
        <v>164422.88</v>
      </c>
      <c r="X994" s="69" t="str">
        <f t="shared" si="188"/>
        <v>High sale</v>
      </c>
      <c r="Y994" s="69">
        <f t="shared" si="192"/>
        <v>7624.32</v>
      </c>
      <c r="Z994" s="69" t="str" cm="1">
        <f t="array" ref="Z994">_xlfn.IFS(Q994&gt;=300000,"Large",Q994&gt;=150000,"Medium", Q994&gt;=0,"Small")</f>
        <v>Medium</v>
      </c>
      <c r="AA994" s="69" t="str">
        <f t="shared" si="189"/>
        <v>J</v>
      </c>
      <c r="AB994" s="69" t="str">
        <f t="shared" si="190"/>
        <v>00993</v>
      </c>
      <c r="AC994" s="69" t="str">
        <f t="shared" si="191"/>
        <v>Lucky-East</v>
      </c>
      <c r="AD994" s="69"/>
      <c r="AE994" s="69"/>
      <c r="AF994" s="69"/>
      <c r="AG994" s="69"/>
      <c r="AH994" s="70"/>
      <c r="AI994" s="71"/>
    </row>
    <row r="995" spans="1:35" x14ac:dyDescent="0.3">
      <c r="A995" s="72" t="s">
        <v>760</v>
      </c>
      <c r="B995" s="73" t="s">
        <v>1690</v>
      </c>
      <c r="C995" s="73" t="s">
        <v>89</v>
      </c>
      <c r="D995" s="73" t="s">
        <v>784</v>
      </c>
      <c r="E995" s="73" t="s">
        <v>785</v>
      </c>
      <c r="F995" s="73">
        <v>49</v>
      </c>
      <c r="G995" s="73">
        <v>13509</v>
      </c>
      <c r="H995" s="73">
        <v>15</v>
      </c>
      <c r="I995" s="73">
        <v>7.5</v>
      </c>
      <c r="J995" s="73" t="s">
        <v>656</v>
      </c>
      <c r="K995" s="73" t="s">
        <v>372</v>
      </c>
      <c r="L995" s="73" t="s">
        <v>643</v>
      </c>
      <c r="M995" s="73">
        <f t="shared" si="181"/>
        <v>661941</v>
      </c>
      <c r="N995" s="73">
        <f t="shared" si="182"/>
        <v>99291.15</v>
      </c>
      <c r="O995" s="73">
        <f t="shared" si="183"/>
        <v>562649.85</v>
      </c>
      <c r="P995" s="73">
        <f t="shared" si="184"/>
        <v>42198.738749999997</v>
      </c>
      <c r="Q995" s="73">
        <f t="shared" si="185"/>
        <v>604848.58875</v>
      </c>
      <c r="R995" s="73"/>
      <c r="S995" s="73"/>
      <c r="T995" s="73">
        <f t="shared" si="186"/>
        <v>42198.738749999997</v>
      </c>
      <c r="U995" s="73"/>
      <c r="V995" s="73"/>
      <c r="W995" s="73">
        <f t="shared" si="187"/>
        <v>605348.58875</v>
      </c>
      <c r="X995" s="73" t="str">
        <f t="shared" si="188"/>
        <v>High sale</v>
      </c>
      <c r="Y995" s="73">
        <f t="shared" si="192"/>
        <v>28132.4925</v>
      </c>
      <c r="Z995" s="73" t="str" cm="1">
        <f t="array" ref="Z995">_xlfn.IFS(Q995&gt;=300000,"Large",Q995&gt;=150000,"Medium", Q995&gt;=0,"Small")</f>
        <v>Large</v>
      </c>
      <c r="AA995" s="73" t="str">
        <f t="shared" si="189"/>
        <v>J</v>
      </c>
      <c r="AB995" s="73" t="str">
        <f t="shared" si="190"/>
        <v>00994</v>
      </c>
      <c r="AC995" s="73" t="str">
        <f t="shared" si="191"/>
        <v>Chinedu-North</v>
      </c>
      <c r="AD995" s="73"/>
      <c r="AE995" s="73"/>
      <c r="AF995" s="73"/>
      <c r="AG995" s="73"/>
      <c r="AH995" s="74"/>
      <c r="AI995" s="75"/>
    </row>
    <row r="996" spans="1:35" x14ac:dyDescent="0.3">
      <c r="A996" s="76" t="s">
        <v>687</v>
      </c>
      <c r="B996" s="69" t="s">
        <v>1691</v>
      </c>
      <c r="C996" s="69" t="s">
        <v>646</v>
      </c>
      <c r="D996" s="69" t="s">
        <v>685</v>
      </c>
      <c r="E996" s="69" t="s">
        <v>406</v>
      </c>
      <c r="F996" s="69">
        <v>1</v>
      </c>
      <c r="G996" s="69">
        <v>8308</v>
      </c>
      <c r="H996" s="69">
        <v>5</v>
      </c>
      <c r="I996" s="69">
        <v>7.5</v>
      </c>
      <c r="J996" s="69" t="s">
        <v>635</v>
      </c>
      <c r="K996" s="69" t="s">
        <v>372</v>
      </c>
      <c r="L996" s="69" t="s">
        <v>649</v>
      </c>
      <c r="M996" s="69">
        <f t="shared" si="181"/>
        <v>8308</v>
      </c>
      <c r="N996" s="69">
        <f t="shared" si="182"/>
        <v>415.4</v>
      </c>
      <c r="O996" s="69">
        <f t="shared" si="183"/>
        <v>7892.6</v>
      </c>
      <c r="P996" s="69">
        <f t="shared" si="184"/>
        <v>591.94500000000005</v>
      </c>
      <c r="Q996" s="69">
        <f t="shared" si="185"/>
        <v>8484.5450000000001</v>
      </c>
      <c r="R996" s="69"/>
      <c r="S996" s="69"/>
      <c r="T996" s="69">
        <f t="shared" si="186"/>
        <v>591.94500000000005</v>
      </c>
      <c r="U996" s="69"/>
      <c r="V996" s="69"/>
      <c r="W996" s="69">
        <f t="shared" si="187"/>
        <v>8984.5450000000001</v>
      </c>
      <c r="X996" s="69" t="str">
        <f t="shared" si="188"/>
        <v>Low Sale</v>
      </c>
      <c r="Y996" s="69">
        <f t="shared" si="192"/>
        <v>0</v>
      </c>
      <c r="Z996" s="69" t="str" cm="1">
        <f t="array" ref="Z996">_xlfn.IFS(Q996&gt;=300000,"Large",Q996&gt;=150000,"Medium", Q996&gt;=0,"Small")</f>
        <v>Small</v>
      </c>
      <c r="AA996" s="69" t="str">
        <f t="shared" si="189"/>
        <v>J</v>
      </c>
      <c r="AB996" s="69" t="str">
        <f t="shared" si="190"/>
        <v>00995</v>
      </c>
      <c r="AC996" s="69" t="str">
        <f t="shared" si="191"/>
        <v>Lucky-West</v>
      </c>
      <c r="AD996" s="69"/>
      <c r="AE996" s="69"/>
      <c r="AF996" s="69"/>
      <c r="AG996" s="69"/>
      <c r="AH996" s="70"/>
      <c r="AI996" s="71"/>
    </row>
    <row r="997" spans="1:35" x14ac:dyDescent="0.3">
      <c r="A997" s="72" t="s">
        <v>721</v>
      </c>
      <c r="B997" s="73" t="s">
        <v>1692</v>
      </c>
      <c r="C997" s="73" t="s">
        <v>89</v>
      </c>
      <c r="D997" s="73" t="s">
        <v>740</v>
      </c>
      <c r="E997" s="73" t="s">
        <v>408</v>
      </c>
      <c r="F997" s="73">
        <v>2</v>
      </c>
      <c r="G997" s="73">
        <v>13409</v>
      </c>
      <c r="H997" s="73">
        <v>10</v>
      </c>
      <c r="I997" s="73">
        <v>7.5</v>
      </c>
      <c r="J997" s="73" t="s">
        <v>656</v>
      </c>
      <c r="K997" s="73" t="s">
        <v>372</v>
      </c>
      <c r="L997" s="73" t="s">
        <v>665</v>
      </c>
      <c r="M997" s="73">
        <f t="shared" si="181"/>
        <v>26818</v>
      </c>
      <c r="N997" s="73">
        <f t="shared" si="182"/>
        <v>2681.8</v>
      </c>
      <c r="O997" s="73">
        <f t="shared" si="183"/>
        <v>24136.2</v>
      </c>
      <c r="P997" s="73">
        <f t="shared" si="184"/>
        <v>1810.2149999999999</v>
      </c>
      <c r="Q997" s="73">
        <f t="shared" si="185"/>
        <v>25946.415000000001</v>
      </c>
      <c r="R997" s="73"/>
      <c r="S997" s="73"/>
      <c r="T997" s="73">
        <f t="shared" si="186"/>
        <v>1810.2149999999999</v>
      </c>
      <c r="U997" s="73"/>
      <c r="V997" s="73"/>
      <c r="W997" s="73">
        <f t="shared" si="187"/>
        <v>26446.415000000001</v>
      </c>
      <c r="X997" s="73" t="str">
        <f t="shared" si="188"/>
        <v>Low Sale</v>
      </c>
      <c r="Y997" s="73">
        <f t="shared" si="192"/>
        <v>0</v>
      </c>
      <c r="Z997" s="73" t="str" cm="1">
        <f t="array" ref="Z997">_xlfn.IFS(Q997&gt;=300000,"Large",Q997&gt;=150000,"Medium", Q997&gt;=0,"Small")</f>
        <v>Small</v>
      </c>
      <c r="AA997" s="73" t="str">
        <f t="shared" si="189"/>
        <v>J</v>
      </c>
      <c r="AB997" s="73" t="str">
        <f t="shared" si="190"/>
        <v>00996</v>
      </c>
      <c r="AC997" s="73" t="str">
        <f t="shared" si="191"/>
        <v>Chinedu-East</v>
      </c>
      <c r="AD997" s="73"/>
      <c r="AE997" s="73"/>
      <c r="AF997" s="73"/>
      <c r="AG997" s="73"/>
      <c r="AH997" s="74"/>
      <c r="AI997" s="75"/>
    </row>
    <row r="998" spans="1:35" x14ac:dyDescent="0.3">
      <c r="A998" s="76" t="s">
        <v>733</v>
      </c>
      <c r="B998" s="69" t="s">
        <v>1693</v>
      </c>
      <c r="C998" s="69" t="s">
        <v>714</v>
      </c>
      <c r="D998" s="69" t="s">
        <v>652</v>
      </c>
      <c r="E998" s="69" t="s">
        <v>653</v>
      </c>
      <c r="F998" s="69">
        <v>34</v>
      </c>
      <c r="G998" s="69">
        <v>967</v>
      </c>
      <c r="H998" s="69">
        <v>15</v>
      </c>
      <c r="I998" s="69">
        <v>7.5</v>
      </c>
      <c r="J998" s="69" t="s">
        <v>635</v>
      </c>
      <c r="K998" s="69" t="s">
        <v>384</v>
      </c>
      <c r="L998" s="69" t="s">
        <v>665</v>
      </c>
      <c r="M998" s="69">
        <f t="shared" si="181"/>
        <v>32878</v>
      </c>
      <c r="N998" s="69">
        <f t="shared" si="182"/>
        <v>4931.7</v>
      </c>
      <c r="O998" s="69">
        <f t="shared" si="183"/>
        <v>27946.3</v>
      </c>
      <c r="P998" s="69">
        <f t="shared" si="184"/>
        <v>2095.9724999999999</v>
      </c>
      <c r="Q998" s="69">
        <f t="shared" si="185"/>
        <v>30042.272499999999</v>
      </c>
      <c r="R998" s="69"/>
      <c r="S998" s="69"/>
      <c r="T998" s="69">
        <f t="shared" si="186"/>
        <v>2095.9724999999999</v>
      </c>
      <c r="U998" s="69"/>
      <c r="V998" s="69"/>
      <c r="W998" s="69">
        <f t="shared" si="187"/>
        <v>30542.272499999999</v>
      </c>
      <c r="X998" s="69" t="str">
        <f t="shared" si="188"/>
        <v>Low Sale</v>
      </c>
      <c r="Y998" s="69">
        <f t="shared" si="192"/>
        <v>1397.3150000000001</v>
      </c>
      <c r="Z998" s="69" t="str" cm="1">
        <f t="array" ref="Z998">_xlfn.IFS(Q998&gt;=300000,"Large",Q998&gt;=150000,"Medium", Q998&gt;=0,"Small")</f>
        <v>Small</v>
      </c>
      <c r="AA998" s="69" t="str">
        <f t="shared" si="189"/>
        <v>J</v>
      </c>
      <c r="AB998" s="69" t="str">
        <f t="shared" si="190"/>
        <v>00997</v>
      </c>
      <c r="AC998" s="69" t="str">
        <f t="shared" si="191"/>
        <v>Hassan-East</v>
      </c>
      <c r="AD998" s="69"/>
      <c r="AE998" s="69"/>
      <c r="AF998" s="69"/>
      <c r="AG998" s="69"/>
      <c r="AH998" s="70"/>
      <c r="AI998" s="71"/>
    </row>
    <row r="999" spans="1:35" x14ac:dyDescent="0.3">
      <c r="A999" s="72" t="s">
        <v>750</v>
      </c>
      <c r="B999" s="73" t="s">
        <v>1694</v>
      </c>
      <c r="C999" s="73" t="s">
        <v>373</v>
      </c>
      <c r="D999" s="73" t="s">
        <v>740</v>
      </c>
      <c r="E999" s="73" t="s">
        <v>408</v>
      </c>
      <c r="F999" s="73">
        <v>49</v>
      </c>
      <c r="G999" s="73">
        <v>10965</v>
      </c>
      <c r="H999" s="73">
        <v>15</v>
      </c>
      <c r="I999" s="73">
        <v>7.5</v>
      </c>
      <c r="J999" s="73" t="s">
        <v>648</v>
      </c>
      <c r="K999" s="73" t="s">
        <v>392</v>
      </c>
      <c r="L999" s="73" t="s">
        <v>636</v>
      </c>
      <c r="M999" s="73">
        <f t="shared" si="181"/>
        <v>537285</v>
      </c>
      <c r="N999" s="73">
        <f t="shared" si="182"/>
        <v>80592.75</v>
      </c>
      <c r="O999" s="73">
        <f t="shared" si="183"/>
        <v>456692.25</v>
      </c>
      <c r="P999" s="73">
        <f t="shared" si="184"/>
        <v>34251.918749999997</v>
      </c>
      <c r="Q999" s="73">
        <f t="shared" si="185"/>
        <v>490944.16875000001</v>
      </c>
      <c r="R999" s="73"/>
      <c r="S999" s="73"/>
      <c r="T999" s="73">
        <f t="shared" si="186"/>
        <v>34251.918749999997</v>
      </c>
      <c r="U999" s="73"/>
      <c r="V999" s="73"/>
      <c r="W999" s="73">
        <f t="shared" si="187"/>
        <v>491444.16875000001</v>
      </c>
      <c r="X999" s="73" t="str">
        <f t="shared" si="188"/>
        <v>High sale</v>
      </c>
      <c r="Y999" s="73">
        <f t="shared" si="192"/>
        <v>22834.612500000003</v>
      </c>
      <c r="Z999" s="73" t="str" cm="1">
        <f t="array" ref="Z999">_xlfn.IFS(Q999&gt;=300000,"Large",Q999&gt;=150000,"Medium", Q999&gt;=0,"Small")</f>
        <v>Large</v>
      </c>
      <c r="AA999" s="73" t="str">
        <f t="shared" si="189"/>
        <v>J</v>
      </c>
      <c r="AB999" s="73" t="str">
        <f t="shared" si="190"/>
        <v>00998</v>
      </c>
      <c r="AC999" s="73" t="str">
        <f t="shared" si="191"/>
        <v>Fatima-South</v>
      </c>
      <c r="AD999" s="73"/>
      <c r="AE999" s="73"/>
      <c r="AF999" s="73"/>
      <c r="AG999" s="73"/>
      <c r="AH999" s="74"/>
      <c r="AI999" s="75"/>
    </row>
    <row r="1000" spans="1:35" x14ac:dyDescent="0.3">
      <c r="A1000" s="76" t="s">
        <v>752</v>
      </c>
      <c r="B1000" s="69" t="s">
        <v>1695</v>
      </c>
      <c r="C1000" s="69" t="s">
        <v>639</v>
      </c>
      <c r="D1000" s="69" t="s">
        <v>660</v>
      </c>
      <c r="E1000" s="69" t="s">
        <v>406</v>
      </c>
      <c r="F1000" s="69">
        <v>47</v>
      </c>
      <c r="G1000" s="69">
        <v>2742</v>
      </c>
      <c r="H1000" s="69">
        <v>10</v>
      </c>
      <c r="I1000" s="69">
        <v>7.5</v>
      </c>
      <c r="J1000" s="69" t="s">
        <v>656</v>
      </c>
      <c r="K1000" s="69" t="s">
        <v>372</v>
      </c>
      <c r="L1000" s="69" t="s">
        <v>649</v>
      </c>
      <c r="M1000" s="69">
        <f t="shared" si="181"/>
        <v>128874</v>
      </c>
      <c r="N1000" s="69">
        <f t="shared" si="182"/>
        <v>12887.4</v>
      </c>
      <c r="O1000" s="69">
        <f t="shared" si="183"/>
        <v>115986.6</v>
      </c>
      <c r="P1000" s="69">
        <f t="shared" si="184"/>
        <v>8698.9950000000008</v>
      </c>
      <c r="Q1000" s="69">
        <f t="shared" si="185"/>
        <v>124685.595</v>
      </c>
      <c r="R1000" s="69"/>
      <c r="S1000" s="69"/>
      <c r="T1000" s="69">
        <f t="shared" si="186"/>
        <v>8698.9950000000008</v>
      </c>
      <c r="U1000" s="69"/>
      <c r="V1000" s="69"/>
      <c r="W1000" s="69">
        <f t="shared" si="187"/>
        <v>125185.595</v>
      </c>
      <c r="X1000" s="69" t="str">
        <f t="shared" si="188"/>
        <v>High sale</v>
      </c>
      <c r="Y1000" s="69">
        <f t="shared" si="192"/>
        <v>5799.3300000000008</v>
      </c>
      <c r="Z1000" s="69" t="str" cm="1">
        <f t="array" ref="Z1000">_xlfn.IFS(Q1000&gt;=300000,"Large",Q1000&gt;=150000,"Medium", Q1000&gt;=0,"Small")</f>
        <v>Small</v>
      </c>
      <c r="AA1000" s="69" t="str">
        <f t="shared" si="189"/>
        <v>J</v>
      </c>
      <c r="AB1000" s="69" t="str">
        <f t="shared" si="190"/>
        <v>00999</v>
      </c>
      <c r="AC1000" s="69" t="str">
        <f t="shared" si="191"/>
        <v>Grace-West</v>
      </c>
      <c r="AD1000" s="69"/>
      <c r="AE1000" s="69"/>
      <c r="AF1000" s="69"/>
      <c r="AG1000" s="69"/>
      <c r="AH1000" s="70"/>
      <c r="AI1000" s="71"/>
    </row>
    <row r="1001" spans="1:35" x14ac:dyDescent="0.3">
      <c r="A1001" s="72" t="s">
        <v>733</v>
      </c>
      <c r="B1001" s="73" t="s">
        <v>1696</v>
      </c>
      <c r="C1001" s="73" t="s">
        <v>89</v>
      </c>
      <c r="D1001" s="73" t="s">
        <v>681</v>
      </c>
      <c r="E1001" s="73" t="s">
        <v>673</v>
      </c>
      <c r="F1001" s="73">
        <v>29</v>
      </c>
      <c r="G1001" s="73">
        <v>14373</v>
      </c>
      <c r="H1001" s="73">
        <v>10</v>
      </c>
      <c r="I1001" s="73">
        <v>7.5</v>
      </c>
      <c r="J1001" s="73" t="s">
        <v>642</v>
      </c>
      <c r="K1001" s="73" t="s">
        <v>384</v>
      </c>
      <c r="L1001" s="73" t="s">
        <v>636</v>
      </c>
      <c r="M1001" s="73">
        <f t="shared" si="181"/>
        <v>416817</v>
      </c>
      <c r="N1001" s="73">
        <f t="shared" si="182"/>
        <v>41681.699999999997</v>
      </c>
      <c r="O1001" s="73">
        <f t="shared" si="183"/>
        <v>375135.3</v>
      </c>
      <c r="P1001" s="73">
        <f t="shared" si="184"/>
        <v>28135.147499999999</v>
      </c>
      <c r="Q1001" s="73">
        <f t="shared" si="185"/>
        <v>403270.44750000001</v>
      </c>
      <c r="R1001" s="73"/>
      <c r="S1001" s="73"/>
      <c r="T1001" s="73">
        <f t="shared" si="186"/>
        <v>28135.147499999999</v>
      </c>
      <c r="U1001" s="73"/>
      <c r="V1001" s="73"/>
      <c r="W1001" s="73">
        <f t="shared" si="187"/>
        <v>403770.44750000001</v>
      </c>
      <c r="X1001" s="73" t="str">
        <f t="shared" si="188"/>
        <v>High sale</v>
      </c>
      <c r="Y1001" s="73">
        <f t="shared" si="192"/>
        <v>0</v>
      </c>
      <c r="Z1001" s="73" t="str" cm="1">
        <f t="array" ref="Z1001">_xlfn.IFS(Q1001&gt;=300000,"Large",Q1001&gt;=150000,"Medium", Q1001&gt;=0,"Small")</f>
        <v>Large</v>
      </c>
      <c r="AA1001" s="73" t="str">
        <f t="shared" si="189"/>
        <v>J</v>
      </c>
      <c r="AB1001" s="73" t="str">
        <f t="shared" si="190"/>
        <v>01000</v>
      </c>
      <c r="AC1001" s="73" t="str">
        <f t="shared" si="191"/>
        <v>Chinedu-South</v>
      </c>
      <c r="AD1001" s="73"/>
      <c r="AE1001" s="73"/>
      <c r="AF1001" s="73"/>
      <c r="AG1001" s="73"/>
      <c r="AH1001" s="74"/>
      <c r="AI1001" s="75"/>
    </row>
    <row r="1002" spans="1:35" x14ac:dyDescent="0.3">
      <c r="A1002" s="76" t="s">
        <v>812</v>
      </c>
      <c r="B1002" s="69" t="s">
        <v>1697</v>
      </c>
      <c r="C1002" s="69" t="s">
        <v>89</v>
      </c>
      <c r="D1002" s="69" t="s">
        <v>698</v>
      </c>
      <c r="E1002" s="69" t="s">
        <v>377</v>
      </c>
      <c r="F1002" s="69">
        <v>3</v>
      </c>
      <c r="G1002" s="69">
        <v>7678</v>
      </c>
      <c r="H1002" s="69">
        <v>5</v>
      </c>
      <c r="I1002" s="69">
        <v>7.5</v>
      </c>
      <c r="J1002" s="69" t="s">
        <v>642</v>
      </c>
      <c r="K1002" s="69" t="s">
        <v>384</v>
      </c>
      <c r="L1002" s="69" t="s">
        <v>649</v>
      </c>
      <c r="M1002" s="69">
        <f t="shared" si="181"/>
        <v>23034</v>
      </c>
      <c r="N1002" s="69">
        <f t="shared" si="182"/>
        <v>1151.7</v>
      </c>
      <c r="O1002" s="69">
        <f t="shared" si="183"/>
        <v>21882.3</v>
      </c>
      <c r="P1002" s="69">
        <f t="shared" si="184"/>
        <v>1641.1724999999999</v>
      </c>
      <c r="Q1002" s="69">
        <f t="shared" si="185"/>
        <v>23523.4725</v>
      </c>
      <c r="R1002" s="69"/>
      <c r="S1002" s="69"/>
      <c r="T1002" s="69">
        <f t="shared" si="186"/>
        <v>1641.1724999999999</v>
      </c>
      <c r="U1002" s="69"/>
      <c r="V1002" s="69"/>
      <c r="W1002" s="69">
        <f t="shared" si="187"/>
        <v>24023.4725</v>
      </c>
      <c r="X1002" s="69" t="str">
        <f t="shared" si="188"/>
        <v>Low Sale</v>
      </c>
      <c r="Y1002" s="69">
        <f t="shared" si="192"/>
        <v>0</v>
      </c>
      <c r="Z1002" s="69" t="str" cm="1">
        <f t="array" ref="Z1002">_xlfn.IFS(Q1002&gt;=300000,"Large",Q1002&gt;=150000,"Medium", Q1002&gt;=0,"Small")</f>
        <v>Small</v>
      </c>
      <c r="AA1002" s="69" t="str">
        <f t="shared" si="189"/>
        <v>J</v>
      </c>
      <c r="AB1002" s="69" t="str">
        <f t="shared" si="190"/>
        <v>01001</v>
      </c>
      <c r="AC1002" s="69" t="str">
        <f t="shared" si="191"/>
        <v>Chinedu-West</v>
      </c>
      <c r="AD1002" s="69"/>
      <c r="AE1002" s="69"/>
      <c r="AF1002" s="69"/>
      <c r="AG1002" s="69"/>
      <c r="AH1002" s="70"/>
      <c r="AI1002" s="71"/>
    </row>
    <row r="1003" spans="1:35" x14ac:dyDescent="0.3">
      <c r="A1003" s="72" t="s">
        <v>650</v>
      </c>
      <c r="B1003" s="73" t="s">
        <v>1698</v>
      </c>
      <c r="C1003" s="73" t="s">
        <v>379</v>
      </c>
      <c r="D1003" s="73" t="s">
        <v>634</v>
      </c>
      <c r="E1003" s="73" t="s">
        <v>377</v>
      </c>
      <c r="F1003" s="73">
        <v>27</v>
      </c>
      <c r="G1003" s="73">
        <v>14101</v>
      </c>
      <c r="H1003" s="73">
        <v>0</v>
      </c>
      <c r="I1003" s="73">
        <v>7.5</v>
      </c>
      <c r="J1003" s="73" t="s">
        <v>656</v>
      </c>
      <c r="K1003" s="73" t="s">
        <v>372</v>
      </c>
      <c r="L1003" s="73" t="s">
        <v>649</v>
      </c>
      <c r="M1003" s="73">
        <f t="shared" si="181"/>
        <v>380727</v>
      </c>
      <c r="N1003" s="73">
        <f t="shared" si="182"/>
        <v>0</v>
      </c>
      <c r="O1003" s="73">
        <f t="shared" si="183"/>
        <v>380727</v>
      </c>
      <c r="P1003" s="73">
        <f t="shared" si="184"/>
        <v>28554.525000000001</v>
      </c>
      <c r="Q1003" s="73">
        <f t="shared" si="185"/>
        <v>409281.52500000002</v>
      </c>
      <c r="R1003" s="73"/>
      <c r="S1003" s="73"/>
      <c r="T1003" s="73">
        <f t="shared" si="186"/>
        <v>28554.524999999998</v>
      </c>
      <c r="U1003" s="73"/>
      <c r="V1003" s="73"/>
      <c r="W1003" s="73">
        <f t="shared" si="187"/>
        <v>409781.52500000002</v>
      </c>
      <c r="X1003" s="73" t="str">
        <f t="shared" si="188"/>
        <v>High sale</v>
      </c>
      <c r="Y1003" s="73">
        <f t="shared" si="192"/>
        <v>0</v>
      </c>
      <c r="Z1003" s="73" t="str" cm="1">
        <f t="array" ref="Z1003">_xlfn.IFS(Q1003&gt;=300000,"Large",Q1003&gt;=150000,"Medium", Q1003&gt;=0,"Small")</f>
        <v>Large</v>
      </c>
      <c r="AA1003" s="73" t="str">
        <f t="shared" si="189"/>
        <v>J</v>
      </c>
      <c r="AB1003" s="73" t="str">
        <f t="shared" si="190"/>
        <v>01002</v>
      </c>
      <c r="AC1003" s="73" t="str">
        <f t="shared" si="191"/>
        <v>John-West</v>
      </c>
      <c r="AD1003" s="73"/>
      <c r="AE1003" s="73"/>
      <c r="AF1003" s="73"/>
      <c r="AG1003" s="73"/>
      <c r="AH1003" s="74"/>
      <c r="AI1003" s="75"/>
    </row>
    <row r="1004" spans="1:35" x14ac:dyDescent="0.3">
      <c r="A1004" s="76" t="s">
        <v>701</v>
      </c>
      <c r="B1004" s="69" t="s">
        <v>1699</v>
      </c>
      <c r="C1004" s="69" t="s">
        <v>100</v>
      </c>
      <c r="D1004" s="69" t="s">
        <v>652</v>
      </c>
      <c r="E1004" s="69" t="s">
        <v>653</v>
      </c>
      <c r="F1004" s="69">
        <v>29</v>
      </c>
      <c r="G1004" s="69">
        <v>13889</v>
      </c>
      <c r="H1004" s="69">
        <v>0</v>
      </c>
      <c r="I1004" s="69">
        <v>7.5</v>
      </c>
      <c r="J1004" s="69" t="s">
        <v>642</v>
      </c>
      <c r="K1004" s="69" t="s">
        <v>384</v>
      </c>
      <c r="L1004" s="69" t="s">
        <v>649</v>
      </c>
      <c r="M1004" s="69">
        <f t="shared" si="181"/>
        <v>402781</v>
      </c>
      <c r="N1004" s="69">
        <f t="shared" si="182"/>
        <v>0</v>
      </c>
      <c r="O1004" s="69">
        <f t="shared" si="183"/>
        <v>402781</v>
      </c>
      <c r="P1004" s="69">
        <f t="shared" si="184"/>
        <v>30208.575000000001</v>
      </c>
      <c r="Q1004" s="69">
        <f t="shared" si="185"/>
        <v>432989.57500000001</v>
      </c>
      <c r="R1004" s="69"/>
      <c r="S1004" s="69"/>
      <c r="T1004" s="69">
        <f t="shared" si="186"/>
        <v>30208.574999999997</v>
      </c>
      <c r="U1004" s="69"/>
      <c r="V1004" s="69"/>
      <c r="W1004" s="69">
        <f t="shared" si="187"/>
        <v>433489.57500000001</v>
      </c>
      <c r="X1004" s="69" t="str">
        <f t="shared" si="188"/>
        <v>High sale</v>
      </c>
      <c r="Y1004" s="69">
        <f t="shared" si="192"/>
        <v>0</v>
      </c>
      <c r="Z1004" s="69" t="str" cm="1">
        <f t="array" ref="Z1004">_xlfn.IFS(Q1004&gt;=300000,"Large",Q1004&gt;=150000,"Medium", Q1004&gt;=0,"Small")</f>
        <v>Large</v>
      </c>
      <c r="AA1004" s="69" t="str">
        <f t="shared" si="189"/>
        <v>J</v>
      </c>
      <c r="AB1004" s="69" t="str">
        <f t="shared" si="190"/>
        <v>01003</v>
      </c>
      <c r="AC1004" s="69" t="str">
        <f t="shared" si="191"/>
        <v>Kemi-West</v>
      </c>
      <c r="AD1004" s="69"/>
      <c r="AE1004" s="69"/>
      <c r="AF1004" s="69"/>
      <c r="AG1004" s="69"/>
      <c r="AH1004" s="70"/>
      <c r="AI1004" s="71"/>
    </row>
    <row r="1005" spans="1:35" x14ac:dyDescent="0.3">
      <c r="A1005" s="72" t="s">
        <v>824</v>
      </c>
      <c r="B1005" s="73" t="s">
        <v>1700</v>
      </c>
      <c r="C1005" s="73" t="s">
        <v>379</v>
      </c>
      <c r="D1005" s="73" t="s">
        <v>246</v>
      </c>
      <c r="E1005" s="73" t="s">
        <v>416</v>
      </c>
      <c r="F1005" s="73">
        <v>21</v>
      </c>
      <c r="G1005" s="73">
        <v>5965</v>
      </c>
      <c r="H1005" s="73">
        <v>5</v>
      </c>
      <c r="I1005" s="73">
        <v>7.5</v>
      </c>
      <c r="J1005" s="73" t="s">
        <v>656</v>
      </c>
      <c r="K1005" s="73" t="s">
        <v>392</v>
      </c>
      <c r="L1005" s="73" t="s">
        <v>643</v>
      </c>
      <c r="M1005" s="73">
        <f t="shared" si="181"/>
        <v>125265</v>
      </c>
      <c r="N1005" s="73">
        <f t="shared" si="182"/>
        <v>6263.25</v>
      </c>
      <c r="O1005" s="73">
        <f t="shared" si="183"/>
        <v>119001.75</v>
      </c>
      <c r="P1005" s="73">
        <f t="shared" si="184"/>
        <v>8925.1312500000004</v>
      </c>
      <c r="Q1005" s="73">
        <f t="shared" si="185"/>
        <v>127926.88125000001</v>
      </c>
      <c r="R1005" s="73"/>
      <c r="S1005" s="73"/>
      <c r="T1005" s="73">
        <f t="shared" si="186"/>
        <v>8925.1312500000004</v>
      </c>
      <c r="U1005" s="73"/>
      <c r="V1005" s="73"/>
      <c r="W1005" s="73">
        <f t="shared" si="187"/>
        <v>128426.88125000001</v>
      </c>
      <c r="X1005" s="73" t="str">
        <f t="shared" si="188"/>
        <v>High sale</v>
      </c>
      <c r="Y1005" s="73">
        <f t="shared" si="192"/>
        <v>0</v>
      </c>
      <c r="Z1005" s="73" t="str" cm="1">
        <f t="array" ref="Z1005">_xlfn.IFS(Q1005&gt;=300000,"Large",Q1005&gt;=150000,"Medium", Q1005&gt;=0,"Small")</f>
        <v>Small</v>
      </c>
      <c r="AA1005" s="73" t="str">
        <f t="shared" si="189"/>
        <v>J</v>
      </c>
      <c r="AB1005" s="73" t="str">
        <f t="shared" si="190"/>
        <v>01004</v>
      </c>
      <c r="AC1005" s="73" t="str">
        <f t="shared" si="191"/>
        <v>John-North</v>
      </c>
      <c r="AD1005" s="73"/>
      <c r="AE1005" s="73"/>
      <c r="AF1005" s="73"/>
      <c r="AG1005" s="73"/>
      <c r="AH1005" s="74"/>
      <c r="AI1005" s="75"/>
    </row>
    <row r="1006" spans="1:35" x14ac:dyDescent="0.3">
      <c r="A1006" s="76" t="s">
        <v>679</v>
      </c>
      <c r="B1006" s="69" t="s">
        <v>1701</v>
      </c>
      <c r="C1006" s="69" t="s">
        <v>662</v>
      </c>
      <c r="D1006" s="69" t="s">
        <v>784</v>
      </c>
      <c r="E1006" s="69" t="s">
        <v>785</v>
      </c>
      <c r="F1006" s="69">
        <v>33</v>
      </c>
      <c r="G1006" s="69">
        <v>12662</v>
      </c>
      <c r="H1006" s="69">
        <v>10</v>
      </c>
      <c r="I1006" s="69">
        <v>7.5</v>
      </c>
      <c r="J1006" s="69" t="s">
        <v>642</v>
      </c>
      <c r="K1006" s="69" t="s">
        <v>372</v>
      </c>
      <c r="L1006" s="69" t="s">
        <v>636</v>
      </c>
      <c r="M1006" s="69">
        <f t="shared" si="181"/>
        <v>417846</v>
      </c>
      <c r="N1006" s="69">
        <f t="shared" si="182"/>
        <v>41784.6</v>
      </c>
      <c r="O1006" s="69">
        <f t="shared" si="183"/>
        <v>376061.4</v>
      </c>
      <c r="P1006" s="69">
        <f t="shared" si="184"/>
        <v>28204.605</v>
      </c>
      <c r="Q1006" s="69">
        <f t="shared" si="185"/>
        <v>404266.005</v>
      </c>
      <c r="R1006" s="69"/>
      <c r="S1006" s="69"/>
      <c r="T1006" s="69">
        <f t="shared" si="186"/>
        <v>28204.605</v>
      </c>
      <c r="U1006" s="69"/>
      <c r="V1006" s="69"/>
      <c r="W1006" s="69">
        <f t="shared" si="187"/>
        <v>404766.005</v>
      </c>
      <c r="X1006" s="69" t="str">
        <f t="shared" si="188"/>
        <v>High sale</v>
      </c>
      <c r="Y1006" s="69">
        <f t="shared" si="192"/>
        <v>18803.070000000003</v>
      </c>
      <c r="Z1006" s="69" t="str" cm="1">
        <f t="array" ref="Z1006">_xlfn.IFS(Q1006&gt;=300000,"Large",Q1006&gt;=150000,"Medium", Q1006&gt;=0,"Small")</f>
        <v>Large</v>
      </c>
      <c r="AA1006" s="69" t="str">
        <f t="shared" si="189"/>
        <v>J</v>
      </c>
      <c r="AB1006" s="69" t="str">
        <f t="shared" si="190"/>
        <v>01005</v>
      </c>
      <c r="AC1006" s="69" t="str">
        <f t="shared" si="191"/>
        <v>Ade-South</v>
      </c>
      <c r="AD1006" s="69"/>
      <c r="AE1006" s="69"/>
      <c r="AF1006" s="69"/>
      <c r="AG1006" s="69"/>
      <c r="AH1006" s="70"/>
      <c r="AI1006" s="71"/>
    </row>
    <row r="1007" spans="1:35" x14ac:dyDescent="0.3">
      <c r="A1007" s="72" t="s">
        <v>693</v>
      </c>
      <c r="B1007" s="73" t="s">
        <v>1702</v>
      </c>
      <c r="C1007" s="73" t="s">
        <v>89</v>
      </c>
      <c r="D1007" s="73" t="s">
        <v>246</v>
      </c>
      <c r="E1007" s="73" t="s">
        <v>416</v>
      </c>
      <c r="F1007" s="73">
        <v>8</v>
      </c>
      <c r="G1007" s="73">
        <v>11003</v>
      </c>
      <c r="H1007" s="73">
        <v>15</v>
      </c>
      <c r="I1007" s="73">
        <v>7.5</v>
      </c>
      <c r="J1007" s="73" t="s">
        <v>648</v>
      </c>
      <c r="K1007" s="73" t="s">
        <v>372</v>
      </c>
      <c r="L1007" s="73" t="s">
        <v>643</v>
      </c>
      <c r="M1007" s="73">
        <f t="shared" si="181"/>
        <v>88024</v>
      </c>
      <c r="N1007" s="73">
        <f t="shared" si="182"/>
        <v>13203.6</v>
      </c>
      <c r="O1007" s="73">
        <f t="shared" si="183"/>
        <v>74820.399999999994</v>
      </c>
      <c r="P1007" s="73">
        <f t="shared" si="184"/>
        <v>5611.53</v>
      </c>
      <c r="Q1007" s="73">
        <f t="shared" si="185"/>
        <v>80431.929999999993</v>
      </c>
      <c r="R1007" s="73"/>
      <c r="S1007" s="73"/>
      <c r="T1007" s="73">
        <f t="shared" si="186"/>
        <v>5611.53</v>
      </c>
      <c r="U1007" s="73"/>
      <c r="V1007" s="73"/>
      <c r="W1007" s="73">
        <f t="shared" si="187"/>
        <v>80931.929999999993</v>
      </c>
      <c r="X1007" s="73" t="str">
        <f t="shared" si="188"/>
        <v>Low Sale</v>
      </c>
      <c r="Y1007" s="73">
        <f t="shared" si="192"/>
        <v>0</v>
      </c>
      <c r="Z1007" s="73" t="str" cm="1">
        <f t="array" ref="Z1007">_xlfn.IFS(Q1007&gt;=300000,"Large",Q1007&gt;=150000,"Medium", Q1007&gt;=0,"Small")</f>
        <v>Small</v>
      </c>
      <c r="AA1007" s="73" t="str">
        <f t="shared" si="189"/>
        <v>J</v>
      </c>
      <c r="AB1007" s="73" t="str">
        <f t="shared" si="190"/>
        <v>01006</v>
      </c>
      <c r="AC1007" s="73" t="str">
        <f t="shared" si="191"/>
        <v>Chinedu-North</v>
      </c>
      <c r="AD1007" s="73"/>
      <c r="AE1007" s="73"/>
      <c r="AF1007" s="73"/>
      <c r="AG1007" s="73"/>
      <c r="AH1007" s="74"/>
      <c r="AI1007" s="75"/>
    </row>
    <row r="1008" spans="1:35" x14ac:dyDescent="0.3">
      <c r="A1008" s="76" t="s">
        <v>724</v>
      </c>
      <c r="B1008" s="69" t="s">
        <v>1703</v>
      </c>
      <c r="C1008" s="69" t="s">
        <v>639</v>
      </c>
      <c r="D1008" s="69" t="s">
        <v>246</v>
      </c>
      <c r="E1008" s="69" t="s">
        <v>416</v>
      </c>
      <c r="F1008" s="69">
        <v>26</v>
      </c>
      <c r="G1008" s="69">
        <v>4127</v>
      </c>
      <c r="H1008" s="69">
        <v>0</v>
      </c>
      <c r="I1008" s="69">
        <v>7.5</v>
      </c>
      <c r="J1008" s="69" t="s">
        <v>635</v>
      </c>
      <c r="K1008" s="69" t="s">
        <v>384</v>
      </c>
      <c r="L1008" s="69" t="s">
        <v>636</v>
      </c>
      <c r="M1008" s="69">
        <f t="shared" si="181"/>
        <v>107302</v>
      </c>
      <c r="N1008" s="69">
        <f t="shared" si="182"/>
        <v>0</v>
      </c>
      <c r="O1008" s="69">
        <f t="shared" si="183"/>
        <v>107302</v>
      </c>
      <c r="P1008" s="69">
        <f t="shared" si="184"/>
        <v>8047.65</v>
      </c>
      <c r="Q1008" s="69">
        <f t="shared" si="185"/>
        <v>115349.65</v>
      </c>
      <c r="R1008" s="69"/>
      <c r="S1008" s="69"/>
      <c r="T1008" s="69">
        <f t="shared" si="186"/>
        <v>8047.65</v>
      </c>
      <c r="U1008" s="69"/>
      <c r="V1008" s="69"/>
      <c r="W1008" s="69">
        <f t="shared" si="187"/>
        <v>115849.65</v>
      </c>
      <c r="X1008" s="69" t="str">
        <f t="shared" si="188"/>
        <v>High sale</v>
      </c>
      <c r="Y1008" s="69">
        <f t="shared" si="192"/>
        <v>0</v>
      </c>
      <c r="Z1008" s="69" t="str" cm="1">
        <f t="array" ref="Z1008">_xlfn.IFS(Q1008&gt;=300000,"Large",Q1008&gt;=150000,"Medium", Q1008&gt;=0,"Small")</f>
        <v>Small</v>
      </c>
      <c r="AA1008" s="69" t="str">
        <f t="shared" si="189"/>
        <v>J</v>
      </c>
      <c r="AB1008" s="69" t="str">
        <f t="shared" si="190"/>
        <v>01007</v>
      </c>
      <c r="AC1008" s="69" t="str">
        <f t="shared" si="191"/>
        <v>Grace-South</v>
      </c>
      <c r="AD1008" s="69"/>
      <c r="AE1008" s="69"/>
      <c r="AF1008" s="69"/>
      <c r="AG1008" s="69"/>
      <c r="AH1008" s="70"/>
      <c r="AI1008" s="71"/>
    </row>
    <row r="1009" spans="1:35" x14ac:dyDescent="0.3">
      <c r="A1009" s="72" t="s">
        <v>760</v>
      </c>
      <c r="B1009" s="73" t="s">
        <v>1704</v>
      </c>
      <c r="C1009" s="73" t="s">
        <v>100</v>
      </c>
      <c r="D1009" s="73" t="s">
        <v>660</v>
      </c>
      <c r="E1009" s="73" t="s">
        <v>406</v>
      </c>
      <c r="F1009" s="73">
        <v>8</v>
      </c>
      <c r="G1009" s="73">
        <v>9101</v>
      </c>
      <c r="H1009" s="73">
        <v>0</v>
      </c>
      <c r="I1009" s="73">
        <v>7.5</v>
      </c>
      <c r="J1009" s="73" t="s">
        <v>642</v>
      </c>
      <c r="K1009" s="73" t="s">
        <v>392</v>
      </c>
      <c r="L1009" s="73" t="s">
        <v>665</v>
      </c>
      <c r="M1009" s="73">
        <f t="shared" si="181"/>
        <v>72808</v>
      </c>
      <c r="N1009" s="73">
        <f t="shared" si="182"/>
        <v>0</v>
      </c>
      <c r="O1009" s="73">
        <f t="shared" si="183"/>
        <v>72808</v>
      </c>
      <c r="P1009" s="73">
        <f t="shared" si="184"/>
        <v>5460.6</v>
      </c>
      <c r="Q1009" s="73">
        <f t="shared" si="185"/>
        <v>78268.600000000006</v>
      </c>
      <c r="R1009" s="73"/>
      <c r="S1009" s="73"/>
      <c r="T1009" s="73">
        <f t="shared" si="186"/>
        <v>5460.5999999999995</v>
      </c>
      <c r="U1009" s="73"/>
      <c r="V1009" s="73"/>
      <c r="W1009" s="73">
        <f t="shared" si="187"/>
        <v>78768.600000000006</v>
      </c>
      <c r="X1009" s="73" t="str">
        <f t="shared" si="188"/>
        <v>Low Sale</v>
      </c>
      <c r="Y1009" s="73">
        <f t="shared" si="192"/>
        <v>0</v>
      </c>
      <c r="Z1009" s="73" t="str" cm="1">
        <f t="array" ref="Z1009">_xlfn.IFS(Q1009&gt;=300000,"Large",Q1009&gt;=150000,"Medium", Q1009&gt;=0,"Small")</f>
        <v>Small</v>
      </c>
      <c r="AA1009" s="73" t="str">
        <f t="shared" si="189"/>
        <v>J</v>
      </c>
      <c r="AB1009" s="73" t="str">
        <f t="shared" si="190"/>
        <v>01008</v>
      </c>
      <c r="AC1009" s="73" t="str">
        <f t="shared" si="191"/>
        <v>Kemi-East</v>
      </c>
      <c r="AD1009" s="73"/>
      <c r="AE1009" s="73"/>
      <c r="AF1009" s="73"/>
      <c r="AG1009" s="73"/>
      <c r="AH1009" s="74"/>
      <c r="AI1009" s="75"/>
    </row>
    <row r="1010" spans="1:35" x14ac:dyDescent="0.3">
      <c r="A1010" s="76" t="s">
        <v>705</v>
      </c>
      <c r="B1010" s="69" t="s">
        <v>1705</v>
      </c>
      <c r="C1010" s="69" t="s">
        <v>639</v>
      </c>
      <c r="D1010" s="69" t="s">
        <v>245</v>
      </c>
      <c r="E1010" s="69" t="s">
        <v>416</v>
      </c>
      <c r="F1010" s="69">
        <v>21</v>
      </c>
      <c r="G1010" s="69">
        <v>4582</v>
      </c>
      <c r="H1010" s="69">
        <v>5</v>
      </c>
      <c r="I1010" s="69">
        <v>7.5</v>
      </c>
      <c r="J1010" s="69" t="s">
        <v>656</v>
      </c>
      <c r="K1010" s="69" t="s">
        <v>392</v>
      </c>
      <c r="L1010" s="69" t="s">
        <v>649</v>
      </c>
      <c r="M1010" s="69">
        <f t="shared" si="181"/>
        <v>96222</v>
      </c>
      <c r="N1010" s="69">
        <f t="shared" si="182"/>
        <v>4811.1000000000004</v>
      </c>
      <c r="O1010" s="69">
        <f t="shared" si="183"/>
        <v>91410.9</v>
      </c>
      <c r="P1010" s="69">
        <f t="shared" si="184"/>
        <v>6855.8175000000001</v>
      </c>
      <c r="Q1010" s="69">
        <f t="shared" si="185"/>
        <v>98266.717499999999</v>
      </c>
      <c r="R1010" s="69"/>
      <c r="S1010" s="69"/>
      <c r="T1010" s="69">
        <f t="shared" si="186"/>
        <v>6855.8174999999992</v>
      </c>
      <c r="U1010" s="69"/>
      <c r="V1010" s="69"/>
      <c r="W1010" s="69">
        <f t="shared" si="187"/>
        <v>98766.717499999999</v>
      </c>
      <c r="X1010" s="69" t="str">
        <f t="shared" si="188"/>
        <v>Low Sale</v>
      </c>
      <c r="Y1010" s="69">
        <f t="shared" si="192"/>
        <v>0</v>
      </c>
      <c r="Z1010" s="69" t="str" cm="1">
        <f t="array" ref="Z1010">_xlfn.IFS(Q1010&gt;=300000,"Large",Q1010&gt;=150000,"Medium", Q1010&gt;=0,"Small")</f>
        <v>Small</v>
      </c>
      <c r="AA1010" s="69" t="str">
        <f t="shared" si="189"/>
        <v>J</v>
      </c>
      <c r="AB1010" s="69" t="str">
        <f t="shared" si="190"/>
        <v>01009</v>
      </c>
      <c r="AC1010" s="69" t="str">
        <f t="shared" si="191"/>
        <v>Grace-West</v>
      </c>
      <c r="AD1010" s="69"/>
      <c r="AE1010" s="69"/>
      <c r="AF1010" s="69"/>
      <c r="AG1010" s="69"/>
      <c r="AH1010" s="70"/>
      <c r="AI1010" s="71"/>
    </row>
    <row r="1011" spans="1:35" x14ac:dyDescent="0.3">
      <c r="A1011" s="72" t="s">
        <v>687</v>
      </c>
      <c r="B1011" s="73" t="s">
        <v>1706</v>
      </c>
      <c r="C1011" s="73" t="s">
        <v>89</v>
      </c>
      <c r="D1011" s="73" t="s">
        <v>685</v>
      </c>
      <c r="E1011" s="73" t="s">
        <v>406</v>
      </c>
      <c r="F1011" s="73">
        <v>38</v>
      </c>
      <c r="G1011" s="73">
        <v>10223</v>
      </c>
      <c r="H1011" s="73">
        <v>0</v>
      </c>
      <c r="I1011" s="73">
        <v>7.5</v>
      </c>
      <c r="J1011" s="73" t="s">
        <v>656</v>
      </c>
      <c r="K1011" s="73" t="s">
        <v>384</v>
      </c>
      <c r="L1011" s="73" t="s">
        <v>643</v>
      </c>
      <c r="M1011" s="73">
        <f t="shared" si="181"/>
        <v>388474</v>
      </c>
      <c r="N1011" s="73">
        <f t="shared" si="182"/>
        <v>0</v>
      </c>
      <c r="O1011" s="73">
        <f t="shared" si="183"/>
        <v>388474</v>
      </c>
      <c r="P1011" s="73">
        <f t="shared" si="184"/>
        <v>29135.55</v>
      </c>
      <c r="Q1011" s="73">
        <f t="shared" si="185"/>
        <v>417609.55</v>
      </c>
      <c r="R1011" s="73"/>
      <c r="S1011" s="73"/>
      <c r="T1011" s="73">
        <f t="shared" si="186"/>
        <v>29135.55</v>
      </c>
      <c r="U1011" s="73"/>
      <c r="V1011" s="73"/>
      <c r="W1011" s="73">
        <f t="shared" si="187"/>
        <v>418109.55</v>
      </c>
      <c r="X1011" s="73" t="str">
        <f t="shared" si="188"/>
        <v>High sale</v>
      </c>
      <c r="Y1011" s="73">
        <f t="shared" si="192"/>
        <v>19423.7</v>
      </c>
      <c r="Z1011" s="73" t="str" cm="1">
        <f t="array" ref="Z1011">_xlfn.IFS(Q1011&gt;=300000,"Large",Q1011&gt;=150000,"Medium", Q1011&gt;=0,"Small")</f>
        <v>Large</v>
      </c>
      <c r="AA1011" s="73" t="str">
        <f t="shared" si="189"/>
        <v>J</v>
      </c>
      <c r="AB1011" s="73" t="str">
        <f t="shared" si="190"/>
        <v>01010</v>
      </c>
      <c r="AC1011" s="73" t="str">
        <f t="shared" si="191"/>
        <v>Chinedu-North</v>
      </c>
      <c r="AD1011" s="73"/>
      <c r="AE1011" s="73"/>
      <c r="AF1011" s="73"/>
      <c r="AG1011" s="73"/>
      <c r="AH1011" s="74"/>
      <c r="AI1011" s="75"/>
    </row>
    <row r="1012" spans="1:35" x14ac:dyDescent="0.3">
      <c r="A1012" s="76" t="s">
        <v>676</v>
      </c>
      <c r="B1012" s="69" t="s">
        <v>1707</v>
      </c>
      <c r="C1012" s="69" t="s">
        <v>379</v>
      </c>
      <c r="D1012" s="69" t="s">
        <v>663</v>
      </c>
      <c r="E1012" s="69" t="s">
        <v>664</v>
      </c>
      <c r="F1012" s="69">
        <v>44</v>
      </c>
      <c r="G1012" s="69">
        <v>6246</v>
      </c>
      <c r="H1012" s="69">
        <v>0</v>
      </c>
      <c r="I1012" s="69">
        <v>7.5</v>
      </c>
      <c r="J1012" s="69" t="s">
        <v>635</v>
      </c>
      <c r="K1012" s="69" t="s">
        <v>384</v>
      </c>
      <c r="L1012" s="69" t="s">
        <v>636</v>
      </c>
      <c r="M1012" s="69">
        <f t="shared" si="181"/>
        <v>274824</v>
      </c>
      <c r="N1012" s="69">
        <f t="shared" si="182"/>
        <v>0</v>
      </c>
      <c r="O1012" s="69">
        <f t="shared" si="183"/>
        <v>274824</v>
      </c>
      <c r="P1012" s="69">
        <f t="shared" si="184"/>
        <v>20611.8</v>
      </c>
      <c r="Q1012" s="69">
        <f t="shared" si="185"/>
        <v>295435.8</v>
      </c>
      <c r="R1012" s="69"/>
      <c r="S1012" s="69"/>
      <c r="T1012" s="69">
        <f t="shared" si="186"/>
        <v>20611.8</v>
      </c>
      <c r="U1012" s="69"/>
      <c r="V1012" s="69"/>
      <c r="W1012" s="69">
        <f t="shared" si="187"/>
        <v>295935.8</v>
      </c>
      <c r="X1012" s="69" t="str">
        <f t="shared" si="188"/>
        <v>High sale</v>
      </c>
      <c r="Y1012" s="69">
        <f t="shared" si="192"/>
        <v>13741.2</v>
      </c>
      <c r="Z1012" s="69" t="str" cm="1">
        <f t="array" ref="Z1012">_xlfn.IFS(Q1012&gt;=300000,"Large",Q1012&gt;=150000,"Medium", Q1012&gt;=0,"Small")</f>
        <v>Medium</v>
      </c>
      <c r="AA1012" s="69" t="str">
        <f t="shared" si="189"/>
        <v>J</v>
      </c>
      <c r="AB1012" s="69" t="str">
        <f t="shared" si="190"/>
        <v>01011</v>
      </c>
      <c r="AC1012" s="69" t="str">
        <f t="shared" si="191"/>
        <v>John-South</v>
      </c>
      <c r="AD1012" s="69"/>
      <c r="AE1012" s="69"/>
      <c r="AF1012" s="69"/>
      <c r="AG1012" s="69"/>
      <c r="AH1012" s="70"/>
      <c r="AI1012" s="71"/>
    </row>
    <row r="1013" spans="1:35" x14ac:dyDescent="0.3">
      <c r="A1013" s="72" t="s">
        <v>712</v>
      </c>
      <c r="B1013" s="73" t="s">
        <v>1708</v>
      </c>
      <c r="C1013" s="73" t="s">
        <v>671</v>
      </c>
      <c r="D1013" s="73" t="s">
        <v>710</v>
      </c>
      <c r="E1013" s="73" t="s">
        <v>641</v>
      </c>
      <c r="F1013" s="73">
        <v>24</v>
      </c>
      <c r="G1013" s="73">
        <v>8757</v>
      </c>
      <c r="H1013" s="73">
        <v>0</v>
      </c>
      <c r="I1013" s="73">
        <v>7.5</v>
      </c>
      <c r="J1013" s="73" t="s">
        <v>642</v>
      </c>
      <c r="K1013" s="73" t="s">
        <v>372</v>
      </c>
      <c r="L1013" s="73" t="s">
        <v>643</v>
      </c>
      <c r="M1013" s="73">
        <f t="shared" si="181"/>
        <v>210168</v>
      </c>
      <c r="N1013" s="73">
        <f t="shared" si="182"/>
        <v>0</v>
      </c>
      <c r="O1013" s="73">
        <f t="shared" si="183"/>
        <v>210168</v>
      </c>
      <c r="P1013" s="73">
        <f t="shared" si="184"/>
        <v>15762.6</v>
      </c>
      <c r="Q1013" s="73">
        <f t="shared" si="185"/>
        <v>225930.6</v>
      </c>
      <c r="R1013" s="73"/>
      <c r="S1013" s="73"/>
      <c r="T1013" s="73">
        <f t="shared" si="186"/>
        <v>15762.599999999999</v>
      </c>
      <c r="U1013" s="73"/>
      <c r="V1013" s="73"/>
      <c r="W1013" s="73">
        <f t="shared" si="187"/>
        <v>226430.6</v>
      </c>
      <c r="X1013" s="73" t="str">
        <f t="shared" si="188"/>
        <v>High sale</v>
      </c>
      <c r="Y1013" s="73">
        <f t="shared" si="192"/>
        <v>0</v>
      </c>
      <c r="Z1013" s="73" t="str" cm="1">
        <f t="array" ref="Z1013">_xlfn.IFS(Q1013&gt;=300000,"Large",Q1013&gt;=150000,"Medium", Q1013&gt;=0,"Small")</f>
        <v>Medium</v>
      </c>
      <c r="AA1013" s="73" t="str">
        <f t="shared" si="189"/>
        <v>J</v>
      </c>
      <c r="AB1013" s="73" t="str">
        <f t="shared" si="190"/>
        <v>01012</v>
      </c>
      <c r="AC1013" s="73" t="str">
        <f t="shared" si="191"/>
        <v>Bola-North</v>
      </c>
      <c r="AD1013" s="73"/>
      <c r="AE1013" s="73"/>
      <c r="AF1013" s="73"/>
      <c r="AG1013" s="73"/>
      <c r="AH1013" s="74"/>
      <c r="AI1013" s="75"/>
    </row>
    <row r="1014" spans="1:35" x14ac:dyDescent="0.3">
      <c r="A1014" s="76" t="s">
        <v>691</v>
      </c>
      <c r="B1014" s="69" t="s">
        <v>1709</v>
      </c>
      <c r="C1014" s="69" t="s">
        <v>100</v>
      </c>
      <c r="D1014" s="69" t="s">
        <v>710</v>
      </c>
      <c r="E1014" s="69" t="s">
        <v>641</v>
      </c>
      <c r="F1014" s="69">
        <v>5</v>
      </c>
      <c r="G1014" s="69">
        <v>9925</v>
      </c>
      <c r="H1014" s="69">
        <v>0</v>
      </c>
      <c r="I1014" s="69">
        <v>7.5</v>
      </c>
      <c r="J1014" s="69" t="s">
        <v>642</v>
      </c>
      <c r="K1014" s="69" t="s">
        <v>392</v>
      </c>
      <c r="L1014" s="69" t="s">
        <v>643</v>
      </c>
      <c r="M1014" s="69">
        <f t="shared" si="181"/>
        <v>49625</v>
      </c>
      <c r="N1014" s="69">
        <f t="shared" si="182"/>
        <v>0</v>
      </c>
      <c r="O1014" s="69">
        <f t="shared" si="183"/>
        <v>49625</v>
      </c>
      <c r="P1014" s="69">
        <f t="shared" si="184"/>
        <v>3721.875</v>
      </c>
      <c r="Q1014" s="69">
        <f t="shared" si="185"/>
        <v>53346.875</v>
      </c>
      <c r="R1014" s="69"/>
      <c r="S1014" s="69"/>
      <c r="T1014" s="69">
        <f t="shared" si="186"/>
        <v>3721.875</v>
      </c>
      <c r="U1014" s="69"/>
      <c r="V1014" s="69"/>
      <c r="W1014" s="69">
        <f t="shared" si="187"/>
        <v>53846.875</v>
      </c>
      <c r="X1014" s="69" t="str">
        <f t="shared" si="188"/>
        <v>Low Sale</v>
      </c>
      <c r="Y1014" s="69">
        <f t="shared" si="192"/>
        <v>0</v>
      </c>
      <c r="Z1014" s="69" t="str" cm="1">
        <f t="array" ref="Z1014">_xlfn.IFS(Q1014&gt;=300000,"Large",Q1014&gt;=150000,"Medium", Q1014&gt;=0,"Small")</f>
        <v>Small</v>
      </c>
      <c r="AA1014" s="69" t="str">
        <f t="shared" si="189"/>
        <v>J</v>
      </c>
      <c r="AB1014" s="69" t="str">
        <f t="shared" si="190"/>
        <v>01013</v>
      </c>
      <c r="AC1014" s="69" t="str">
        <f t="shared" si="191"/>
        <v>Kemi-North</v>
      </c>
      <c r="AD1014" s="69"/>
      <c r="AE1014" s="69"/>
      <c r="AF1014" s="69"/>
      <c r="AG1014" s="69"/>
      <c r="AH1014" s="70"/>
      <c r="AI1014" s="71"/>
    </row>
    <row r="1015" spans="1:35" x14ac:dyDescent="0.3">
      <c r="A1015" s="72" t="s">
        <v>743</v>
      </c>
      <c r="B1015" s="73" t="s">
        <v>1710</v>
      </c>
      <c r="C1015" s="73" t="s">
        <v>646</v>
      </c>
      <c r="D1015" s="73" t="s">
        <v>652</v>
      </c>
      <c r="E1015" s="73" t="s">
        <v>653</v>
      </c>
      <c r="F1015" s="73">
        <v>21</v>
      </c>
      <c r="G1015" s="73">
        <v>2176</v>
      </c>
      <c r="H1015" s="73">
        <v>0</v>
      </c>
      <c r="I1015" s="73">
        <v>7.5</v>
      </c>
      <c r="J1015" s="73" t="s">
        <v>648</v>
      </c>
      <c r="K1015" s="73" t="s">
        <v>392</v>
      </c>
      <c r="L1015" s="73" t="s">
        <v>649</v>
      </c>
      <c r="M1015" s="73">
        <f t="shared" si="181"/>
        <v>45696</v>
      </c>
      <c r="N1015" s="73">
        <f t="shared" si="182"/>
        <v>0</v>
      </c>
      <c r="O1015" s="73">
        <f t="shared" si="183"/>
        <v>45696</v>
      </c>
      <c r="P1015" s="73">
        <f t="shared" si="184"/>
        <v>3427.2</v>
      </c>
      <c r="Q1015" s="73">
        <f t="shared" si="185"/>
        <v>49123.199999999997</v>
      </c>
      <c r="R1015" s="73"/>
      <c r="S1015" s="73"/>
      <c r="T1015" s="73">
        <f t="shared" si="186"/>
        <v>3427.2</v>
      </c>
      <c r="U1015" s="73"/>
      <c r="V1015" s="73"/>
      <c r="W1015" s="73">
        <f t="shared" si="187"/>
        <v>49623.199999999997</v>
      </c>
      <c r="X1015" s="73" t="str">
        <f t="shared" si="188"/>
        <v>Low Sale</v>
      </c>
      <c r="Y1015" s="73">
        <f t="shared" si="192"/>
        <v>0</v>
      </c>
      <c r="Z1015" s="73" t="str" cm="1">
        <f t="array" ref="Z1015">_xlfn.IFS(Q1015&gt;=300000,"Large",Q1015&gt;=150000,"Medium", Q1015&gt;=0,"Small")</f>
        <v>Small</v>
      </c>
      <c r="AA1015" s="73" t="str">
        <f t="shared" si="189"/>
        <v>J</v>
      </c>
      <c r="AB1015" s="73" t="str">
        <f t="shared" si="190"/>
        <v>01014</v>
      </c>
      <c r="AC1015" s="73" t="str">
        <f t="shared" si="191"/>
        <v>Lucky-West</v>
      </c>
      <c r="AD1015" s="73"/>
      <c r="AE1015" s="73"/>
      <c r="AF1015" s="73"/>
      <c r="AG1015" s="73"/>
      <c r="AH1015" s="74"/>
      <c r="AI1015" s="75"/>
    </row>
    <row r="1016" spans="1:35" x14ac:dyDescent="0.3">
      <c r="A1016" s="76" t="s">
        <v>750</v>
      </c>
      <c r="B1016" s="69" t="s">
        <v>1711</v>
      </c>
      <c r="C1016" s="69" t="s">
        <v>662</v>
      </c>
      <c r="D1016" s="69" t="s">
        <v>660</v>
      </c>
      <c r="E1016" s="69" t="s">
        <v>406</v>
      </c>
      <c r="F1016" s="69">
        <v>32</v>
      </c>
      <c r="G1016" s="69">
        <v>3947</v>
      </c>
      <c r="H1016" s="69">
        <v>0</v>
      </c>
      <c r="I1016" s="69">
        <v>7.5</v>
      </c>
      <c r="J1016" s="69" t="s">
        <v>648</v>
      </c>
      <c r="K1016" s="69" t="s">
        <v>384</v>
      </c>
      <c r="L1016" s="69" t="s">
        <v>643</v>
      </c>
      <c r="M1016" s="69">
        <f t="shared" si="181"/>
        <v>126304</v>
      </c>
      <c r="N1016" s="69">
        <f t="shared" si="182"/>
        <v>0</v>
      </c>
      <c r="O1016" s="69">
        <f t="shared" si="183"/>
        <v>126304</v>
      </c>
      <c r="P1016" s="69">
        <f t="shared" si="184"/>
        <v>9472.7999999999993</v>
      </c>
      <c r="Q1016" s="69">
        <f t="shared" si="185"/>
        <v>135776.79999999999</v>
      </c>
      <c r="R1016" s="69"/>
      <c r="S1016" s="69"/>
      <c r="T1016" s="69">
        <f t="shared" si="186"/>
        <v>9472.7999999999993</v>
      </c>
      <c r="U1016" s="69"/>
      <c r="V1016" s="69"/>
      <c r="W1016" s="69">
        <f t="shared" si="187"/>
        <v>136276.79999999999</v>
      </c>
      <c r="X1016" s="69" t="str">
        <f t="shared" si="188"/>
        <v>High sale</v>
      </c>
      <c r="Y1016" s="69">
        <f t="shared" si="192"/>
        <v>6315.2000000000007</v>
      </c>
      <c r="Z1016" s="69" t="str" cm="1">
        <f t="array" ref="Z1016">_xlfn.IFS(Q1016&gt;=300000,"Large",Q1016&gt;=150000,"Medium", Q1016&gt;=0,"Small")</f>
        <v>Small</v>
      </c>
      <c r="AA1016" s="69" t="str">
        <f t="shared" si="189"/>
        <v>J</v>
      </c>
      <c r="AB1016" s="69" t="str">
        <f t="shared" si="190"/>
        <v>01015</v>
      </c>
      <c r="AC1016" s="69" t="str">
        <f t="shared" si="191"/>
        <v>Ade-North</v>
      </c>
      <c r="AD1016" s="69"/>
      <c r="AE1016" s="69"/>
      <c r="AF1016" s="69"/>
      <c r="AG1016" s="69"/>
      <c r="AH1016" s="70"/>
      <c r="AI1016" s="71"/>
    </row>
    <row r="1017" spans="1:35" x14ac:dyDescent="0.3">
      <c r="A1017" s="72" t="s">
        <v>705</v>
      </c>
      <c r="B1017" s="73" t="s">
        <v>1712</v>
      </c>
      <c r="C1017" s="73" t="s">
        <v>639</v>
      </c>
      <c r="D1017" s="73" t="s">
        <v>681</v>
      </c>
      <c r="E1017" s="73" t="s">
        <v>673</v>
      </c>
      <c r="F1017" s="73">
        <v>9</v>
      </c>
      <c r="G1017" s="73">
        <v>6288</v>
      </c>
      <c r="H1017" s="73">
        <v>0</v>
      </c>
      <c r="I1017" s="73">
        <v>7.5</v>
      </c>
      <c r="J1017" s="73" t="s">
        <v>648</v>
      </c>
      <c r="K1017" s="73" t="s">
        <v>372</v>
      </c>
      <c r="L1017" s="73" t="s">
        <v>643</v>
      </c>
      <c r="M1017" s="73">
        <f t="shared" si="181"/>
        <v>56592</v>
      </c>
      <c r="N1017" s="73">
        <f t="shared" si="182"/>
        <v>0</v>
      </c>
      <c r="O1017" s="73">
        <f t="shared" si="183"/>
        <v>56592</v>
      </c>
      <c r="P1017" s="73">
        <f t="shared" si="184"/>
        <v>4244.3999999999996</v>
      </c>
      <c r="Q1017" s="73">
        <f t="shared" si="185"/>
        <v>60836.4</v>
      </c>
      <c r="R1017" s="73"/>
      <c r="S1017" s="73"/>
      <c r="T1017" s="73">
        <f t="shared" si="186"/>
        <v>4244.3999999999996</v>
      </c>
      <c r="U1017" s="73"/>
      <c r="V1017" s="73"/>
      <c r="W1017" s="73">
        <f t="shared" si="187"/>
        <v>61336.4</v>
      </c>
      <c r="X1017" s="73" t="str">
        <f t="shared" si="188"/>
        <v>Low Sale</v>
      </c>
      <c r="Y1017" s="73">
        <f t="shared" si="192"/>
        <v>0</v>
      </c>
      <c r="Z1017" s="73" t="str" cm="1">
        <f t="array" ref="Z1017">_xlfn.IFS(Q1017&gt;=300000,"Large",Q1017&gt;=150000,"Medium", Q1017&gt;=0,"Small")</f>
        <v>Small</v>
      </c>
      <c r="AA1017" s="73" t="str">
        <f t="shared" si="189"/>
        <v>J</v>
      </c>
      <c r="AB1017" s="73" t="str">
        <f t="shared" si="190"/>
        <v>01016</v>
      </c>
      <c r="AC1017" s="73" t="str">
        <f t="shared" si="191"/>
        <v>Grace-North</v>
      </c>
      <c r="AD1017" s="73"/>
      <c r="AE1017" s="73"/>
      <c r="AF1017" s="73"/>
      <c r="AG1017" s="73"/>
      <c r="AH1017" s="74"/>
      <c r="AI1017" s="75"/>
    </row>
    <row r="1018" spans="1:35" x14ac:dyDescent="0.3">
      <c r="A1018" s="76" t="s">
        <v>752</v>
      </c>
      <c r="B1018" s="69" t="s">
        <v>1713</v>
      </c>
      <c r="C1018" s="69" t="s">
        <v>714</v>
      </c>
      <c r="D1018" s="69" t="s">
        <v>675</v>
      </c>
      <c r="E1018" s="69" t="s">
        <v>403</v>
      </c>
      <c r="F1018" s="69">
        <v>13</v>
      </c>
      <c r="G1018" s="69">
        <v>587</v>
      </c>
      <c r="H1018" s="69">
        <v>0</v>
      </c>
      <c r="I1018" s="69">
        <v>7.5</v>
      </c>
      <c r="J1018" s="69" t="s">
        <v>656</v>
      </c>
      <c r="K1018" s="69" t="s">
        <v>384</v>
      </c>
      <c r="L1018" s="69" t="s">
        <v>643</v>
      </c>
      <c r="M1018" s="69">
        <f t="shared" si="181"/>
        <v>7631</v>
      </c>
      <c r="N1018" s="69">
        <f t="shared" si="182"/>
        <v>0</v>
      </c>
      <c r="O1018" s="69">
        <f t="shared" si="183"/>
        <v>7631</v>
      </c>
      <c r="P1018" s="69">
        <f t="shared" si="184"/>
        <v>572.32500000000005</v>
      </c>
      <c r="Q1018" s="69">
        <f t="shared" si="185"/>
        <v>8203.3250000000007</v>
      </c>
      <c r="R1018" s="69"/>
      <c r="S1018" s="69"/>
      <c r="T1018" s="69">
        <f t="shared" si="186"/>
        <v>572.32499999999993</v>
      </c>
      <c r="U1018" s="69"/>
      <c r="V1018" s="69"/>
      <c r="W1018" s="69">
        <f t="shared" si="187"/>
        <v>8703.3250000000007</v>
      </c>
      <c r="X1018" s="69" t="str">
        <f t="shared" si="188"/>
        <v>Low Sale</v>
      </c>
      <c r="Y1018" s="69">
        <f t="shared" si="192"/>
        <v>0</v>
      </c>
      <c r="Z1018" s="69" t="str" cm="1">
        <f t="array" ref="Z1018">_xlfn.IFS(Q1018&gt;=300000,"Large",Q1018&gt;=150000,"Medium", Q1018&gt;=0,"Small")</f>
        <v>Small</v>
      </c>
      <c r="AA1018" s="69" t="str">
        <f t="shared" si="189"/>
        <v>J</v>
      </c>
      <c r="AB1018" s="69" t="str">
        <f t="shared" si="190"/>
        <v>01017</v>
      </c>
      <c r="AC1018" s="69" t="str">
        <f t="shared" si="191"/>
        <v>Hassan-North</v>
      </c>
      <c r="AD1018" s="69"/>
      <c r="AE1018" s="69"/>
      <c r="AF1018" s="69"/>
      <c r="AG1018" s="69"/>
      <c r="AH1018" s="70"/>
      <c r="AI1018" s="71"/>
    </row>
    <row r="1019" spans="1:35" x14ac:dyDescent="0.3">
      <c r="A1019" s="72" t="s">
        <v>666</v>
      </c>
      <c r="B1019" s="73" t="s">
        <v>1714</v>
      </c>
      <c r="C1019" s="73" t="s">
        <v>662</v>
      </c>
      <c r="D1019" s="73" t="s">
        <v>740</v>
      </c>
      <c r="E1019" s="73" t="s">
        <v>408</v>
      </c>
      <c r="F1019" s="73">
        <v>1</v>
      </c>
      <c r="G1019" s="73">
        <v>2673</v>
      </c>
      <c r="H1019" s="73">
        <v>5</v>
      </c>
      <c r="I1019" s="73">
        <v>7.5</v>
      </c>
      <c r="J1019" s="73" t="s">
        <v>642</v>
      </c>
      <c r="K1019" s="73" t="s">
        <v>372</v>
      </c>
      <c r="L1019" s="73" t="s">
        <v>665</v>
      </c>
      <c r="M1019" s="73">
        <f t="shared" si="181"/>
        <v>2673</v>
      </c>
      <c r="N1019" s="73">
        <f t="shared" si="182"/>
        <v>133.65</v>
      </c>
      <c r="O1019" s="73">
        <f t="shared" si="183"/>
        <v>2539.35</v>
      </c>
      <c r="P1019" s="73">
        <f t="shared" si="184"/>
        <v>190.45124999999999</v>
      </c>
      <c r="Q1019" s="73">
        <f t="shared" si="185"/>
        <v>2729.80125</v>
      </c>
      <c r="R1019" s="73"/>
      <c r="S1019" s="73"/>
      <c r="T1019" s="73">
        <f t="shared" si="186"/>
        <v>190.45124999999999</v>
      </c>
      <c r="U1019" s="73"/>
      <c r="V1019" s="73"/>
      <c r="W1019" s="73">
        <f t="shared" si="187"/>
        <v>3229.80125</v>
      </c>
      <c r="X1019" s="73" t="str">
        <f t="shared" si="188"/>
        <v>Low Sale</v>
      </c>
      <c r="Y1019" s="73">
        <f t="shared" si="192"/>
        <v>0</v>
      </c>
      <c r="Z1019" s="73" t="str" cm="1">
        <f t="array" ref="Z1019">_xlfn.IFS(Q1019&gt;=300000,"Large",Q1019&gt;=150000,"Medium", Q1019&gt;=0,"Small")</f>
        <v>Small</v>
      </c>
      <c r="AA1019" s="73" t="str">
        <f t="shared" si="189"/>
        <v>J</v>
      </c>
      <c r="AB1019" s="73" t="str">
        <f t="shared" si="190"/>
        <v>01018</v>
      </c>
      <c r="AC1019" s="73" t="str">
        <f t="shared" si="191"/>
        <v>Ade-East</v>
      </c>
      <c r="AD1019" s="73"/>
      <c r="AE1019" s="73"/>
      <c r="AF1019" s="73"/>
      <c r="AG1019" s="73"/>
      <c r="AH1019" s="74"/>
      <c r="AI1019" s="75"/>
    </row>
    <row r="1020" spans="1:35" x14ac:dyDescent="0.3">
      <c r="A1020" s="76" t="s">
        <v>752</v>
      </c>
      <c r="B1020" s="69" t="s">
        <v>1715</v>
      </c>
      <c r="C1020" s="69" t="s">
        <v>89</v>
      </c>
      <c r="D1020" s="69" t="s">
        <v>246</v>
      </c>
      <c r="E1020" s="69" t="s">
        <v>416</v>
      </c>
      <c r="F1020" s="69">
        <v>33</v>
      </c>
      <c r="G1020" s="69">
        <v>13417</v>
      </c>
      <c r="H1020" s="69">
        <v>10</v>
      </c>
      <c r="I1020" s="69">
        <v>7.5</v>
      </c>
      <c r="J1020" s="69" t="s">
        <v>642</v>
      </c>
      <c r="K1020" s="69" t="s">
        <v>392</v>
      </c>
      <c r="L1020" s="69" t="s">
        <v>643</v>
      </c>
      <c r="M1020" s="69">
        <f t="shared" si="181"/>
        <v>442761</v>
      </c>
      <c r="N1020" s="69">
        <f t="shared" si="182"/>
        <v>44276.1</v>
      </c>
      <c r="O1020" s="69">
        <f t="shared" si="183"/>
        <v>398484.9</v>
      </c>
      <c r="P1020" s="69">
        <f t="shared" si="184"/>
        <v>29886.3675</v>
      </c>
      <c r="Q1020" s="69">
        <f t="shared" si="185"/>
        <v>428371.26750000002</v>
      </c>
      <c r="R1020" s="69"/>
      <c r="S1020" s="69"/>
      <c r="T1020" s="69">
        <f t="shared" si="186"/>
        <v>29886.3675</v>
      </c>
      <c r="U1020" s="69"/>
      <c r="V1020" s="69"/>
      <c r="W1020" s="69">
        <f t="shared" si="187"/>
        <v>428871.26750000002</v>
      </c>
      <c r="X1020" s="69" t="str">
        <f t="shared" si="188"/>
        <v>High sale</v>
      </c>
      <c r="Y1020" s="69">
        <f t="shared" si="192"/>
        <v>19924.245000000003</v>
      </c>
      <c r="Z1020" s="69" t="str" cm="1">
        <f t="array" ref="Z1020">_xlfn.IFS(Q1020&gt;=300000,"Large",Q1020&gt;=150000,"Medium", Q1020&gt;=0,"Small")</f>
        <v>Large</v>
      </c>
      <c r="AA1020" s="69" t="str">
        <f t="shared" si="189"/>
        <v>J</v>
      </c>
      <c r="AB1020" s="69" t="str">
        <f t="shared" si="190"/>
        <v>01019</v>
      </c>
      <c r="AC1020" s="69" t="str">
        <f t="shared" si="191"/>
        <v>Chinedu-North</v>
      </c>
      <c r="AD1020" s="69"/>
      <c r="AE1020" s="69"/>
      <c r="AF1020" s="69"/>
      <c r="AG1020" s="69"/>
      <c r="AH1020" s="70"/>
      <c r="AI1020" s="71"/>
    </row>
    <row r="1021" spans="1:35" x14ac:dyDescent="0.3">
      <c r="A1021" s="72" t="s">
        <v>705</v>
      </c>
      <c r="B1021" s="73" t="s">
        <v>1716</v>
      </c>
      <c r="C1021" s="73" t="s">
        <v>93</v>
      </c>
      <c r="D1021" s="73" t="s">
        <v>640</v>
      </c>
      <c r="E1021" s="73" t="s">
        <v>641</v>
      </c>
      <c r="F1021" s="73">
        <v>29</v>
      </c>
      <c r="G1021" s="73">
        <v>11462</v>
      </c>
      <c r="H1021" s="73">
        <v>0</v>
      </c>
      <c r="I1021" s="73">
        <v>7.5</v>
      </c>
      <c r="J1021" s="73" t="s">
        <v>635</v>
      </c>
      <c r="K1021" s="73" t="s">
        <v>384</v>
      </c>
      <c r="L1021" s="73" t="s">
        <v>649</v>
      </c>
      <c r="M1021" s="73">
        <f t="shared" si="181"/>
        <v>332398</v>
      </c>
      <c r="N1021" s="73">
        <f t="shared" si="182"/>
        <v>0</v>
      </c>
      <c r="O1021" s="73">
        <f t="shared" si="183"/>
        <v>332398</v>
      </c>
      <c r="P1021" s="73">
        <f t="shared" si="184"/>
        <v>24929.85</v>
      </c>
      <c r="Q1021" s="73">
        <f t="shared" si="185"/>
        <v>357327.85</v>
      </c>
      <c r="R1021" s="73"/>
      <c r="S1021" s="73"/>
      <c r="T1021" s="73">
        <f t="shared" si="186"/>
        <v>24929.85</v>
      </c>
      <c r="U1021" s="73"/>
      <c r="V1021" s="73"/>
      <c r="W1021" s="73">
        <f t="shared" si="187"/>
        <v>357827.85</v>
      </c>
      <c r="X1021" s="73" t="str">
        <f t="shared" si="188"/>
        <v>High sale</v>
      </c>
      <c r="Y1021" s="73">
        <f t="shared" si="192"/>
        <v>0</v>
      </c>
      <c r="Z1021" s="73" t="str" cm="1">
        <f t="array" ref="Z1021">_xlfn.IFS(Q1021&gt;=300000,"Large",Q1021&gt;=150000,"Medium", Q1021&gt;=0,"Small")</f>
        <v>Large</v>
      </c>
      <c r="AA1021" s="73" t="str">
        <f t="shared" si="189"/>
        <v>J</v>
      </c>
      <c r="AB1021" s="73" t="str">
        <f t="shared" si="190"/>
        <v>01020</v>
      </c>
      <c r="AC1021" s="73" t="str">
        <f t="shared" si="191"/>
        <v>Ibrahim-West</v>
      </c>
      <c r="AD1021" s="73"/>
      <c r="AE1021" s="73"/>
      <c r="AF1021" s="73"/>
      <c r="AG1021" s="73"/>
      <c r="AH1021" s="74"/>
      <c r="AI1021" s="75"/>
    </row>
    <row r="1022" spans="1:35" x14ac:dyDescent="0.3">
      <c r="A1022" s="76" t="s">
        <v>666</v>
      </c>
      <c r="B1022" s="69" t="s">
        <v>1717</v>
      </c>
      <c r="C1022" s="69" t="s">
        <v>93</v>
      </c>
      <c r="D1022" s="69" t="s">
        <v>246</v>
      </c>
      <c r="E1022" s="69" t="s">
        <v>416</v>
      </c>
      <c r="F1022" s="69">
        <v>45</v>
      </c>
      <c r="G1022" s="69">
        <v>11826</v>
      </c>
      <c r="H1022" s="69">
        <v>0</v>
      </c>
      <c r="I1022" s="69">
        <v>7.5</v>
      </c>
      <c r="J1022" s="69" t="s">
        <v>656</v>
      </c>
      <c r="K1022" s="69" t="s">
        <v>392</v>
      </c>
      <c r="L1022" s="69" t="s">
        <v>665</v>
      </c>
      <c r="M1022" s="69">
        <f t="shared" si="181"/>
        <v>532170</v>
      </c>
      <c r="N1022" s="69">
        <f t="shared" si="182"/>
        <v>0</v>
      </c>
      <c r="O1022" s="69">
        <f t="shared" si="183"/>
        <v>532170</v>
      </c>
      <c r="P1022" s="69">
        <f t="shared" si="184"/>
        <v>39912.75</v>
      </c>
      <c r="Q1022" s="69">
        <f t="shared" si="185"/>
        <v>572082.75</v>
      </c>
      <c r="R1022" s="69"/>
      <c r="S1022" s="69"/>
      <c r="T1022" s="69">
        <f t="shared" si="186"/>
        <v>39912.75</v>
      </c>
      <c r="U1022" s="69"/>
      <c r="V1022" s="69"/>
      <c r="W1022" s="69">
        <f t="shared" si="187"/>
        <v>572582.75</v>
      </c>
      <c r="X1022" s="69" t="str">
        <f t="shared" si="188"/>
        <v>High sale</v>
      </c>
      <c r="Y1022" s="69">
        <f t="shared" si="192"/>
        <v>26608.5</v>
      </c>
      <c r="Z1022" s="69" t="str" cm="1">
        <f t="array" ref="Z1022">_xlfn.IFS(Q1022&gt;=300000,"Large",Q1022&gt;=150000,"Medium", Q1022&gt;=0,"Small")</f>
        <v>Large</v>
      </c>
      <c r="AA1022" s="69" t="str">
        <f t="shared" si="189"/>
        <v>J</v>
      </c>
      <c r="AB1022" s="69" t="str">
        <f t="shared" si="190"/>
        <v>01021</v>
      </c>
      <c r="AC1022" s="69" t="str">
        <f t="shared" si="191"/>
        <v>Ibrahim-East</v>
      </c>
      <c r="AD1022" s="69"/>
      <c r="AE1022" s="69"/>
      <c r="AF1022" s="69"/>
      <c r="AG1022" s="69"/>
      <c r="AH1022" s="70"/>
      <c r="AI1022" s="71"/>
    </row>
    <row r="1023" spans="1:35" x14ac:dyDescent="0.3">
      <c r="A1023" s="72" t="s">
        <v>712</v>
      </c>
      <c r="B1023" s="73" t="s">
        <v>1718</v>
      </c>
      <c r="C1023" s="73" t="s">
        <v>379</v>
      </c>
      <c r="D1023" s="73" t="s">
        <v>663</v>
      </c>
      <c r="E1023" s="73" t="s">
        <v>664</v>
      </c>
      <c r="F1023" s="73">
        <v>42</v>
      </c>
      <c r="G1023" s="73">
        <v>5991</v>
      </c>
      <c r="H1023" s="73">
        <v>5</v>
      </c>
      <c r="I1023" s="73">
        <v>7.5</v>
      </c>
      <c r="J1023" s="73" t="s">
        <v>656</v>
      </c>
      <c r="K1023" s="73" t="s">
        <v>372</v>
      </c>
      <c r="L1023" s="73" t="s">
        <v>643</v>
      </c>
      <c r="M1023" s="73">
        <f t="shared" si="181"/>
        <v>251622</v>
      </c>
      <c r="N1023" s="73">
        <f t="shared" si="182"/>
        <v>12581.1</v>
      </c>
      <c r="O1023" s="73">
        <f t="shared" si="183"/>
        <v>239040.9</v>
      </c>
      <c r="P1023" s="73">
        <f t="shared" si="184"/>
        <v>17928.067500000001</v>
      </c>
      <c r="Q1023" s="73">
        <f t="shared" si="185"/>
        <v>256968.9675</v>
      </c>
      <c r="R1023" s="73"/>
      <c r="S1023" s="73"/>
      <c r="T1023" s="73">
        <f t="shared" si="186"/>
        <v>17928.067499999997</v>
      </c>
      <c r="U1023" s="73"/>
      <c r="V1023" s="73"/>
      <c r="W1023" s="73">
        <f t="shared" si="187"/>
        <v>257468.9675</v>
      </c>
      <c r="X1023" s="73" t="str">
        <f t="shared" si="188"/>
        <v>High sale</v>
      </c>
      <c r="Y1023" s="73">
        <f t="shared" si="192"/>
        <v>11952.045</v>
      </c>
      <c r="Z1023" s="73" t="str" cm="1">
        <f t="array" ref="Z1023">_xlfn.IFS(Q1023&gt;=300000,"Large",Q1023&gt;=150000,"Medium", Q1023&gt;=0,"Small")</f>
        <v>Medium</v>
      </c>
      <c r="AA1023" s="73" t="str">
        <f t="shared" si="189"/>
        <v>J</v>
      </c>
      <c r="AB1023" s="73" t="str">
        <f t="shared" si="190"/>
        <v>01022</v>
      </c>
      <c r="AC1023" s="73" t="str">
        <f t="shared" si="191"/>
        <v>John-North</v>
      </c>
      <c r="AD1023" s="73"/>
      <c r="AE1023" s="73"/>
      <c r="AF1023" s="73"/>
      <c r="AG1023" s="73"/>
      <c r="AH1023" s="74"/>
      <c r="AI1023" s="75"/>
    </row>
    <row r="1024" spans="1:35" x14ac:dyDescent="0.3">
      <c r="A1024" s="76" t="s">
        <v>644</v>
      </c>
      <c r="B1024" s="69" t="s">
        <v>1719</v>
      </c>
      <c r="C1024" s="69" t="s">
        <v>671</v>
      </c>
      <c r="D1024" s="69" t="s">
        <v>246</v>
      </c>
      <c r="E1024" s="69" t="s">
        <v>416</v>
      </c>
      <c r="F1024" s="69">
        <v>29</v>
      </c>
      <c r="G1024" s="69">
        <v>9582</v>
      </c>
      <c r="H1024" s="69">
        <v>5</v>
      </c>
      <c r="I1024" s="69">
        <v>7.5</v>
      </c>
      <c r="J1024" s="69" t="s">
        <v>648</v>
      </c>
      <c r="K1024" s="69" t="s">
        <v>372</v>
      </c>
      <c r="L1024" s="69" t="s">
        <v>665</v>
      </c>
      <c r="M1024" s="69">
        <f t="shared" si="181"/>
        <v>277878</v>
      </c>
      <c r="N1024" s="69">
        <f t="shared" si="182"/>
        <v>13893.9</v>
      </c>
      <c r="O1024" s="69">
        <f t="shared" si="183"/>
        <v>263984.09999999998</v>
      </c>
      <c r="P1024" s="69">
        <f t="shared" si="184"/>
        <v>19798.807499999999</v>
      </c>
      <c r="Q1024" s="69">
        <f t="shared" si="185"/>
        <v>283782.90749999997</v>
      </c>
      <c r="R1024" s="69"/>
      <c r="S1024" s="69"/>
      <c r="T1024" s="69">
        <f t="shared" si="186"/>
        <v>19798.807499999999</v>
      </c>
      <c r="U1024" s="69"/>
      <c r="V1024" s="69"/>
      <c r="W1024" s="69">
        <f t="shared" si="187"/>
        <v>284282.90749999997</v>
      </c>
      <c r="X1024" s="69" t="str">
        <f t="shared" si="188"/>
        <v>High sale</v>
      </c>
      <c r="Y1024" s="69">
        <f t="shared" si="192"/>
        <v>0</v>
      </c>
      <c r="Z1024" s="69" t="str" cm="1">
        <f t="array" ref="Z1024">_xlfn.IFS(Q1024&gt;=300000,"Large",Q1024&gt;=150000,"Medium", Q1024&gt;=0,"Small")</f>
        <v>Medium</v>
      </c>
      <c r="AA1024" s="69" t="str">
        <f t="shared" si="189"/>
        <v>J</v>
      </c>
      <c r="AB1024" s="69" t="str">
        <f t="shared" si="190"/>
        <v>01023</v>
      </c>
      <c r="AC1024" s="69" t="str">
        <f t="shared" si="191"/>
        <v>Bola-East</v>
      </c>
      <c r="AD1024" s="69"/>
      <c r="AE1024" s="69"/>
      <c r="AF1024" s="69"/>
      <c r="AG1024" s="69"/>
      <c r="AH1024" s="70"/>
      <c r="AI1024" s="71"/>
    </row>
    <row r="1025" spans="1:35" x14ac:dyDescent="0.3">
      <c r="A1025" s="72" t="s">
        <v>760</v>
      </c>
      <c r="B1025" s="73" t="s">
        <v>1720</v>
      </c>
      <c r="C1025" s="73" t="s">
        <v>379</v>
      </c>
      <c r="D1025" s="73" t="s">
        <v>663</v>
      </c>
      <c r="E1025" s="73" t="s">
        <v>664</v>
      </c>
      <c r="F1025" s="73">
        <v>39</v>
      </c>
      <c r="G1025" s="73">
        <v>13311</v>
      </c>
      <c r="H1025" s="73">
        <v>0</v>
      </c>
      <c r="I1025" s="73">
        <v>7.5</v>
      </c>
      <c r="J1025" s="73" t="s">
        <v>648</v>
      </c>
      <c r="K1025" s="73" t="s">
        <v>372</v>
      </c>
      <c r="L1025" s="73" t="s">
        <v>636</v>
      </c>
      <c r="M1025" s="73">
        <f t="shared" si="181"/>
        <v>519129</v>
      </c>
      <c r="N1025" s="73">
        <f t="shared" si="182"/>
        <v>0</v>
      </c>
      <c r="O1025" s="73">
        <f t="shared" si="183"/>
        <v>519129</v>
      </c>
      <c r="P1025" s="73">
        <f t="shared" si="184"/>
        <v>38934.675000000003</v>
      </c>
      <c r="Q1025" s="73">
        <f t="shared" si="185"/>
        <v>558063.67500000005</v>
      </c>
      <c r="R1025" s="73"/>
      <c r="S1025" s="73"/>
      <c r="T1025" s="73">
        <f t="shared" si="186"/>
        <v>38934.674999999996</v>
      </c>
      <c r="U1025" s="73"/>
      <c r="V1025" s="73"/>
      <c r="W1025" s="73">
        <f t="shared" si="187"/>
        <v>558563.67500000005</v>
      </c>
      <c r="X1025" s="73" t="str">
        <f t="shared" si="188"/>
        <v>High sale</v>
      </c>
      <c r="Y1025" s="73">
        <f t="shared" si="192"/>
        <v>25956.45</v>
      </c>
      <c r="Z1025" s="73" t="str" cm="1">
        <f t="array" ref="Z1025">_xlfn.IFS(Q1025&gt;=300000,"Large",Q1025&gt;=150000,"Medium", Q1025&gt;=0,"Small")</f>
        <v>Large</v>
      </c>
      <c r="AA1025" s="73" t="str">
        <f t="shared" si="189"/>
        <v>J</v>
      </c>
      <c r="AB1025" s="73" t="str">
        <f t="shared" si="190"/>
        <v>01024</v>
      </c>
      <c r="AC1025" s="73" t="str">
        <f t="shared" si="191"/>
        <v>John-South</v>
      </c>
      <c r="AD1025" s="73"/>
      <c r="AE1025" s="73"/>
      <c r="AF1025" s="73"/>
      <c r="AG1025" s="73"/>
      <c r="AH1025" s="74"/>
      <c r="AI1025" s="75"/>
    </row>
    <row r="1026" spans="1:35" x14ac:dyDescent="0.3">
      <c r="A1026" s="76" t="s">
        <v>824</v>
      </c>
      <c r="B1026" s="69" t="s">
        <v>1721</v>
      </c>
      <c r="C1026" s="69" t="s">
        <v>646</v>
      </c>
      <c r="D1026" s="69" t="s">
        <v>685</v>
      </c>
      <c r="E1026" s="69" t="s">
        <v>406</v>
      </c>
      <c r="F1026" s="69">
        <v>5</v>
      </c>
      <c r="G1026" s="69">
        <v>811</v>
      </c>
      <c r="H1026" s="69">
        <v>5</v>
      </c>
      <c r="I1026" s="69">
        <v>7.5</v>
      </c>
      <c r="J1026" s="69" t="s">
        <v>642</v>
      </c>
      <c r="K1026" s="69" t="s">
        <v>384</v>
      </c>
      <c r="L1026" s="69" t="s">
        <v>665</v>
      </c>
      <c r="M1026" s="69">
        <f t="shared" ref="M1026:M1089" si="193">SUM(F1026*G1026)</f>
        <v>4055</v>
      </c>
      <c r="N1026" s="69">
        <f t="shared" ref="N1026:N1089" si="194">SUM(M1026*H1026/100)</f>
        <v>202.75</v>
      </c>
      <c r="O1026" s="69">
        <f t="shared" ref="O1026:O1089" si="195">SUM(M1026-N1026)</f>
        <v>3852.25</v>
      </c>
      <c r="P1026" s="69">
        <f t="shared" ref="P1026:P1089" si="196">SUM(O1026*I1026/100)</f>
        <v>288.91874999999999</v>
      </c>
      <c r="Q1026" s="69">
        <f t="shared" ref="Q1026:Q1089" si="197">SUM(P1026+O1026)</f>
        <v>4141.1687499999998</v>
      </c>
      <c r="R1026" s="69"/>
      <c r="S1026" s="69"/>
      <c r="T1026" s="69">
        <f t="shared" ref="T1026:T1089" si="198">$S$4*O1026</f>
        <v>288.91874999999999</v>
      </c>
      <c r="U1026" s="69"/>
      <c r="V1026" s="69"/>
      <c r="W1026" s="69">
        <f t="shared" ref="W1026:W1089" si="199">Q1026+$V$5</f>
        <v>4641.1687499999998</v>
      </c>
      <c r="X1026" s="69" t="str">
        <f t="shared" ref="X1026:X1089" si="200">IF(Q1026&gt;=100000,"High sale","Low Sale")</f>
        <v>Low Sale</v>
      </c>
      <c r="Y1026" s="69">
        <f t="shared" si="192"/>
        <v>0</v>
      </c>
      <c r="Z1026" s="69" t="str" cm="1">
        <f t="array" ref="Z1026">_xlfn.IFS(Q1026&gt;=300000,"Large",Q1026&gt;=150000,"Medium", Q1026&gt;=0,"Small")</f>
        <v>Small</v>
      </c>
      <c r="AA1026" s="69" t="str">
        <f t="shared" ref="AA1026:AA1089" si="201">TEXT(A1026,"mmmmm")</f>
        <v>J</v>
      </c>
      <c r="AB1026" s="69" t="str">
        <f t="shared" ref="AB1026:AB1089" si="202">RIGHT(B1026,5)</f>
        <v>01025</v>
      </c>
      <c r="AC1026" s="69" t="str">
        <f t="shared" ref="AC1026:AC1089" si="203">_xlfn.CONCAT((C1026&amp;"-"&amp;L1026))</f>
        <v>Lucky-East</v>
      </c>
      <c r="AD1026" s="69"/>
      <c r="AE1026" s="69"/>
      <c r="AF1026" s="69"/>
      <c r="AG1026" s="69"/>
      <c r="AH1026" s="70"/>
      <c r="AI1026" s="71"/>
    </row>
    <row r="1027" spans="1:35" x14ac:dyDescent="0.3">
      <c r="A1027" s="72" t="s">
        <v>721</v>
      </c>
      <c r="B1027" s="73" t="s">
        <v>1722</v>
      </c>
      <c r="C1027" s="73" t="s">
        <v>646</v>
      </c>
      <c r="D1027" s="73" t="s">
        <v>681</v>
      </c>
      <c r="E1027" s="73" t="s">
        <v>673</v>
      </c>
      <c r="F1027" s="73">
        <v>41</v>
      </c>
      <c r="G1027" s="73">
        <v>2693</v>
      </c>
      <c r="H1027" s="73">
        <v>5</v>
      </c>
      <c r="I1027" s="73">
        <v>7.5</v>
      </c>
      <c r="J1027" s="73" t="s">
        <v>656</v>
      </c>
      <c r="K1027" s="73" t="s">
        <v>384</v>
      </c>
      <c r="L1027" s="73" t="s">
        <v>649</v>
      </c>
      <c r="M1027" s="73">
        <f t="shared" si="193"/>
        <v>110413</v>
      </c>
      <c r="N1027" s="73">
        <f t="shared" si="194"/>
        <v>5520.65</v>
      </c>
      <c r="O1027" s="73">
        <f t="shared" si="195"/>
        <v>104892.35</v>
      </c>
      <c r="P1027" s="73">
        <f t="shared" si="196"/>
        <v>7866.9262500000004</v>
      </c>
      <c r="Q1027" s="73">
        <f t="shared" si="197"/>
        <v>112759.27625000001</v>
      </c>
      <c r="R1027" s="73"/>
      <c r="S1027" s="73"/>
      <c r="T1027" s="73">
        <f t="shared" si="198"/>
        <v>7866.9262500000004</v>
      </c>
      <c r="U1027" s="73"/>
      <c r="V1027" s="73"/>
      <c r="W1027" s="73">
        <f t="shared" si="199"/>
        <v>113259.27625000001</v>
      </c>
      <c r="X1027" s="73" t="str">
        <f t="shared" si="200"/>
        <v>High sale</v>
      </c>
      <c r="Y1027" s="73">
        <f t="shared" ref="Y1027:Y1090" si="204">IF(F1027&gt;=30,O1027*5%,0)</f>
        <v>5244.6175000000003</v>
      </c>
      <c r="Z1027" s="73" t="str" cm="1">
        <f t="array" ref="Z1027">_xlfn.IFS(Q1027&gt;=300000,"Large",Q1027&gt;=150000,"Medium", Q1027&gt;=0,"Small")</f>
        <v>Small</v>
      </c>
      <c r="AA1027" s="73" t="str">
        <f t="shared" si="201"/>
        <v>J</v>
      </c>
      <c r="AB1027" s="73" t="str">
        <f t="shared" si="202"/>
        <v>01026</v>
      </c>
      <c r="AC1027" s="73" t="str">
        <f t="shared" si="203"/>
        <v>Lucky-West</v>
      </c>
      <c r="AD1027" s="73"/>
      <c r="AE1027" s="73"/>
      <c r="AF1027" s="73"/>
      <c r="AG1027" s="73"/>
      <c r="AH1027" s="74"/>
      <c r="AI1027" s="75"/>
    </row>
    <row r="1028" spans="1:35" x14ac:dyDescent="0.3">
      <c r="A1028" s="76" t="s">
        <v>632</v>
      </c>
      <c r="B1028" s="69" t="s">
        <v>1723</v>
      </c>
      <c r="C1028" s="69" t="s">
        <v>89</v>
      </c>
      <c r="D1028" s="69" t="s">
        <v>672</v>
      </c>
      <c r="E1028" s="69" t="s">
        <v>673</v>
      </c>
      <c r="F1028" s="69">
        <v>50</v>
      </c>
      <c r="G1028" s="69">
        <v>2547</v>
      </c>
      <c r="H1028" s="69">
        <v>15</v>
      </c>
      <c r="I1028" s="69">
        <v>7.5</v>
      </c>
      <c r="J1028" s="69" t="s">
        <v>656</v>
      </c>
      <c r="K1028" s="69" t="s">
        <v>372</v>
      </c>
      <c r="L1028" s="69" t="s">
        <v>649</v>
      </c>
      <c r="M1028" s="69">
        <f t="shared" si="193"/>
        <v>127350</v>
      </c>
      <c r="N1028" s="69">
        <f t="shared" si="194"/>
        <v>19102.5</v>
      </c>
      <c r="O1028" s="69">
        <f t="shared" si="195"/>
        <v>108247.5</v>
      </c>
      <c r="P1028" s="69">
        <f t="shared" si="196"/>
        <v>8118.5625</v>
      </c>
      <c r="Q1028" s="69">
        <f t="shared" si="197"/>
        <v>116366.0625</v>
      </c>
      <c r="R1028" s="69"/>
      <c r="S1028" s="69"/>
      <c r="T1028" s="69">
        <f t="shared" si="198"/>
        <v>8118.5625</v>
      </c>
      <c r="U1028" s="69"/>
      <c r="V1028" s="69"/>
      <c r="W1028" s="69">
        <f t="shared" si="199"/>
        <v>116866.0625</v>
      </c>
      <c r="X1028" s="69" t="str">
        <f t="shared" si="200"/>
        <v>High sale</v>
      </c>
      <c r="Y1028" s="69">
        <f t="shared" si="204"/>
        <v>5412.375</v>
      </c>
      <c r="Z1028" s="69" t="str" cm="1">
        <f t="array" ref="Z1028">_xlfn.IFS(Q1028&gt;=300000,"Large",Q1028&gt;=150000,"Medium", Q1028&gt;=0,"Small")</f>
        <v>Small</v>
      </c>
      <c r="AA1028" s="69" t="str">
        <f t="shared" si="201"/>
        <v>J</v>
      </c>
      <c r="AB1028" s="69" t="str">
        <f t="shared" si="202"/>
        <v>01027</v>
      </c>
      <c r="AC1028" s="69" t="str">
        <f t="shared" si="203"/>
        <v>Chinedu-West</v>
      </c>
      <c r="AD1028" s="69"/>
      <c r="AE1028" s="69"/>
      <c r="AF1028" s="69"/>
      <c r="AG1028" s="69"/>
      <c r="AH1028" s="70"/>
      <c r="AI1028" s="71"/>
    </row>
    <row r="1029" spans="1:35" x14ac:dyDescent="0.3">
      <c r="A1029" s="72" t="s">
        <v>666</v>
      </c>
      <c r="B1029" s="73" t="s">
        <v>1724</v>
      </c>
      <c r="C1029" s="73" t="s">
        <v>379</v>
      </c>
      <c r="D1029" s="73" t="s">
        <v>640</v>
      </c>
      <c r="E1029" s="73" t="s">
        <v>641</v>
      </c>
      <c r="F1029" s="73">
        <v>3</v>
      </c>
      <c r="G1029" s="73">
        <v>1314</v>
      </c>
      <c r="H1029" s="73">
        <v>5</v>
      </c>
      <c r="I1029" s="73">
        <v>7.5</v>
      </c>
      <c r="J1029" s="73" t="s">
        <v>656</v>
      </c>
      <c r="K1029" s="73" t="s">
        <v>384</v>
      </c>
      <c r="L1029" s="73" t="s">
        <v>643</v>
      </c>
      <c r="M1029" s="73">
        <f t="shared" si="193"/>
        <v>3942</v>
      </c>
      <c r="N1029" s="73">
        <f t="shared" si="194"/>
        <v>197.1</v>
      </c>
      <c r="O1029" s="73">
        <f t="shared" si="195"/>
        <v>3744.9</v>
      </c>
      <c r="P1029" s="73">
        <f t="shared" si="196"/>
        <v>280.86750000000001</v>
      </c>
      <c r="Q1029" s="73">
        <f t="shared" si="197"/>
        <v>4025.7674999999999</v>
      </c>
      <c r="R1029" s="73"/>
      <c r="S1029" s="73"/>
      <c r="T1029" s="73">
        <f t="shared" si="198"/>
        <v>280.86750000000001</v>
      </c>
      <c r="U1029" s="73"/>
      <c r="V1029" s="73"/>
      <c r="W1029" s="73">
        <f t="shared" si="199"/>
        <v>4525.7674999999999</v>
      </c>
      <c r="X1029" s="73" t="str">
        <f t="shared" si="200"/>
        <v>Low Sale</v>
      </c>
      <c r="Y1029" s="73">
        <f t="shared" si="204"/>
        <v>0</v>
      </c>
      <c r="Z1029" s="73" t="str" cm="1">
        <f t="array" ref="Z1029">_xlfn.IFS(Q1029&gt;=300000,"Large",Q1029&gt;=150000,"Medium", Q1029&gt;=0,"Small")</f>
        <v>Small</v>
      </c>
      <c r="AA1029" s="73" t="str">
        <f t="shared" si="201"/>
        <v>J</v>
      </c>
      <c r="AB1029" s="73" t="str">
        <f t="shared" si="202"/>
        <v>01028</v>
      </c>
      <c r="AC1029" s="73" t="str">
        <f t="shared" si="203"/>
        <v>John-North</v>
      </c>
      <c r="AD1029" s="73"/>
      <c r="AE1029" s="73"/>
      <c r="AF1029" s="73"/>
      <c r="AG1029" s="73"/>
      <c r="AH1029" s="74"/>
      <c r="AI1029" s="75"/>
    </row>
    <row r="1030" spans="1:35" x14ac:dyDescent="0.3">
      <c r="A1030" s="76" t="s">
        <v>727</v>
      </c>
      <c r="B1030" s="69" t="s">
        <v>1725</v>
      </c>
      <c r="C1030" s="69" t="s">
        <v>93</v>
      </c>
      <c r="D1030" s="69" t="s">
        <v>672</v>
      </c>
      <c r="E1030" s="69" t="s">
        <v>673</v>
      </c>
      <c r="F1030" s="69">
        <v>18</v>
      </c>
      <c r="G1030" s="69">
        <v>4956</v>
      </c>
      <c r="H1030" s="69">
        <v>0</v>
      </c>
      <c r="I1030" s="69">
        <v>7.5</v>
      </c>
      <c r="J1030" s="69" t="s">
        <v>642</v>
      </c>
      <c r="K1030" s="69" t="s">
        <v>372</v>
      </c>
      <c r="L1030" s="69" t="s">
        <v>643</v>
      </c>
      <c r="M1030" s="69">
        <f t="shared" si="193"/>
        <v>89208</v>
      </c>
      <c r="N1030" s="69">
        <f t="shared" si="194"/>
        <v>0</v>
      </c>
      <c r="O1030" s="69">
        <f t="shared" si="195"/>
        <v>89208</v>
      </c>
      <c r="P1030" s="69">
        <f t="shared" si="196"/>
        <v>6690.6</v>
      </c>
      <c r="Q1030" s="69">
        <f t="shared" si="197"/>
        <v>95898.6</v>
      </c>
      <c r="R1030" s="69"/>
      <c r="S1030" s="69"/>
      <c r="T1030" s="69">
        <f t="shared" si="198"/>
        <v>6690.5999999999995</v>
      </c>
      <c r="U1030" s="69"/>
      <c r="V1030" s="69"/>
      <c r="W1030" s="69">
        <f t="shared" si="199"/>
        <v>96398.6</v>
      </c>
      <c r="X1030" s="69" t="str">
        <f t="shared" si="200"/>
        <v>Low Sale</v>
      </c>
      <c r="Y1030" s="69">
        <f t="shared" si="204"/>
        <v>0</v>
      </c>
      <c r="Z1030" s="69" t="str" cm="1">
        <f t="array" ref="Z1030">_xlfn.IFS(Q1030&gt;=300000,"Large",Q1030&gt;=150000,"Medium", Q1030&gt;=0,"Small")</f>
        <v>Small</v>
      </c>
      <c r="AA1030" s="69" t="str">
        <f t="shared" si="201"/>
        <v>J</v>
      </c>
      <c r="AB1030" s="69" t="str">
        <f t="shared" si="202"/>
        <v>01029</v>
      </c>
      <c r="AC1030" s="69" t="str">
        <f t="shared" si="203"/>
        <v>Ibrahim-North</v>
      </c>
      <c r="AD1030" s="69"/>
      <c r="AE1030" s="69"/>
      <c r="AF1030" s="69"/>
      <c r="AG1030" s="69"/>
      <c r="AH1030" s="70"/>
      <c r="AI1030" s="71"/>
    </row>
    <row r="1031" spans="1:35" x14ac:dyDescent="0.3">
      <c r="A1031" s="72" t="s">
        <v>637</v>
      </c>
      <c r="B1031" s="73" t="s">
        <v>1726</v>
      </c>
      <c r="C1031" s="73" t="s">
        <v>373</v>
      </c>
      <c r="D1031" s="73" t="s">
        <v>634</v>
      </c>
      <c r="E1031" s="73" t="s">
        <v>377</v>
      </c>
      <c r="F1031" s="73">
        <v>7</v>
      </c>
      <c r="G1031" s="73">
        <v>7378</v>
      </c>
      <c r="H1031" s="73">
        <v>0</v>
      </c>
      <c r="I1031" s="73">
        <v>7.5</v>
      </c>
      <c r="J1031" s="73" t="s">
        <v>648</v>
      </c>
      <c r="K1031" s="73" t="s">
        <v>392</v>
      </c>
      <c r="L1031" s="73" t="s">
        <v>636</v>
      </c>
      <c r="M1031" s="73">
        <f t="shared" si="193"/>
        <v>51646</v>
      </c>
      <c r="N1031" s="73">
        <f t="shared" si="194"/>
        <v>0</v>
      </c>
      <c r="O1031" s="73">
        <f t="shared" si="195"/>
        <v>51646</v>
      </c>
      <c r="P1031" s="73">
        <f t="shared" si="196"/>
        <v>3873.45</v>
      </c>
      <c r="Q1031" s="73">
        <f t="shared" si="197"/>
        <v>55519.45</v>
      </c>
      <c r="R1031" s="73"/>
      <c r="S1031" s="73"/>
      <c r="T1031" s="73">
        <f t="shared" si="198"/>
        <v>3873.45</v>
      </c>
      <c r="U1031" s="73"/>
      <c r="V1031" s="73"/>
      <c r="W1031" s="73">
        <f t="shared" si="199"/>
        <v>56019.45</v>
      </c>
      <c r="X1031" s="73" t="str">
        <f t="shared" si="200"/>
        <v>Low Sale</v>
      </c>
      <c r="Y1031" s="73">
        <f t="shared" si="204"/>
        <v>0</v>
      </c>
      <c r="Z1031" s="73" t="str" cm="1">
        <f t="array" ref="Z1031">_xlfn.IFS(Q1031&gt;=300000,"Large",Q1031&gt;=150000,"Medium", Q1031&gt;=0,"Small")</f>
        <v>Small</v>
      </c>
      <c r="AA1031" s="73" t="str">
        <f t="shared" si="201"/>
        <v>J</v>
      </c>
      <c r="AB1031" s="73" t="str">
        <f t="shared" si="202"/>
        <v>01030</v>
      </c>
      <c r="AC1031" s="73" t="str">
        <f t="shared" si="203"/>
        <v>Fatima-South</v>
      </c>
      <c r="AD1031" s="73"/>
      <c r="AE1031" s="73"/>
      <c r="AF1031" s="73"/>
      <c r="AG1031" s="73"/>
      <c r="AH1031" s="74"/>
      <c r="AI1031" s="75"/>
    </row>
    <row r="1032" spans="1:35" x14ac:dyDescent="0.3">
      <c r="A1032" s="76" t="s">
        <v>658</v>
      </c>
      <c r="B1032" s="69" t="s">
        <v>1727</v>
      </c>
      <c r="C1032" s="69" t="s">
        <v>639</v>
      </c>
      <c r="D1032" s="69" t="s">
        <v>740</v>
      </c>
      <c r="E1032" s="69" t="s">
        <v>408</v>
      </c>
      <c r="F1032" s="69">
        <v>31</v>
      </c>
      <c r="G1032" s="69">
        <v>8909</v>
      </c>
      <c r="H1032" s="69">
        <v>5</v>
      </c>
      <c r="I1032" s="69">
        <v>7.5</v>
      </c>
      <c r="J1032" s="69" t="s">
        <v>635</v>
      </c>
      <c r="K1032" s="69" t="s">
        <v>372</v>
      </c>
      <c r="L1032" s="69" t="s">
        <v>665</v>
      </c>
      <c r="M1032" s="69">
        <f t="shared" si="193"/>
        <v>276179</v>
      </c>
      <c r="N1032" s="69">
        <f t="shared" si="194"/>
        <v>13808.95</v>
      </c>
      <c r="O1032" s="69">
        <f t="shared" si="195"/>
        <v>262370.05</v>
      </c>
      <c r="P1032" s="69">
        <f t="shared" si="196"/>
        <v>19677.75375</v>
      </c>
      <c r="Q1032" s="69">
        <f t="shared" si="197"/>
        <v>282047.80374999996</v>
      </c>
      <c r="R1032" s="69"/>
      <c r="S1032" s="69"/>
      <c r="T1032" s="69">
        <f t="shared" si="198"/>
        <v>19677.75375</v>
      </c>
      <c r="U1032" s="69"/>
      <c r="V1032" s="69"/>
      <c r="W1032" s="69">
        <f t="shared" si="199"/>
        <v>282547.80374999996</v>
      </c>
      <c r="X1032" s="69" t="str">
        <f t="shared" si="200"/>
        <v>High sale</v>
      </c>
      <c r="Y1032" s="69">
        <f t="shared" si="204"/>
        <v>13118.502500000001</v>
      </c>
      <c r="Z1032" s="69" t="str" cm="1">
        <f t="array" ref="Z1032">_xlfn.IFS(Q1032&gt;=300000,"Large",Q1032&gt;=150000,"Medium", Q1032&gt;=0,"Small")</f>
        <v>Medium</v>
      </c>
      <c r="AA1032" s="69" t="str">
        <f t="shared" si="201"/>
        <v>J</v>
      </c>
      <c r="AB1032" s="69" t="str">
        <f t="shared" si="202"/>
        <v>01031</v>
      </c>
      <c r="AC1032" s="69" t="str">
        <f t="shared" si="203"/>
        <v>Grace-East</v>
      </c>
      <c r="AD1032" s="69"/>
      <c r="AE1032" s="69"/>
      <c r="AF1032" s="69"/>
      <c r="AG1032" s="69"/>
      <c r="AH1032" s="70"/>
      <c r="AI1032" s="71"/>
    </row>
    <row r="1033" spans="1:35" x14ac:dyDescent="0.3">
      <c r="A1033" s="72" t="s">
        <v>699</v>
      </c>
      <c r="B1033" s="73" t="s">
        <v>1728</v>
      </c>
      <c r="C1033" s="73" t="s">
        <v>646</v>
      </c>
      <c r="D1033" s="73" t="s">
        <v>663</v>
      </c>
      <c r="E1033" s="73" t="s">
        <v>664</v>
      </c>
      <c r="F1033" s="73">
        <v>3</v>
      </c>
      <c r="G1033" s="73">
        <v>2408</v>
      </c>
      <c r="H1033" s="73">
        <v>5</v>
      </c>
      <c r="I1033" s="73">
        <v>7.5</v>
      </c>
      <c r="J1033" s="73" t="s">
        <v>642</v>
      </c>
      <c r="K1033" s="73" t="s">
        <v>384</v>
      </c>
      <c r="L1033" s="73" t="s">
        <v>665</v>
      </c>
      <c r="M1033" s="73">
        <f t="shared" si="193"/>
        <v>7224</v>
      </c>
      <c r="N1033" s="73">
        <f t="shared" si="194"/>
        <v>361.2</v>
      </c>
      <c r="O1033" s="73">
        <f t="shared" si="195"/>
        <v>6862.8</v>
      </c>
      <c r="P1033" s="73">
        <f t="shared" si="196"/>
        <v>514.71</v>
      </c>
      <c r="Q1033" s="73">
        <f t="shared" si="197"/>
        <v>7377.51</v>
      </c>
      <c r="R1033" s="73"/>
      <c r="S1033" s="73"/>
      <c r="T1033" s="73">
        <f t="shared" si="198"/>
        <v>514.71</v>
      </c>
      <c r="U1033" s="73"/>
      <c r="V1033" s="73"/>
      <c r="W1033" s="73">
        <f t="shared" si="199"/>
        <v>7877.51</v>
      </c>
      <c r="X1033" s="73" t="str">
        <f t="shared" si="200"/>
        <v>Low Sale</v>
      </c>
      <c r="Y1033" s="73">
        <f t="shared" si="204"/>
        <v>0</v>
      </c>
      <c r="Z1033" s="73" t="str" cm="1">
        <f t="array" ref="Z1033">_xlfn.IFS(Q1033&gt;=300000,"Large",Q1033&gt;=150000,"Medium", Q1033&gt;=0,"Small")</f>
        <v>Small</v>
      </c>
      <c r="AA1033" s="73" t="str">
        <f t="shared" si="201"/>
        <v>J</v>
      </c>
      <c r="AB1033" s="73" t="str">
        <f t="shared" si="202"/>
        <v>01032</v>
      </c>
      <c r="AC1033" s="73" t="str">
        <f t="shared" si="203"/>
        <v>Lucky-East</v>
      </c>
      <c r="AD1033" s="73"/>
      <c r="AE1033" s="73"/>
      <c r="AF1033" s="73"/>
      <c r="AG1033" s="73"/>
      <c r="AH1033" s="74"/>
      <c r="AI1033" s="75"/>
    </row>
    <row r="1034" spans="1:35" x14ac:dyDescent="0.3">
      <c r="A1034" s="76" t="s">
        <v>691</v>
      </c>
      <c r="B1034" s="69" t="s">
        <v>1729</v>
      </c>
      <c r="C1034" s="69" t="s">
        <v>379</v>
      </c>
      <c r="D1034" s="69" t="s">
        <v>740</v>
      </c>
      <c r="E1034" s="69" t="s">
        <v>408</v>
      </c>
      <c r="F1034" s="69">
        <v>40</v>
      </c>
      <c r="G1034" s="69">
        <v>10449</v>
      </c>
      <c r="H1034" s="69">
        <v>5</v>
      </c>
      <c r="I1034" s="69">
        <v>7.5</v>
      </c>
      <c r="J1034" s="69" t="s">
        <v>642</v>
      </c>
      <c r="K1034" s="69" t="s">
        <v>384</v>
      </c>
      <c r="L1034" s="69" t="s">
        <v>649</v>
      </c>
      <c r="M1034" s="69">
        <f t="shared" si="193"/>
        <v>417960</v>
      </c>
      <c r="N1034" s="69">
        <f t="shared" si="194"/>
        <v>20898</v>
      </c>
      <c r="O1034" s="69">
        <f t="shared" si="195"/>
        <v>397062</v>
      </c>
      <c r="P1034" s="69">
        <f t="shared" si="196"/>
        <v>29779.65</v>
      </c>
      <c r="Q1034" s="69">
        <f t="shared" si="197"/>
        <v>426841.65</v>
      </c>
      <c r="R1034" s="69"/>
      <c r="S1034" s="69"/>
      <c r="T1034" s="69">
        <f t="shared" si="198"/>
        <v>29779.649999999998</v>
      </c>
      <c r="U1034" s="69"/>
      <c r="V1034" s="69"/>
      <c r="W1034" s="69">
        <f t="shared" si="199"/>
        <v>427341.65</v>
      </c>
      <c r="X1034" s="69" t="str">
        <f t="shared" si="200"/>
        <v>High sale</v>
      </c>
      <c r="Y1034" s="69">
        <f t="shared" si="204"/>
        <v>19853.100000000002</v>
      </c>
      <c r="Z1034" s="69" t="str" cm="1">
        <f t="array" ref="Z1034">_xlfn.IFS(Q1034&gt;=300000,"Large",Q1034&gt;=150000,"Medium", Q1034&gt;=0,"Small")</f>
        <v>Large</v>
      </c>
      <c r="AA1034" s="69" t="str">
        <f t="shared" si="201"/>
        <v>J</v>
      </c>
      <c r="AB1034" s="69" t="str">
        <f t="shared" si="202"/>
        <v>01033</v>
      </c>
      <c r="AC1034" s="69" t="str">
        <f t="shared" si="203"/>
        <v>John-West</v>
      </c>
      <c r="AD1034" s="69"/>
      <c r="AE1034" s="69"/>
      <c r="AF1034" s="69"/>
      <c r="AG1034" s="69"/>
      <c r="AH1034" s="70"/>
      <c r="AI1034" s="71"/>
    </row>
    <row r="1035" spans="1:35" x14ac:dyDescent="0.3">
      <c r="A1035" s="72" t="s">
        <v>743</v>
      </c>
      <c r="B1035" s="73" t="s">
        <v>1730</v>
      </c>
      <c r="C1035" s="73" t="s">
        <v>373</v>
      </c>
      <c r="D1035" s="73" t="s">
        <v>698</v>
      </c>
      <c r="E1035" s="73" t="s">
        <v>377</v>
      </c>
      <c r="F1035" s="73">
        <v>39</v>
      </c>
      <c r="G1035" s="73">
        <v>9881</v>
      </c>
      <c r="H1035" s="73">
        <v>10</v>
      </c>
      <c r="I1035" s="73">
        <v>7.5</v>
      </c>
      <c r="J1035" s="73" t="s">
        <v>635</v>
      </c>
      <c r="K1035" s="73" t="s">
        <v>372</v>
      </c>
      <c r="L1035" s="73" t="s">
        <v>643</v>
      </c>
      <c r="M1035" s="73">
        <f t="shared" si="193"/>
        <v>385359</v>
      </c>
      <c r="N1035" s="73">
        <f t="shared" si="194"/>
        <v>38535.9</v>
      </c>
      <c r="O1035" s="73">
        <f t="shared" si="195"/>
        <v>346823.1</v>
      </c>
      <c r="P1035" s="73">
        <f t="shared" si="196"/>
        <v>26011.732499999998</v>
      </c>
      <c r="Q1035" s="73">
        <f t="shared" si="197"/>
        <v>372834.83249999996</v>
      </c>
      <c r="R1035" s="73"/>
      <c r="S1035" s="73"/>
      <c r="T1035" s="73">
        <f t="shared" si="198"/>
        <v>26011.732499999998</v>
      </c>
      <c r="U1035" s="73"/>
      <c r="V1035" s="73"/>
      <c r="W1035" s="73">
        <f t="shared" si="199"/>
        <v>373334.83249999996</v>
      </c>
      <c r="X1035" s="73" t="str">
        <f t="shared" si="200"/>
        <v>High sale</v>
      </c>
      <c r="Y1035" s="73">
        <f t="shared" si="204"/>
        <v>17341.154999999999</v>
      </c>
      <c r="Z1035" s="73" t="str" cm="1">
        <f t="array" ref="Z1035">_xlfn.IFS(Q1035&gt;=300000,"Large",Q1035&gt;=150000,"Medium", Q1035&gt;=0,"Small")</f>
        <v>Large</v>
      </c>
      <c r="AA1035" s="73" t="str">
        <f t="shared" si="201"/>
        <v>J</v>
      </c>
      <c r="AB1035" s="73" t="str">
        <f t="shared" si="202"/>
        <v>01034</v>
      </c>
      <c r="AC1035" s="73" t="str">
        <f t="shared" si="203"/>
        <v>Fatima-North</v>
      </c>
      <c r="AD1035" s="73"/>
      <c r="AE1035" s="73"/>
      <c r="AF1035" s="73"/>
      <c r="AG1035" s="73"/>
      <c r="AH1035" s="74"/>
      <c r="AI1035" s="75"/>
    </row>
    <row r="1036" spans="1:35" x14ac:dyDescent="0.3">
      <c r="A1036" s="76" t="s">
        <v>679</v>
      </c>
      <c r="B1036" s="69" t="s">
        <v>1731</v>
      </c>
      <c r="C1036" s="69" t="s">
        <v>646</v>
      </c>
      <c r="D1036" s="69" t="s">
        <v>246</v>
      </c>
      <c r="E1036" s="69" t="s">
        <v>416</v>
      </c>
      <c r="F1036" s="69">
        <v>27</v>
      </c>
      <c r="G1036" s="69">
        <v>979</v>
      </c>
      <c r="H1036" s="69">
        <v>15</v>
      </c>
      <c r="I1036" s="69">
        <v>7.5</v>
      </c>
      <c r="J1036" s="69" t="s">
        <v>656</v>
      </c>
      <c r="K1036" s="69" t="s">
        <v>392</v>
      </c>
      <c r="L1036" s="69" t="s">
        <v>636</v>
      </c>
      <c r="M1036" s="69">
        <f t="shared" si="193"/>
        <v>26433</v>
      </c>
      <c r="N1036" s="69">
        <f t="shared" si="194"/>
        <v>3964.95</v>
      </c>
      <c r="O1036" s="69">
        <f t="shared" si="195"/>
        <v>22468.05</v>
      </c>
      <c r="P1036" s="69">
        <f t="shared" si="196"/>
        <v>1685.10375</v>
      </c>
      <c r="Q1036" s="69">
        <f t="shared" si="197"/>
        <v>24153.153749999998</v>
      </c>
      <c r="R1036" s="69"/>
      <c r="S1036" s="69"/>
      <c r="T1036" s="69">
        <f t="shared" si="198"/>
        <v>1685.10375</v>
      </c>
      <c r="U1036" s="69"/>
      <c r="V1036" s="69"/>
      <c r="W1036" s="69">
        <f t="shared" si="199"/>
        <v>24653.153749999998</v>
      </c>
      <c r="X1036" s="69" t="str">
        <f t="shared" si="200"/>
        <v>Low Sale</v>
      </c>
      <c r="Y1036" s="69">
        <f t="shared" si="204"/>
        <v>0</v>
      </c>
      <c r="Z1036" s="69" t="str" cm="1">
        <f t="array" ref="Z1036">_xlfn.IFS(Q1036&gt;=300000,"Large",Q1036&gt;=150000,"Medium", Q1036&gt;=0,"Small")</f>
        <v>Small</v>
      </c>
      <c r="AA1036" s="69" t="str">
        <f t="shared" si="201"/>
        <v>J</v>
      </c>
      <c r="AB1036" s="69" t="str">
        <f t="shared" si="202"/>
        <v>01035</v>
      </c>
      <c r="AC1036" s="69" t="str">
        <f t="shared" si="203"/>
        <v>Lucky-South</v>
      </c>
      <c r="AD1036" s="69"/>
      <c r="AE1036" s="69"/>
      <c r="AF1036" s="69"/>
      <c r="AG1036" s="69"/>
      <c r="AH1036" s="70"/>
      <c r="AI1036" s="71"/>
    </row>
    <row r="1037" spans="1:35" x14ac:dyDescent="0.3">
      <c r="A1037" s="72" t="s">
        <v>696</v>
      </c>
      <c r="B1037" s="73" t="s">
        <v>1732</v>
      </c>
      <c r="C1037" s="73" t="s">
        <v>373</v>
      </c>
      <c r="D1037" s="73" t="s">
        <v>690</v>
      </c>
      <c r="E1037" s="73" t="s">
        <v>408</v>
      </c>
      <c r="F1037" s="73">
        <v>36</v>
      </c>
      <c r="G1037" s="73">
        <v>6927</v>
      </c>
      <c r="H1037" s="73">
        <v>5</v>
      </c>
      <c r="I1037" s="73">
        <v>7.5</v>
      </c>
      <c r="J1037" s="73" t="s">
        <v>642</v>
      </c>
      <c r="K1037" s="73" t="s">
        <v>372</v>
      </c>
      <c r="L1037" s="73" t="s">
        <v>649</v>
      </c>
      <c r="M1037" s="73">
        <f t="shared" si="193"/>
        <v>249372</v>
      </c>
      <c r="N1037" s="73">
        <f t="shared" si="194"/>
        <v>12468.6</v>
      </c>
      <c r="O1037" s="73">
        <f t="shared" si="195"/>
        <v>236903.4</v>
      </c>
      <c r="P1037" s="73">
        <f t="shared" si="196"/>
        <v>17767.755000000001</v>
      </c>
      <c r="Q1037" s="73">
        <f t="shared" si="197"/>
        <v>254671.155</v>
      </c>
      <c r="R1037" s="73"/>
      <c r="S1037" s="73"/>
      <c r="T1037" s="73">
        <f t="shared" si="198"/>
        <v>17767.754999999997</v>
      </c>
      <c r="U1037" s="73"/>
      <c r="V1037" s="73"/>
      <c r="W1037" s="73">
        <f t="shared" si="199"/>
        <v>255171.155</v>
      </c>
      <c r="X1037" s="73" t="str">
        <f t="shared" si="200"/>
        <v>High sale</v>
      </c>
      <c r="Y1037" s="73">
        <f t="shared" si="204"/>
        <v>11845.17</v>
      </c>
      <c r="Z1037" s="73" t="str" cm="1">
        <f t="array" ref="Z1037">_xlfn.IFS(Q1037&gt;=300000,"Large",Q1037&gt;=150000,"Medium", Q1037&gt;=0,"Small")</f>
        <v>Medium</v>
      </c>
      <c r="AA1037" s="73" t="str">
        <f t="shared" si="201"/>
        <v>J</v>
      </c>
      <c r="AB1037" s="73" t="str">
        <f t="shared" si="202"/>
        <v>01036</v>
      </c>
      <c r="AC1037" s="73" t="str">
        <f t="shared" si="203"/>
        <v>Fatima-West</v>
      </c>
      <c r="AD1037" s="73"/>
      <c r="AE1037" s="73"/>
      <c r="AF1037" s="73"/>
      <c r="AG1037" s="73"/>
      <c r="AH1037" s="74"/>
      <c r="AI1037" s="75"/>
    </row>
    <row r="1038" spans="1:35" x14ac:dyDescent="0.3">
      <c r="A1038" s="76" t="s">
        <v>824</v>
      </c>
      <c r="B1038" s="69" t="s">
        <v>1733</v>
      </c>
      <c r="C1038" s="69" t="s">
        <v>89</v>
      </c>
      <c r="D1038" s="69" t="s">
        <v>246</v>
      </c>
      <c r="E1038" s="69" t="s">
        <v>416</v>
      </c>
      <c r="F1038" s="69">
        <v>6</v>
      </c>
      <c r="G1038" s="69">
        <v>8296</v>
      </c>
      <c r="H1038" s="69">
        <v>0</v>
      </c>
      <c r="I1038" s="69">
        <v>7.5</v>
      </c>
      <c r="J1038" s="69" t="s">
        <v>648</v>
      </c>
      <c r="K1038" s="69" t="s">
        <v>372</v>
      </c>
      <c r="L1038" s="69" t="s">
        <v>649</v>
      </c>
      <c r="M1038" s="69">
        <f t="shared" si="193"/>
        <v>49776</v>
      </c>
      <c r="N1038" s="69">
        <f t="shared" si="194"/>
        <v>0</v>
      </c>
      <c r="O1038" s="69">
        <f t="shared" si="195"/>
        <v>49776</v>
      </c>
      <c r="P1038" s="69">
        <f t="shared" si="196"/>
        <v>3733.2</v>
      </c>
      <c r="Q1038" s="69">
        <f t="shared" si="197"/>
        <v>53509.2</v>
      </c>
      <c r="R1038" s="69"/>
      <c r="S1038" s="69"/>
      <c r="T1038" s="69">
        <f t="shared" si="198"/>
        <v>3733.2</v>
      </c>
      <c r="U1038" s="69"/>
      <c r="V1038" s="69"/>
      <c r="W1038" s="69">
        <f t="shared" si="199"/>
        <v>54009.2</v>
      </c>
      <c r="X1038" s="69" t="str">
        <f t="shared" si="200"/>
        <v>Low Sale</v>
      </c>
      <c r="Y1038" s="69">
        <f t="shared" si="204"/>
        <v>0</v>
      </c>
      <c r="Z1038" s="69" t="str" cm="1">
        <f t="array" ref="Z1038">_xlfn.IFS(Q1038&gt;=300000,"Large",Q1038&gt;=150000,"Medium", Q1038&gt;=0,"Small")</f>
        <v>Small</v>
      </c>
      <c r="AA1038" s="69" t="str">
        <f t="shared" si="201"/>
        <v>J</v>
      </c>
      <c r="AB1038" s="69" t="str">
        <f t="shared" si="202"/>
        <v>01037</v>
      </c>
      <c r="AC1038" s="69" t="str">
        <f t="shared" si="203"/>
        <v>Chinedu-West</v>
      </c>
      <c r="AD1038" s="69"/>
      <c r="AE1038" s="69"/>
      <c r="AF1038" s="69"/>
      <c r="AG1038" s="69"/>
      <c r="AH1038" s="70"/>
      <c r="AI1038" s="71"/>
    </row>
    <row r="1039" spans="1:35" x14ac:dyDescent="0.3">
      <c r="A1039" s="72" t="s">
        <v>701</v>
      </c>
      <c r="B1039" s="73" t="s">
        <v>1734</v>
      </c>
      <c r="C1039" s="73" t="s">
        <v>379</v>
      </c>
      <c r="D1039" s="73" t="s">
        <v>690</v>
      </c>
      <c r="E1039" s="73" t="s">
        <v>408</v>
      </c>
      <c r="F1039" s="73">
        <v>6</v>
      </c>
      <c r="G1039" s="73">
        <v>1246</v>
      </c>
      <c r="H1039" s="73">
        <v>15</v>
      </c>
      <c r="I1039" s="73">
        <v>7.5</v>
      </c>
      <c r="J1039" s="73" t="s">
        <v>648</v>
      </c>
      <c r="K1039" s="73" t="s">
        <v>384</v>
      </c>
      <c r="L1039" s="73" t="s">
        <v>643</v>
      </c>
      <c r="M1039" s="73">
        <f t="shared" si="193"/>
        <v>7476</v>
      </c>
      <c r="N1039" s="73">
        <f t="shared" si="194"/>
        <v>1121.4000000000001</v>
      </c>
      <c r="O1039" s="73">
        <f t="shared" si="195"/>
        <v>6354.6</v>
      </c>
      <c r="P1039" s="73">
        <f t="shared" si="196"/>
        <v>476.59500000000003</v>
      </c>
      <c r="Q1039" s="73">
        <f t="shared" si="197"/>
        <v>6831.1950000000006</v>
      </c>
      <c r="R1039" s="73"/>
      <c r="S1039" s="73"/>
      <c r="T1039" s="73">
        <f t="shared" si="198"/>
        <v>476.59500000000003</v>
      </c>
      <c r="U1039" s="73"/>
      <c r="V1039" s="73"/>
      <c r="W1039" s="73">
        <f t="shared" si="199"/>
        <v>7331.1950000000006</v>
      </c>
      <c r="X1039" s="73" t="str">
        <f t="shared" si="200"/>
        <v>Low Sale</v>
      </c>
      <c r="Y1039" s="73">
        <f t="shared" si="204"/>
        <v>0</v>
      </c>
      <c r="Z1039" s="73" t="str" cm="1">
        <f t="array" ref="Z1039">_xlfn.IFS(Q1039&gt;=300000,"Large",Q1039&gt;=150000,"Medium", Q1039&gt;=0,"Small")</f>
        <v>Small</v>
      </c>
      <c r="AA1039" s="73" t="str">
        <f t="shared" si="201"/>
        <v>J</v>
      </c>
      <c r="AB1039" s="73" t="str">
        <f t="shared" si="202"/>
        <v>01038</v>
      </c>
      <c r="AC1039" s="73" t="str">
        <f t="shared" si="203"/>
        <v>John-North</v>
      </c>
      <c r="AD1039" s="73"/>
      <c r="AE1039" s="73"/>
      <c r="AF1039" s="73"/>
      <c r="AG1039" s="73"/>
      <c r="AH1039" s="74"/>
      <c r="AI1039" s="75"/>
    </row>
    <row r="1040" spans="1:35" x14ac:dyDescent="0.3">
      <c r="A1040" s="76" t="s">
        <v>693</v>
      </c>
      <c r="B1040" s="69" t="s">
        <v>1735</v>
      </c>
      <c r="C1040" s="69" t="s">
        <v>662</v>
      </c>
      <c r="D1040" s="69" t="s">
        <v>652</v>
      </c>
      <c r="E1040" s="69" t="s">
        <v>653</v>
      </c>
      <c r="F1040" s="69">
        <v>28</v>
      </c>
      <c r="G1040" s="69">
        <v>13926</v>
      </c>
      <c r="H1040" s="69">
        <v>0</v>
      </c>
      <c r="I1040" s="69">
        <v>7.5</v>
      </c>
      <c r="J1040" s="69" t="s">
        <v>656</v>
      </c>
      <c r="K1040" s="69" t="s">
        <v>392</v>
      </c>
      <c r="L1040" s="69" t="s">
        <v>636</v>
      </c>
      <c r="M1040" s="69">
        <f t="shared" si="193"/>
        <v>389928</v>
      </c>
      <c r="N1040" s="69">
        <f t="shared" si="194"/>
        <v>0</v>
      </c>
      <c r="O1040" s="69">
        <f t="shared" si="195"/>
        <v>389928</v>
      </c>
      <c r="P1040" s="69">
        <f t="shared" si="196"/>
        <v>29244.6</v>
      </c>
      <c r="Q1040" s="69">
        <f t="shared" si="197"/>
        <v>419172.6</v>
      </c>
      <c r="R1040" s="69"/>
      <c r="S1040" s="69"/>
      <c r="T1040" s="69">
        <f t="shared" si="198"/>
        <v>29244.6</v>
      </c>
      <c r="U1040" s="69"/>
      <c r="V1040" s="69"/>
      <c r="W1040" s="69">
        <f t="shared" si="199"/>
        <v>419672.6</v>
      </c>
      <c r="X1040" s="69" t="str">
        <f t="shared" si="200"/>
        <v>High sale</v>
      </c>
      <c r="Y1040" s="69">
        <f t="shared" si="204"/>
        <v>0</v>
      </c>
      <c r="Z1040" s="69" t="str" cm="1">
        <f t="array" ref="Z1040">_xlfn.IFS(Q1040&gt;=300000,"Large",Q1040&gt;=150000,"Medium", Q1040&gt;=0,"Small")</f>
        <v>Large</v>
      </c>
      <c r="AA1040" s="69" t="str">
        <f t="shared" si="201"/>
        <v>J</v>
      </c>
      <c r="AB1040" s="69" t="str">
        <f t="shared" si="202"/>
        <v>01039</v>
      </c>
      <c r="AC1040" s="69" t="str">
        <f t="shared" si="203"/>
        <v>Ade-South</v>
      </c>
      <c r="AD1040" s="69"/>
      <c r="AE1040" s="69"/>
      <c r="AF1040" s="69"/>
      <c r="AG1040" s="69"/>
      <c r="AH1040" s="70"/>
      <c r="AI1040" s="71"/>
    </row>
    <row r="1041" spans="1:35" x14ac:dyDescent="0.3">
      <c r="A1041" s="72" t="s">
        <v>687</v>
      </c>
      <c r="B1041" s="73" t="s">
        <v>1736</v>
      </c>
      <c r="C1041" s="73" t="s">
        <v>662</v>
      </c>
      <c r="D1041" s="73" t="s">
        <v>246</v>
      </c>
      <c r="E1041" s="73" t="s">
        <v>416</v>
      </c>
      <c r="F1041" s="73">
        <v>46</v>
      </c>
      <c r="G1041" s="73">
        <v>335</v>
      </c>
      <c r="H1041" s="73">
        <v>15</v>
      </c>
      <c r="I1041" s="73">
        <v>7.5</v>
      </c>
      <c r="J1041" s="73" t="s">
        <v>635</v>
      </c>
      <c r="K1041" s="73" t="s">
        <v>384</v>
      </c>
      <c r="L1041" s="73" t="s">
        <v>636</v>
      </c>
      <c r="M1041" s="73">
        <f t="shared" si="193"/>
        <v>15410</v>
      </c>
      <c r="N1041" s="73">
        <f t="shared" si="194"/>
        <v>2311.5</v>
      </c>
      <c r="O1041" s="73">
        <f t="shared" si="195"/>
        <v>13098.5</v>
      </c>
      <c r="P1041" s="73">
        <f t="shared" si="196"/>
        <v>982.38750000000005</v>
      </c>
      <c r="Q1041" s="73">
        <f t="shared" si="197"/>
        <v>14080.887500000001</v>
      </c>
      <c r="R1041" s="73"/>
      <c r="S1041" s="73"/>
      <c r="T1041" s="73">
        <f t="shared" si="198"/>
        <v>982.38749999999993</v>
      </c>
      <c r="U1041" s="73"/>
      <c r="V1041" s="73"/>
      <c r="W1041" s="73">
        <f t="shared" si="199"/>
        <v>14580.887500000001</v>
      </c>
      <c r="X1041" s="73" t="str">
        <f t="shared" si="200"/>
        <v>Low Sale</v>
      </c>
      <c r="Y1041" s="73">
        <f t="shared" si="204"/>
        <v>654.92500000000007</v>
      </c>
      <c r="Z1041" s="73" t="str" cm="1">
        <f t="array" ref="Z1041">_xlfn.IFS(Q1041&gt;=300000,"Large",Q1041&gt;=150000,"Medium", Q1041&gt;=0,"Small")</f>
        <v>Small</v>
      </c>
      <c r="AA1041" s="73" t="str">
        <f t="shared" si="201"/>
        <v>J</v>
      </c>
      <c r="AB1041" s="73" t="str">
        <f t="shared" si="202"/>
        <v>01040</v>
      </c>
      <c r="AC1041" s="73" t="str">
        <f t="shared" si="203"/>
        <v>Ade-South</v>
      </c>
      <c r="AD1041" s="73"/>
      <c r="AE1041" s="73"/>
      <c r="AF1041" s="73"/>
      <c r="AG1041" s="73"/>
      <c r="AH1041" s="74"/>
      <c r="AI1041" s="75"/>
    </row>
    <row r="1042" spans="1:35" x14ac:dyDescent="0.3">
      <c r="A1042" s="76" t="s">
        <v>752</v>
      </c>
      <c r="B1042" s="69" t="s">
        <v>1737</v>
      </c>
      <c r="C1042" s="69" t="s">
        <v>93</v>
      </c>
      <c r="D1042" s="69" t="s">
        <v>784</v>
      </c>
      <c r="E1042" s="69" t="s">
        <v>785</v>
      </c>
      <c r="F1042" s="69">
        <v>27</v>
      </c>
      <c r="G1042" s="69">
        <v>13908</v>
      </c>
      <c r="H1042" s="69">
        <v>15</v>
      </c>
      <c r="I1042" s="69">
        <v>7.5</v>
      </c>
      <c r="J1042" s="69" t="s">
        <v>642</v>
      </c>
      <c r="K1042" s="69" t="s">
        <v>384</v>
      </c>
      <c r="L1042" s="69" t="s">
        <v>636</v>
      </c>
      <c r="M1042" s="69">
        <f t="shared" si="193"/>
        <v>375516</v>
      </c>
      <c r="N1042" s="69">
        <f t="shared" si="194"/>
        <v>56327.4</v>
      </c>
      <c r="O1042" s="69">
        <f t="shared" si="195"/>
        <v>319188.59999999998</v>
      </c>
      <c r="P1042" s="69">
        <f t="shared" si="196"/>
        <v>23939.145</v>
      </c>
      <c r="Q1042" s="69">
        <f t="shared" si="197"/>
        <v>343127.745</v>
      </c>
      <c r="R1042" s="69"/>
      <c r="S1042" s="69"/>
      <c r="T1042" s="69">
        <f t="shared" si="198"/>
        <v>23939.144999999997</v>
      </c>
      <c r="U1042" s="69"/>
      <c r="V1042" s="69"/>
      <c r="W1042" s="69">
        <f t="shared" si="199"/>
        <v>343627.745</v>
      </c>
      <c r="X1042" s="69" t="str">
        <f t="shared" si="200"/>
        <v>High sale</v>
      </c>
      <c r="Y1042" s="69">
        <f t="shared" si="204"/>
        <v>0</v>
      </c>
      <c r="Z1042" s="69" t="str" cm="1">
        <f t="array" ref="Z1042">_xlfn.IFS(Q1042&gt;=300000,"Large",Q1042&gt;=150000,"Medium", Q1042&gt;=0,"Small")</f>
        <v>Large</v>
      </c>
      <c r="AA1042" s="69" t="str">
        <f t="shared" si="201"/>
        <v>J</v>
      </c>
      <c r="AB1042" s="69" t="str">
        <f t="shared" si="202"/>
        <v>01041</v>
      </c>
      <c r="AC1042" s="69" t="str">
        <f t="shared" si="203"/>
        <v>Ibrahim-South</v>
      </c>
      <c r="AD1042" s="69"/>
      <c r="AE1042" s="69"/>
      <c r="AF1042" s="69"/>
      <c r="AG1042" s="69"/>
      <c r="AH1042" s="70"/>
      <c r="AI1042" s="71"/>
    </row>
    <row r="1043" spans="1:35" x14ac:dyDescent="0.3">
      <c r="A1043" s="72" t="s">
        <v>693</v>
      </c>
      <c r="B1043" s="73" t="s">
        <v>1738</v>
      </c>
      <c r="C1043" s="73" t="s">
        <v>100</v>
      </c>
      <c r="D1043" s="73" t="s">
        <v>710</v>
      </c>
      <c r="E1043" s="73" t="s">
        <v>641</v>
      </c>
      <c r="F1043" s="73">
        <v>4</v>
      </c>
      <c r="G1043" s="73">
        <v>14267</v>
      </c>
      <c r="H1043" s="73">
        <v>15</v>
      </c>
      <c r="I1043" s="73">
        <v>7.5</v>
      </c>
      <c r="J1043" s="73" t="s">
        <v>635</v>
      </c>
      <c r="K1043" s="73" t="s">
        <v>372</v>
      </c>
      <c r="L1043" s="73" t="s">
        <v>643</v>
      </c>
      <c r="M1043" s="73">
        <f t="shared" si="193"/>
        <v>57068</v>
      </c>
      <c r="N1043" s="73">
        <f t="shared" si="194"/>
        <v>8560.2000000000007</v>
      </c>
      <c r="O1043" s="73">
        <f t="shared" si="195"/>
        <v>48507.8</v>
      </c>
      <c r="P1043" s="73">
        <f t="shared" si="196"/>
        <v>3638.085</v>
      </c>
      <c r="Q1043" s="73">
        <f t="shared" si="197"/>
        <v>52145.885000000002</v>
      </c>
      <c r="R1043" s="73"/>
      <c r="S1043" s="73"/>
      <c r="T1043" s="73">
        <f t="shared" si="198"/>
        <v>3638.085</v>
      </c>
      <c r="U1043" s="73"/>
      <c r="V1043" s="73"/>
      <c r="W1043" s="73">
        <f t="shared" si="199"/>
        <v>52645.885000000002</v>
      </c>
      <c r="X1043" s="73" t="str">
        <f t="shared" si="200"/>
        <v>Low Sale</v>
      </c>
      <c r="Y1043" s="73">
        <f t="shared" si="204"/>
        <v>0</v>
      </c>
      <c r="Z1043" s="73" t="str" cm="1">
        <f t="array" ref="Z1043">_xlfn.IFS(Q1043&gt;=300000,"Large",Q1043&gt;=150000,"Medium", Q1043&gt;=0,"Small")</f>
        <v>Small</v>
      </c>
      <c r="AA1043" s="73" t="str">
        <f t="shared" si="201"/>
        <v>J</v>
      </c>
      <c r="AB1043" s="73" t="str">
        <f t="shared" si="202"/>
        <v>01042</v>
      </c>
      <c r="AC1043" s="73" t="str">
        <f t="shared" si="203"/>
        <v>Kemi-North</v>
      </c>
      <c r="AD1043" s="73"/>
      <c r="AE1043" s="73"/>
      <c r="AF1043" s="73"/>
      <c r="AG1043" s="73"/>
      <c r="AH1043" s="74"/>
      <c r="AI1043" s="75"/>
    </row>
    <row r="1044" spans="1:35" x14ac:dyDescent="0.3">
      <c r="A1044" s="76" t="s">
        <v>743</v>
      </c>
      <c r="B1044" s="69" t="s">
        <v>1739</v>
      </c>
      <c r="C1044" s="69" t="s">
        <v>639</v>
      </c>
      <c r="D1044" s="69" t="s">
        <v>652</v>
      </c>
      <c r="E1044" s="69" t="s">
        <v>653</v>
      </c>
      <c r="F1044" s="69">
        <v>50</v>
      </c>
      <c r="G1044" s="69">
        <v>7485</v>
      </c>
      <c r="H1044" s="69">
        <v>0</v>
      </c>
      <c r="I1044" s="69">
        <v>7.5</v>
      </c>
      <c r="J1044" s="69" t="s">
        <v>656</v>
      </c>
      <c r="K1044" s="69" t="s">
        <v>372</v>
      </c>
      <c r="L1044" s="69" t="s">
        <v>636</v>
      </c>
      <c r="M1044" s="69">
        <f t="shared" si="193"/>
        <v>374250</v>
      </c>
      <c r="N1044" s="69">
        <f t="shared" si="194"/>
        <v>0</v>
      </c>
      <c r="O1044" s="69">
        <f t="shared" si="195"/>
        <v>374250</v>
      </c>
      <c r="P1044" s="69">
        <f t="shared" si="196"/>
        <v>28068.75</v>
      </c>
      <c r="Q1044" s="69">
        <f t="shared" si="197"/>
        <v>402318.75</v>
      </c>
      <c r="R1044" s="69"/>
      <c r="S1044" s="69"/>
      <c r="T1044" s="69">
        <f t="shared" si="198"/>
        <v>28068.75</v>
      </c>
      <c r="U1044" s="69"/>
      <c r="V1044" s="69"/>
      <c r="W1044" s="69">
        <f t="shared" si="199"/>
        <v>402818.75</v>
      </c>
      <c r="X1044" s="69" t="str">
        <f t="shared" si="200"/>
        <v>High sale</v>
      </c>
      <c r="Y1044" s="69">
        <f t="shared" si="204"/>
        <v>18712.5</v>
      </c>
      <c r="Z1044" s="69" t="str" cm="1">
        <f t="array" ref="Z1044">_xlfn.IFS(Q1044&gt;=300000,"Large",Q1044&gt;=150000,"Medium", Q1044&gt;=0,"Small")</f>
        <v>Large</v>
      </c>
      <c r="AA1044" s="69" t="str">
        <f t="shared" si="201"/>
        <v>J</v>
      </c>
      <c r="AB1044" s="69" t="str">
        <f t="shared" si="202"/>
        <v>01043</v>
      </c>
      <c r="AC1044" s="69" t="str">
        <f t="shared" si="203"/>
        <v>Grace-South</v>
      </c>
      <c r="AD1044" s="69"/>
      <c r="AE1044" s="69"/>
      <c r="AF1044" s="69"/>
      <c r="AG1044" s="69"/>
      <c r="AH1044" s="70"/>
      <c r="AI1044" s="71"/>
    </row>
    <row r="1045" spans="1:35" x14ac:dyDescent="0.3">
      <c r="A1045" s="72" t="s">
        <v>682</v>
      </c>
      <c r="B1045" s="73" t="s">
        <v>1740</v>
      </c>
      <c r="C1045" s="73" t="s">
        <v>93</v>
      </c>
      <c r="D1045" s="73" t="s">
        <v>690</v>
      </c>
      <c r="E1045" s="73" t="s">
        <v>408</v>
      </c>
      <c r="F1045" s="73">
        <v>2</v>
      </c>
      <c r="G1045" s="73">
        <v>9072</v>
      </c>
      <c r="H1045" s="73">
        <v>15</v>
      </c>
      <c r="I1045" s="73">
        <v>7.5</v>
      </c>
      <c r="J1045" s="73" t="s">
        <v>648</v>
      </c>
      <c r="K1045" s="73" t="s">
        <v>372</v>
      </c>
      <c r="L1045" s="73" t="s">
        <v>636</v>
      </c>
      <c r="M1045" s="73">
        <f t="shared" si="193"/>
        <v>18144</v>
      </c>
      <c r="N1045" s="73">
        <f t="shared" si="194"/>
        <v>2721.6</v>
      </c>
      <c r="O1045" s="73">
        <f t="shared" si="195"/>
        <v>15422.4</v>
      </c>
      <c r="P1045" s="73">
        <f t="shared" si="196"/>
        <v>1156.68</v>
      </c>
      <c r="Q1045" s="73">
        <f t="shared" si="197"/>
        <v>16579.079999999998</v>
      </c>
      <c r="R1045" s="73"/>
      <c r="S1045" s="73"/>
      <c r="T1045" s="73">
        <f t="shared" si="198"/>
        <v>1156.6799999999998</v>
      </c>
      <c r="U1045" s="73"/>
      <c r="V1045" s="73"/>
      <c r="W1045" s="73">
        <f t="shared" si="199"/>
        <v>17079.079999999998</v>
      </c>
      <c r="X1045" s="73" t="str">
        <f t="shared" si="200"/>
        <v>Low Sale</v>
      </c>
      <c r="Y1045" s="73">
        <f t="shared" si="204"/>
        <v>0</v>
      </c>
      <c r="Z1045" s="73" t="str" cm="1">
        <f t="array" ref="Z1045">_xlfn.IFS(Q1045&gt;=300000,"Large",Q1045&gt;=150000,"Medium", Q1045&gt;=0,"Small")</f>
        <v>Small</v>
      </c>
      <c r="AA1045" s="73" t="str">
        <f t="shared" si="201"/>
        <v>J</v>
      </c>
      <c r="AB1045" s="73" t="str">
        <f t="shared" si="202"/>
        <v>01044</v>
      </c>
      <c r="AC1045" s="73" t="str">
        <f t="shared" si="203"/>
        <v>Ibrahim-South</v>
      </c>
      <c r="AD1045" s="73"/>
      <c r="AE1045" s="73"/>
      <c r="AF1045" s="73"/>
      <c r="AG1045" s="73"/>
      <c r="AH1045" s="74"/>
      <c r="AI1045" s="75"/>
    </row>
    <row r="1046" spans="1:35" x14ac:dyDescent="0.3">
      <c r="A1046" s="76" t="s">
        <v>691</v>
      </c>
      <c r="B1046" s="69" t="s">
        <v>1741</v>
      </c>
      <c r="C1046" s="69" t="s">
        <v>671</v>
      </c>
      <c r="D1046" s="69" t="s">
        <v>652</v>
      </c>
      <c r="E1046" s="69" t="s">
        <v>653</v>
      </c>
      <c r="F1046" s="69">
        <v>19</v>
      </c>
      <c r="G1046" s="69">
        <v>4945</v>
      </c>
      <c r="H1046" s="69">
        <v>5</v>
      </c>
      <c r="I1046" s="69">
        <v>7.5</v>
      </c>
      <c r="J1046" s="69" t="s">
        <v>656</v>
      </c>
      <c r="K1046" s="69" t="s">
        <v>372</v>
      </c>
      <c r="L1046" s="69" t="s">
        <v>649</v>
      </c>
      <c r="M1046" s="69">
        <f t="shared" si="193"/>
        <v>93955</v>
      </c>
      <c r="N1046" s="69">
        <f t="shared" si="194"/>
        <v>4697.75</v>
      </c>
      <c r="O1046" s="69">
        <f t="shared" si="195"/>
        <v>89257.25</v>
      </c>
      <c r="P1046" s="69">
        <f t="shared" si="196"/>
        <v>6694.2937499999998</v>
      </c>
      <c r="Q1046" s="69">
        <f t="shared" si="197"/>
        <v>95951.543749999997</v>
      </c>
      <c r="R1046" s="69"/>
      <c r="S1046" s="69"/>
      <c r="T1046" s="69">
        <f t="shared" si="198"/>
        <v>6694.2937499999998</v>
      </c>
      <c r="U1046" s="69"/>
      <c r="V1046" s="69"/>
      <c r="W1046" s="69">
        <f t="shared" si="199"/>
        <v>96451.543749999997</v>
      </c>
      <c r="X1046" s="69" t="str">
        <f t="shared" si="200"/>
        <v>Low Sale</v>
      </c>
      <c r="Y1046" s="69">
        <f t="shared" si="204"/>
        <v>0</v>
      </c>
      <c r="Z1046" s="69" t="str" cm="1">
        <f t="array" ref="Z1046">_xlfn.IFS(Q1046&gt;=300000,"Large",Q1046&gt;=150000,"Medium", Q1046&gt;=0,"Small")</f>
        <v>Small</v>
      </c>
      <c r="AA1046" s="69" t="str">
        <f t="shared" si="201"/>
        <v>J</v>
      </c>
      <c r="AB1046" s="69" t="str">
        <f t="shared" si="202"/>
        <v>01045</v>
      </c>
      <c r="AC1046" s="69" t="str">
        <f t="shared" si="203"/>
        <v>Bola-West</v>
      </c>
      <c r="AD1046" s="69"/>
      <c r="AE1046" s="69"/>
      <c r="AF1046" s="69"/>
      <c r="AG1046" s="69"/>
      <c r="AH1046" s="70"/>
      <c r="AI1046" s="71"/>
    </row>
    <row r="1047" spans="1:35" x14ac:dyDescent="0.3">
      <c r="A1047" s="72" t="s">
        <v>644</v>
      </c>
      <c r="B1047" s="73" t="s">
        <v>1742</v>
      </c>
      <c r="C1047" s="73" t="s">
        <v>714</v>
      </c>
      <c r="D1047" s="73" t="s">
        <v>681</v>
      </c>
      <c r="E1047" s="73" t="s">
        <v>673</v>
      </c>
      <c r="F1047" s="73">
        <v>25</v>
      </c>
      <c r="G1047" s="73">
        <v>2447</v>
      </c>
      <c r="H1047" s="73">
        <v>10</v>
      </c>
      <c r="I1047" s="73">
        <v>7.5</v>
      </c>
      <c r="J1047" s="73" t="s">
        <v>656</v>
      </c>
      <c r="K1047" s="73" t="s">
        <v>372</v>
      </c>
      <c r="L1047" s="73" t="s">
        <v>643</v>
      </c>
      <c r="M1047" s="73">
        <f t="shared" si="193"/>
        <v>61175</v>
      </c>
      <c r="N1047" s="73">
        <f t="shared" si="194"/>
        <v>6117.5</v>
      </c>
      <c r="O1047" s="73">
        <f t="shared" si="195"/>
        <v>55057.5</v>
      </c>
      <c r="P1047" s="73">
        <f t="shared" si="196"/>
        <v>4129.3125</v>
      </c>
      <c r="Q1047" s="73">
        <f t="shared" si="197"/>
        <v>59186.8125</v>
      </c>
      <c r="R1047" s="73"/>
      <c r="S1047" s="73"/>
      <c r="T1047" s="73">
        <f t="shared" si="198"/>
        <v>4129.3125</v>
      </c>
      <c r="U1047" s="73"/>
      <c r="V1047" s="73"/>
      <c r="W1047" s="73">
        <f t="shared" si="199"/>
        <v>59686.8125</v>
      </c>
      <c r="X1047" s="73" t="str">
        <f t="shared" si="200"/>
        <v>Low Sale</v>
      </c>
      <c r="Y1047" s="73">
        <f t="shared" si="204"/>
        <v>0</v>
      </c>
      <c r="Z1047" s="73" t="str" cm="1">
        <f t="array" ref="Z1047">_xlfn.IFS(Q1047&gt;=300000,"Large",Q1047&gt;=150000,"Medium", Q1047&gt;=0,"Small")</f>
        <v>Small</v>
      </c>
      <c r="AA1047" s="73" t="str">
        <f t="shared" si="201"/>
        <v>J</v>
      </c>
      <c r="AB1047" s="73" t="str">
        <f t="shared" si="202"/>
        <v>01046</v>
      </c>
      <c r="AC1047" s="73" t="str">
        <f t="shared" si="203"/>
        <v>Hassan-North</v>
      </c>
      <c r="AD1047" s="73"/>
      <c r="AE1047" s="73"/>
      <c r="AF1047" s="73"/>
      <c r="AG1047" s="73"/>
      <c r="AH1047" s="74"/>
      <c r="AI1047" s="75"/>
    </row>
    <row r="1048" spans="1:35" x14ac:dyDescent="0.3">
      <c r="A1048" s="76" t="s">
        <v>691</v>
      </c>
      <c r="B1048" s="69" t="s">
        <v>1743</v>
      </c>
      <c r="C1048" s="69" t="s">
        <v>646</v>
      </c>
      <c r="D1048" s="69" t="s">
        <v>681</v>
      </c>
      <c r="E1048" s="69" t="s">
        <v>673</v>
      </c>
      <c r="F1048" s="69">
        <v>40</v>
      </c>
      <c r="G1048" s="69">
        <v>8918</v>
      </c>
      <c r="H1048" s="69">
        <v>15</v>
      </c>
      <c r="I1048" s="69">
        <v>7.5</v>
      </c>
      <c r="J1048" s="69" t="s">
        <v>642</v>
      </c>
      <c r="K1048" s="69" t="s">
        <v>372</v>
      </c>
      <c r="L1048" s="69" t="s">
        <v>665</v>
      </c>
      <c r="M1048" s="69">
        <f t="shared" si="193"/>
        <v>356720</v>
      </c>
      <c r="N1048" s="69">
        <f t="shared" si="194"/>
        <v>53508</v>
      </c>
      <c r="O1048" s="69">
        <f t="shared" si="195"/>
        <v>303212</v>
      </c>
      <c r="P1048" s="69">
        <f t="shared" si="196"/>
        <v>22740.9</v>
      </c>
      <c r="Q1048" s="69">
        <f t="shared" si="197"/>
        <v>325952.90000000002</v>
      </c>
      <c r="R1048" s="69"/>
      <c r="S1048" s="69"/>
      <c r="T1048" s="69">
        <f t="shared" si="198"/>
        <v>22740.899999999998</v>
      </c>
      <c r="U1048" s="69"/>
      <c r="V1048" s="69"/>
      <c r="W1048" s="69">
        <f t="shared" si="199"/>
        <v>326452.90000000002</v>
      </c>
      <c r="X1048" s="69" t="str">
        <f t="shared" si="200"/>
        <v>High sale</v>
      </c>
      <c r="Y1048" s="69">
        <f t="shared" si="204"/>
        <v>15160.6</v>
      </c>
      <c r="Z1048" s="69" t="str" cm="1">
        <f t="array" ref="Z1048">_xlfn.IFS(Q1048&gt;=300000,"Large",Q1048&gt;=150000,"Medium", Q1048&gt;=0,"Small")</f>
        <v>Large</v>
      </c>
      <c r="AA1048" s="69" t="str">
        <f t="shared" si="201"/>
        <v>J</v>
      </c>
      <c r="AB1048" s="69" t="str">
        <f t="shared" si="202"/>
        <v>01047</v>
      </c>
      <c r="AC1048" s="69" t="str">
        <f t="shared" si="203"/>
        <v>Lucky-East</v>
      </c>
      <c r="AD1048" s="69"/>
      <c r="AE1048" s="69"/>
      <c r="AF1048" s="69"/>
      <c r="AG1048" s="69"/>
      <c r="AH1048" s="70"/>
      <c r="AI1048" s="71"/>
    </row>
    <row r="1049" spans="1:35" x14ac:dyDescent="0.3">
      <c r="A1049" s="72" t="s">
        <v>727</v>
      </c>
      <c r="B1049" s="73" t="s">
        <v>1744</v>
      </c>
      <c r="C1049" s="73" t="s">
        <v>100</v>
      </c>
      <c r="D1049" s="73" t="s">
        <v>652</v>
      </c>
      <c r="E1049" s="73" t="s">
        <v>653</v>
      </c>
      <c r="F1049" s="73">
        <v>16</v>
      </c>
      <c r="G1049" s="73">
        <v>11043</v>
      </c>
      <c r="H1049" s="73">
        <v>15</v>
      </c>
      <c r="I1049" s="73">
        <v>7.5</v>
      </c>
      <c r="J1049" s="73" t="s">
        <v>656</v>
      </c>
      <c r="K1049" s="73" t="s">
        <v>392</v>
      </c>
      <c r="L1049" s="73" t="s">
        <v>636</v>
      </c>
      <c r="M1049" s="73">
        <f t="shared" si="193"/>
        <v>176688</v>
      </c>
      <c r="N1049" s="73">
        <f t="shared" si="194"/>
        <v>26503.200000000001</v>
      </c>
      <c r="O1049" s="73">
        <f t="shared" si="195"/>
        <v>150184.79999999999</v>
      </c>
      <c r="P1049" s="73">
        <f t="shared" si="196"/>
        <v>11263.86</v>
      </c>
      <c r="Q1049" s="73">
        <f t="shared" si="197"/>
        <v>161448.65999999997</v>
      </c>
      <c r="R1049" s="73"/>
      <c r="S1049" s="73"/>
      <c r="T1049" s="73">
        <f t="shared" si="198"/>
        <v>11263.859999999999</v>
      </c>
      <c r="U1049" s="73"/>
      <c r="V1049" s="73"/>
      <c r="W1049" s="73">
        <f t="shared" si="199"/>
        <v>161948.65999999997</v>
      </c>
      <c r="X1049" s="73" t="str">
        <f t="shared" si="200"/>
        <v>High sale</v>
      </c>
      <c r="Y1049" s="73">
        <f t="shared" si="204"/>
        <v>0</v>
      </c>
      <c r="Z1049" s="73" t="str" cm="1">
        <f t="array" ref="Z1049">_xlfn.IFS(Q1049&gt;=300000,"Large",Q1049&gt;=150000,"Medium", Q1049&gt;=0,"Small")</f>
        <v>Medium</v>
      </c>
      <c r="AA1049" s="73" t="str">
        <f t="shared" si="201"/>
        <v>J</v>
      </c>
      <c r="AB1049" s="73" t="str">
        <f t="shared" si="202"/>
        <v>01048</v>
      </c>
      <c r="AC1049" s="73" t="str">
        <f t="shared" si="203"/>
        <v>Kemi-South</v>
      </c>
      <c r="AD1049" s="73"/>
      <c r="AE1049" s="73"/>
      <c r="AF1049" s="73"/>
      <c r="AG1049" s="73"/>
      <c r="AH1049" s="74"/>
      <c r="AI1049" s="75"/>
    </row>
    <row r="1050" spans="1:35" x14ac:dyDescent="0.3">
      <c r="A1050" s="76" t="s">
        <v>721</v>
      </c>
      <c r="B1050" s="69" t="s">
        <v>1745</v>
      </c>
      <c r="C1050" s="69" t="s">
        <v>100</v>
      </c>
      <c r="D1050" s="69" t="s">
        <v>672</v>
      </c>
      <c r="E1050" s="69" t="s">
        <v>673</v>
      </c>
      <c r="F1050" s="69">
        <v>31</v>
      </c>
      <c r="G1050" s="69">
        <v>3040</v>
      </c>
      <c r="H1050" s="69">
        <v>0</v>
      </c>
      <c r="I1050" s="69">
        <v>7.5</v>
      </c>
      <c r="J1050" s="69" t="s">
        <v>656</v>
      </c>
      <c r="K1050" s="69" t="s">
        <v>384</v>
      </c>
      <c r="L1050" s="69" t="s">
        <v>636</v>
      </c>
      <c r="M1050" s="69">
        <f t="shared" si="193"/>
        <v>94240</v>
      </c>
      <c r="N1050" s="69">
        <f t="shared" si="194"/>
        <v>0</v>
      </c>
      <c r="O1050" s="69">
        <f t="shared" si="195"/>
        <v>94240</v>
      </c>
      <c r="P1050" s="69">
        <f t="shared" si="196"/>
        <v>7068</v>
      </c>
      <c r="Q1050" s="69">
        <f t="shared" si="197"/>
        <v>101308</v>
      </c>
      <c r="R1050" s="69"/>
      <c r="S1050" s="69"/>
      <c r="T1050" s="69">
        <f t="shared" si="198"/>
        <v>7068</v>
      </c>
      <c r="U1050" s="69"/>
      <c r="V1050" s="69"/>
      <c r="W1050" s="69">
        <f t="shared" si="199"/>
        <v>101808</v>
      </c>
      <c r="X1050" s="69" t="str">
        <f t="shared" si="200"/>
        <v>High sale</v>
      </c>
      <c r="Y1050" s="69">
        <f t="shared" si="204"/>
        <v>4712</v>
      </c>
      <c r="Z1050" s="69" t="str" cm="1">
        <f t="array" ref="Z1050">_xlfn.IFS(Q1050&gt;=300000,"Large",Q1050&gt;=150000,"Medium", Q1050&gt;=0,"Small")</f>
        <v>Small</v>
      </c>
      <c r="AA1050" s="69" t="str">
        <f t="shared" si="201"/>
        <v>J</v>
      </c>
      <c r="AB1050" s="69" t="str">
        <f t="shared" si="202"/>
        <v>01049</v>
      </c>
      <c r="AC1050" s="69" t="str">
        <f t="shared" si="203"/>
        <v>Kemi-South</v>
      </c>
      <c r="AD1050" s="69"/>
      <c r="AE1050" s="69"/>
      <c r="AF1050" s="69"/>
      <c r="AG1050" s="69"/>
      <c r="AH1050" s="70"/>
      <c r="AI1050" s="71"/>
    </row>
    <row r="1051" spans="1:35" x14ac:dyDescent="0.3">
      <c r="A1051" s="72" t="s">
        <v>705</v>
      </c>
      <c r="B1051" s="73" t="s">
        <v>1746</v>
      </c>
      <c r="C1051" s="73" t="s">
        <v>662</v>
      </c>
      <c r="D1051" s="73" t="s">
        <v>660</v>
      </c>
      <c r="E1051" s="73" t="s">
        <v>406</v>
      </c>
      <c r="F1051" s="73">
        <v>24</v>
      </c>
      <c r="G1051" s="73">
        <v>9403</v>
      </c>
      <c r="H1051" s="73">
        <v>15</v>
      </c>
      <c r="I1051" s="73">
        <v>7.5</v>
      </c>
      <c r="J1051" s="73" t="s">
        <v>656</v>
      </c>
      <c r="K1051" s="73" t="s">
        <v>372</v>
      </c>
      <c r="L1051" s="73" t="s">
        <v>649</v>
      </c>
      <c r="M1051" s="73">
        <f t="shared" si="193"/>
        <v>225672</v>
      </c>
      <c r="N1051" s="73">
        <f t="shared" si="194"/>
        <v>33850.800000000003</v>
      </c>
      <c r="O1051" s="73">
        <f t="shared" si="195"/>
        <v>191821.2</v>
      </c>
      <c r="P1051" s="73">
        <f t="shared" si="196"/>
        <v>14386.59</v>
      </c>
      <c r="Q1051" s="73">
        <f t="shared" si="197"/>
        <v>206207.79</v>
      </c>
      <c r="R1051" s="73"/>
      <c r="S1051" s="73"/>
      <c r="T1051" s="73">
        <f t="shared" si="198"/>
        <v>14386.59</v>
      </c>
      <c r="U1051" s="73"/>
      <c r="V1051" s="73"/>
      <c r="W1051" s="73">
        <f t="shared" si="199"/>
        <v>206707.79</v>
      </c>
      <c r="X1051" s="73" t="str">
        <f t="shared" si="200"/>
        <v>High sale</v>
      </c>
      <c r="Y1051" s="73">
        <f t="shared" si="204"/>
        <v>0</v>
      </c>
      <c r="Z1051" s="73" t="str" cm="1">
        <f t="array" ref="Z1051">_xlfn.IFS(Q1051&gt;=300000,"Large",Q1051&gt;=150000,"Medium", Q1051&gt;=0,"Small")</f>
        <v>Medium</v>
      </c>
      <c r="AA1051" s="73" t="str">
        <f t="shared" si="201"/>
        <v>J</v>
      </c>
      <c r="AB1051" s="73" t="str">
        <f t="shared" si="202"/>
        <v>01050</v>
      </c>
      <c r="AC1051" s="73" t="str">
        <f t="shared" si="203"/>
        <v>Ade-West</v>
      </c>
      <c r="AD1051" s="73"/>
      <c r="AE1051" s="73"/>
      <c r="AF1051" s="73"/>
      <c r="AG1051" s="73"/>
      <c r="AH1051" s="74"/>
      <c r="AI1051" s="75"/>
    </row>
    <row r="1052" spans="1:35" x14ac:dyDescent="0.3">
      <c r="A1052" s="76" t="s">
        <v>701</v>
      </c>
      <c r="B1052" s="69" t="s">
        <v>1747</v>
      </c>
      <c r="C1052" s="69" t="s">
        <v>89</v>
      </c>
      <c r="D1052" s="69" t="s">
        <v>718</v>
      </c>
      <c r="E1052" s="69" t="s">
        <v>403</v>
      </c>
      <c r="F1052" s="69">
        <v>17</v>
      </c>
      <c r="G1052" s="69">
        <v>14417</v>
      </c>
      <c r="H1052" s="69">
        <v>0</v>
      </c>
      <c r="I1052" s="69">
        <v>7.5</v>
      </c>
      <c r="J1052" s="69" t="s">
        <v>656</v>
      </c>
      <c r="K1052" s="69" t="s">
        <v>392</v>
      </c>
      <c r="L1052" s="69" t="s">
        <v>643</v>
      </c>
      <c r="M1052" s="69">
        <f t="shared" si="193"/>
        <v>245089</v>
      </c>
      <c r="N1052" s="69">
        <f t="shared" si="194"/>
        <v>0</v>
      </c>
      <c r="O1052" s="69">
        <f t="shared" si="195"/>
        <v>245089</v>
      </c>
      <c r="P1052" s="69">
        <f t="shared" si="196"/>
        <v>18381.674999999999</v>
      </c>
      <c r="Q1052" s="69">
        <f t="shared" si="197"/>
        <v>263470.67499999999</v>
      </c>
      <c r="R1052" s="69"/>
      <c r="S1052" s="69"/>
      <c r="T1052" s="69">
        <f t="shared" si="198"/>
        <v>18381.674999999999</v>
      </c>
      <c r="U1052" s="69"/>
      <c r="V1052" s="69"/>
      <c r="W1052" s="69">
        <f t="shared" si="199"/>
        <v>263970.67499999999</v>
      </c>
      <c r="X1052" s="69" t="str">
        <f t="shared" si="200"/>
        <v>High sale</v>
      </c>
      <c r="Y1052" s="69">
        <f t="shared" si="204"/>
        <v>0</v>
      </c>
      <c r="Z1052" s="69" t="str" cm="1">
        <f t="array" ref="Z1052">_xlfn.IFS(Q1052&gt;=300000,"Large",Q1052&gt;=150000,"Medium", Q1052&gt;=0,"Small")</f>
        <v>Medium</v>
      </c>
      <c r="AA1052" s="69" t="str">
        <f t="shared" si="201"/>
        <v>J</v>
      </c>
      <c r="AB1052" s="69" t="str">
        <f t="shared" si="202"/>
        <v>01051</v>
      </c>
      <c r="AC1052" s="69" t="str">
        <f t="shared" si="203"/>
        <v>Chinedu-North</v>
      </c>
      <c r="AD1052" s="69"/>
      <c r="AE1052" s="69"/>
      <c r="AF1052" s="69"/>
      <c r="AG1052" s="69"/>
      <c r="AH1052" s="70"/>
      <c r="AI1052" s="71"/>
    </row>
    <row r="1053" spans="1:35" x14ac:dyDescent="0.3">
      <c r="A1053" s="72" t="s">
        <v>724</v>
      </c>
      <c r="B1053" s="73" t="s">
        <v>1748</v>
      </c>
      <c r="C1053" s="73" t="s">
        <v>373</v>
      </c>
      <c r="D1053" s="73" t="s">
        <v>710</v>
      </c>
      <c r="E1053" s="73" t="s">
        <v>641</v>
      </c>
      <c r="F1053" s="73">
        <v>11</v>
      </c>
      <c r="G1053" s="73">
        <v>3998</v>
      </c>
      <c r="H1053" s="73">
        <v>0</v>
      </c>
      <c r="I1053" s="73">
        <v>7.5</v>
      </c>
      <c r="J1053" s="73" t="s">
        <v>635</v>
      </c>
      <c r="K1053" s="73" t="s">
        <v>384</v>
      </c>
      <c r="L1053" s="73" t="s">
        <v>649</v>
      </c>
      <c r="M1053" s="73">
        <f t="shared" si="193"/>
        <v>43978</v>
      </c>
      <c r="N1053" s="73">
        <f t="shared" si="194"/>
        <v>0</v>
      </c>
      <c r="O1053" s="73">
        <f t="shared" si="195"/>
        <v>43978</v>
      </c>
      <c r="P1053" s="73">
        <f t="shared" si="196"/>
        <v>3298.35</v>
      </c>
      <c r="Q1053" s="73">
        <f t="shared" si="197"/>
        <v>47276.35</v>
      </c>
      <c r="R1053" s="73"/>
      <c r="S1053" s="73"/>
      <c r="T1053" s="73">
        <f t="shared" si="198"/>
        <v>3298.35</v>
      </c>
      <c r="U1053" s="73"/>
      <c r="V1053" s="73"/>
      <c r="W1053" s="73">
        <f t="shared" si="199"/>
        <v>47776.35</v>
      </c>
      <c r="X1053" s="73" t="str">
        <f t="shared" si="200"/>
        <v>Low Sale</v>
      </c>
      <c r="Y1053" s="73">
        <f t="shared" si="204"/>
        <v>0</v>
      </c>
      <c r="Z1053" s="73" t="str" cm="1">
        <f t="array" ref="Z1053">_xlfn.IFS(Q1053&gt;=300000,"Large",Q1053&gt;=150000,"Medium", Q1053&gt;=0,"Small")</f>
        <v>Small</v>
      </c>
      <c r="AA1053" s="73" t="str">
        <f t="shared" si="201"/>
        <v>J</v>
      </c>
      <c r="AB1053" s="73" t="str">
        <f t="shared" si="202"/>
        <v>01052</v>
      </c>
      <c r="AC1053" s="73" t="str">
        <f t="shared" si="203"/>
        <v>Fatima-West</v>
      </c>
      <c r="AD1053" s="73"/>
      <c r="AE1053" s="73"/>
      <c r="AF1053" s="73"/>
      <c r="AG1053" s="73"/>
      <c r="AH1053" s="74"/>
      <c r="AI1053" s="75"/>
    </row>
    <row r="1054" spans="1:35" x14ac:dyDescent="0.3">
      <c r="A1054" s="76" t="s">
        <v>743</v>
      </c>
      <c r="B1054" s="69" t="s">
        <v>1749</v>
      </c>
      <c r="C1054" s="69" t="s">
        <v>646</v>
      </c>
      <c r="D1054" s="69" t="s">
        <v>690</v>
      </c>
      <c r="E1054" s="69" t="s">
        <v>408</v>
      </c>
      <c r="F1054" s="69">
        <v>49</v>
      </c>
      <c r="G1054" s="69">
        <v>11038</v>
      </c>
      <c r="H1054" s="69">
        <v>10</v>
      </c>
      <c r="I1054" s="69">
        <v>7.5</v>
      </c>
      <c r="J1054" s="69" t="s">
        <v>648</v>
      </c>
      <c r="K1054" s="69" t="s">
        <v>392</v>
      </c>
      <c r="L1054" s="69" t="s">
        <v>665</v>
      </c>
      <c r="M1054" s="69">
        <f t="shared" si="193"/>
        <v>540862</v>
      </c>
      <c r="N1054" s="69">
        <f t="shared" si="194"/>
        <v>54086.2</v>
      </c>
      <c r="O1054" s="69">
        <f t="shared" si="195"/>
        <v>486775.8</v>
      </c>
      <c r="P1054" s="69">
        <f t="shared" si="196"/>
        <v>36508.184999999998</v>
      </c>
      <c r="Q1054" s="69">
        <f t="shared" si="197"/>
        <v>523283.98499999999</v>
      </c>
      <c r="R1054" s="69"/>
      <c r="S1054" s="69"/>
      <c r="T1054" s="69">
        <f t="shared" si="198"/>
        <v>36508.184999999998</v>
      </c>
      <c r="U1054" s="69"/>
      <c r="V1054" s="69"/>
      <c r="W1054" s="69">
        <f t="shared" si="199"/>
        <v>523783.98499999999</v>
      </c>
      <c r="X1054" s="69" t="str">
        <f t="shared" si="200"/>
        <v>High sale</v>
      </c>
      <c r="Y1054" s="69">
        <f t="shared" si="204"/>
        <v>24338.79</v>
      </c>
      <c r="Z1054" s="69" t="str" cm="1">
        <f t="array" ref="Z1054">_xlfn.IFS(Q1054&gt;=300000,"Large",Q1054&gt;=150000,"Medium", Q1054&gt;=0,"Small")</f>
        <v>Large</v>
      </c>
      <c r="AA1054" s="69" t="str">
        <f t="shared" si="201"/>
        <v>J</v>
      </c>
      <c r="AB1054" s="69" t="str">
        <f t="shared" si="202"/>
        <v>01053</v>
      </c>
      <c r="AC1054" s="69" t="str">
        <f t="shared" si="203"/>
        <v>Lucky-East</v>
      </c>
      <c r="AD1054" s="69"/>
      <c r="AE1054" s="69"/>
      <c r="AF1054" s="69"/>
      <c r="AG1054" s="69"/>
      <c r="AH1054" s="70"/>
      <c r="AI1054" s="71"/>
    </row>
    <row r="1055" spans="1:35" x14ac:dyDescent="0.3">
      <c r="A1055" s="72" t="s">
        <v>691</v>
      </c>
      <c r="B1055" s="73" t="s">
        <v>1750</v>
      </c>
      <c r="C1055" s="73" t="s">
        <v>379</v>
      </c>
      <c r="D1055" s="73" t="s">
        <v>784</v>
      </c>
      <c r="E1055" s="73" t="s">
        <v>785</v>
      </c>
      <c r="F1055" s="73">
        <v>18</v>
      </c>
      <c r="G1055" s="73">
        <v>7137</v>
      </c>
      <c r="H1055" s="73">
        <v>10</v>
      </c>
      <c r="I1055" s="73">
        <v>7.5</v>
      </c>
      <c r="J1055" s="73" t="s">
        <v>635</v>
      </c>
      <c r="K1055" s="73" t="s">
        <v>384</v>
      </c>
      <c r="L1055" s="73" t="s">
        <v>636</v>
      </c>
      <c r="M1055" s="73">
        <f t="shared" si="193"/>
        <v>128466</v>
      </c>
      <c r="N1055" s="73">
        <f t="shared" si="194"/>
        <v>12846.6</v>
      </c>
      <c r="O1055" s="73">
        <f t="shared" si="195"/>
        <v>115619.4</v>
      </c>
      <c r="P1055" s="73">
        <f t="shared" si="196"/>
        <v>8671.4549999999999</v>
      </c>
      <c r="Q1055" s="73">
        <f t="shared" si="197"/>
        <v>124290.855</v>
      </c>
      <c r="R1055" s="73"/>
      <c r="S1055" s="73"/>
      <c r="T1055" s="73">
        <f t="shared" si="198"/>
        <v>8671.4549999999999</v>
      </c>
      <c r="U1055" s="73"/>
      <c r="V1055" s="73"/>
      <c r="W1055" s="73">
        <f t="shared" si="199"/>
        <v>124790.855</v>
      </c>
      <c r="X1055" s="73" t="str">
        <f t="shared" si="200"/>
        <v>High sale</v>
      </c>
      <c r="Y1055" s="73">
        <f t="shared" si="204"/>
        <v>0</v>
      </c>
      <c r="Z1055" s="73" t="str" cm="1">
        <f t="array" ref="Z1055">_xlfn.IFS(Q1055&gt;=300000,"Large",Q1055&gt;=150000,"Medium", Q1055&gt;=0,"Small")</f>
        <v>Small</v>
      </c>
      <c r="AA1055" s="73" t="str">
        <f t="shared" si="201"/>
        <v>J</v>
      </c>
      <c r="AB1055" s="73" t="str">
        <f t="shared" si="202"/>
        <v>01054</v>
      </c>
      <c r="AC1055" s="73" t="str">
        <f t="shared" si="203"/>
        <v>John-South</v>
      </c>
      <c r="AD1055" s="73"/>
      <c r="AE1055" s="73"/>
      <c r="AF1055" s="73"/>
      <c r="AG1055" s="73"/>
      <c r="AH1055" s="74"/>
      <c r="AI1055" s="75"/>
    </row>
    <row r="1056" spans="1:35" x14ac:dyDescent="0.3">
      <c r="A1056" s="76" t="s">
        <v>733</v>
      </c>
      <c r="B1056" s="69" t="s">
        <v>1751</v>
      </c>
      <c r="C1056" s="69" t="s">
        <v>379</v>
      </c>
      <c r="D1056" s="69" t="s">
        <v>672</v>
      </c>
      <c r="E1056" s="69" t="s">
        <v>673</v>
      </c>
      <c r="F1056" s="69">
        <v>46</v>
      </c>
      <c r="G1056" s="69">
        <v>6934</v>
      </c>
      <c r="H1056" s="69">
        <v>10</v>
      </c>
      <c r="I1056" s="69">
        <v>7.5</v>
      </c>
      <c r="J1056" s="69" t="s">
        <v>642</v>
      </c>
      <c r="K1056" s="69" t="s">
        <v>384</v>
      </c>
      <c r="L1056" s="69" t="s">
        <v>649</v>
      </c>
      <c r="M1056" s="69">
        <f t="shared" si="193"/>
        <v>318964</v>
      </c>
      <c r="N1056" s="69">
        <f t="shared" si="194"/>
        <v>31896.400000000001</v>
      </c>
      <c r="O1056" s="69">
        <f t="shared" si="195"/>
        <v>287067.59999999998</v>
      </c>
      <c r="P1056" s="69">
        <f t="shared" si="196"/>
        <v>21530.07</v>
      </c>
      <c r="Q1056" s="69">
        <f t="shared" si="197"/>
        <v>308597.67</v>
      </c>
      <c r="R1056" s="69"/>
      <c r="S1056" s="69"/>
      <c r="T1056" s="69">
        <f t="shared" si="198"/>
        <v>21530.069999999996</v>
      </c>
      <c r="U1056" s="69"/>
      <c r="V1056" s="69"/>
      <c r="W1056" s="69">
        <f t="shared" si="199"/>
        <v>309097.67</v>
      </c>
      <c r="X1056" s="69" t="str">
        <f t="shared" si="200"/>
        <v>High sale</v>
      </c>
      <c r="Y1056" s="69">
        <f t="shared" si="204"/>
        <v>14353.38</v>
      </c>
      <c r="Z1056" s="69" t="str" cm="1">
        <f t="array" ref="Z1056">_xlfn.IFS(Q1056&gt;=300000,"Large",Q1056&gt;=150000,"Medium", Q1056&gt;=0,"Small")</f>
        <v>Large</v>
      </c>
      <c r="AA1056" s="69" t="str">
        <f t="shared" si="201"/>
        <v>J</v>
      </c>
      <c r="AB1056" s="69" t="str">
        <f t="shared" si="202"/>
        <v>01055</v>
      </c>
      <c r="AC1056" s="69" t="str">
        <f t="shared" si="203"/>
        <v>John-West</v>
      </c>
      <c r="AD1056" s="69"/>
      <c r="AE1056" s="69"/>
      <c r="AF1056" s="69"/>
      <c r="AG1056" s="69"/>
      <c r="AH1056" s="70"/>
      <c r="AI1056" s="71"/>
    </row>
    <row r="1057" spans="1:35" x14ac:dyDescent="0.3">
      <c r="A1057" s="72" t="s">
        <v>733</v>
      </c>
      <c r="B1057" s="73" t="s">
        <v>1752</v>
      </c>
      <c r="C1057" s="73" t="s">
        <v>89</v>
      </c>
      <c r="D1057" s="73" t="s">
        <v>784</v>
      </c>
      <c r="E1057" s="73" t="s">
        <v>785</v>
      </c>
      <c r="F1057" s="73">
        <v>35</v>
      </c>
      <c r="G1057" s="73">
        <v>11787</v>
      </c>
      <c r="H1057" s="73">
        <v>0</v>
      </c>
      <c r="I1057" s="73">
        <v>7.5</v>
      </c>
      <c r="J1057" s="73" t="s">
        <v>656</v>
      </c>
      <c r="K1057" s="73" t="s">
        <v>392</v>
      </c>
      <c r="L1057" s="73" t="s">
        <v>636</v>
      </c>
      <c r="M1057" s="73">
        <f t="shared" si="193"/>
        <v>412545</v>
      </c>
      <c r="N1057" s="73">
        <f t="shared" si="194"/>
        <v>0</v>
      </c>
      <c r="O1057" s="73">
        <f t="shared" si="195"/>
        <v>412545</v>
      </c>
      <c r="P1057" s="73">
        <f t="shared" si="196"/>
        <v>30940.875</v>
      </c>
      <c r="Q1057" s="73">
        <f t="shared" si="197"/>
        <v>443485.875</v>
      </c>
      <c r="R1057" s="73"/>
      <c r="S1057" s="73"/>
      <c r="T1057" s="73">
        <f t="shared" si="198"/>
        <v>30940.875</v>
      </c>
      <c r="U1057" s="73"/>
      <c r="V1057" s="73"/>
      <c r="W1057" s="73">
        <f t="shared" si="199"/>
        <v>443985.875</v>
      </c>
      <c r="X1057" s="73" t="str">
        <f t="shared" si="200"/>
        <v>High sale</v>
      </c>
      <c r="Y1057" s="73">
        <f t="shared" si="204"/>
        <v>20627.25</v>
      </c>
      <c r="Z1057" s="73" t="str" cm="1">
        <f t="array" ref="Z1057">_xlfn.IFS(Q1057&gt;=300000,"Large",Q1057&gt;=150000,"Medium", Q1057&gt;=0,"Small")</f>
        <v>Large</v>
      </c>
      <c r="AA1057" s="73" t="str">
        <f t="shared" si="201"/>
        <v>J</v>
      </c>
      <c r="AB1057" s="73" t="str">
        <f t="shared" si="202"/>
        <v>01056</v>
      </c>
      <c r="AC1057" s="73" t="str">
        <f t="shared" si="203"/>
        <v>Chinedu-South</v>
      </c>
      <c r="AD1057" s="73"/>
      <c r="AE1057" s="73"/>
      <c r="AF1057" s="73"/>
      <c r="AG1057" s="73"/>
      <c r="AH1057" s="74"/>
      <c r="AI1057" s="75"/>
    </row>
    <row r="1058" spans="1:35" x14ac:dyDescent="0.3">
      <c r="A1058" s="76" t="s">
        <v>712</v>
      </c>
      <c r="B1058" s="69" t="s">
        <v>1753</v>
      </c>
      <c r="C1058" s="69" t="s">
        <v>671</v>
      </c>
      <c r="D1058" s="69" t="s">
        <v>685</v>
      </c>
      <c r="E1058" s="69" t="s">
        <v>406</v>
      </c>
      <c r="F1058" s="69">
        <v>12</v>
      </c>
      <c r="G1058" s="69">
        <v>3289</v>
      </c>
      <c r="H1058" s="69">
        <v>5</v>
      </c>
      <c r="I1058" s="69">
        <v>7.5</v>
      </c>
      <c r="J1058" s="69" t="s">
        <v>642</v>
      </c>
      <c r="K1058" s="69" t="s">
        <v>372</v>
      </c>
      <c r="L1058" s="69" t="s">
        <v>636</v>
      </c>
      <c r="M1058" s="69">
        <f t="shared" si="193"/>
        <v>39468</v>
      </c>
      <c r="N1058" s="69">
        <f t="shared" si="194"/>
        <v>1973.4</v>
      </c>
      <c r="O1058" s="69">
        <f t="shared" si="195"/>
        <v>37494.6</v>
      </c>
      <c r="P1058" s="69">
        <f t="shared" si="196"/>
        <v>2812.0949999999998</v>
      </c>
      <c r="Q1058" s="69">
        <f t="shared" si="197"/>
        <v>40306.695</v>
      </c>
      <c r="R1058" s="69"/>
      <c r="S1058" s="69"/>
      <c r="T1058" s="69">
        <f t="shared" si="198"/>
        <v>2812.0949999999998</v>
      </c>
      <c r="U1058" s="69"/>
      <c r="V1058" s="69"/>
      <c r="W1058" s="69">
        <f t="shared" si="199"/>
        <v>40806.695</v>
      </c>
      <c r="X1058" s="69" t="str">
        <f t="shared" si="200"/>
        <v>Low Sale</v>
      </c>
      <c r="Y1058" s="69">
        <f t="shared" si="204"/>
        <v>0</v>
      </c>
      <c r="Z1058" s="69" t="str" cm="1">
        <f t="array" ref="Z1058">_xlfn.IFS(Q1058&gt;=300000,"Large",Q1058&gt;=150000,"Medium", Q1058&gt;=0,"Small")</f>
        <v>Small</v>
      </c>
      <c r="AA1058" s="69" t="str">
        <f t="shared" si="201"/>
        <v>J</v>
      </c>
      <c r="AB1058" s="69" t="str">
        <f t="shared" si="202"/>
        <v>01057</v>
      </c>
      <c r="AC1058" s="69" t="str">
        <f t="shared" si="203"/>
        <v>Bola-South</v>
      </c>
      <c r="AD1058" s="69"/>
      <c r="AE1058" s="69"/>
      <c r="AF1058" s="69"/>
      <c r="AG1058" s="69"/>
      <c r="AH1058" s="70"/>
      <c r="AI1058" s="71"/>
    </row>
    <row r="1059" spans="1:35" x14ac:dyDescent="0.3">
      <c r="A1059" s="72" t="s">
        <v>679</v>
      </c>
      <c r="B1059" s="73" t="s">
        <v>1754</v>
      </c>
      <c r="C1059" s="73" t="s">
        <v>373</v>
      </c>
      <c r="D1059" s="73" t="s">
        <v>245</v>
      </c>
      <c r="E1059" s="73" t="s">
        <v>416</v>
      </c>
      <c r="F1059" s="73">
        <v>9</v>
      </c>
      <c r="G1059" s="73">
        <v>8749</v>
      </c>
      <c r="H1059" s="73">
        <v>10</v>
      </c>
      <c r="I1059" s="73">
        <v>7.5</v>
      </c>
      <c r="J1059" s="73" t="s">
        <v>642</v>
      </c>
      <c r="K1059" s="73" t="s">
        <v>384</v>
      </c>
      <c r="L1059" s="73" t="s">
        <v>643</v>
      </c>
      <c r="M1059" s="73">
        <f t="shared" si="193"/>
        <v>78741</v>
      </c>
      <c r="N1059" s="73">
        <f t="shared" si="194"/>
        <v>7874.1</v>
      </c>
      <c r="O1059" s="73">
        <f t="shared" si="195"/>
        <v>70866.899999999994</v>
      </c>
      <c r="P1059" s="73">
        <f t="shared" si="196"/>
        <v>5315.0174999999999</v>
      </c>
      <c r="Q1059" s="73">
        <f t="shared" si="197"/>
        <v>76181.917499999996</v>
      </c>
      <c r="R1059" s="73"/>
      <c r="S1059" s="73"/>
      <c r="T1059" s="73">
        <f t="shared" si="198"/>
        <v>5315.017499999999</v>
      </c>
      <c r="U1059" s="73"/>
      <c r="V1059" s="73"/>
      <c r="W1059" s="73">
        <f t="shared" si="199"/>
        <v>76681.917499999996</v>
      </c>
      <c r="X1059" s="73" t="str">
        <f t="shared" si="200"/>
        <v>Low Sale</v>
      </c>
      <c r="Y1059" s="73">
        <f t="shared" si="204"/>
        <v>0</v>
      </c>
      <c r="Z1059" s="73" t="str" cm="1">
        <f t="array" ref="Z1059">_xlfn.IFS(Q1059&gt;=300000,"Large",Q1059&gt;=150000,"Medium", Q1059&gt;=0,"Small")</f>
        <v>Small</v>
      </c>
      <c r="AA1059" s="73" t="str">
        <f t="shared" si="201"/>
        <v>J</v>
      </c>
      <c r="AB1059" s="73" t="str">
        <f t="shared" si="202"/>
        <v>01058</v>
      </c>
      <c r="AC1059" s="73" t="str">
        <f t="shared" si="203"/>
        <v>Fatima-North</v>
      </c>
      <c r="AD1059" s="73"/>
      <c r="AE1059" s="73"/>
      <c r="AF1059" s="73"/>
      <c r="AG1059" s="73"/>
      <c r="AH1059" s="74"/>
      <c r="AI1059" s="75"/>
    </row>
    <row r="1060" spans="1:35" x14ac:dyDescent="0.3">
      <c r="A1060" s="76" t="s">
        <v>691</v>
      </c>
      <c r="B1060" s="69" t="s">
        <v>1755</v>
      </c>
      <c r="C1060" s="69" t="s">
        <v>646</v>
      </c>
      <c r="D1060" s="69" t="s">
        <v>685</v>
      </c>
      <c r="E1060" s="69" t="s">
        <v>406</v>
      </c>
      <c r="F1060" s="69">
        <v>35</v>
      </c>
      <c r="G1060" s="69">
        <v>10144</v>
      </c>
      <c r="H1060" s="69">
        <v>0</v>
      </c>
      <c r="I1060" s="69">
        <v>7.5</v>
      </c>
      <c r="J1060" s="69" t="s">
        <v>635</v>
      </c>
      <c r="K1060" s="69" t="s">
        <v>392</v>
      </c>
      <c r="L1060" s="69" t="s">
        <v>665</v>
      </c>
      <c r="M1060" s="69">
        <f t="shared" si="193"/>
        <v>355040</v>
      </c>
      <c r="N1060" s="69">
        <f t="shared" si="194"/>
        <v>0</v>
      </c>
      <c r="O1060" s="69">
        <f t="shared" si="195"/>
        <v>355040</v>
      </c>
      <c r="P1060" s="69">
        <f t="shared" si="196"/>
        <v>26628</v>
      </c>
      <c r="Q1060" s="69">
        <f t="shared" si="197"/>
        <v>381668</v>
      </c>
      <c r="R1060" s="69"/>
      <c r="S1060" s="69"/>
      <c r="T1060" s="69">
        <f t="shared" si="198"/>
        <v>26628</v>
      </c>
      <c r="U1060" s="69"/>
      <c r="V1060" s="69"/>
      <c r="W1060" s="69">
        <f t="shared" si="199"/>
        <v>382168</v>
      </c>
      <c r="X1060" s="69" t="str">
        <f t="shared" si="200"/>
        <v>High sale</v>
      </c>
      <c r="Y1060" s="69">
        <f t="shared" si="204"/>
        <v>17752</v>
      </c>
      <c r="Z1060" s="69" t="str" cm="1">
        <f t="array" ref="Z1060">_xlfn.IFS(Q1060&gt;=300000,"Large",Q1060&gt;=150000,"Medium", Q1060&gt;=0,"Small")</f>
        <v>Large</v>
      </c>
      <c r="AA1060" s="69" t="str">
        <f t="shared" si="201"/>
        <v>J</v>
      </c>
      <c r="AB1060" s="69" t="str">
        <f t="shared" si="202"/>
        <v>01059</v>
      </c>
      <c r="AC1060" s="69" t="str">
        <f t="shared" si="203"/>
        <v>Lucky-East</v>
      </c>
      <c r="AD1060" s="69"/>
      <c r="AE1060" s="69"/>
      <c r="AF1060" s="69"/>
      <c r="AG1060" s="69"/>
      <c r="AH1060" s="70"/>
      <c r="AI1060" s="71"/>
    </row>
    <row r="1061" spans="1:35" x14ac:dyDescent="0.3">
      <c r="A1061" s="72" t="s">
        <v>699</v>
      </c>
      <c r="B1061" s="73" t="s">
        <v>1756</v>
      </c>
      <c r="C1061" s="73" t="s">
        <v>671</v>
      </c>
      <c r="D1061" s="73" t="s">
        <v>652</v>
      </c>
      <c r="E1061" s="73" t="s">
        <v>653</v>
      </c>
      <c r="F1061" s="73">
        <v>6</v>
      </c>
      <c r="G1061" s="73">
        <v>4456</v>
      </c>
      <c r="H1061" s="73">
        <v>5</v>
      </c>
      <c r="I1061" s="73">
        <v>7.5</v>
      </c>
      <c r="J1061" s="73" t="s">
        <v>648</v>
      </c>
      <c r="K1061" s="73" t="s">
        <v>392</v>
      </c>
      <c r="L1061" s="73" t="s">
        <v>665</v>
      </c>
      <c r="M1061" s="73">
        <f t="shared" si="193"/>
        <v>26736</v>
      </c>
      <c r="N1061" s="73">
        <f t="shared" si="194"/>
        <v>1336.8</v>
      </c>
      <c r="O1061" s="73">
        <f t="shared" si="195"/>
        <v>25399.200000000001</v>
      </c>
      <c r="P1061" s="73">
        <f t="shared" si="196"/>
        <v>1904.94</v>
      </c>
      <c r="Q1061" s="73">
        <f t="shared" si="197"/>
        <v>27304.14</v>
      </c>
      <c r="R1061" s="73"/>
      <c r="S1061" s="73"/>
      <c r="T1061" s="73">
        <f t="shared" si="198"/>
        <v>1904.94</v>
      </c>
      <c r="U1061" s="73"/>
      <c r="V1061" s="73"/>
      <c r="W1061" s="73">
        <f t="shared" si="199"/>
        <v>27804.14</v>
      </c>
      <c r="X1061" s="73" t="str">
        <f t="shared" si="200"/>
        <v>Low Sale</v>
      </c>
      <c r="Y1061" s="73">
        <f t="shared" si="204"/>
        <v>0</v>
      </c>
      <c r="Z1061" s="73" t="str" cm="1">
        <f t="array" ref="Z1061">_xlfn.IFS(Q1061&gt;=300000,"Large",Q1061&gt;=150000,"Medium", Q1061&gt;=0,"Small")</f>
        <v>Small</v>
      </c>
      <c r="AA1061" s="73" t="str">
        <f t="shared" si="201"/>
        <v>J</v>
      </c>
      <c r="AB1061" s="73" t="str">
        <f t="shared" si="202"/>
        <v>01060</v>
      </c>
      <c r="AC1061" s="73" t="str">
        <f t="shared" si="203"/>
        <v>Bola-East</v>
      </c>
      <c r="AD1061" s="73"/>
      <c r="AE1061" s="73"/>
      <c r="AF1061" s="73"/>
      <c r="AG1061" s="73"/>
      <c r="AH1061" s="74"/>
      <c r="AI1061" s="75"/>
    </row>
    <row r="1062" spans="1:35" x14ac:dyDescent="0.3">
      <c r="A1062" s="76" t="s">
        <v>708</v>
      </c>
      <c r="B1062" s="69" t="s">
        <v>1757</v>
      </c>
      <c r="C1062" s="69" t="s">
        <v>100</v>
      </c>
      <c r="D1062" s="69" t="s">
        <v>245</v>
      </c>
      <c r="E1062" s="69" t="s">
        <v>416</v>
      </c>
      <c r="F1062" s="69">
        <v>30</v>
      </c>
      <c r="G1062" s="69">
        <v>7595</v>
      </c>
      <c r="H1062" s="69">
        <v>0</v>
      </c>
      <c r="I1062" s="69">
        <v>7.5</v>
      </c>
      <c r="J1062" s="69" t="s">
        <v>648</v>
      </c>
      <c r="K1062" s="69" t="s">
        <v>384</v>
      </c>
      <c r="L1062" s="69" t="s">
        <v>649</v>
      </c>
      <c r="M1062" s="69">
        <f t="shared" si="193"/>
        <v>227850</v>
      </c>
      <c r="N1062" s="69">
        <f t="shared" si="194"/>
        <v>0</v>
      </c>
      <c r="O1062" s="69">
        <f t="shared" si="195"/>
        <v>227850</v>
      </c>
      <c r="P1062" s="69">
        <f t="shared" si="196"/>
        <v>17088.75</v>
      </c>
      <c r="Q1062" s="69">
        <f t="shared" si="197"/>
        <v>244938.75</v>
      </c>
      <c r="R1062" s="69"/>
      <c r="S1062" s="69"/>
      <c r="T1062" s="69">
        <f t="shared" si="198"/>
        <v>17088.75</v>
      </c>
      <c r="U1062" s="69"/>
      <c r="V1062" s="69"/>
      <c r="W1062" s="69">
        <f t="shared" si="199"/>
        <v>245438.75</v>
      </c>
      <c r="X1062" s="69" t="str">
        <f t="shared" si="200"/>
        <v>High sale</v>
      </c>
      <c r="Y1062" s="69">
        <f t="shared" si="204"/>
        <v>11392.5</v>
      </c>
      <c r="Z1062" s="69" t="str" cm="1">
        <f t="array" ref="Z1062">_xlfn.IFS(Q1062&gt;=300000,"Large",Q1062&gt;=150000,"Medium", Q1062&gt;=0,"Small")</f>
        <v>Medium</v>
      </c>
      <c r="AA1062" s="69" t="str">
        <f t="shared" si="201"/>
        <v>J</v>
      </c>
      <c r="AB1062" s="69" t="str">
        <f t="shared" si="202"/>
        <v>01061</v>
      </c>
      <c r="AC1062" s="69" t="str">
        <f t="shared" si="203"/>
        <v>Kemi-West</v>
      </c>
      <c r="AD1062" s="69"/>
      <c r="AE1062" s="69"/>
      <c r="AF1062" s="69"/>
      <c r="AG1062" s="69"/>
      <c r="AH1062" s="70"/>
      <c r="AI1062" s="71"/>
    </row>
    <row r="1063" spans="1:35" x14ac:dyDescent="0.3">
      <c r="A1063" s="72" t="s">
        <v>669</v>
      </c>
      <c r="B1063" s="73" t="s">
        <v>1758</v>
      </c>
      <c r="C1063" s="73" t="s">
        <v>671</v>
      </c>
      <c r="D1063" s="73" t="s">
        <v>718</v>
      </c>
      <c r="E1063" s="73" t="s">
        <v>403</v>
      </c>
      <c r="F1063" s="73">
        <v>10</v>
      </c>
      <c r="G1063" s="73">
        <v>813</v>
      </c>
      <c r="H1063" s="73">
        <v>10</v>
      </c>
      <c r="I1063" s="73">
        <v>7.5</v>
      </c>
      <c r="J1063" s="73" t="s">
        <v>656</v>
      </c>
      <c r="K1063" s="73" t="s">
        <v>384</v>
      </c>
      <c r="L1063" s="73" t="s">
        <v>643</v>
      </c>
      <c r="M1063" s="73">
        <f t="shared" si="193"/>
        <v>8130</v>
      </c>
      <c r="N1063" s="73">
        <f t="shared" si="194"/>
        <v>813</v>
      </c>
      <c r="O1063" s="73">
        <f t="shared" si="195"/>
        <v>7317</v>
      </c>
      <c r="P1063" s="73">
        <f t="shared" si="196"/>
        <v>548.77499999999998</v>
      </c>
      <c r="Q1063" s="73">
        <f t="shared" si="197"/>
        <v>7865.7749999999996</v>
      </c>
      <c r="R1063" s="73"/>
      <c r="S1063" s="73"/>
      <c r="T1063" s="73">
        <f t="shared" si="198"/>
        <v>548.77499999999998</v>
      </c>
      <c r="U1063" s="73"/>
      <c r="V1063" s="73"/>
      <c r="W1063" s="73">
        <f t="shared" si="199"/>
        <v>8365.7749999999996</v>
      </c>
      <c r="X1063" s="73" t="str">
        <f t="shared" si="200"/>
        <v>Low Sale</v>
      </c>
      <c r="Y1063" s="73">
        <f t="shared" si="204"/>
        <v>0</v>
      </c>
      <c r="Z1063" s="73" t="str" cm="1">
        <f t="array" ref="Z1063">_xlfn.IFS(Q1063&gt;=300000,"Large",Q1063&gt;=150000,"Medium", Q1063&gt;=0,"Small")</f>
        <v>Small</v>
      </c>
      <c r="AA1063" s="73" t="str">
        <f t="shared" si="201"/>
        <v>J</v>
      </c>
      <c r="AB1063" s="73" t="str">
        <f t="shared" si="202"/>
        <v>01062</v>
      </c>
      <c r="AC1063" s="73" t="str">
        <f t="shared" si="203"/>
        <v>Bola-North</v>
      </c>
      <c r="AD1063" s="73"/>
      <c r="AE1063" s="73"/>
      <c r="AF1063" s="73"/>
      <c r="AG1063" s="73"/>
      <c r="AH1063" s="74"/>
      <c r="AI1063" s="75"/>
    </row>
    <row r="1064" spans="1:35" x14ac:dyDescent="0.3">
      <c r="A1064" s="76" t="s">
        <v>747</v>
      </c>
      <c r="B1064" s="69" t="s">
        <v>1759</v>
      </c>
      <c r="C1064" s="69" t="s">
        <v>662</v>
      </c>
      <c r="D1064" s="69" t="s">
        <v>784</v>
      </c>
      <c r="E1064" s="69" t="s">
        <v>785</v>
      </c>
      <c r="F1064" s="69">
        <v>11</v>
      </c>
      <c r="G1064" s="69">
        <v>2973</v>
      </c>
      <c r="H1064" s="69">
        <v>0</v>
      </c>
      <c r="I1064" s="69">
        <v>7.5</v>
      </c>
      <c r="J1064" s="69" t="s">
        <v>635</v>
      </c>
      <c r="K1064" s="69" t="s">
        <v>392</v>
      </c>
      <c r="L1064" s="69" t="s">
        <v>636</v>
      </c>
      <c r="M1064" s="69">
        <f t="shared" si="193"/>
        <v>32703</v>
      </c>
      <c r="N1064" s="69">
        <f t="shared" si="194"/>
        <v>0</v>
      </c>
      <c r="O1064" s="69">
        <f t="shared" si="195"/>
        <v>32703</v>
      </c>
      <c r="P1064" s="69">
        <f t="shared" si="196"/>
        <v>2452.7249999999999</v>
      </c>
      <c r="Q1064" s="69">
        <f t="shared" si="197"/>
        <v>35155.724999999999</v>
      </c>
      <c r="R1064" s="69"/>
      <c r="S1064" s="69"/>
      <c r="T1064" s="69">
        <f t="shared" si="198"/>
        <v>2452.7249999999999</v>
      </c>
      <c r="U1064" s="69"/>
      <c r="V1064" s="69"/>
      <c r="W1064" s="69">
        <f t="shared" si="199"/>
        <v>35655.724999999999</v>
      </c>
      <c r="X1064" s="69" t="str">
        <f t="shared" si="200"/>
        <v>Low Sale</v>
      </c>
      <c r="Y1064" s="69">
        <f t="shared" si="204"/>
        <v>0</v>
      </c>
      <c r="Z1064" s="69" t="str" cm="1">
        <f t="array" ref="Z1064">_xlfn.IFS(Q1064&gt;=300000,"Large",Q1064&gt;=150000,"Medium", Q1064&gt;=0,"Small")</f>
        <v>Small</v>
      </c>
      <c r="AA1064" s="69" t="str">
        <f t="shared" si="201"/>
        <v>J</v>
      </c>
      <c r="AB1064" s="69" t="str">
        <f t="shared" si="202"/>
        <v>01063</v>
      </c>
      <c r="AC1064" s="69" t="str">
        <f t="shared" si="203"/>
        <v>Ade-South</v>
      </c>
      <c r="AD1064" s="69"/>
      <c r="AE1064" s="69"/>
      <c r="AF1064" s="69"/>
      <c r="AG1064" s="69"/>
      <c r="AH1064" s="70"/>
      <c r="AI1064" s="71"/>
    </row>
    <row r="1065" spans="1:35" x14ac:dyDescent="0.3">
      <c r="A1065" s="72" t="s">
        <v>637</v>
      </c>
      <c r="B1065" s="73" t="s">
        <v>1760</v>
      </c>
      <c r="C1065" s="73" t="s">
        <v>100</v>
      </c>
      <c r="D1065" s="73" t="s">
        <v>681</v>
      </c>
      <c r="E1065" s="73" t="s">
        <v>673</v>
      </c>
      <c r="F1065" s="73">
        <v>24</v>
      </c>
      <c r="G1065" s="73">
        <v>13254</v>
      </c>
      <c r="H1065" s="73">
        <v>15</v>
      </c>
      <c r="I1065" s="73">
        <v>7.5</v>
      </c>
      <c r="J1065" s="73" t="s">
        <v>656</v>
      </c>
      <c r="K1065" s="73" t="s">
        <v>384</v>
      </c>
      <c r="L1065" s="73" t="s">
        <v>643</v>
      </c>
      <c r="M1065" s="73">
        <f t="shared" si="193"/>
        <v>318096</v>
      </c>
      <c r="N1065" s="73">
        <f t="shared" si="194"/>
        <v>47714.400000000001</v>
      </c>
      <c r="O1065" s="73">
        <f t="shared" si="195"/>
        <v>270381.59999999998</v>
      </c>
      <c r="P1065" s="73">
        <f t="shared" si="196"/>
        <v>20278.62</v>
      </c>
      <c r="Q1065" s="73">
        <f t="shared" si="197"/>
        <v>290660.21999999997</v>
      </c>
      <c r="R1065" s="73"/>
      <c r="S1065" s="73"/>
      <c r="T1065" s="73">
        <f t="shared" si="198"/>
        <v>20278.62</v>
      </c>
      <c r="U1065" s="73"/>
      <c r="V1065" s="73"/>
      <c r="W1065" s="73">
        <f t="shared" si="199"/>
        <v>291160.21999999997</v>
      </c>
      <c r="X1065" s="73" t="str">
        <f t="shared" si="200"/>
        <v>High sale</v>
      </c>
      <c r="Y1065" s="73">
        <f t="shared" si="204"/>
        <v>0</v>
      </c>
      <c r="Z1065" s="73" t="str" cm="1">
        <f t="array" ref="Z1065">_xlfn.IFS(Q1065&gt;=300000,"Large",Q1065&gt;=150000,"Medium", Q1065&gt;=0,"Small")</f>
        <v>Medium</v>
      </c>
      <c r="AA1065" s="73" t="str">
        <f t="shared" si="201"/>
        <v>J</v>
      </c>
      <c r="AB1065" s="73" t="str">
        <f t="shared" si="202"/>
        <v>01064</v>
      </c>
      <c r="AC1065" s="73" t="str">
        <f t="shared" si="203"/>
        <v>Kemi-North</v>
      </c>
      <c r="AD1065" s="73"/>
      <c r="AE1065" s="73"/>
      <c r="AF1065" s="73"/>
      <c r="AG1065" s="73"/>
      <c r="AH1065" s="74"/>
      <c r="AI1065" s="75"/>
    </row>
    <row r="1066" spans="1:35" x14ac:dyDescent="0.3">
      <c r="A1066" s="76" t="s">
        <v>747</v>
      </c>
      <c r="B1066" s="69" t="s">
        <v>1761</v>
      </c>
      <c r="C1066" s="69" t="s">
        <v>373</v>
      </c>
      <c r="D1066" s="69" t="s">
        <v>640</v>
      </c>
      <c r="E1066" s="69" t="s">
        <v>641</v>
      </c>
      <c r="F1066" s="69">
        <v>10</v>
      </c>
      <c r="G1066" s="69">
        <v>5631</v>
      </c>
      <c r="H1066" s="69">
        <v>0</v>
      </c>
      <c r="I1066" s="69">
        <v>7.5</v>
      </c>
      <c r="J1066" s="69" t="s">
        <v>642</v>
      </c>
      <c r="K1066" s="69" t="s">
        <v>372</v>
      </c>
      <c r="L1066" s="69" t="s">
        <v>649</v>
      </c>
      <c r="M1066" s="69">
        <f t="shared" si="193"/>
        <v>56310</v>
      </c>
      <c r="N1066" s="69">
        <f t="shared" si="194"/>
        <v>0</v>
      </c>
      <c r="O1066" s="69">
        <f t="shared" si="195"/>
        <v>56310</v>
      </c>
      <c r="P1066" s="69">
        <f t="shared" si="196"/>
        <v>4223.25</v>
      </c>
      <c r="Q1066" s="69">
        <f t="shared" si="197"/>
        <v>60533.25</v>
      </c>
      <c r="R1066" s="69"/>
      <c r="S1066" s="69"/>
      <c r="T1066" s="69">
        <f t="shared" si="198"/>
        <v>4223.25</v>
      </c>
      <c r="U1066" s="69"/>
      <c r="V1066" s="69"/>
      <c r="W1066" s="69">
        <f t="shared" si="199"/>
        <v>61033.25</v>
      </c>
      <c r="X1066" s="69" t="str">
        <f t="shared" si="200"/>
        <v>Low Sale</v>
      </c>
      <c r="Y1066" s="69">
        <f t="shared" si="204"/>
        <v>0</v>
      </c>
      <c r="Z1066" s="69" t="str" cm="1">
        <f t="array" ref="Z1066">_xlfn.IFS(Q1066&gt;=300000,"Large",Q1066&gt;=150000,"Medium", Q1066&gt;=0,"Small")</f>
        <v>Small</v>
      </c>
      <c r="AA1066" s="69" t="str">
        <f t="shared" si="201"/>
        <v>J</v>
      </c>
      <c r="AB1066" s="69" t="str">
        <f t="shared" si="202"/>
        <v>01065</v>
      </c>
      <c r="AC1066" s="69" t="str">
        <f t="shared" si="203"/>
        <v>Fatima-West</v>
      </c>
      <c r="AD1066" s="69"/>
      <c r="AE1066" s="69"/>
      <c r="AF1066" s="69"/>
      <c r="AG1066" s="69"/>
      <c r="AH1066" s="70"/>
      <c r="AI1066" s="71"/>
    </row>
    <row r="1067" spans="1:35" x14ac:dyDescent="0.3">
      <c r="A1067" s="72" t="s">
        <v>708</v>
      </c>
      <c r="B1067" s="73" t="s">
        <v>1762</v>
      </c>
      <c r="C1067" s="73" t="s">
        <v>646</v>
      </c>
      <c r="D1067" s="73" t="s">
        <v>690</v>
      </c>
      <c r="E1067" s="73" t="s">
        <v>408</v>
      </c>
      <c r="F1067" s="73">
        <v>47</v>
      </c>
      <c r="G1067" s="73">
        <v>9564</v>
      </c>
      <c r="H1067" s="73">
        <v>0</v>
      </c>
      <c r="I1067" s="73">
        <v>7.5</v>
      </c>
      <c r="J1067" s="73" t="s">
        <v>656</v>
      </c>
      <c r="K1067" s="73" t="s">
        <v>372</v>
      </c>
      <c r="L1067" s="73" t="s">
        <v>649</v>
      </c>
      <c r="M1067" s="73">
        <f t="shared" si="193"/>
        <v>449508</v>
      </c>
      <c r="N1067" s="73">
        <f t="shared" si="194"/>
        <v>0</v>
      </c>
      <c r="O1067" s="73">
        <f t="shared" si="195"/>
        <v>449508</v>
      </c>
      <c r="P1067" s="73">
        <f t="shared" si="196"/>
        <v>33713.1</v>
      </c>
      <c r="Q1067" s="73">
        <f t="shared" si="197"/>
        <v>483221.1</v>
      </c>
      <c r="R1067" s="73"/>
      <c r="S1067" s="73"/>
      <c r="T1067" s="73">
        <f t="shared" si="198"/>
        <v>33713.1</v>
      </c>
      <c r="U1067" s="73"/>
      <c r="V1067" s="73"/>
      <c r="W1067" s="73">
        <f t="shared" si="199"/>
        <v>483721.1</v>
      </c>
      <c r="X1067" s="73" t="str">
        <f t="shared" si="200"/>
        <v>High sale</v>
      </c>
      <c r="Y1067" s="73">
        <f t="shared" si="204"/>
        <v>22475.4</v>
      </c>
      <c r="Z1067" s="73" t="str" cm="1">
        <f t="array" ref="Z1067">_xlfn.IFS(Q1067&gt;=300000,"Large",Q1067&gt;=150000,"Medium", Q1067&gt;=0,"Small")</f>
        <v>Large</v>
      </c>
      <c r="AA1067" s="73" t="str">
        <f t="shared" si="201"/>
        <v>J</v>
      </c>
      <c r="AB1067" s="73" t="str">
        <f t="shared" si="202"/>
        <v>01066</v>
      </c>
      <c r="AC1067" s="73" t="str">
        <f t="shared" si="203"/>
        <v>Lucky-West</v>
      </c>
      <c r="AD1067" s="73"/>
      <c r="AE1067" s="73"/>
      <c r="AF1067" s="73"/>
      <c r="AG1067" s="73"/>
      <c r="AH1067" s="74"/>
      <c r="AI1067" s="75"/>
    </row>
    <row r="1068" spans="1:35" x14ac:dyDescent="0.3">
      <c r="A1068" s="76" t="s">
        <v>743</v>
      </c>
      <c r="B1068" s="69" t="s">
        <v>1763</v>
      </c>
      <c r="C1068" s="69" t="s">
        <v>93</v>
      </c>
      <c r="D1068" s="69" t="s">
        <v>245</v>
      </c>
      <c r="E1068" s="69" t="s">
        <v>416</v>
      </c>
      <c r="F1068" s="69">
        <v>32</v>
      </c>
      <c r="G1068" s="69">
        <v>6443</v>
      </c>
      <c r="H1068" s="69">
        <v>15</v>
      </c>
      <c r="I1068" s="69">
        <v>7.5</v>
      </c>
      <c r="J1068" s="69" t="s">
        <v>635</v>
      </c>
      <c r="K1068" s="69" t="s">
        <v>384</v>
      </c>
      <c r="L1068" s="69" t="s">
        <v>649</v>
      </c>
      <c r="M1068" s="69">
        <f t="shared" si="193"/>
        <v>206176</v>
      </c>
      <c r="N1068" s="69">
        <f t="shared" si="194"/>
        <v>30926.400000000001</v>
      </c>
      <c r="O1068" s="69">
        <f t="shared" si="195"/>
        <v>175249.6</v>
      </c>
      <c r="P1068" s="69">
        <f t="shared" si="196"/>
        <v>13143.72</v>
      </c>
      <c r="Q1068" s="69">
        <f t="shared" si="197"/>
        <v>188393.32</v>
      </c>
      <c r="R1068" s="69"/>
      <c r="S1068" s="69"/>
      <c r="T1068" s="69">
        <f t="shared" si="198"/>
        <v>13143.72</v>
      </c>
      <c r="U1068" s="69"/>
      <c r="V1068" s="69"/>
      <c r="W1068" s="69">
        <f t="shared" si="199"/>
        <v>188893.32</v>
      </c>
      <c r="X1068" s="69" t="str">
        <f t="shared" si="200"/>
        <v>High sale</v>
      </c>
      <c r="Y1068" s="69">
        <f t="shared" si="204"/>
        <v>8762.4800000000014</v>
      </c>
      <c r="Z1068" s="69" t="str" cm="1">
        <f t="array" ref="Z1068">_xlfn.IFS(Q1068&gt;=300000,"Large",Q1068&gt;=150000,"Medium", Q1068&gt;=0,"Small")</f>
        <v>Medium</v>
      </c>
      <c r="AA1068" s="69" t="str">
        <f t="shared" si="201"/>
        <v>J</v>
      </c>
      <c r="AB1068" s="69" t="str">
        <f t="shared" si="202"/>
        <v>01067</v>
      </c>
      <c r="AC1068" s="69" t="str">
        <f t="shared" si="203"/>
        <v>Ibrahim-West</v>
      </c>
      <c r="AD1068" s="69"/>
      <c r="AE1068" s="69"/>
      <c r="AF1068" s="69"/>
      <c r="AG1068" s="69"/>
      <c r="AH1068" s="70"/>
      <c r="AI1068" s="71"/>
    </row>
    <row r="1069" spans="1:35" x14ac:dyDescent="0.3">
      <c r="A1069" s="72" t="s">
        <v>699</v>
      </c>
      <c r="B1069" s="73" t="s">
        <v>1764</v>
      </c>
      <c r="C1069" s="73" t="s">
        <v>662</v>
      </c>
      <c r="D1069" s="73" t="s">
        <v>685</v>
      </c>
      <c r="E1069" s="73" t="s">
        <v>406</v>
      </c>
      <c r="F1069" s="73">
        <v>1</v>
      </c>
      <c r="G1069" s="73">
        <v>12195</v>
      </c>
      <c r="H1069" s="73">
        <v>10</v>
      </c>
      <c r="I1069" s="73">
        <v>7.5</v>
      </c>
      <c r="J1069" s="73" t="s">
        <v>656</v>
      </c>
      <c r="K1069" s="73" t="s">
        <v>372</v>
      </c>
      <c r="L1069" s="73" t="s">
        <v>665</v>
      </c>
      <c r="M1069" s="73">
        <f t="shared" si="193"/>
        <v>12195</v>
      </c>
      <c r="N1069" s="73">
        <f t="shared" si="194"/>
        <v>1219.5</v>
      </c>
      <c r="O1069" s="73">
        <f t="shared" si="195"/>
        <v>10975.5</v>
      </c>
      <c r="P1069" s="73">
        <f t="shared" si="196"/>
        <v>823.16250000000002</v>
      </c>
      <c r="Q1069" s="73">
        <f t="shared" si="197"/>
        <v>11798.6625</v>
      </c>
      <c r="R1069" s="73"/>
      <c r="S1069" s="73"/>
      <c r="T1069" s="73">
        <f t="shared" si="198"/>
        <v>823.16250000000002</v>
      </c>
      <c r="U1069" s="73"/>
      <c r="V1069" s="73"/>
      <c r="W1069" s="73">
        <f t="shared" si="199"/>
        <v>12298.6625</v>
      </c>
      <c r="X1069" s="73" t="str">
        <f t="shared" si="200"/>
        <v>Low Sale</v>
      </c>
      <c r="Y1069" s="73">
        <f t="shared" si="204"/>
        <v>0</v>
      </c>
      <c r="Z1069" s="73" t="str" cm="1">
        <f t="array" ref="Z1069">_xlfn.IFS(Q1069&gt;=300000,"Large",Q1069&gt;=150000,"Medium", Q1069&gt;=0,"Small")</f>
        <v>Small</v>
      </c>
      <c r="AA1069" s="73" t="str">
        <f t="shared" si="201"/>
        <v>J</v>
      </c>
      <c r="AB1069" s="73" t="str">
        <f t="shared" si="202"/>
        <v>01068</v>
      </c>
      <c r="AC1069" s="73" t="str">
        <f t="shared" si="203"/>
        <v>Ade-East</v>
      </c>
      <c r="AD1069" s="73"/>
      <c r="AE1069" s="73"/>
      <c r="AF1069" s="73"/>
      <c r="AG1069" s="73"/>
      <c r="AH1069" s="74"/>
      <c r="AI1069" s="75"/>
    </row>
    <row r="1070" spans="1:35" x14ac:dyDescent="0.3">
      <c r="A1070" s="76" t="s">
        <v>752</v>
      </c>
      <c r="B1070" s="69" t="s">
        <v>1765</v>
      </c>
      <c r="C1070" s="69" t="s">
        <v>89</v>
      </c>
      <c r="D1070" s="69" t="s">
        <v>640</v>
      </c>
      <c r="E1070" s="69" t="s">
        <v>641</v>
      </c>
      <c r="F1070" s="69">
        <v>3</v>
      </c>
      <c r="G1070" s="69">
        <v>6151</v>
      </c>
      <c r="H1070" s="69">
        <v>15</v>
      </c>
      <c r="I1070" s="69">
        <v>7.5</v>
      </c>
      <c r="J1070" s="69" t="s">
        <v>635</v>
      </c>
      <c r="K1070" s="69" t="s">
        <v>384</v>
      </c>
      <c r="L1070" s="69" t="s">
        <v>643</v>
      </c>
      <c r="M1070" s="69">
        <f t="shared" si="193"/>
        <v>18453</v>
      </c>
      <c r="N1070" s="69">
        <f t="shared" si="194"/>
        <v>2767.95</v>
      </c>
      <c r="O1070" s="69">
        <f t="shared" si="195"/>
        <v>15685.05</v>
      </c>
      <c r="P1070" s="69">
        <f t="shared" si="196"/>
        <v>1176.3787500000001</v>
      </c>
      <c r="Q1070" s="69">
        <f t="shared" si="197"/>
        <v>16861.428749999999</v>
      </c>
      <c r="R1070" s="69"/>
      <c r="S1070" s="69"/>
      <c r="T1070" s="69">
        <f t="shared" si="198"/>
        <v>1176.3787499999999</v>
      </c>
      <c r="U1070" s="69"/>
      <c r="V1070" s="69"/>
      <c r="W1070" s="69">
        <f t="shared" si="199"/>
        <v>17361.428749999999</v>
      </c>
      <c r="X1070" s="69" t="str">
        <f t="shared" si="200"/>
        <v>Low Sale</v>
      </c>
      <c r="Y1070" s="69">
        <f t="shared" si="204"/>
        <v>0</v>
      </c>
      <c r="Z1070" s="69" t="str" cm="1">
        <f t="array" ref="Z1070">_xlfn.IFS(Q1070&gt;=300000,"Large",Q1070&gt;=150000,"Medium", Q1070&gt;=0,"Small")</f>
        <v>Small</v>
      </c>
      <c r="AA1070" s="69" t="str">
        <f t="shared" si="201"/>
        <v>J</v>
      </c>
      <c r="AB1070" s="69" t="str">
        <f t="shared" si="202"/>
        <v>01069</v>
      </c>
      <c r="AC1070" s="69" t="str">
        <f t="shared" si="203"/>
        <v>Chinedu-North</v>
      </c>
      <c r="AD1070" s="69"/>
      <c r="AE1070" s="69"/>
      <c r="AF1070" s="69"/>
      <c r="AG1070" s="69"/>
      <c r="AH1070" s="70"/>
      <c r="AI1070" s="71"/>
    </row>
    <row r="1071" spans="1:35" x14ac:dyDescent="0.3">
      <c r="A1071" s="72" t="s">
        <v>750</v>
      </c>
      <c r="B1071" s="73" t="s">
        <v>1766</v>
      </c>
      <c r="C1071" s="73" t="s">
        <v>379</v>
      </c>
      <c r="D1071" s="73" t="s">
        <v>663</v>
      </c>
      <c r="E1071" s="73" t="s">
        <v>664</v>
      </c>
      <c r="F1071" s="73">
        <v>3</v>
      </c>
      <c r="G1071" s="73">
        <v>6523</v>
      </c>
      <c r="H1071" s="73">
        <v>5</v>
      </c>
      <c r="I1071" s="73">
        <v>7.5</v>
      </c>
      <c r="J1071" s="73" t="s">
        <v>642</v>
      </c>
      <c r="K1071" s="73" t="s">
        <v>384</v>
      </c>
      <c r="L1071" s="73" t="s">
        <v>636</v>
      </c>
      <c r="M1071" s="73">
        <f t="shared" si="193"/>
        <v>19569</v>
      </c>
      <c r="N1071" s="73">
        <f t="shared" si="194"/>
        <v>978.45</v>
      </c>
      <c r="O1071" s="73">
        <f t="shared" si="195"/>
        <v>18590.55</v>
      </c>
      <c r="P1071" s="73">
        <f t="shared" si="196"/>
        <v>1394.29125</v>
      </c>
      <c r="Q1071" s="73">
        <f t="shared" si="197"/>
        <v>19984.841249999998</v>
      </c>
      <c r="R1071" s="73"/>
      <c r="S1071" s="73"/>
      <c r="T1071" s="73">
        <f t="shared" si="198"/>
        <v>1394.29125</v>
      </c>
      <c r="U1071" s="73"/>
      <c r="V1071" s="73"/>
      <c r="W1071" s="73">
        <f t="shared" si="199"/>
        <v>20484.841249999998</v>
      </c>
      <c r="X1071" s="73" t="str">
        <f t="shared" si="200"/>
        <v>Low Sale</v>
      </c>
      <c r="Y1071" s="73">
        <f t="shared" si="204"/>
        <v>0</v>
      </c>
      <c r="Z1071" s="73" t="str" cm="1">
        <f t="array" ref="Z1071">_xlfn.IFS(Q1071&gt;=300000,"Large",Q1071&gt;=150000,"Medium", Q1071&gt;=0,"Small")</f>
        <v>Small</v>
      </c>
      <c r="AA1071" s="73" t="str">
        <f t="shared" si="201"/>
        <v>J</v>
      </c>
      <c r="AB1071" s="73" t="str">
        <f t="shared" si="202"/>
        <v>01070</v>
      </c>
      <c r="AC1071" s="73" t="str">
        <f t="shared" si="203"/>
        <v>John-South</v>
      </c>
      <c r="AD1071" s="73"/>
      <c r="AE1071" s="73"/>
      <c r="AF1071" s="73"/>
      <c r="AG1071" s="73"/>
      <c r="AH1071" s="74"/>
      <c r="AI1071" s="75"/>
    </row>
    <row r="1072" spans="1:35" x14ac:dyDescent="0.3">
      <c r="A1072" s="76" t="s">
        <v>696</v>
      </c>
      <c r="B1072" s="69" t="s">
        <v>1767</v>
      </c>
      <c r="C1072" s="69" t="s">
        <v>671</v>
      </c>
      <c r="D1072" s="69" t="s">
        <v>245</v>
      </c>
      <c r="E1072" s="69" t="s">
        <v>416</v>
      </c>
      <c r="F1072" s="69">
        <v>7</v>
      </c>
      <c r="G1072" s="69">
        <v>7880</v>
      </c>
      <c r="H1072" s="69">
        <v>10</v>
      </c>
      <c r="I1072" s="69">
        <v>7.5</v>
      </c>
      <c r="J1072" s="69" t="s">
        <v>648</v>
      </c>
      <c r="K1072" s="69" t="s">
        <v>372</v>
      </c>
      <c r="L1072" s="69" t="s">
        <v>636</v>
      </c>
      <c r="M1072" s="69">
        <f t="shared" si="193"/>
        <v>55160</v>
      </c>
      <c r="N1072" s="69">
        <f t="shared" si="194"/>
        <v>5516</v>
      </c>
      <c r="O1072" s="69">
        <f t="shared" si="195"/>
        <v>49644</v>
      </c>
      <c r="P1072" s="69">
        <f t="shared" si="196"/>
        <v>3723.3</v>
      </c>
      <c r="Q1072" s="69">
        <f t="shared" si="197"/>
        <v>53367.3</v>
      </c>
      <c r="R1072" s="69"/>
      <c r="S1072" s="69"/>
      <c r="T1072" s="69">
        <f t="shared" si="198"/>
        <v>3723.2999999999997</v>
      </c>
      <c r="U1072" s="69"/>
      <c r="V1072" s="69"/>
      <c r="W1072" s="69">
        <f t="shared" si="199"/>
        <v>53867.3</v>
      </c>
      <c r="X1072" s="69" t="str">
        <f t="shared" si="200"/>
        <v>Low Sale</v>
      </c>
      <c r="Y1072" s="69">
        <f t="shared" si="204"/>
        <v>0</v>
      </c>
      <c r="Z1072" s="69" t="str" cm="1">
        <f t="array" ref="Z1072">_xlfn.IFS(Q1072&gt;=300000,"Large",Q1072&gt;=150000,"Medium", Q1072&gt;=0,"Small")</f>
        <v>Small</v>
      </c>
      <c r="AA1072" s="69" t="str">
        <f t="shared" si="201"/>
        <v>J</v>
      </c>
      <c r="AB1072" s="69" t="str">
        <f t="shared" si="202"/>
        <v>01071</v>
      </c>
      <c r="AC1072" s="69" t="str">
        <f t="shared" si="203"/>
        <v>Bola-South</v>
      </c>
      <c r="AD1072" s="69"/>
      <c r="AE1072" s="69"/>
      <c r="AF1072" s="69"/>
      <c r="AG1072" s="69"/>
      <c r="AH1072" s="70"/>
      <c r="AI1072" s="71"/>
    </row>
    <row r="1073" spans="1:35" x14ac:dyDescent="0.3">
      <c r="A1073" s="72" t="s">
        <v>708</v>
      </c>
      <c r="B1073" s="73" t="s">
        <v>1768</v>
      </c>
      <c r="C1073" s="73" t="s">
        <v>93</v>
      </c>
      <c r="D1073" s="73" t="s">
        <v>634</v>
      </c>
      <c r="E1073" s="73" t="s">
        <v>377</v>
      </c>
      <c r="F1073" s="73">
        <v>11</v>
      </c>
      <c r="G1073" s="73">
        <v>5165</v>
      </c>
      <c r="H1073" s="73">
        <v>0</v>
      </c>
      <c r="I1073" s="73">
        <v>7.5</v>
      </c>
      <c r="J1073" s="73" t="s">
        <v>642</v>
      </c>
      <c r="K1073" s="73" t="s">
        <v>372</v>
      </c>
      <c r="L1073" s="73" t="s">
        <v>643</v>
      </c>
      <c r="M1073" s="73">
        <f t="shared" si="193"/>
        <v>56815</v>
      </c>
      <c r="N1073" s="73">
        <f t="shared" si="194"/>
        <v>0</v>
      </c>
      <c r="O1073" s="73">
        <f t="shared" si="195"/>
        <v>56815</v>
      </c>
      <c r="P1073" s="73">
        <f t="shared" si="196"/>
        <v>4261.125</v>
      </c>
      <c r="Q1073" s="73">
        <f t="shared" si="197"/>
        <v>61076.125</v>
      </c>
      <c r="R1073" s="73"/>
      <c r="S1073" s="73"/>
      <c r="T1073" s="73">
        <f t="shared" si="198"/>
        <v>4261.125</v>
      </c>
      <c r="U1073" s="73"/>
      <c r="V1073" s="73"/>
      <c r="W1073" s="73">
        <f t="shared" si="199"/>
        <v>61576.125</v>
      </c>
      <c r="X1073" s="73" t="str">
        <f t="shared" si="200"/>
        <v>Low Sale</v>
      </c>
      <c r="Y1073" s="73">
        <f t="shared" si="204"/>
        <v>0</v>
      </c>
      <c r="Z1073" s="73" t="str" cm="1">
        <f t="array" ref="Z1073">_xlfn.IFS(Q1073&gt;=300000,"Large",Q1073&gt;=150000,"Medium", Q1073&gt;=0,"Small")</f>
        <v>Small</v>
      </c>
      <c r="AA1073" s="73" t="str">
        <f t="shared" si="201"/>
        <v>J</v>
      </c>
      <c r="AB1073" s="73" t="str">
        <f t="shared" si="202"/>
        <v>01072</v>
      </c>
      <c r="AC1073" s="73" t="str">
        <f t="shared" si="203"/>
        <v>Ibrahim-North</v>
      </c>
      <c r="AD1073" s="73"/>
      <c r="AE1073" s="73"/>
      <c r="AF1073" s="73"/>
      <c r="AG1073" s="73"/>
      <c r="AH1073" s="74"/>
      <c r="AI1073" s="75"/>
    </row>
    <row r="1074" spans="1:35" x14ac:dyDescent="0.3">
      <c r="A1074" s="76" t="s">
        <v>669</v>
      </c>
      <c r="B1074" s="69" t="s">
        <v>1769</v>
      </c>
      <c r="C1074" s="69" t="s">
        <v>714</v>
      </c>
      <c r="D1074" s="69" t="s">
        <v>740</v>
      </c>
      <c r="E1074" s="69" t="s">
        <v>408</v>
      </c>
      <c r="F1074" s="69">
        <v>40</v>
      </c>
      <c r="G1074" s="69">
        <v>1295</v>
      </c>
      <c r="H1074" s="69">
        <v>10</v>
      </c>
      <c r="I1074" s="69">
        <v>7.5</v>
      </c>
      <c r="J1074" s="69" t="s">
        <v>648</v>
      </c>
      <c r="K1074" s="69" t="s">
        <v>392</v>
      </c>
      <c r="L1074" s="69" t="s">
        <v>649</v>
      </c>
      <c r="M1074" s="69">
        <f t="shared" si="193"/>
        <v>51800</v>
      </c>
      <c r="N1074" s="69">
        <f t="shared" si="194"/>
        <v>5180</v>
      </c>
      <c r="O1074" s="69">
        <f t="shared" si="195"/>
        <v>46620</v>
      </c>
      <c r="P1074" s="69">
        <f t="shared" si="196"/>
        <v>3496.5</v>
      </c>
      <c r="Q1074" s="69">
        <f t="shared" si="197"/>
        <v>50116.5</v>
      </c>
      <c r="R1074" s="69"/>
      <c r="S1074" s="69"/>
      <c r="T1074" s="69">
        <f t="shared" si="198"/>
        <v>3496.5</v>
      </c>
      <c r="U1074" s="69"/>
      <c r="V1074" s="69"/>
      <c r="W1074" s="69">
        <f t="shared" si="199"/>
        <v>50616.5</v>
      </c>
      <c r="X1074" s="69" t="str">
        <f t="shared" si="200"/>
        <v>Low Sale</v>
      </c>
      <c r="Y1074" s="69">
        <f t="shared" si="204"/>
        <v>2331</v>
      </c>
      <c r="Z1074" s="69" t="str" cm="1">
        <f t="array" ref="Z1074">_xlfn.IFS(Q1074&gt;=300000,"Large",Q1074&gt;=150000,"Medium", Q1074&gt;=0,"Small")</f>
        <v>Small</v>
      </c>
      <c r="AA1074" s="69" t="str">
        <f t="shared" si="201"/>
        <v>J</v>
      </c>
      <c r="AB1074" s="69" t="str">
        <f t="shared" si="202"/>
        <v>01073</v>
      </c>
      <c r="AC1074" s="69" t="str">
        <f t="shared" si="203"/>
        <v>Hassan-West</v>
      </c>
      <c r="AD1074" s="69"/>
      <c r="AE1074" s="69"/>
      <c r="AF1074" s="69"/>
      <c r="AG1074" s="69"/>
      <c r="AH1074" s="70"/>
      <c r="AI1074" s="71"/>
    </row>
    <row r="1075" spans="1:35" x14ac:dyDescent="0.3">
      <c r="A1075" s="72" t="s">
        <v>654</v>
      </c>
      <c r="B1075" s="73" t="s">
        <v>1770</v>
      </c>
      <c r="C1075" s="73" t="s">
        <v>373</v>
      </c>
      <c r="D1075" s="73" t="s">
        <v>640</v>
      </c>
      <c r="E1075" s="73" t="s">
        <v>641</v>
      </c>
      <c r="F1075" s="73">
        <v>48</v>
      </c>
      <c r="G1075" s="73">
        <v>1251</v>
      </c>
      <c r="H1075" s="73">
        <v>0</v>
      </c>
      <c r="I1075" s="73">
        <v>7.5</v>
      </c>
      <c r="J1075" s="73" t="s">
        <v>656</v>
      </c>
      <c r="K1075" s="73" t="s">
        <v>384</v>
      </c>
      <c r="L1075" s="73" t="s">
        <v>665</v>
      </c>
      <c r="M1075" s="73">
        <f t="shared" si="193"/>
        <v>60048</v>
      </c>
      <c r="N1075" s="73">
        <f t="shared" si="194"/>
        <v>0</v>
      </c>
      <c r="O1075" s="73">
        <f t="shared" si="195"/>
        <v>60048</v>
      </c>
      <c r="P1075" s="73">
        <f t="shared" si="196"/>
        <v>4503.6000000000004</v>
      </c>
      <c r="Q1075" s="73">
        <f t="shared" si="197"/>
        <v>64551.6</v>
      </c>
      <c r="R1075" s="73"/>
      <c r="S1075" s="73"/>
      <c r="T1075" s="73">
        <f t="shared" si="198"/>
        <v>4503.5999999999995</v>
      </c>
      <c r="U1075" s="73"/>
      <c r="V1075" s="73"/>
      <c r="W1075" s="73">
        <f t="shared" si="199"/>
        <v>65051.6</v>
      </c>
      <c r="X1075" s="73" t="str">
        <f t="shared" si="200"/>
        <v>Low Sale</v>
      </c>
      <c r="Y1075" s="73">
        <f t="shared" si="204"/>
        <v>3002.4</v>
      </c>
      <c r="Z1075" s="73" t="str" cm="1">
        <f t="array" ref="Z1075">_xlfn.IFS(Q1075&gt;=300000,"Large",Q1075&gt;=150000,"Medium", Q1075&gt;=0,"Small")</f>
        <v>Small</v>
      </c>
      <c r="AA1075" s="73" t="str">
        <f t="shared" si="201"/>
        <v>J</v>
      </c>
      <c r="AB1075" s="73" t="str">
        <f t="shared" si="202"/>
        <v>01074</v>
      </c>
      <c r="AC1075" s="73" t="str">
        <f t="shared" si="203"/>
        <v>Fatima-East</v>
      </c>
      <c r="AD1075" s="73"/>
      <c r="AE1075" s="73"/>
      <c r="AF1075" s="73"/>
      <c r="AG1075" s="73"/>
      <c r="AH1075" s="74"/>
      <c r="AI1075" s="75"/>
    </row>
    <row r="1076" spans="1:35" x14ac:dyDescent="0.3">
      <c r="A1076" s="76" t="s">
        <v>650</v>
      </c>
      <c r="B1076" s="69" t="s">
        <v>1771</v>
      </c>
      <c r="C1076" s="69" t="s">
        <v>646</v>
      </c>
      <c r="D1076" s="69" t="s">
        <v>634</v>
      </c>
      <c r="E1076" s="69" t="s">
        <v>377</v>
      </c>
      <c r="F1076" s="69">
        <v>14</v>
      </c>
      <c r="G1076" s="69">
        <v>6209</v>
      </c>
      <c r="H1076" s="69">
        <v>5</v>
      </c>
      <c r="I1076" s="69">
        <v>7.5</v>
      </c>
      <c r="J1076" s="69" t="s">
        <v>635</v>
      </c>
      <c r="K1076" s="69" t="s">
        <v>384</v>
      </c>
      <c r="L1076" s="69" t="s">
        <v>636</v>
      </c>
      <c r="M1076" s="69">
        <f t="shared" si="193"/>
        <v>86926</v>
      </c>
      <c r="N1076" s="69">
        <f t="shared" si="194"/>
        <v>4346.3</v>
      </c>
      <c r="O1076" s="69">
        <f t="shared" si="195"/>
        <v>82579.7</v>
      </c>
      <c r="P1076" s="69">
        <f t="shared" si="196"/>
        <v>6193.4775</v>
      </c>
      <c r="Q1076" s="69">
        <f t="shared" si="197"/>
        <v>88773.177499999991</v>
      </c>
      <c r="R1076" s="69"/>
      <c r="S1076" s="69"/>
      <c r="T1076" s="69">
        <f t="shared" si="198"/>
        <v>6193.4775</v>
      </c>
      <c r="U1076" s="69"/>
      <c r="V1076" s="69"/>
      <c r="W1076" s="69">
        <f t="shared" si="199"/>
        <v>89273.177499999991</v>
      </c>
      <c r="X1076" s="69" t="str">
        <f t="shared" si="200"/>
        <v>Low Sale</v>
      </c>
      <c r="Y1076" s="69">
        <f t="shared" si="204"/>
        <v>0</v>
      </c>
      <c r="Z1076" s="69" t="str" cm="1">
        <f t="array" ref="Z1076">_xlfn.IFS(Q1076&gt;=300000,"Large",Q1076&gt;=150000,"Medium", Q1076&gt;=0,"Small")</f>
        <v>Small</v>
      </c>
      <c r="AA1076" s="69" t="str">
        <f t="shared" si="201"/>
        <v>J</v>
      </c>
      <c r="AB1076" s="69" t="str">
        <f t="shared" si="202"/>
        <v>01075</v>
      </c>
      <c r="AC1076" s="69" t="str">
        <f t="shared" si="203"/>
        <v>Lucky-South</v>
      </c>
      <c r="AD1076" s="69"/>
      <c r="AE1076" s="69"/>
      <c r="AF1076" s="69"/>
      <c r="AG1076" s="69"/>
      <c r="AH1076" s="70"/>
      <c r="AI1076" s="71"/>
    </row>
    <row r="1077" spans="1:35" x14ac:dyDescent="0.3">
      <c r="A1077" s="72" t="s">
        <v>701</v>
      </c>
      <c r="B1077" s="73" t="s">
        <v>1772</v>
      </c>
      <c r="C1077" s="73" t="s">
        <v>89</v>
      </c>
      <c r="D1077" s="73" t="s">
        <v>663</v>
      </c>
      <c r="E1077" s="73" t="s">
        <v>664</v>
      </c>
      <c r="F1077" s="73">
        <v>4</v>
      </c>
      <c r="G1077" s="73">
        <v>12096</v>
      </c>
      <c r="H1077" s="73">
        <v>15</v>
      </c>
      <c r="I1077" s="73">
        <v>7.5</v>
      </c>
      <c r="J1077" s="73" t="s">
        <v>635</v>
      </c>
      <c r="K1077" s="73" t="s">
        <v>372</v>
      </c>
      <c r="L1077" s="73" t="s">
        <v>643</v>
      </c>
      <c r="M1077" s="73">
        <f t="shared" si="193"/>
        <v>48384</v>
      </c>
      <c r="N1077" s="73">
        <f t="shared" si="194"/>
        <v>7257.6</v>
      </c>
      <c r="O1077" s="73">
        <f t="shared" si="195"/>
        <v>41126.400000000001</v>
      </c>
      <c r="P1077" s="73">
        <f t="shared" si="196"/>
        <v>3084.48</v>
      </c>
      <c r="Q1077" s="73">
        <f t="shared" si="197"/>
        <v>44210.880000000005</v>
      </c>
      <c r="R1077" s="73"/>
      <c r="S1077" s="73"/>
      <c r="T1077" s="73">
        <f t="shared" si="198"/>
        <v>3084.48</v>
      </c>
      <c r="U1077" s="73"/>
      <c r="V1077" s="73"/>
      <c r="W1077" s="73">
        <f t="shared" si="199"/>
        <v>44710.880000000005</v>
      </c>
      <c r="X1077" s="73" t="str">
        <f t="shared" si="200"/>
        <v>Low Sale</v>
      </c>
      <c r="Y1077" s="73">
        <f t="shared" si="204"/>
        <v>0</v>
      </c>
      <c r="Z1077" s="73" t="str" cm="1">
        <f t="array" ref="Z1077">_xlfn.IFS(Q1077&gt;=300000,"Large",Q1077&gt;=150000,"Medium", Q1077&gt;=0,"Small")</f>
        <v>Small</v>
      </c>
      <c r="AA1077" s="73" t="str">
        <f t="shared" si="201"/>
        <v>J</v>
      </c>
      <c r="AB1077" s="73" t="str">
        <f t="shared" si="202"/>
        <v>01076</v>
      </c>
      <c r="AC1077" s="73" t="str">
        <f t="shared" si="203"/>
        <v>Chinedu-North</v>
      </c>
      <c r="AD1077" s="73"/>
      <c r="AE1077" s="73"/>
      <c r="AF1077" s="73"/>
      <c r="AG1077" s="73"/>
      <c r="AH1077" s="74"/>
      <c r="AI1077" s="75"/>
    </row>
    <row r="1078" spans="1:35" x14ac:dyDescent="0.3">
      <c r="A1078" s="76" t="s">
        <v>687</v>
      </c>
      <c r="B1078" s="69" t="s">
        <v>1773</v>
      </c>
      <c r="C1078" s="69" t="s">
        <v>373</v>
      </c>
      <c r="D1078" s="69" t="s">
        <v>710</v>
      </c>
      <c r="E1078" s="69" t="s">
        <v>641</v>
      </c>
      <c r="F1078" s="69">
        <v>22</v>
      </c>
      <c r="G1078" s="69">
        <v>4638</v>
      </c>
      <c r="H1078" s="69">
        <v>10</v>
      </c>
      <c r="I1078" s="69">
        <v>7.5</v>
      </c>
      <c r="J1078" s="69" t="s">
        <v>648</v>
      </c>
      <c r="K1078" s="69" t="s">
        <v>384</v>
      </c>
      <c r="L1078" s="69" t="s">
        <v>636</v>
      </c>
      <c r="M1078" s="69">
        <f t="shared" si="193"/>
        <v>102036</v>
      </c>
      <c r="N1078" s="69">
        <f t="shared" si="194"/>
        <v>10203.6</v>
      </c>
      <c r="O1078" s="69">
        <f t="shared" si="195"/>
        <v>91832.4</v>
      </c>
      <c r="P1078" s="69">
        <f t="shared" si="196"/>
        <v>6887.43</v>
      </c>
      <c r="Q1078" s="69">
        <f t="shared" si="197"/>
        <v>98719.829999999987</v>
      </c>
      <c r="R1078" s="69"/>
      <c r="S1078" s="69"/>
      <c r="T1078" s="69">
        <f t="shared" si="198"/>
        <v>6887.4299999999994</v>
      </c>
      <c r="U1078" s="69"/>
      <c r="V1078" s="69"/>
      <c r="W1078" s="69">
        <f t="shared" si="199"/>
        <v>99219.829999999987</v>
      </c>
      <c r="X1078" s="69" t="str">
        <f t="shared" si="200"/>
        <v>Low Sale</v>
      </c>
      <c r="Y1078" s="69">
        <f t="shared" si="204"/>
        <v>0</v>
      </c>
      <c r="Z1078" s="69" t="str" cm="1">
        <f t="array" ref="Z1078">_xlfn.IFS(Q1078&gt;=300000,"Large",Q1078&gt;=150000,"Medium", Q1078&gt;=0,"Small")</f>
        <v>Small</v>
      </c>
      <c r="AA1078" s="69" t="str">
        <f t="shared" si="201"/>
        <v>J</v>
      </c>
      <c r="AB1078" s="69" t="str">
        <f t="shared" si="202"/>
        <v>01077</v>
      </c>
      <c r="AC1078" s="69" t="str">
        <f t="shared" si="203"/>
        <v>Fatima-South</v>
      </c>
      <c r="AD1078" s="69"/>
      <c r="AE1078" s="69"/>
      <c r="AF1078" s="69"/>
      <c r="AG1078" s="69"/>
      <c r="AH1078" s="70"/>
      <c r="AI1078" s="71"/>
    </row>
    <row r="1079" spans="1:35" x14ac:dyDescent="0.3">
      <c r="A1079" s="72" t="s">
        <v>705</v>
      </c>
      <c r="B1079" s="73" t="s">
        <v>1774</v>
      </c>
      <c r="C1079" s="73" t="s">
        <v>714</v>
      </c>
      <c r="D1079" s="73" t="s">
        <v>685</v>
      </c>
      <c r="E1079" s="73" t="s">
        <v>406</v>
      </c>
      <c r="F1079" s="73">
        <v>21</v>
      </c>
      <c r="G1079" s="73">
        <v>4519</v>
      </c>
      <c r="H1079" s="73">
        <v>10</v>
      </c>
      <c r="I1079" s="73">
        <v>7.5</v>
      </c>
      <c r="J1079" s="73" t="s">
        <v>635</v>
      </c>
      <c r="K1079" s="73" t="s">
        <v>384</v>
      </c>
      <c r="L1079" s="73" t="s">
        <v>643</v>
      </c>
      <c r="M1079" s="73">
        <f t="shared" si="193"/>
        <v>94899</v>
      </c>
      <c r="N1079" s="73">
        <f t="shared" si="194"/>
        <v>9489.9</v>
      </c>
      <c r="O1079" s="73">
        <f t="shared" si="195"/>
        <v>85409.1</v>
      </c>
      <c r="P1079" s="73">
        <f t="shared" si="196"/>
        <v>6405.6824999999999</v>
      </c>
      <c r="Q1079" s="73">
        <f t="shared" si="197"/>
        <v>91814.782500000001</v>
      </c>
      <c r="R1079" s="73"/>
      <c r="S1079" s="73"/>
      <c r="T1079" s="73">
        <f t="shared" si="198"/>
        <v>6405.6824999999999</v>
      </c>
      <c r="U1079" s="73"/>
      <c r="V1079" s="73"/>
      <c r="W1079" s="73">
        <f t="shared" si="199"/>
        <v>92314.782500000001</v>
      </c>
      <c r="X1079" s="73" t="str">
        <f t="shared" si="200"/>
        <v>Low Sale</v>
      </c>
      <c r="Y1079" s="73">
        <f t="shared" si="204"/>
        <v>0</v>
      </c>
      <c r="Z1079" s="73" t="str" cm="1">
        <f t="array" ref="Z1079">_xlfn.IFS(Q1079&gt;=300000,"Large",Q1079&gt;=150000,"Medium", Q1079&gt;=0,"Small")</f>
        <v>Small</v>
      </c>
      <c r="AA1079" s="73" t="str">
        <f t="shared" si="201"/>
        <v>J</v>
      </c>
      <c r="AB1079" s="73" t="str">
        <f t="shared" si="202"/>
        <v>01078</v>
      </c>
      <c r="AC1079" s="73" t="str">
        <f t="shared" si="203"/>
        <v>Hassan-North</v>
      </c>
      <c r="AD1079" s="73"/>
      <c r="AE1079" s="73"/>
      <c r="AF1079" s="73"/>
      <c r="AG1079" s="73"/>
      <c r="AH1079" s="74"/>
      <c r="AI1079" s="75"/>
    </row>
    <row r="1080" spans="1:35" x14ac:dyDescent="0.3">
      <c r="A1080" s="76" t="s">
        <v>632</v>
      </c>
      <c r="B1080" s="69" t="s">
        <v>1775</v>
      </c>
      <c r="C1080" s="69" t="s">
        <v>714</v>
      </c>
      <c r="D1080" s="69" t="s">
        <v>681</v>
      </c>
      <c r="E1080" s="69" t="s">
        <v>673</v>
      </c>
      <c r="F1080" s="69">
        <v>23</v>
      </c>
      <c r="G1080" s="69">
        <v>13677</v>
      </c>
      <c r="H1080" s="69">
        <v>10</v>
      </c>
      <c r="I1080" s="69">
        <v>7.5</v>
      </c>
      <c r="J1080" s="69" t="s">
        <v>648</v>
      </c>
      <c r="K1080" s="69" t="s">
        <v>384</v>
      </c>
      <c r="L1080" s="69" t="s">
        <v>665</v>
      </c>
      <c r="M1080" s="69">
        <f t="shared" si="193"/>
        <v>314571</v>
      </c>
      <c r="N1080" s="69">
        <f t="shared" si="194"/>
        <v>31457.1</v>
      </c>
      <c r="O1080" s="69">
        <f t="shared" si="195"/>
        <v>283113.90000000002</v>
      </c>
      <c r="P1080" s="69">
        <f t="shared" si="196"/>
        <v>21233.5425</v>
      </c>
      <c r="Q1080" s="69">
        <f t="shared" si="197"/>
        <v>304347.4425</v>
      </c>
      <c r="R1080" s="69"/>
      <c r="S1080" s="69"/>
      <c r="T1080" s="69">
        <f t="shared" si="198"/>
        <v>21233.5425</v>
      </c>
      <c r="U1080" s="69"/>
      <c r="V1080" s="69"/>
      <c r="W1080" s="69">
        <f t="shared" si="199"/>
        <v>304847.4425</v>
      </c>
      <c r="X1080" s="69" t="str">
        <f t="shared" si="200"/>
        <v>High sale</v>
      </c>
      <c r="Y1080" s="69">
        <f t="shared" si="204"/>
        <v>0</v>
      </c>
      <c r="Z1080" s="69" t="str" cm="1">
        <f t="array" ref="Z1080">_xlfn.IFS(Q1080&gt;=300000,"Large",Q1080&gt;=150000,"Medium", Q1080&gt;=0,"Small")</f>
        <v>Large</v>
      </c>
      <c r="AA1080" s="69" t="str">
        <f t="shared" si="201"/>
        <v>J</v>
      </c>
      <c r="AB1080" s="69" t="str">
        <f t="shared" si="202"/>
        <v>01079</v>
      </c>
      <c r="AC1080" s="69" t="str">
        <f t="shared" si="203"/>
        <v>Hassan-East</v>
      </c>
      <c r="AD1080" s="69"/>
      <c r="AE1080" s="69"/>
      <c r="AF1080" s="69"/>
      <c r="AG1080" s="69"/>
      <c r="AH1080" s="70"/>
      <c r="AI1080" s="71"/>
    </row>
    <row r="1081" spans="1:35" x14ac:dyDescent="0.3">
      <c r="A1081" s="72" t="s">
        <v>669</v>
      </c>
      <c r="B1081" s="73" t="s">
        <v>1776</v>
      </c>
      <c r="C1081" s="73" t="s">
        <v>646</v>
      </c>
      <c r="D1081" s="73" t="s">
        <v>740</v>
      </c>
      <c r="E1081" s="73" t="s">
        <v>408</v>
      </c>
      <c r="F1081" s="73">
        <v>47</v>
      </c>
      <c r="G1081" s="73">
        <v>10828</v>
      </c>
      <c r="H1081" s="73">
        <v>0</v>
      </c>
      <c r="I1081" s="73">
        <v>7.5</v>
      </c>
      <c r="J1081" s="73" t="s">
        <v>656</v>
      </c>
      <c r="K1081" s="73" t="s">
        <v>384</v>
      </c>
      <c r="L1081" s="73" t="s">
        <v>636</v>
      </c>
      <c r="M1081" s="73">
        <f t="shared" si="193"/>
        <v>508916</v>
      </c>
      <c r="N1081" s="73">
        <f t="shared" si="194"/>
        <v>0</v>
      </c>
      <c r="O1081" s="73">
        <f t="shared" si="195"/>
        <v>508916</v>
      </c>
      <c r="P1081" s="73">
        <f t="shared" si="196"/>
        <v>38168.699999999997</v>
      </c>
      <c r="Q1081" s="73">
        <f t="shared" si="197"/>
        <v>547084.69999999995</v>
      </c>
      <c r="R1081" s="73"/>
      <c r="S1081" s="73"/>
      <c r="T1081" s="73">
        <f t="shared" si="198"/>
        <v>38168.699999999997</v>
      </c>
      <c r="U1081" s="73"/>
      <c r="V1081" s="73"/>
      <c r="W1081" s="73">
        <f t="shared" si="199"/>
        <v>547584.69999999995</v>
      </c>
      <c r="X1081" s="73" t="str">
        <f t="shared" si="200"/>
        <v>High sale</v>
      </c>
      <c r="Y1081" s="73">
        <f t="shared" si="204"/>
        <v>25445.800000000003</v>
      </c>
      <c r="Z1081" s="73" t="str" cm="1">
        <f t="array" ref="Z1081">_xlfn.IFS(Q1081&gt;=300000,"Large",Q1081&gt;=150000,"Medium", Q1081&gt;=0,"Small")</f>
        <v>Large</v>
      </c>
      <c r="AA1081" s="73" t="str">
        <f t="shared" si="201"/>
        <v>J</v>
      </c>
      <c r="AB1081" s="73" t="str">
        <f t="shared" si="202"/>
        <v>01080</v>
      </c>
      <c r="AC1081" s="73" t="str">
        <f t="shared" si="203"/>
        <v>Lucky-South</v>
      </c>
      <c r="AD1081" s="73"/>
      <c r="AE1081" s="73"/>
      <c r="AF1081" s="73"/>
      <c r="AG1081" s="73"/>
      <c r="AH1081" s="74"/>
      <c r="AI1081" s="75"/>
    </row>
    <row r="1082" spans="1:35" x14ac:dyDescent="0.3">
      <c r="A1082" s="76" t="s">
        <v>679</v>
      </c>
      <c r="B1082" s="69" t="s">
        <v>1777</v>
      </c>
      <c r="C1082" s="69" t="s">
        <v>379</v>
      </c>
      <c r="D1082" s="69" t="s">
        <v>698</v>
      </c>
      <c r="E1082" s="69" t="s">
        <v>377</v>
      </c>
      <c r="F1082" s="69">
        <v>37</v>
      </c>
      <c r="G1082" s="69">
        <v>11253</v>
      </c>
      <c r="H1082" s="69">
        <v>0</v>
      </c>
      <c r="I1082" s="69">
        <v>7.5</v>
      </c>
      <c r="J1082" s="69" t="s">
        <v>656</v>
      </c>
      <c r="K1082" s="69" t="s">
        <v>384</v>
      </c>
      <c r="L1082" s="69" t="s">
        <v>665</v>
      </c>
      <c r="M1082" s="69">
        <f t="shared" si="193"/>
        <v>416361</v>
      </c>
      <c r="N1082" s="69">
        <f t="shared" si="194"/>
        <v>0</v>
      </c>
      <c r="O1082" s="69">
        <f t="shared" si="195"/>
        <v>416361</v>
      </c>
      <c r="P1082" s="69">
        <f t="shared" si="196"/>
        <v>31227.075000000001</v>
      </c>
      <c r="Q1082" s="69">
        <f t="shared" si="197"/>
        <v>447588.07500000001</v>
      </c>
      <c r="R1082" s="69"/>
      <c r="S1082" s="69"/>
      <c r="T1082" s="69">
        <f t="shared" si="198"/>
        <v>31227.074999999997</v>
      </c>
      <c r="U1082" s="69"/>
      <c r="V1082" s="69"/>
      <c r="W1082" s="69">
        <f t="shared" si="199"/>
        <v>448088.07500000001</v>
      </c>
      <c r="X1082" s="69" t="str">
        <f t="shared" si="200"/>
        <v>High sale</v>
      </c>
      <c r="Y1082" s="69">
        <f t="shared" si="204"/>
        <v>20818.050000000003</v>
      </c>
      <c r="Z1082" s="69" t="str" cm="1">
        <f t="array" ref="Z1082">_xlfn.IFS(Q1082&gt;=300000,"Large",Q1082&gt;=150000,"Medium", Q1082&gt;=0,"Small")</f>
        <v>Large</v>
      </c>
      <c r="AA1082" s="69" t="str">
        <f t="shared" si="201"/>
        <v>J</v>
      </c>
      <c r="AB1082" s="69" t="str">
        <f t="shared" si="202"/>
        <v>01081</v>
      </c>
      <c r="AC1082" s="69" t="str">
        <f t="shared" si="203"/>
        <v>John-East</v>
      </c>
      <c r="AD1082" s="69"/>
      <c r="AE1082" s="69"/>
      <c r="AF1082" s="69"/>
      <c r="AG1082" s="69"/>
      <c r="AH1082" s="70"/>
      <c r="AI1082" s="71"/>
    </row>
    <row r="1083" spans="1:35" x14ac:dyDescent="0.3">
      <c r="A1083" s="72" t="s">
        <v>687</v>
      </c>
      <c r="B1083" s="73" t="s">
        <v>1778</v>
      </c>
      <c r="C1083" s="73" t="s">
        <v>100</v>
      </c>
      <c r="D1083" s="73" t="s">
        <v>660</v>
      </c>
      <c r="E1083" s="73" t="s">
        <v>406</v>
      </c>
      <c r="F1083" s="73">
        <v>49</v>
      </c>
      <c r="G1083" s="73">
        <v>9509</v>
      </c>
      <c r="H1083" s="73">
        <v>0</v>
      </c>
      <c r="I1083" s="73">
        <v>7.5</v>
      </c>
      <c r="J1083" s="73" t="s">
        <v>635</v>
      </c>
      <c r="K1083" s="73" t="s">
        <v>392</v>
      </c>
      <c r="L1083" s="73" t="s">
        <v>649</v>
      </c>
      <c r="M1083" s="73">
        <f t="shared" si="193"/>
        <v>465941</v>
      </c>
      <c r="N1083" s="73">
        <f t="shared" si="194"/>
        <v>0</v>
      </c>
      <c r="O1083" s="73">
        <f t="shared" si="195"/>
        <v>465941</v>
      </c>
      <c r="P1083" s="73">
        <f t="shared" si="196"/>
        <v>34945.574999999997</v>
      </c>
      <c r="Q1083" s="73">
        <f t="shared" si="197"/>
        <v>500886.57500000001</v>
      </c>
      <c r="R1083" s="73"/>
      <c r="S1083" s="73"/>
      <c r="T1083" s="73">
        <f t="shared" si="198"/>
        <v>34945.574999999997</v>
      </c>
      <c r="U1083" s="73"/>
      <c r="V1083" s="73"/>
      <c r="W1083" s="73">
        <f t="shared" si="199"/>
        <v>501386.57500000001</v>
      </c>
      <c r="X1083" s="73" t="str">
        <f t="shared" si="200"/>
        <v>High sale</v>
      </c>
      <c r="Y1083" s="73">
        <f t="shared" si="204"/>
        <v>23297.050000000003</v>
      </c>
      <c r="Z1083" s="73" t="str" cm="1">
        <f t="array" ref="Z1083">_xlfn.IFS(Q1083&gt;=300000,"Large",Q1083&gt;=150000,"Medium", Q1083&gt;=0,"Small")</f>
        <v>Large</v>
      </c>
      <c r="AA1083" s="73" t="str">
        <f t="shared" si="201"/>
        <v>J</v>
      </c>
      <c r="AB1083" s="73" t="str">
        <f t="shared" si="202"/>
        <v>01082</v>
      </c>
      <c r="AC1083" s="73" t="str">
        <f t="shared" si="203"/>
        <v>Kemi-West</v>
      </c>
      <c r="AD1083" s="73"/>
      <c r="AE1083" s="73"/>
      <c r="AF1083" s="73"/>
      <c r="AG1083" s="73"/>
      <c r="AH1083" s="74"/>
      <c r="AI1083" s="75"/>
    </row>
    <row r="1084" spans="1:35" x14ac:dyDescent="0.3">
      <c r="A1084" s="76" t="s">
        <v>679</v>
      </c>
      <c r="B1084" s="69" t="s">
        <v>1779</v>
      </c>
      <c r="C1084" s="69" t="s">
        <v>714</v>
      </c>
      <c r="D1084" s="69" t="s">
        <v>681</v>
      </c>
      <c r="E1084" s="69" t="s">
        <v>673</v>
      </c>
      <c r="F1084" s="69">
        <v>17</v>
      </c>
      <c r="G1084" s="69">
        <v>12631</v>
      </c>
      <c r="H1084" s="69">
        <v>10</v>
      </c>
      <c r="I1084" s="69">
        <v>7.5</v>
      </c>
      <c r="J1084" s="69" t="s">
        <v>635</v>
      </c>
      <c r="K1084" s="69" t="s">
        <v>392</v>
      </c>
      <c r="L1084" s="69" t="s">
        <v>636</v>
      </c>
      <c r="M1084" s="69">
        <f t="shared" si="193"/>
        <v>214727</v>
      </c>
      <c r="N1084" s="69">
        <f t="shared" si="194"/>
        <v>21472.7</v>
      </c>
      <c r="O1084" s="69">
        <f t="shared" si="195"/>
        <v>193254.3</v>
      </c>
      <c r="P1084" s="69">
        <f t="shared" si="196"/>
        <v>14494.0725</v>
      </c>
      <c r="Q1084" s="69">
        <f t="shared" si="197"/>
        <v>207748.3725</v>
      </c>
      <c r="R1084" s="69"/>
      <c r="S1084" s="69"/>
      <c r="T1084" s="69">
        <f t="shared" si="198"/>
        <v>14494.072499999998</v>
      </c>
      <c r="U1084" s="69"/>
      <c r="V1084" s="69"/>
      <c r="W1084" s="69">
        <f t="shared" si="199"/>
        <v>208248.3725</v>
      </c>
      <c r="X1084" s="69" t="str">
        <f t="shared" si="200"/>
        <v>High sale</v>
      </c>
      <c r="Y1084" s="69">
        <f t="shared" si="204"/>
        <v>0</v>
      </c>
      <c r="Z1084" s="69" t="str" cm="1">
        <f t="array" ref="Z1084">_xlfn.IFS(Q1084&gt;=300000,"Large",Q1084&gt;=150000,"Medium", Q1084&gt;=0,"Small")</f>
        <v>Medium</v>
      </c>
      <c r="AA1084" s="69" t="str">
        <f t="shared" si="201"/>
        <v>J</v>
      </c>
      <c r="AB1084" s="69" t="str">
        <f t="shared" si="202"/>
        <v>01083</v>
      </c>
      <c r="AC1084" s="69" t="str">
        <f t="shared" si="203"/>
        <v>Hassan-South</v>
      </c>
      <c r="AD1084" s="69"/>
      <c r="AE1084" s="69"/>
      <c r="AF1084" s="69"/>
      <c r="AG1084" s="69"/>
      <c r="AH1084" s="70"/>
      <c r="AI1084" s="71"/>
    </row>
    <row r="1085" spans="1:35" x14ac:dyDescent="0.3">
      <c r="A1085" s="72" t="s">
        <v>750</v>
      </c>
      <c r="B1085" s="73" t="s">
        <v>1780</v>
      </c>
      <c r="C1085" s="73" t="s">
        <v>662</v>
      </c>
      <c r="D1085" s="73" t="s">
        <v>718</v>
      </c>
      <c r="E1085" s="73" t="s">
        <v>403</v>
      </c>
      <c r="F1085" s="73">
        <v>45</v>
      </c>
      <c r="G1085" s="73">
        <v>2058</v>
      </c>
      <c r="H1085" s="73">
        <v>10</v>
      </c>
      <c r="I1085" s="73">
        <v>7.5</v>
      </c>
      <c r="J1085" s="73" t="s">
        <v>635</v>
      </c>
      <c r="K1085" s="73" t="s">
        <v>372</v>
      </c>
      <c r="L1085" s="73" t="s">
        <v>649</v>
      </c>
      <c r="M1085" s="73">
        <f t="shared" si="193"/>
        <v>92610</v>
      </c>
      <c r="N1085" s="73">
        <f t="shared" si="194"/>
        <v>9261</v>
      </c>
      <c r="O1085" s="73">
        <f t="shared" si="195"/>
        <v>83349</v>
      </c>
      <c r="P1085" s="73">
        <f t="shared" si="196"/>
        <v>6251.1750000000002</v>
      </c>
      <c r="Q1085" s="73">
        <f t="shared" si="197"/>
        <v>89600.175000000003</v>
      </c>
      <c r="R1085" s="73"/>
      <c r="S1085" s="73"/>
      <c r="T1085" s="73">
        <f t="shared" si="198"/>
        <v>6251.1750000000002</v>
      </c>
      <c r="U1085" s="73"/>
      <c r="V1085" s="73"/>
      <c r="W1085" s="73">
        <f t="shared" si="199"/>
        <v>90100.175000000003</v>
      </c>
      <c r="X1085" s="73" t="str">
        <f t="shared" si="200"/>
        <v>Low Sale</v>
      </c>
      <c r="Y1085" s="73">
        <f t="shared" si="204"/>
        <v>4167.45</v>
      </c>
      <c r="Z1085" s="73" t="str" cm="1">
        <f t="array" ref="Z1085">_xlfn.IFS(Q1085&gt;=300000,"Large",Q1085&gt;=150000,"Medium", Q1085&gt;=0,"Small")</f>
        <v>Small</v>
      </c>
      <c r="AA1085" s="73" t="str">
        <f t="shared" si="201"/>
        <v>J</v>
      </c>
      <c r="AB1085" s="73" t="str">
        <f t="shared" si="202"/>
        <v>01084</v>
      </c>
      <c r="AC1085" s="73" t="str">
        <f t="shared" si="203"/>
        <v>Ade-West</v>
      </c>
      <c r="AD1085" s="73"/>
      <c r="AE1085" s="73"/>
      <c r="AF1085" s="73"/>
      <c r="AG1085" s="73"/>
      <c r="AH1085" s="74"/>
      <c r="AI1085" s="75"/>
    </row>
    <row r="1086" spans="1:35" x14ac:dyDescent="0.3">
      <c r="A1086" s="76" t="s">
        <v>727</v>
      </c>
      <c r="B1086" s="69" t="s">
        <v>1781</v>
      </c>
      <c r="C1086" s="69" t="s">
        <v>671</v>
      </c>
      <c r="D1086" s="69" t="s">
        <v>652</v>
      </c>
      <c r="E1086" s="69" t="s">
        <v>653</v>
      </c>
      <c r="F1086" s="69">
        <v>8</v>
      </c>
      <c r="G1086" s="69">
        <v>9483</v>
      </c>
      <c r="H1086" s="69">
        <v>15</v>
      </c>
      <c r="I1086" s="69">
        <v>7.5</v>
      </c>
      <c r="J1086" s="69" t="s">
        <v>656</v>
      </c>
      <c r="K1086" s="69" t="s">
        <v>384</v>
      </c>
      <c r="L1086" s="69" t="s">
        <v>636</v>
      </c>
      <c r="M1086" s="69">
        <f t="shared" si="193"/>
        <v>75864</v>
      </c>
      <c r="N1086" s="69">
        <f t="shared" si="194"/>
        <v>11379.6</v>
      </c>
      <c r="O1086" s="69">
        <f t="shared" si="195"/>
        <v>64484.4</v>
      </c>
      <c r="P1086" s="69">
        <f t="shared" si="196"/>
        <v>4836.33</v>
      </c>
      <c r="Q1086" s="69">
        <f t="shared" si="197"/>
        <v>69320.73</v>
      </c>
      <c r="R1086" s="69"/>
      <c r="S1086" s="69"/>
      <c r="T1086" s="69">
        <f t="shared" si="198"/>
        <v>4836.33</v>
      </c>
      <c r="U1086" s="69"/>
      <c r="V1086" s="69"/>
      <c r="W1086" s="69">
        <f t="shared" si="199"/>
        <v>69820.73</v>
      </c>
      <c r="X1086" s="69" t="str">
        <f t="shared" si="200"/>
        <v>Low Sale</v>
      </c>
      <c r="Y1086" s="69">
        <f t="shared" si="204"/>
        <v>0</v>
      </c>
      <c r="Z1086" s="69" t="str" cm="1">
        <f t="array" ref="Z1086">_xlfn.IFS(Q1086&gt;=300000,"Large",Q1086&gt;=150000,"Medium", Q1086&gt;=0,"Small")</f>
        <v>Small</v>
      </c>
      <c r="AA1086" s="69" t="str">
        <f t="shared" si="201"/>
        <v>J</v>
      </c>
      <c r="AB1086" s="69" t="str">
        <f t="shared" si="202"/>
        <v>01085</v>
      </c>
      <c r="AC1086" s="69" t="str">
        <f t="shared" si="203"/>
        <v>Bola-South</v>
      </c>
      <c r="AD1086" s="69"/>
      <c r="AE1086" s="69"/>
      <c r="AF1086" s="69"/>
      <c r="AG1086" s="69"/>
      <c r="AH1086" s="70"/>
      <c r="AI1086" s="71"/>
    </row>
    <row r="1087" spans="1:35" x14ac:dyDescent="0.3">
      <c r="A1087" s="72" t="s">
        <v>693</v>
      </c>
      <c r="B1087" s="73" t="s">
        <v>1782</v>
      </c>
      <c r="C1087" s="73" t="s">
        <v>93</v>
      </c>
      <c r="D1087" s="73" t="s">
        <v>784</v>
      </c>
      <c r="E1087" s="73" t="s">
        <v>785</v>
      </c>
      <c r="F1087" s="73">
        <v>31</v>
      </c>
      <c r="G1087" s="73">
        <v>9465</v>
      </c>
      <c r="H1087" s="73">
        <v>0</v>
      </c>
      <c r="I1087" s="73">
        <v>7.5</v>
      </c>
      <c r="J1087" s="73" t="s">
        <v>635</v>
      </c>
      <c r="K1087" s="73" t="s">
        <v>384</v>
      </c>
      <c r="L1087" s="73" t="s">
        <v>649</v>
      </c>
      <c r="M1087" s="73">
        <f t="shared" si="193"/>
        <v>293415</v>
      </c>
      <c r="N1087" s="73">
        <f t="shared" si="194"/>
        <v>0</v>
      </c>
      <c r="O1087" s="73">
        <f t="shared" si="195"/>
        <v>293415</v>
      </c>
      <c r="P1087" s="73">
        <f t="shared" si="196"/>
        <v>22006.125</v>
      </c>
      <c r="Q1087" s="73">
        <f t="shared" si="197"/>
        <v>315421.125</v>
      </c>
      <c r="R1087" s="73"/>
      <c r="S1087" s="73"/>
      <c r="T1087" s="73">
        <f t="shared" si="198"/>
        <v>22006.125</v>
      </c>
      <c r="U1087" s="73"/>
      <c r="V1087" s="73"/>
      <c r="W1087" s="73">
        <f t="shared" si="199"/>
        <v>315921.125</v>
      </c>
      <c r="X1087" s="73" t="str">
        <f t="shared" si="200"/>
        <v>High sale</v>
      </c>
      <c r="Y1087" s="73">
        <f t="shared" si="204"/>
        <v>14670.75</v>
      </c>
      <c r="Z1087" s="73" t="str" cm="1">
        <f t="array" ref="Z1087">_xlfn.IFS(Q1087&gt;=300000,"Large",Q1087&gt;=150000,"Medium", Q1087&gt;=0,"Small")</f>
        <v>Large</v>
      </c>
      <c r="AA1087" s="73" t="str">
        <f t="shared" si="201"/>
        <v>J</v>
      </c>
      <c r="AB1087" s="73" t="str">
        <f t="shared" si="202"/>
        <v>01086</v>
      </c>
      <c r="AC1087" s="73" t="str">
        <f t="shared" si="203"/>
        <v>Ibrahim-West</v>
      </c>
      <c r="AD1087" s="73"/>
      <c r="AE1087" s="73"/>
      <c r="AF1087" s="73"/>
      <c r="AG1087" s="73"/>
      <c r="AH1087" s="74"/>
      <c r="AI1087" s="75"/>
    </row>
    <row r="1088" spans="1:35" x14ac:dyDescent="0.3">
      <c r="A1088" s="76" t="s">
        <v>650</v>
      </c>
      <c r="B1088" s="69" t="s">
        <v>1783</v>
      </c>
      <c r="C1088" s="69" t="s">
        <v>379</v>
      </c>
      <c r="D1088" s="69" t="s">
        <v>690</v>
      </c>
      <c r="E1088" s="69" t="s">
        <v>408</v>
      </c>
      <c r="F1088" s="69">
        <v>32</v>
      </c>
      <c r="G1088" s="69">
        <v>4726</v>
      </c>
      <c r="H1088" s="69">
        <v>0</v>
      </c>
      <c r="I1088" s="69">
        <v>7.5</v>
      </c>
      <c r="J1088" s="69" t="s">
        <v>635</v>
      </c>
      <c r="K1088" s="69" t="s">
        <v>392</v>
      </c>
      <c r="L1088" s="69" t="s">
        <v>636</v>
      </c>
      <c r="M1088" s="69">
        <f t="shared" si="193"/>
        <v>151232</v>
      </c>
      <c r="N1088" s="69">
        <f t="shared" si="194"/>
        <v>0</v>
      </c>
      <c r="O1088" s="69">
        <f t="shared" si="195"/>
        <v>151232</v>
      </c>
      <c r="P1088" s="69">
        <f t="shared" si="196"/>
        <v>11342.4</v>
      </c>
      <c r="Q1088" s="69">
        <f t="shared" si="197"/>
        <v>162574.39999999999</v>
      </c>
      <c r="R1088" s="69"/>
      <c r="S1088" s="69"/>
      <c r="T1088" s="69">
        <f t="shared" si="198"/>
        <v>11342.4</v>
      </c>
      <c r="U1088" s="69"/>
      <c r="V1088" s="69"/>
      <c r="W1088" s="69">
        <f t="shared" si="199"/>
        <v>163074.4</v>
      </c>
      <c r="X1088" s="69" t="str">
        <f t="shared" si="200"/>
        <v>High sale</v>
      </c>
      <c r="Y1088" s="69">
        <f t="shared" si="204"/>
        <v>7561.6</v>
      </c>
      <c r="Z1088" s="69" t="str" cm="1">
        <f t="array" ref="Z1088">_xlfn.IFS(Q1088&gt;=300000,"Large",Q1088&gt;=150000,"Medium", Q1088&gt;=0,"Small")</f>
        <v>Medium</v>
      </c>
      <c r="AA1088" s="69" t="str">
        <f t="shared" si="201"/>
        <v>J</v>
      </c>
      <c r="AB1088" s="69" t="str">
        <f t="shared" si="202"/>
        <v>01087</v>
      </c>
      <c r="AC1088" s="69" t="str">
        <f t="shared" si="203"/>
        <v>John-South</v>
      </c>
      <c r="AD1088" s="69"/>
      <c r="AE1088" s="69"/>
      <c r="AF1088" s="69"/>
      <c r="AG1088" s="69"/>
      <c r="AH1088" s="70"/>
      <c r="AI1088" s="71"/>
    </row>
    <row r="1089" spans="1:35" x14ac:dyDescent="0.3">
      <c r="A1089" s="72" t="s">
        <v>658</v>
      </c>
      <c r="B1089" s="73" t="s">
        <v>1784</v>
      </c>
      <c r="C1089" s="73" t="s">
        <v>89</v>
      </c>
      <c r="D1089" s="73" t="s">
        <v>652</v>
      </c>
      <c r="E1089" s="73" t="s">
        <v>653</v>
      </c>
      <c r="F1089" s="73">
        <v>7</v>
      </c>
      <c r="G1089" s="73">
        <v>2907</v>
      </c>
      <c r="H1089" s="73">
        <v>10</v>
      </c>
      <c r="I1089" s="73">
        <v>7.5</v>
      </c>
      <c r="J1089" s="73" t="s">
        <v>648</v>
      </c>
      <c r="K1089" s="73" t="s">
        <v>372</v>
      </c>
      <c r="L1089" s="73" t="s">
        <v>665</v>
      </c>
      <c r="M1089" s="73">
        <f t="shared" si="193"/>
        <v>20349</v>
      </c>
      <c r="N1089" s="73">
        <f t="shared" si="194"/>
        <v>2034.9</v>
      </c>
      <c r="O1089" s="73">
        <f t="shared" si="195"/>
        <v>18314.099999999999</v>
      </c>
      <c r="P1089" s="73">
        <f t="shared" si="196"/>
        <v>1373.5574999999999</v>
      </c>
      <c r="Q1089" s="73">
        <f t="shared" si="197"/>
        <v>19687.657499999998</v>
      </c>
      <c r="R1089" s="73"/>
      <c r="S1089" s="73"/>
      <c r="T1089" s="73">
        <f t="shared" si="198"/>
        <v>1373.5574999999999</v>
      </c>
      <c r="U1089" s="73"/>
      <c r="V1089" s="73"/>
      <c r="W1089" s="73">
        <f t="shared" si="199"/>
        <v>20187.657499999998</v>
      </c>
      <c r="X1089" s="73" t="str">
        <f t="shared" si="200"/>
        <v>Low Sale</v>
      </c>
      <c r="Y1089" s="73">
        <f t="shared" si="204"/>
        <v>0</v>
      </c>
      <c r="Z1089" s="73" t="str" cm="1">
        <f t="array" ref="Z1089">_xlfn.IFS(Q1089&gt;=300000,"Large",Q1089&gt;=150000,"Medium", Q1089&gt;=0,"Small")</f>
        <v>Small</v>
      </c>
      <c r="AA1089" s="73" t="str">
        <f t="shared" si="201"/>
        <v>J</v>
      </c>
      <c r="AB1089" s="73" t="str">
        <f t="shared" si="202"/>
        <v>01088</v>
      </c>
      <c r="AC1089" s="73" t="str">
        <f t="shared" si="203"/>
        <v>Chinedu-East</v>
      </c>
      <c r="AD1089" s="73"/>
      <c r="AE1089" s="73"/>
      <c r="AF1089" s="73"/>
      <c r="AG1089" s="73"/>
      <c r="AH1089" s="74"/>
      <c r="AI1089" s="75"/>
    </row>
    <row r="1090" spans="1:35" x14ac:dyDescent="0.3">
      <c r="A1090" s="76" t="s">
        <v>760</v>
      </c>
      <c r="B1090" s="69" t="s">
        <v>1785</v>
      </c>
      <c r="C1090" s="69" t="s">
        <v>662</v>
      </c>
      <c r="D1090" s="69" t="s">
        <v>245</v>
      </c>
      <c r="E1090" s="69" t="s">
        <v>416</v>
      </c>
      <c r="F1090" s="69">
        <v>29</v>
      </c>
      <c r="G1090" s="69">
        <v>290</v>
      </c>
      <c r="H1090" s="69">
        <v>15</v>
      </c>
      <c r="I1090" s="69">
        <v>7.5</v>
      </c>
      <c r="J1090" s="69" t="s">
        <v>642</v>
      </c>
      <c r="K1090" s="69" t="s">
        <v>392</v>
      </c>
      <c r="L1090" s="69" t="s">
        <v>636</v>
      </c>
      <c r="M1090" s="69">
        <f t="shared" ref="M1090:M1101" si="205">SUM(F1090*G1090)</f>
        <v>8410</v>
      </c>
      <c r="N1090" s="69">
        <f t="shared" ref="N1090:N1101" si="206">SUM(M1090*H1090/100)</f>
        <v>1261.5</v>
      </c>
      <c r="O1090" s="69">
        <f t="shared" ref="O1090:O1101" si="207">SUM(M1090-N1090)</f>
        <v>7148.5</v>
      </c>
      <c r="P1090" s="69">
        <f t="shared" ref="P1090:P1101" si="208">SUM(O1090*I1090/100)</f>
        <v>536.13750000000005</v>
      </c>
      <c r="Q1090" s="69">
        <f t="shared" ref="Q1090:Q1101" si="209">SUM(P1090+O1090)</f>
        <v>7684.6374999999998</v>
      </c>
      <c r="R1090" s="69"/>
      <c r="S1090" s="69"/>
      <c r="T1090" s="69">
        <f t="shared" ref="T1090:T1101" si="210">$S$4*O1090</f>
        <v>536.13749999999993</v>
      </c>
      <c r="U1090" s="69"/>
      <c r="V1090" s="69"/>
      <c r="W1090" s="69">
        <f t="shared" ref="W1090:W1101" si="211">Q1090+$V$5</f>
        <v>8184.6374999999998</v>
      </c>
      <c r="X1090" s="69" t="str">
        <f t="shared" ref="X1090:X1101" si="212">IF(Q1090&gt;=100000,"High sale","Low Sale")</f>
        <v>Low Sale</v>
      </c>
      <c r="Y1090" s="69">
        <f t="shared" si="204"/>
        <v>0</v>
      </c>
      <c r="Z1090" s="69" t="str" cm="1">
        <f t="array" ref="Z1090">_xlfn.IFS(Q1090&gt;=300000,"Large",Q1090&gt;=150000,"Medium", Q1090&gt;=0,"Small")</f>
        <v>Small</v>
      </c>
      <c r="AA1090" s="69" t="str">
        <f t="shared" ref="AA1090:AA1101" si="213">TEXT(A1090,"mmmmm")</f>
        <v>J</v>
      </c>
      <c r="AB1090" s="69" t="str">
        <f t="shared" ref="AB1090:AB1101" si="214">RIGHT(B1090,5)</f>
        <v>01089</v>
      </c>
      <c r="AC1090" s="69" t="str">
        <f t="shared" ref="AC1090:AC1101" si="215">_xlfn.CONCAT((C1090&amp;"-"&amp;L1090))</f>
        <v>Ade-South</v>
      </c>
      <c r="AD1090" s="69"/>
      <c r="AE1090" s="69"/>
      <c r="AF1090" s="69"/>
      <c r="AG1090" s="69"/>
      <c r="AH1090" s="70"/>
      <c r="AI1090" s="71"/>
    </row>
    <row r="1091" spans="1:35" x14ac:dyDescent="0.3">
      <c r="A1091" s="72" t="s">
        <v>650</v>
      </c>
      <c r="B1091" s="73" t="s">
        <v>1786</v>
      </c>
      <c r="C1091" s="73" t="s">
        <v>662</v>
      </c>
      <c r="D1091" s="73" t="s">
        <v>652</v>
      </c>
      <c r="E1091" s="73" t="s">
        <v>653</v>
      </c>
      <c r="F1091" s="73">
        <v>40</v>
      </c>
      <c r="G1091" s="73">
        <v>9813</v>
      </c>
      <c r="H1091" s="73">
        <v>5</v>
      </c>
      <c r="I1091" s="73">
        <v>7.5</v>
      </c>
      <c r="J1091" s="73" t="s">
        <v>642</v>
      </c>
      <c r="K1091" s="73" t="s">
        <v>392</v>
      </c>
      <c r="L1091" s="73" t="s">
        <v>636</v>
      </c>
      <c r="M1091" s="73">
        <f t="shared" si="205"/>
        <v>392520</v>
      </c>
      <c r="N1091" s="73">
        <f t="shared" si="206"/>
        <v>19626</v>
      </c>
      <c r="O1091" s="73">
        <f t="shared" si="207"/>
        <v>372894</v>
      </c>
      <c r="P1091" s="73">
        <f t="shared" si="208"/>
        <v>27967.05</v>
      </c>
      <c r="Q1091" s="73">
        <f t="shared" si="209"/>
        <v>400861.05</v>
      </c>
      <c r="R1091" s="73"/>
      <c r="S1091" s="73"/>
      <c r="T1091" s="73">
        <f t="shared" si="210"/>
        <v>27967.05</v>
      </c>
      <c r="U1091" s="73"/>
      <c r="V1091" s="73"/>
      <c r="W1091" s="73">
        <f t="shared" si="211"/>
        <v>401361.05</v>
      </c>
      <c r="X1091" s="73" t="str">
        <f t="shared" si="212"/>
        <v>High sale</v>
      </c>
      <c r="Y1091" s="73">
        <f t="shared" ref="Y1091:Y1101" si="216">IF(F1091&gt;=30,O1091*5%,0)</f>
        <v>18644.7</v>
      </c>
      <c r="Z1091" s="73" t="str" cm="1">
        <f t="array" ref="Z1091">_xlfn.IFS(Q1091&gt;=300000,"Large",Q1091&gt;=150000,"Medium", Q1091&gt;=0,"Small")</f>
        <v>Large</v>
      </c>
      <c r="AA1091" s="73" t="str">
        <f t="shared" si="213"/>
        <v>J</v>
      </c>
      <c r="AB1091" s="73" t="str">
        <f t="shared" si="214"/>
        <v>01090</v>
      </c>
      <c r="AC1091" s="73" t="str">
        <f t="shared" si="215"/>
        <v>Ade-South</v>
      </c>
      <c r="AD1091" s="73"/>
      <c r="AE1091" s="73"/>
      <c r="AF1091" s="73"/>
      <c r="AG1091" s="73"/>
      <c r="AH1091" s="74"/>
      <c r="AI1091" s="75"/>
    </row>
    <row r="1092" spans="1:35" x14ac:dyDescent="0.3">
      <c r="A1092" s="76" t="s">
        <v>687</v>
      </c>
      <c r="B1092" s="69" t="s">
        <v>1787</v>
      </c>
      <c r="C1092" s="69" t="s">
        <v>93</v>
      </c>
      <c r="D1092" s="69" t="s">
        <v>660</v>
      </c>
      <c r="E1092" s="69" t="s">
        <v>406</v>
      </c>
      <c r="F1092" s="69">
        <v>13</v>
      </c>
      <c r="G1092" s="69">
        <v>4101</v>
      </c>
      <c r="H1092" s="69">
        <v>10</v>
      </c>
      <c r="I1092" s="69">
        <v>7.5</v>
      </c>
      <c r="J1092" s="69" t="s">
        <v>635</v>
      </c>
      <c r="K1092" s="69" t="s">
        <v>392</v>
      </c>
      <c r="L1092" s="69" t="s">
        <v>665</v>
      </c>
      <c r="M1092" s="69">
        <f t="shared" si="205"/>
        <v>53313</v>
      </c>
      <c r="N1092" s="69">
        <f t="shared" si="206"/>
        <v>5331.3</v>
      </c>
      <c r="O1092" s="69">
        <f t="shared" si="207"/>
        <v>47981.7</v>
      </c>
      <c r="P1092" s="69">
        <f t="shared" si="208"/>
        <v>3598.6275000000001</v>
      </c>
      <c r="Q1092" s="69">
        <f t="shared" si="209"/>
        <v>51580.327499999999</v>
      </c>
      <c r="R1092" s="69"/>
      <c r="S1092" s="69"/>
      <c r="T1092" s="69">
        <f t="shared" si="210"/>
        <v>3598.6274999999996</v>
      </c>
      <c r="U1092" s="69"/>
      <c r="V1092" s="69"/>
      <c r="W1092" s="69">
        <f t="shared" si="211"/>
        <v>52080.327499999999</v>
      </c>
      <c r="X1092" s="69" t="str">
        <f t="shared" si="212"/>
        <v>Low Sale</v>
      </c>
      <c r="Y1092" s="69">
        <f t="shared" si="216"/>
        <v>0</v>
      </c>
      <c r="Z1092" s="69" t="str" cm="1">
        <f t="array" ref="Z1092">_xlfn.IFS(Q1092&gt;=300000,"Large",Q1092&gt;=150000,"Medium", Q1092&gt;=0,"Small")</f>
        <v>Small</v>
      </c>
      <c r="AA1092" s="69" t="str">
        <f t="shared" si="213"/>
        <v>J</v>
      </c>
      <c r="AB1092" s="69" t="str">
        <f t="shared" si="214"/>
        <v>01091</v>
      </c>
      <c r="AC1092" s="69" t="str">
        <f t="shared" si="215"/>
        <v>Ibrahim-East</v>
      </c>
      <c r="AD1092" s="69"/>
      <c r="AE1092" s="69"/>
      <c r="AF1092" s="69"/>
      <c r="AG1092" s="69"/>
      <c r="AH1092" s="70"/>
      <c r="AI1092" s="71"/>
    </row>
    <row r="1093" spans="1:35" x14ac:dyDescent="0.3">
      <c r="A1093" s="72" t="s">
        <v>699</v>
      </c>
      <c r="B1093" s="73" t="s">
        <v>1788</v>
      </c>
      <c r="C1093" s="73" t="s">
        <v>639</v>
      </c>
      <c r="D1093" s="73" t="s">
        <v>784</v>
      </c>
      <c r="E1093" s="73" t="s">
        <v>785</v>
      </c>
      <c r="F1093" s="73">
        <v>11</v>
      </c>
      <c r="G1093" s="73">
        <v>5543</v>
      </c>
      <c r="H1093" s="73">
        <v>0</v>
      </c>
      <c r="I1093" s="73">
        <v>7.5</v>
      </c>
      <c r="J1093" s="73" t="s">
        <v>648</v>
      </c>
      <c r="K1093" s="73" t="s">
        <v>372</v>
      </c>
      <c r="L1093" s="73" t="s">
        <v>636</v>
      </c>
      <c r="M1093" s="73">
        <f t="shared" si="205"/>
        <v>60973</v>
      </c>
      <c r="N1093" s="73">
        <f t="shared" si="206"/>
        <v>0</v>
      </c>
      <c r="O1093" s="73">
        <f t="shared" si="207"/>
        <v>60973</v>
      </c>
      <c r="P1093" s="73">
        <f t="shared" si="208"/>
        <v>4572.9750000000004</v>
      </c>
      <c r="Q1093" s="73">
        <f t="shared" si="209"/>
        <v>65545.975000000006</v>
      </c>
      <c r="R1093" s="73"/>
      <c r="S1093" s="73"/>
      <c r="T1093" s="73">
        <f t="shared" si="210"/>
        <v>4572.9749999999995</v>
      </c>
      <c r="U1093" s="73"/>
      <c r="V1093" s="73"/>
      <c r="W1093" s="73">
        <f t="shared" si="211"/>
        <v>66045.975000000006</v>
      </c>
      <c r="X1093" s="73" t="str">
        <f t="shared" si="212"/>
        <v>Low Sale</v>
      </c>
      <c r="Y1093" s="73">
        <f t="shared" si="216"/>
        <v>0</v>
      </c>
      <c r="Z1093" s="73" t="str" cm="1">
        <f t="array" ref="Z1093">_xlfn.IFS(Q1093&gt;=300000,"Large",Q1093&gt;=150000,"Medium", Q1093&gt;=0,"Small")</f>
        <v>Small</v>
      </c>
      <c r="AA1093" s="73" t="str">
        <f t="shared" si="213"/>
        <v>J</v>
      </c>
      <c r="AB1093" s="73" t="str">
        <f t="shared" si="214"/>
        <v>01092</v>
      </c>
      <c r="AC1093" s="73" t="str">
        <f t="shared" si="215"/>
        <v>Grace-South</v>
      </c>
      <c r="AD1093" s="73"/>
      <c r="AE1093" s="73"/>
      <c r="AF1093" s="73"/>
      <c r="AG1093" s="73"/>
      <c r="AH1093" s="74"/>
      <c r="AI1093" s="75"/>
    </row>
    <row r="1094" spans="1:35" x14ac:dyDescent="0.3">
      <c r="A1094" s="76" t="s">
        <v>701</v>
      </c>
      <c r="B1094" s="69" t="s">
        <v>1789</v>
      </c>
      <c r="C1094" s="69" t="s">
        <v>646</v>
      </c>
      <c r="D1094" s="69" t="s">
        <v>660</v>
      </c>
      <c r="E1094" s="69" t="s">
        <v>406</v>
      </c>
      <c r="F1094" s="69">
        <v>26</v>
      </c>
      <c r="G1094" s="69">
        <v>9225</v>
      </c>
      <c r="H1094" s="69">
        <v>15</v>
      </c>
      <c r="I1094" s="69">
        <v>7.5</v>
      </c>
      <c r="J1094" s="69" t="s">
        <v>642</v>
      </c>
      <c r="K1094" s="69" t="s">
        <v>372</v>
      </c>
      <c r="L1094" s="69" t="s">
        <v>649</v>
      </c>
      <c r="M1094" s="69">
        <f t="shared" si="205"/>
        <v>239850</v>
      </c>
      <c r="N1094" s="69">
        <f t="shared" si="206"/>
        <v>35977.5</v>
      </c>
      <c r="O1094" s="69">
        <f t="shared" si="207"/>
        <v>203872.5</v>
      </c>
      <c r="P1094" s="69">
        <f t="shared" si="208"/>
        <v>15290.4375</v>
      </c>
      <c r="Q1094" s="69">
        <f t="shared" si="209"/>
        <v>219162.9375</v>
      </c>
      <c r="R1094" s="69"/>
      <c r="S1094" s="69"/>
      <c r="T1094" s="69">
        <f t="shared" si="210"/>
        <v>15290.4375</v>
      </c>
      <c r="U1094" s="69"/>
      <c r="V1094" s="69"/>
      <c r="W1094" s="69">
        <f t="shared" si="211"/>
        <v>219662.9375</v>
      </c>
      <c r="X1094" s="69" t="str">
        <f t="shared" si="212"/>
        <v>High sale</v>
      </c>
      <c r="Y1094" s="69">
        <f t="shared" si="216"/>
        <v>0</v>
      </c>
      <c r="Z1094" s="69" t="str" cm="1">
        <f t="array" ref="Z1094">_xlfn.IFS(Q1094&gt;=300000,"Large",Q1094&gt;=150000,"Medium", Q1094&gt;=0,"Small")</f>
        <v>Medium</v>
      </c>
      <c r="AA1094" s="69" t="str">
        <f t="shared" si="213"/>
        <v>J</v>
      </c>
      <c r="AB1094" s="69" t="str">
        <f t="shared" si="214"/>
        <v>01093</v>
      </c>
      <c r="AC1094" s="69" t="str">
        <f t="shared" si="215"/>
        <v>Lucky-West</v>
      </c>
      <c r="AD1094" s="69"/>
      <c r="AE1094" s="69"/>
      <c r="AF1094" s="69"/>
      <c r="AG1094" s="69"/>
      <c r="AH1094" s="70"/>
      <c r="AI1094" s="71"/>
    </row>
    <row r="1095" spans="1:35" x14ac:dyDescent="0.3">
      <c r="A1095" s="72" t="s">
        <v>658</v>
      </c>
      <c r="B1095" s="73" t="s">
        <v>1790</v>
      </c>
      <c r="C1095" s="73" t="s">
        <v>714</v>
      </c>
      <c r="D1095" s="73" t="s">
        <v>718</v>
      </c>
      <c r="E1095" s="73" t="s">
        <v>403</v>
      </c>
      <c r="F1095" s="73">
        <v>6</v>
      </c>
      <c r="G1095" s="73">
        <v>1640</v>
      </c>
      <c r="H1095" s="73">
        <v>15</v>
      </c>
      <c r="I1095" s="73">
        <v>7.5</v>
      </c>
      <c r="J1095" s="73" t="s">
        <v>642</v>
      </c>
      <c r="K1095" s="73" t="s">
        <v>384</v>
      </c>
      <c r="L1095" s="73" t="s">
        <v>665</v>
      </c>
      <c r="M1095" s="73">
        <f t="shared" si="205"/>
        <v>9840</v>
      </c>
      <c r="N1095" s="73">
        <f t="shared" si="206"/>
        <v>1476</v>
      </c>
      <c r="O1095" s="73">
        <f t="shared" si="207"/>
        <v>8364</v>
      </c>
      <c r="P1095" s="73">
        <f t="shared" si="208"/>
        <v>627.29999999999995</v>
      </c>
      <c r="Q1095" s="73">
        <f t="shared" si="209"/>
        <v>8991.2999999999993</v>
      </c>
      <c r="R1095" s="73"/>
      <c r="S1095" s="73"/>
      <c r="T1095" s="73">
        <f t="shared" si="210"/>
        <v>627.29999999999995</v>
      </c>
      <c r="U1095" s="73"/>
      <c r="V1095" s="73"/>
      <c r="W1095" s="73">
        <f t="shared" si="211"/>
        <v>9491.2999999999993</v>
      </c>
      <c r="X1095" s="73" t="str">
        <f t="shared" si="212"/>
        <v>Low Sale</v>
      </c>
      <c r="Y1095" s="73">
        <f t="shared" si="216"/>
        <v>0</v>
      </c>
      <c r="Z1095" s="73" t="str" cm="1">
        <f t="array" ref="Z1095">_xlfn.IFS(Q1095&gt;=300000,"Large",Q1095&gt;=150000,"Medium", Q1095&gt;=0,"Small")</f>
        <v>Small</v>
      </c>
      <c r="AA1095" s="73" t="str">
        <f t="shared" si="213"/>
        <v>J</v>
      </c>
      <c r="AB1095" s="73" t="str">
        <f t="shared" si="214"/>
        <v>01094</v>
      </c>
      <c r="AC1095" s="73" t="str">
        <f t="shared" si="215"/>
        <v>Hassan-East</v>
      </c>
      <c r="AD1095" s="73"/>
      <c r="AE1095" s="73"/>
      <c r="AF1095" s="73"/>
      <c r="AG1095" s="73"/>
      <c r="AH1095" s="74"/>
      <c r="AI1095" s="75"/>
    </row>
    <row r="1096" spans="1:35" x14ac:dyDescent="0.3">
      <c r="A1096" s="76" t="s">
        <v>708</v>
      </c>
      <c r="B1096" s="69" t="s">
        <v>1791</v>
      </c>
      <c r="C1096" s="69" t="s">
        <v>646</v>
      </c>
      <c r="D1096" s="69" t="s">
        <v>652</v>
      </c>
      <c r="E1096" s="69" t="s">
        <v>653</v>
      </c>
      <c r="F1096" s="69">
        <v>17</v>
      </c>
      <c r="G1096" s="69">
        <v>6333</v>
      </c>
      <c r="H1096" s="69">
        <v>0</v>
      </c>
      <c r="I1096" s="69">
        <v>7.5</v>
      </c>
      <c r="J1096" s="69" t="s">
        <v>648</v>
      </c>
      <c r="K1096" s="69" t="s">
        <v>392</v>
      </c>
      <c r="L1096" s="69" t="s">
        <v>643</v>
      </c>
      <c r="M1096" s="69">
        <f t="shared" si="205"/>
        <v>107661</v>
      </c>
      <c r="N1096" s="69">
        <f t="shared" si="206"/>
        <v>0</v>
      </c>
      <c r="O1096" s="69">
        <f t="shared" si="207"/>
        <v>107661</v>
      </c>
      <c r="P1096" s="69">
        <f t="shared" si="208"/>
        <v>8074.5749999999998</v>
      </c>
      <c r="Q1096" s="69">
        <f t="shared" si="209"/>
        <v>115735.575</v>
      </c>
      <c r="R1096" s="69"/>
      <c r="S1096" s="69"/>
      <c r="T1096" s="69">
        <f t="shared" si="210"/>
        <v>8074.5749999999998</v>
      </c>
      <c r="U1096" s="69"/>
      <c r="V1096" s="69"/>
      <c r="W1096" s="69">
        <f t="shared" si="211"/>
        <v>116235.575</v>
      </c>
      <c r="X1096" s="69" t="str">
        <f t="shared" si="212"/>
        <v>High sale</v>
      </c>
      <c r="Y1096" s="69">
        <f t="shared" si="216"/>
        <v>0</v>
      </c>
      <c r="Z1096" s="69" t="str" cm="1">
        <f t="array" ref="Z1096">_xlfn.IFS(Q1096&gt;=300000,"Large",Q1096&gt;=150000,"Medium", Q1096&gt;=0,"Small")</f>
        <v>Small</v>
      </c>
      <c r="AA1096" s="69" t="str">
        <f t="shared" si="213"/>
        <v>J</v>
      </c>
      <c r="AB1096" s="69" t="str">
        <f t="shared" si="214"/>
        <v>01095</v>
      </c>
      <c r="AC1096" s="69" t="str">
        <f t="shared" si="215"/>
        <v>Lucky-North</v>
      </c>
      <c r="AD1096" s="69"/>
      <c r="AE1096" s="69"/>
      <c r="AF1096" s="69"/>
      <c r="AG1096" s="69"/>
      <c r="AH1096" s="70"/>
      <c r="AI1096" s="71"/>
    </row>
    <row r="1097" spans="1:35" x14ac:dyDescent="0.3">
      <c r="A1097" s="72" t="s">
        <v>812</v>
      </c>
      <c r="B1097" s="73" t="s">
        <v>1792</v>
      </c>
      <c r="C1097" s="73" t="s">
        <v>379</v>
      </c>
      <c r="D1097" s="73" t="s">
        <v>710</v>
      </c>
      <c r="E1097" s="73" t="s">
        <v>641</v>
      </c>
      <c r="F1097" s="73">
        <v>44</v>
      </c>
      <c r="G1097" s="73">
        <v>14957</v>
      </c>
      <c r="H1097" s="73">
        <v>5</v>
      </c>
      <c r="I1097" s="73">
        <v>7.5</v>
      </c>
      <c r="J1097" s="73" t="s">
        <v>648</v>
      </c>
      <c r="K1097" s="73" t="s">
        <v>392</v>
      </c>
      <c r="L1097" s="73" t="s">
        <v>643</v>
      </c>
      <c r="M1097" s="73">
        <f t="shared" si="205"/>
        <v>658108</v>
      </c>
      <c r="N1097" s="73">
        <f t="shared" si="206"/>
        <v>32905.4</v>
      </c>
      <c r="O1097" s="73">
        <f t="shared" si="207"/>
        <v>625202.6</v>
      </c>
      <c r="P1097" s="73">
        <f t="shared" si="208"/>
        <v>46890.195</v>
      </c>
      <c r="Q1097" s="73">
        <f t="shared" si="209"/>
        <v>672092.79499999993</v>
      </c>
      <c r="R1097" s="73"/>
      <c r="S1097" s="73"/>
      <c r="T1097" s="73">
        <f t="shared" si="210"/>
        <v>46890.195</v>
      </c>
      <c r="U1097" s="73"/>
      <c r="V1097" s="73"/>
      <c r="W1097" s="73">
        <f t="shared" si="211"/>
        <v>672592.79499999993</v>
      </c>
      <c r="X1097" s="73" t="str">
        <f t="shared" si="212"/>
        <v>High sale</v>
      </c>
      <c r="Y1097" s="73">
        <f t="shared" si="216"/>
        <v>31260.13</v>
      </c>
      <c r="Z1097" s="73" t="str" cm="1">
        <f t="array" ref="Z1097">_xlfn.IFS(Q1097&gt;=300000,"Large",Q1097&gt;=150000,"Medium", Q1097&gt;=0,"Small")</f>
        <v>Large</v>
      </c>
      <c r="AA1097" s="73" t="str">
        <f t="shared" si="213"/>
        <v>J</v>
      </c>
      <c r="AB1097" s="73" t="str">
        <f t="shared" si="214"/>
        <v>01096</v>
      </c>
      <c r="AC1097" s="73" t="str">
        <f t="shared" si="215"/>
        <v>John-North</v>
      </c>
      <c r="AD1097" s="73"/>
      <c r="AE1097" s="73"/>
      <c r="AF1097" s="73"/>
      <c r="AG1097" s="73"/>
      <c r="AH1097" s="74"/>
      <c r="AI1097" s="75"/>
    </row>
    <row r="1098" spans="1:35" x14ac:dyDescent="0.3">
      <c r="A1098" s="76" t="s">
        <v>666</v>
      </c>
      <c r="B1098" s="69" t="s">
        <v>1793</v>
      </c>
      <c r="C1098" s="69" t="s">
        <v>373</v>
      </c>
      <c r="D1098" s="69" t="s">
        <v>690</v>
      </c>
      <c r="E1098" s="69" t="s">
        <v>408</v>
      </c>
      <c r="F1098" s="69">
        <v>8</v>
      </c>
      <c r="G1098" s="69">
        <v>10483</v>
      </c>
      <c r="H1098" s="69">
        <v>5</v>
      </c>
      <c r="I1098" s="69">
        <v>7.5</v>
      </c>
      <c r="J1098" s="69" t="s">
        <v>648</v>
      </c>
      <c r="K1098" s="69" t="s">
        <v>372</v>
      </c>
      <c r="L1098" s="69" t="s">
        <v>665</v>
      </c>
      <c r="M1098" s="69">
        <f t="shared" si="205"/>
        <v>83864</v>
      </c>
      <c r="N1098" s="69">
        <f t="shared" si="206"/>
        <v>4193.2</v>
      </c>
      <c r="O1098" s="69">
        <f t="shared" si="207"/>
        <v>79670.8</v>
      </c>
      <c r="P1098" s="69">
        <f t="shared" si="208"/>
        <v>5975.31</v>
      </c>
      <c r="Q1098" s="69">
        <f t="shared" si="209"/>
        <v>85646.11</v>
      </c>
      <c r="R1098" s="69"/>
      <c r="S1098" s="69"/>
      <c r="T1098" s="69">
        <f t="shared" si="210"/>
        <v>5975.31</v>
      </c>
      <c r="U1098" s="69"/>
      <c r="V1098" s="69"/>
      <c r="W1098" s="69">
        <f t="shared" si="211"/>
        <v>86146.11</v>
      </c>
      <c r="X1098" s="69" t="str">
        <f t="shared" si="212"/>
        <v>Low Sale</v>
      </c>
      <c r="Y1098" s="69">
        <f t="shared" si="216"/>
        <v>0</v>
      </c>
      <c r="Z1098" s="69" t="str" cm="1">
        <f t="array" ref="Z1098">_xlfn.IFS(Q1098&gt;=300000,"Large",Q1098&gt;=150000,"Medium", Q1098&gt;=0,"Small")</f>
        <v>Small</v>
      </c>
      <c r="AA1098" s="69" t="str">
        <f t="shared" si="213"/>
        <v>J</v>
      </c>
      <c r="AB1098" s="69" t="str">
        <f t="shared" si="214"/>
        <v>01097</v>
      </c>
      <c r="AC1098" s="69" t="str">
        <f t="shared" si="215"/>
        <v>Fatima-East</v>
      </c>
      <c r="AD1098" s="69"/>
      <c r="AE1098" s="69"/>
      <c r="AF1098" s="69"/>
      <c r="AG1098" s="69"/>
      <c r="AH1098" s="70"/>
      <c r="AI1098" s="71"/>
    </row>
    <row r="1099" spans="1:35" x14ac:dyDescent="0.3">
      <c r="A1099" s="72" t="s">
        <v>687</v>
      </c>
      <c r="B1099" s="73" t="s">
        <v>1794</v>
      </c>
      <c r="C1099" s="73" t="s">
        <v>89</v>
      </c>
      <c r="D1099" s="73" t="s">
        <v>690</v>
      </c>
      <c r="E1099" s="73" t="s">
        <v>408</v>
      </c>
      <c r="F1099" s="73">
        <v>36</v>
      </c>
      <c r="G1099" s="73">
        <v>828</v>
      </c>
      <c r="H1099" s="73">
        <v>10</v>
      </c>
      <c r="I1099" s="73">
        <v>7.5</v>
      </c>
      <c r="J1099" s="73" t="s">
        <v>642</v>
      </c>
      <c r="K1099" s="73" t="s">
        <v>392</v>
      </c>
      <c r="L1099" s="73" t="s">
        <v>636</v>
      </c>
      <c r="M1099" s="73">
        <f t="shared" si="205"/>
        <v>29808</v>
      </c>
      <c r="N1099" s="73">
        <f t="shared" si="206"/>
        <v>2980.8</v>
      </c>
      <c r="O1099" s="73">
        <f t="shared" si="207"/>
        <v>26827.200000000001</v>
      </c>
      <c r="P1099" s="73">
        <f t="shared" si="208"/>
        <v>2012.04</v>
      </c>
      <c r="Q1099" s="73">
        <f t="shared" si="209"/>
        <v>28839.24</v>
      </c>
      <c r="R1099" s="73"/>
      <c r="S1099" s="73"/>
      <c r="T1099" s="73">
        <f t="shared" si="210"/>
        <v>2012.04</v>
      </c>
      <c r="U1099" s="73"/>
      <c r="V1099" s="73"/>
      <c r="W1099" s="73">
        <f t="shared" si="211"/>
        <v>29339.24</v>
      </c>
      <c r="X1099" s="73" t="str">
        <f t="shared" si="212"/>
        <v>Low Sale</v>
      </c>
      <c r="Y1099" s="73">
        <f t="shared" si="216"/>
        <v>1341.3600000000001</v>
      </c>
      <c r="Z1099" s="73" t="str" cm="1">
        <f t="array" ref="Z1099">_xlfn.IFS(Q1099&gt;=300000,"Large",Q1099&gt;=150000,"Medium", Q1099&gt;=0,"Small")</f>
        <v>Small</v>
      </c>
      <c r="AA1099" s="73" t="str">
        <f t="shared" si="213"/>
        <v>J</v>
      </c>
      <c r="AB1099" s="73" t="str">
        <f t="shared" si="214"/>
        <v>01098</v>
      </c>
      <c r="AC1099" s="73" t="str">
        <f t="shared" si="215"/>
        <v>Chinedu-South</v>
      </c>
      <c r="AD1099" s="73"/>
      <c r="AE1099" s="73"/>
      <c r="AF1099" s="73"/>
      <c r="AG1099" s="73"/>
      <c r="AH1099" s="74"/>
      <c r="AI1099" s="75"/>
    </row>
    <row r="1100" spans="1:35" x14ac:dyDescent="0.3">
      <c r="A1100" s="76" t="s">
        <v>724</v>
      </c>
      <c r="B1100" s="69" t="s">
        <v>1795</v>
      </c>
      <c r="C1100" s="69" t="s">
        <v>714</v>
      </c>
      <c r="D1100" s="69" t="s">
        <v>640</v>
      </c>
      <c r="E1100" s="69" t="s">
        <v>641</v>
      </c>
      <c r="F1100" s="69">
        <v>45</v>
      </c>
      <c r="G1100" s="69">
        <v>8323</v>
      </c>
      <c r="H1100" s="69">
        <v>10</v>
      </c>
      <c r="I1100" s="69">
        <v>7.5</v>
      </c>
      <c r="J1100" s="69" t="s">
        <v>635</v>
      </c>
      <c r="K1100" s="69" t="s">
        <v>384</v>
      </c>
      <c r="L1100" s="69" t="s">
        <v>636</v>
      </c>
      <c r="M1100" s="69">
        <f t="shared" si="205"/>
        <v>374535</v>
      </c>
      <c r="N1100" s="69">
        <f t="shared" si="206"/>
        <v>37453.5</v>
      </c>
      <c r="O1100" s="69">
        <f t="shared" si="207"/>
        <v>337081.5</v>
      </c>
      <c r="P1100" s="69">
        <f t="shared" si="208"/>
        <v>25281.112499999999</v>
      </c>
      <c r="Q1100" s="69">
        <f t="shared" si="209"/>
        <v>362362.61249999999</v>
      </c>
      <c r="R1100" s="69"/>
      <c r="S1100" s="69"/>
      <c r="T1100" s="69">
        <f t="shared" si="210"/>
        <v>25281.112499999999</v>
      </c>
      <c r="U1100" s="69"/>
      <c r="V1100" s="69"/>
      <c r="W1100" s="69">
        <f t="shared" si="211"/>
        <v>362862.61249999999</v>
      </c>
      <c r="X1100" s="69" t="str">
        <f t="shared" si="212"/>
        <v>High sale</v>
      </c>
      <c r="Y1100" s="69">
        <f t="shared" si="216"/>
        <v>16854.075000000001</v>
      </c>
      <c r="Z1100" s="69" t="str" cm="1">
        <f t="array" ref="Z1100">_xlfn.IFS(Q1100&gt;=300000,"Large",Q1100&gt;=150000,"Medium", Q1100&gt;=0,"Small")</f>
        <v>Large</v>
      </c>
      <c r="AA1100" s="69" t="str">
        <f t="shared" si="213"/>
        <v>J</v>
      </c>
      <c r="AB1100" s="69" t="str">
        <f t="shared" si="214"/>
        <v>01099</v>
      </c>
      <c r="AC1100" s="69" t="str">
        <f t="shared" si="215"/>
        <v>Hassan-South</v>
      </c>
      <c r="AD1100" s="69"/>
      <c r="AE1100" s="69"/>
      <c r="AF1100" s="69"/>
      <c r="AG1100" s="69"/>
      <c r="AH1100" s="70"/>
      <c r="AI1100" s="71"/>
    </row>
    <row r="1101" spans="1:35" x14ac:dyDescent="0.3">
      <c r="A1101" s="62" t="s">
        <v>743</v>
      </c>
      <c r="B1101" s="61" t="s">
        <v>1796</v>
      </c>
      <c r="C1101" s="61" t="s">
        <v>662</v>
      </c>
      <c r="D1101" s="61" t="s">
        <v>784</v>
      </c>
      <c r="E1101" s="61" t="s">
        <v>785</v>
      </c>
      <c r="F1101" s="61">
        <v>20</v>
      </c>
      <c r="G1101" s="61">
        <v>12757</v>
      </c>
      <c r="H1101" s="61">
        <v>5</v>
      </c>
      <c r="I1101" s="61">
        <v>7.5</v>
      </c>
      <c r="J1101" s="61" t="s">
        <v>642</v>
      </c>
      <c r="K1101" s="61" t="s">
        <v>384</v>
      </c>
      <c r="L1101" s="61" t="s">
        <v>649</v>
      </c>
      <c r="M1101" s="61">
        <f t="shared" si="205"/>
        <v>255140</v>
      </c>
      <c r="N1101" s="61">
        <f t="shared" si="206"/>
        <v>12757</v>
      </c>
      <c r="O1101" s="61">
        <f t="shared" si="207"/>
        <v>242383</v>
      </c>
      <c r="P1101" s="61">
        <f t="shared" si="208"/>
        <v>18178.724999999999</v>
      </c>
      <c r="Q1101" s="61">
        <f t="shared" si="209"/>
        <v>260561.72500000001</v>
      </c>
      <c r="R1101" s="61"/>
      <c r="S1101" s="61"/>
      <c r="T1101" s="61">
        <f t="shared" si="210"/>
        <v>18178.724999999999</v>
      </c>
      <c r="U1101" s="61"/>
      <c r="V1101" s="61"/>
      <c r="W1101" s="61">
        <f t="shared" si="211"/>
        <v>261061.72500000001</v>
      </c>
      <c r="X1101" s="61" t="str">
        <f t="shared" si="212"/>
        <v>High sale</v>
      </c>
      <c r="Y1101" s="61">
        <f t="shared" si="216"/>
        <v>0</v>
      </c>
      <c r="Z1101" s="61" t="str" cm="1">
        <f t="array" ref="Z1101">_xlfn.IFS(Q1101&gt;=300000,"Large",Q1101&gt;=150000,"Medium", Q1101&gt;=0,"Small")</f>
        <v>Medium</v>
      </c>
      <c r="AA1101" s="61" t="str">
        <f t="shared" si="213"/>
        <v>J</v>
      </c>
      <c r="AB1101" s="61" t="str">
        <f t="shared" si="214"/>
        <v>01100</v>
      </c>
      <c r="AC1101" s="61" t="str">
        <f t="shared" si="215"/>
        <v>Ade-West</v>
      </c>
      <c r="AD1101" s="61"/>
      <c r="AE1101" s="61"/>
      <c r="AF1101" s="61"/>
      <c r="AG1101" s="61"/>
      <c r="AH1101" s="78"/>
      <c r="AI1101" s="63"/>
    </row>
  </sheetData>
  <pageMargins left="0.7" right="0.7" top="0.75" bottom="0.75" header="0.3" footer="0.3"/>
  <drawing r:id="rId1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87F0-06FF-4C8E-97C7-1406502C2862}">
  <dimension ref="A1:V358"/>
  <sheetViews>
    <sheetView tabSelected="1" zoomScale="18" zoomScaleNormal="52" workbookViewId="0">
      <selection activeCell="B19" sqref="B19"/>
    </sheetView>
  </sheetViews>
  <sheetFormatPr defaultRowHeight="14.4" x14ac:dyDescent="0.3"/>
  <cols>
    <col min="1" max="1" width="36.88671875" bestFit="1" customWidth="1"/>
    <col min="2" max="2" width="16.77734375" bestFit="1" customWidth="1"/>
    <col min="3" max="6" width="18.44140625" bestFit="1" customWidth="1"/>
    <col min="7" max="7" width="16.77734375" bestFit="1" customWidth="1"/>
    <col min="8" max="8" width="36.88671875" bestFit="1" customWidth="1"/>
    <col min="9" max="9" width="16.77734375" bestFit="1" customWidth="1"/>
    <col min="10" max="12" width="18.44140625" bestFit="1" customWidth="1"/>
    <col min="13" max="13" width="16.77734375" bestFit="1" customWidth="1"/>
    <col min="14" max="20" width="18.44140625" bestFit="1" customWidth="1"/>
    <col min="21" max="21" width="16.77734375" bestFit="1" customWidth="1"/>
    <col min="22" max="22" width="18.44140625" bestFit="1" customWidth="1"/>
    <col min="23" max="23" width="14.88671875" bestFit="1" customWidth="1"/>
    <col min="24" max="24" width="16.5546875" bestFit="1" customWidth="1"/>
    <col min="25" max="25" width="12.109375" bestFit="1" customWidth="1"/>
    <col min="26" max="26" width="13.44140625" bestFit="1" customWidth="1"/>
    <col min="27" max="27" width="14.88671875" bestFit="1" customWidth="1"/>
    <col min="28" max="28" width="12.109375" bestFit="1" customWidth="1"/>
    <col min="29" max="30" width="13.44140625" bestFit="1" customWidth="1"/>
    <col min="31" max="31" width="12.109375" bestFit="1" customWidth="1"/>
    <col min="32" max="32" width="7.88671875" bestFit="1" customWidth="1"/>
    <col min="33" max="34" width="13.44140625" bestFit="1" customWidth="1"/>
    <col min="35" max="35" width="12.109375" bestFit="1" customWidth="1"/>
    <col min="36" max="37" width="13.44140625" bestFit="1" customWidth="1"/>
    <col min="38" max="39" width="12.109375" bestFit="1" customWidth="1"/>
    <col min="40" max="40" width="10.6640625" bestFit="1" customWidth="1"/>
    <col min="41" max="41" width="14.88671875" bestFit="1" customWidth="1"/>
    <col min="42" max="42" width="12.109375" bestFit="1" customWidth="1"/>
    <col min="43" max="43" width="16.5546875" bestFit="1" customWidth="1"/>
    <col min="44" max="44" width="12.109375" bestFit="1" customWidth="1"/>
    <col min="45" max="45" width="14.88671875" bestFit="1" customWidth="1"/>
    <col min="46" max="46" width="13.44140625" bestFit="1" customWidth="1"/>
    <col min="47" max="47" width="16.5546875" bestFit="1" customWidth="1"/>
    <col min="48" max="48" width="12.109375" bestFit="1" customWidth="1"/>
    <col min="49" max="49" width="7.88671875" bestFit="1" customWidth="1"/>
    <col min="50" max="50" width="13.44140625" bestFit="1" customWidth="1"/>
    <col min="51" max="51" width="12.109375" bestFit="1" customWidth="1"/>
    <col min="52" max="53" width="13.44140625" bestFit="1" customWidth="1"/>
    <col min="54" max="54" width="14.88671875" bestFit="1" customWidth="1"/>
    <col min="55" max="55" width="12.109375" bestFit="1" customWidth="1"/>
    <col min="56" max="56" width="10.6640625" bestFit="1" customWidth="1"/>
    <col min="57" max="57" width="12.109375" bestFit="1" customWidth="1"/>
    <col min="58" max="58" width="16.5546875" bestFit="1" customWidth="1"/>
    <col min="59" max="59" width="12.109375" bestFit="1" customWidth="1"/>
    <col min="60" max="61" width="14.88671875" bestFit="1" customWidth="1"/>
    <col min="62" max="62" width="10.6640625" bestFit="1" customWidth="1"/>
    <col min="63" max="63" width="12.109375" bestFit="1" customWidth="1"/>
    <col min="64" max="64" width="14.88671875" bestFit="1" customWidth="1"/>
    <col min="65" max="65" width="12.109375" bestFit="1" customWidth="1"/>
    <col min="66" max="66" width="13.44140625" bestFit="1" customWidth="1"/>
    <col min="67" max="67" width="12.109375" bestFit="1" customWidth="1"/>
    <col min="68" max="68" width="17.88671875" bestFit="1" customWidth="1"/>
    <col min="69" max="69" width="16.5546875" bestFit="1" customWidth="1"/>
    <col min="70" max="70" width="13.44140625" bestFit="1" customWidth="1"/>
    <col min="71" max="71" width="14.88671875" bestFit="1" customWidth="1"/>
    <col min="72" max="72" width="16.5546875" bestFit="1" customWidth="1"/>
    <col min="73" max="73" width="14.88671875" bestFit="1" customWidth="1"/>
    <col min="74" max="75" width="16.5546875" bestFit="1" customWidth="1"/>
    <col min="76" max="76" width="17.88671875" bestFit="1" customWidth="1"/>
    <col min="77" max="78" width="16.5546875" bestFit="1" customWidth="1"/>
    <col min="79" max="79" width="14.88671875" bestFit="1" customWidth="1"/>
    <col min="80" max="81" width="13.44140625" bestFit="1" customWidth="1"/>
    <col min="82" max="82" width="14.88671875" bestFit="1" customWidth="1"/>
    <col min="83" max="83" width="16.5546875" bestFit="1" customWidth="1"/>
    <col min="84" max="85" width="13.44140625" bestFit="1" customWidth="1"/>
    <col min="86" max="86" width="9.33203125" bestFit="1" customWidth="1"/>
    <col min="87" max="87" width="17.88671875" bestFit="1" customWidth="1"/>
    <col min="88" max="88" width="12.109375" bestFit="1" customWidth="1"/>
    <col min="89" max="90" width="13.44140625" bestFit="1" customWidth="1"/>
    <col min="91" max="91" width="14.88671875" bestFit="1" customWidth="1"/>
    <col min="92" max="94" width="16.5546875" bestFit="1" customWidth="1"/>
    <col min="95" max="96" width="13.44140625" bestFit="1" customWidth="1"/>
    <col min="97" max="98" width="14.88671875" bestFit="1" customWidth="1"/>
    <col min="99" max="102" width="13.44140625" bestFit="1" customWidth="1"/>
    <col min="103" max="103" width="16.5546875" bestFit="1" customWidth="1"/>
    <col min="104" max="104" width="13.44140625" bestFit="1" customWidth="1"/>
    <col min="105" max="105" width="17.88671875" bestFit="1" customWidth="1"/>
    <col min="106" max="107" width="14.88671875" bestFit="1" customWidth="1"/>
    <col min="108" max="108" width="16.5546875" bestFit="1" customWidth="1"/>
    <col min="109" max="110" width="13.44140625" bestFit="1" customWidth="1"/>
    <col min="111" max="111" width="16.5546875" bestFit="1" customWidth="1"/>
    <col min="112" max="113" width="14.88671875" bestFit="1" customWidth="1"/>
    <col min="114" max="115" width="16.5546875" bestFit="1" customWidth="1"/>
    <col min="116" max="116" width="13.44140625" bestFit="1" customWidth="1"/>
    <col min="117" max="118" width="14.88671875" bestFit="1" customWidth="1"/>
    <col min="119" max="120" width="16.5546875" bestFit="1" customWidth="1"/>
    <col min="121" max="121" width="14.88671875" bestFit="1" customWidth="1"/>
    <col min="122" max="122" width="17.88671875" bestFit="1" customWidth="1"/>
    <col min="123" max="123" width="12.109375" bestFit="1" customWidth="1"/>
    <col min="124" max="124" width="13.44140625" bestFit="1" customWidth="1"/>
    <col min="125" max="125" width="16.5546875" bestFit="1" customWidth="1"/>
    <col min="126" max="127" width="14.88671875" bestFit="1" customWidth="1"/>
    <col min="128" max="129" width="13.44140625" bestFit="1" customWidth="1"/>
    <col min="130" max="130" width="17.88671875" bestFit="1" customWidth="1"/>
    <col min="131" max="131" width="16.5546875" bestFit="1" customWidth="1"/>
    <col min="132" max="132" width="13.44140625" bestFit="1" customWidth="1"/>
    <col min="133" max="133" width="14.88671875" bestFit="1" customWidth="1"/>
    <col min="134" max="134" width="13.44140625" bestFit="1" customWidth="1"/>
    <col min="135" max="135" width="16.5546875" bestFit="1" customWidth="1"/>
    <col min="136" max="136" width="17.88671875" bestFit="1" customWidth="1"/>
    <col min="137" max="137" width="13.44140625" bestFit="1" customWidth="1"/>
    <col min="138" max="138" width="16.5546875" bestFit="1" customWidth="1"/>
    <col min="139" max="139" width="14.88671875" bestFit="1" customWidth="1"/>
    <col min="140" max="140" width="13.44140625" bestFit="1" customWidth="1"/>
    <col min="141" max="141" width="14.88671875" bestFit="1" customWidth="1"/>
    <col min="142" max="142" width="17.88671875" bestFit="1" customWidth="1"/>
    <col min="143" max="143" width="13.44140625" bestFit="1" customWidth="1"/>
    <col min="144" max="144" width="14.88671875" bestFit="1" customWidth="1"/>
    <col min="145" max="146" width="16.5546875" bestFit="1" customWidth="1"/>
    <col min="147" max="147" width="12.109375" bestFit="1" customWidth="1"/>
    <col min="148" max="149" width="13.44140625" bestFit="1" customWidth="1"/>
    <col min="150" max="150" width="14.88671875" bestFit="1" customWidth="1"/>
    <col min="151" max="151" width="17.88671875" bestFit="1" customWidth="1"/>
    <col min="152" max="152" width="14.88671875" bestFit="1" customWidth="1"/>
    <col min="153" max="153" width="17.88671875" bestFit="1" customWidth="1"/>
    <col min="154" max="154" width="12.109375" bestFit="1" customWidth="1"/>
    <col min="155" max="157" width="13.44140625" bestFit="1" customWidth="1"/>
    <col min="158" max="159" width="14.88671875" bestFit="1" customWidth="1"/>
    <col min="160" max="160" width="17.88671875" bestFit="1" customWidth="1"/>
    <col min="161" max="161" width="14.88671875" bestFit="1" customWidth="1"/>
    <col min="162" max="163" width="17.88671875" bestFit="1" customWidth="1"/>
    <col min="164" max="164" width="13.44140625" bestFit="1" customWidth="1"/>
    <col min="165" max="165" width="12.109375" bestFit="1" customWidth="1"/>
    <col min="166" max="166" width="17.88671875" bestFit="1" customWidth="1"/>
    <col min="167" max="167" width="16.5546875" bestFit="1" customWidth="1"/>
    <col min="168" max="168" width="17.88671875" bestFit="1" customWidth="1"/>
    <col min="169" max="170" width="12.109375" bestFit="1" customWidth="1"/>
    <col min="171" max="171" width="13.44140625" bestFit="1" customWidth="1"/>
    <col min="172" max="172" width="12.109375" bestFit="1" customWidth="1"/>
    <col min="173" max="173" width="16.5546875" bestFit="1" customWidth="1"/>
    <col min="174" max="174" width="17.88671875" bestFit="1" customWidth="1"/>
    <col min="175" max="175" width="12.109375" bestFit="1" customWidth="1"/>
    <col min="176" max="176" width="9.33203125" bestFit="1" customWidth="1"/>
    <col min="177" max="177" width="14.88671875" bestFit="1" customWidth="1"/>
    <col min="178" max="178" width="13.44140625" bestFit="1" customWidth="1"/>
    <col min="179" max="180" width="14.88671875" bestFit="1" customWidth="1"/>
    <col min="181" max="181" width="16.5546875" bestFit="1" customWidth="1"/>
    <col min="182" max="182" width="12.109375" bestFit="1" customWidth="1"/>
    <col min="183" max="183" width="13.44140625" bestFit="1" customWidth="1"/>
    <col min="184" max="184" width="16.5546875" bestFit="1" customWidth="1"/>
    <col min="185" max="185" width="13.44140625" bestFit="1" customWidth="1"/>
    <col min="186" max="186" width="14.88671875" bestFit="1" customWidth="1"/>
    <col min="187" max="187" width="17.88671875" bestFit="1" customWidth="1"/>
    <col min="188" max="188" width="13.44140625" bestFit="1" customWidth="1"/>
    <col min="189" max="189" width="14.88671875" bestFit="1" customWidth="1"/>
    <col min="190" max="190" width="13.44140625" bestFit="1" customWidth="1"/>
    <col min="191" max="191" width="16.5546875" bestFit="1" customWidth="1"/>
    <col min="192" max="192" width="14.88671875" bestFit="1" customWidth="1"/>
    <col min="193" max="193" width="12.109375" bestFit="1" customWidth="1"/>
    <col min="194" max="195" width="14.88671875" bestFit="1" customWidth="1"/>
    <col min="196" max="196" width="13.44140625" bestFit="1" customWidth="1"/>
    <col min="197" max="197" width="16.5546875" bestFit="1" customWidth="1"/>
    <col min="198" max="198" width="17.88671875" bestFit="1" customWidth="1"/>
    <col min="199" max="199" width="13.44140625" bestFit="1" customWidth="1"/>
    <col min="200" max="200" width="17.88671875" bestFit="1" customWidth="1"/>
    <col min="201" max="201" width="14.88671875" bestFit="1" customWidth="1"/>
    <col min="202" max="202" width="13.44140625" bestFit="1" customWidth="1"/>
    <col min="203" max="203" width="12.109375" bestFit="1" customWidth="1"/>
    <col min="204" max="204" width="14.88671875" bestFit="1" customWidth="1"/>
    <col min="205" max="207" width="13.44140625" bestFit="1" customWidth="1"/>
    <col min="208" max="208" width="16.5546875" bestFit="1" customWidth="1"/>
    <col min="209" max="209" width="17.88671875" bestFit="1" customWidth="1"/>
    <col min="210" max="210" width="14.88671875" bestFit="1" customWidth="1"/>
    <col min="211" max="211" width="13.44140625" bestFit="1" customWidth="1"/>
    <col min="212" max="212" width="14.88671875" bestFit="1" customWidth="1"/>
    <col min="213" max="213" width="13.44140625" bestFit="1" customWidth="1"/>
    <col min="214" max="214" width="14.88671875" bestFit="1" customWidth="1"/>
    <col min="215" max="215" width="12.109375" bestFit="1" customWidth="1"/>
    <col min="216" max="216" width="16.5546875" bestFit="1" customWidth="1"/>
    <col min="217" max="217" width="13.44140625" bestFit="1" customWidth="1"/>
    <col min="218" max="218" width="14.88671875" bestFit="1" customWidth="1"/>
    <col min="219" max="219" width="13.44140625" bestFit="1" customWidth="1"/>
    <col min="220" max="222" width="14.88671875" bestFit="1" customWidth="1"/>
    <col min="223" max="223" width="12.109375" bestFit="1" customWidth="1"/>
    <col min="224" max="224" width="16.5546875" bestFit="1" customWidth="1"/>
    <col min="225" max="225" width="14.88671875" bestFit="1" customWidth="1"/>
    <col min="226" max="228" width="16.5546875" bestFit="1" customWidth="1"/>
    <col min="229" max="232" width="14.88671875" bestFit="1" customWidth="1"/>
    <col min="233" max="233" width="16.5546875" bestFit="1" customWidth="1"/>
    <col min="234" max="234" width="14.88671875" bestFit="1" customWidth="1"/>
    <col min="235" max="239" width="13.44140625" bestFit="1" customWidth="1"/>
    <col min="240" max="240" width="17.88671875" bestFit="1" customWidth="1"/>
    <col min="241" max="241" width="13.44140625" bestFit="1" customWidth="1"/>
    <col min="242" max="242" width="12.109375" bestFit="1" customWidth="1"/>
    <col min="243" max="243" width="16.5546875" bestFit="1" customWidth="1"/>
    <col min="244" max="245" width="13.44140625" bestFit="1" customWidth="1"/>
    <col min="246" max="246" width="12.109375" bestFit="1" customWidth="1"/>
    <col min="247" max="247" width="13.44140625" bestFit="1" customWidth="1"/>
    <col min="248" max="248" width="17.88671875" bestFit="1" customWidth="1"/>
    <col min="249" max="249" width="14.88671875" bestFit="1" customWidth="1"/>
    <col min="250" max="250" width="13.44140625" bestFit="1" customWidth="1"/>
    <col min="251" max="251" width="17.88671875" bestFit="1" customWidth="1"/>
    <col min="252" max="252" width="12.109375" bestFit="1" customWidth="1"/>
    <col min="253" max="253" width="14.88671875" bestFit="1" customWidth="1"/>
    <col min="254" max="254" width="13.44140625" bestFit="1" customWidth="1"/>
    <col min="255" max="255" width="12.109375" bestFit="1" customWidth="1"/>
    <col min="256" max="256" width="14.88671875" bestFit="1" customWidth="1"/>
    <col min="257" max="257" width="16.5546875" bestFit="1" customWidth="1"/>
    <col min="258" max="258" width="13.44140625" bestFit="1" customWidth="1"/>
    <col min="259" max="260" width="16.5546875" bestFit="1" customWidth="1"/>
    <col min="261" max="261" width="12.109375" bestFit="1" customWidth="1"/>
    <col min="262" max="262" width="16.5546875" bestFit="1" customWidth="1"/>
    <col min="263" max="263" width="13.44140625" bestFit="1" customWidth="1"/>
    <col min="264" max="265" width="16.5546875" bestFit="1" customWidth="1"/>
    <col min="266" max="266" width="13.44140625" bestFit="1" customWidth="1"/>
    <col min="267" max="267" width="9.33203125" bestFit="1" customWidth="1"/>
    <col min="268" max="268" width="16.5546875" bestFit="1" customWidth="1"/>
    <col min="269" max="269" width="17.88671875" bestFit="1" customWidth="1"/>
    <col min="270" max="270" width="14.88671875" bestFit="1" customWidth="1"/>
    <col min="271" max="271" width="13.44140625" bestFit="1" customWidth="1"/>
    <col min="272" max="272" width="17.88671875" bestFit="1" customWidth="1"/>
    <col min="273" max="273" width="12.109375" bestFit="1" customWidth="1"/>
    <col min="274" max="274" width="17.88671875" bestFit="1" customWidth="1"/>
    <col min="275" max="275" width="16.5546875" bestFit="1" customWidth="1"/>
    <col min="276" max="276" width="14.88671875" bestFit="1" customWidth="1"/>
    <col min="277" max="277" width="12.109375" bestFit="1" customWidth="1"/>
    <col min="278" max="278" width="13.44140625" bestFit="1" customWidth="1"/>
    <col min="279" max="279" width="12.109375" bestFit="1" customWidth="1"/>
    <col min="280" max="280" width="16.5546875" bestFit="1" customWidth="1"/>
    <col min="281" max="281" width="9.33203125" bestFit="1" customWidth="1"/>
    <col min="282" max="282" width="16.5546875" bestFit="1" customWidth="1"/>
    <col min="283" max="284" width="13.44140625" bestFit="1" customWidth="1"/>
    <col min="285" max="285" width="17.88671875" bestFit="1" customWidth="1"/>
    <col min="286" max="286" width="13.44140625" bestFit="1" customWidth="1"/>
    <col min="287" max="288" width="16.5546875" bestFit="1" customWidth="1"/>
    <col min="289" max="289" width="12.109375" bestFit="1" customWidth="1"/>
    <col min="290" max="290" width="14.88671875" bestFit="1" customWidth="1"/>
    <col min="291" max="291" width="17.88671875" bestFit="1" customWidth="1"/>
    <col min="292" max="292" width="12.109375" bestFit="1" customWidth="1"/>
    <col min="293" max="293" width="16.5546875" bestFit="1" customWidth="1"/>
    <col min="294" max="295" width="13.44140625" bestFit="1" customWidth="1"/>
    <col min="296" max="296" width="17.88671875" bestFit="1" customWidth="1"/>
    <col min="297" max="297" width="12.109375" bestFit="1" customWidth="1"/>
    <col min="298" max="299" width="14.88671875" bestFit="1" customWidth="1"/>
    <col min="300" max="300" width="17.88671875" bestFit="1" customWidth="1"/>
    <col min="301" max="301" width="16.5546875" bestFit="1" customWidth="1"/>
    <col min="302" max="302" width="17.88671875" bestFit="1" customWidth="1"/>
    <col min="303" max="303" width="12.109375" bestFit="1" customWidth="1"/>
    <col min="304" max="304" width="17.88671875" bestFit="1" customWidth="1"/>
    <col min="305" max="306" width="13.44140625" bestFit="1" customWidth="1"/>
    <col min="307" max="307" width="16.5546875" bestFit="1" customWidth="1"/>
    <col min="308" max="310" width="12.109375" bestFit="1" customWidth="1"/>
    <col min="311" max="311" width="14.88671875" bestFit="1" customWidth="1"/>
    <col min="312" max="312" width="13.44140625" bestFit="1" customWidth="1"/>
    <col min="313" max="313" width="12.109375" bestFit="1" customWidth="1"/>
    <col min="314" max="314" width="13.44140625" bestFit="1" customWidth="1"/>
    <col min="315" max="315" width="16.5546875" bestFit="1" customWidth="1"/>
    <col min="316" max="316" width="14.88671875" bestFit="1" customWidth="1"/>
    <col min="317" max="317" width="12.109375" bestFit="1" customWidth="1"/>
    <col min="318" max="319" width="14.88671875" bestFit="1" customWidth="1"/>
    <col min="320" max="321" width="12.109375" bestFit="1" customWidth="1"/>
    <col min="322" max="322" width="14.88671875" bestFit="1" customWidth="1"/>
    <col min="323" max="323" width="13.44140625" bestFit="1" customWidth="1"/>
    <col min="324" max="324" width="16.5546875" bestFit="1" customWidth="1"/>
    <col min="325" max="325" width="17.88671875" bestFit="1" customWidth="1"/>
    <col min="326" max="327" width="12.109375" bestFit="1" customWidth="1"/>
    <col min="328" max="328" width="16.5546875" bestFit="1" customWidth="1"/>
    <col min="329" max="329" width="12.109375" bestFit="1" customWidth="1"/>
    <col min="330" max="330" width="13.44140625" bestFit="1" customWidth="1"/>
    <col min="331" max="331" width="14.88671875" bestFit="1" customWidth="1"/>
    <col min="332" max="332" width="13.44140625" bestFit="1" customWidth="1"/>
    <col min="333" max="333" width="14.88671875" bestFit="1" customWidth="1"/>
    <col min="334" max="334" width="13.44140625" bestFit="1" customWidth="1"/>
    <col min="335" max="335" width="14.88671875" bestFit="1" customWidth="1"/>
    <col min="336" max="337" width="12.109375" bestFit="1" customWidth="1"/>
    <col min="338" max="338" width="17.88671875" bestFit="1" customWidth="1"/>
    <col min="339" max="339" width="14.88671875" bestFit="1" customWidth="1"/>
    <col min="340" max="340" width="12.109375" bestFit="1" customWidth="1"/>
    <col min="341" max="341" width="14.88671875" bestFit="1" customWidth="1"/>
    <col min="342" max="342" width="13.44140625" bestFit="1" customWidth="1"/>
    <col min="343" max="343" width="14.88671875" bestFit="1" customWidth="1"/>
    <col min="344" max="344" width="13.44140625" bestFit="1" customWidth="1"/>
    <col min="345" max="345" width="17.88671875" bestFit="1" customWidth="1"/>
    <col min="346" max="346" width="13.44140625" bestFit="1" customWidth="1"/>
    <col min="347" max="347" width="17.88671875" bestFit="1" customWidth="1"/>
    <col min="348" max="348" width="13.44140625" bestFit="1" customWidth="1"/>
    <col min="349" max="349" width="9.33203125" bestFit="1" customWidth="1"/>
    <col min="350" max="350" width="12.109375" bestFit="1" customWidth="1"/>
    <col min="351" max="351" width="14.88671875" bestFit="1" customWidth="1"/>
    <col min="352" max="352" width="13.44140625" bestFit="1" customWidth="1"/>
    <col min="353" max="353" width="12.109375" bestFit="1" customWidth="1"/>
    <col min="354" max="354" width="16.5546875" bestFit="1" customWidth="1"/>
    <col min="355" max="359" width="13.44140625" bestFit="1" customWidth="1"/>
    <col min="360" max="360" width="14.88671875" bestFit="1" customWidth="1"/>
    <col min="361" max="361" width="16.5546875" bestFit="1" customWidth="1"/>
    <col min="362" max="362" width="13.44140625" bestFit="1" customWidth="1"/>
    <col min="363" max="363" width="14.88671875" bestFit="1" customWidth="1"/>
    <col min="364" max="364" width="16.5546875" bestFit="1" customWidth="1"/>
    <col min="365" max="365" width="14.88671875" bestFit="1" customWidth="1"/>
    <col min="366" max="366" width="12.109375" bestFit="1" customWidth="1"/>
    <col min="367" max="367" width="13.44140625" bestFit="1" customWidth="1"/>
    <col min="368" max="368" width="9.33203125" bestFit="1" customWidth="1"/>
    <col min="369" max="370" width="14.88671875" bestFit="1" customWidth="1"/>
    <col min="371" max="371" width="13.44140625" bestFit="1" customWidth="1"/>
    <col min="372" max="372" width="17.88671875" bestFit="1" customWidth="1"/>
    <col min="373" max="374" width="13.44140625" bestFit="1" customWidth="1"/>
    <col min="375" max="375" width="12.109375" bestFit="1" customWidth="1"/>
    <col min="376" max="376" width="13.44140625" bestFit="1" customWidth="1"/>
    <col min="377" max="377" width="14.88671875" bestFit="1" customWidth="1"/>
    <col min="378" max="378" width="16.5546875" bestFit="1" customWidth="1"/>
    <col min="379" max="382" width="14.88671875" bestFit="1" customWidth="1"/>
    <col min="383" max="383" width="13.44140625" bestFit="1" customWidth="1"/>
    <col min="384" max="384" width="14.88671875" bestFit="1" customWidth="1"/>
    <col min="385" max="385" width="16.5546875" bestFit="1" customWidth="1"/>
    <col min="386" max="386" width="13.44140625" bestFit="1" customWidth="1"/>
    <col min="387" max="387" width="16.5546875" bestFit="1" customWidth="1"/>
    <col min="388" max="388" width="14.88671875" bestFit="1" customWidth="1"/>
    <col min="389" max="389" width="13.44140625" bestFit="1" customWidth="1"/>
    <col min="390" max="390" width="14.88671875" bestFit="1" customWidth="1"/>
    <col min="391" max="393" width="16.5546875" bestFit="1" customWidth="1"/>
    <col min="394" max="395" width="12.109375" bestFit="1" customWidth="1"/>
    <col min="396" max="397" width="13.44140625" bestFit="1" customWidth="1"/>
    <col min="398" max="398" width="16.5546875" bestFit="1" customWidth="1"/>
    <col min="399" max="399" width="12.109375" bestFit="1" customWidth="1"/>
    <col min="400" max="401" width="13.44140625" bestFit="1" customWidth="1"/>
    <col min="402" max="402" width="12.109375" bestFit="1" customWidth="1"/>
    <col min="403" max="403" width="16.5546875" bestFit="1" customWidth="1"/>
    <col min="404" max="404" width="13.44140625" bestFit="1" customWidth="1"/>
    <col min="405" max="406" width="16.5546875" bestFit="1" customWidth="1"/>
    <col min="407" max="407" width="14.88671875" bestFit="1" customWidth="1"/>
    <col min="408" max="408" width="12.109375" bestFit="1" customWidth="1"/>
    <col min="409" max="409" width="13.44140625" bestFit="1" customWidth="1"/>
    <col min="410" max="410" width="17.88671875" bestFit="1" customWidth="1"/>
    <col min="411" max="411" width="12.109375" bestFit="1" customWidth="1"/>
    <col min="412" max="412" width="16.5546875" bestFit="1" customWidth="1"/>
    <col min="413" max="413" width="13.44140625" bestFit="1" customWidth="1"/>
    <col min="414" max="414" width="14.88671875" bestFit="1" customWidth="1"/>
    <col min="415" max="415" width="13.44140625" bestFit="1" customWidth="1"/>
    <col min="416" max="417" width="14.88671875" bestFit="1" customWidth="1"/>
    <col min="418" max="418" width="16.5546875" bestFit="1" customWidth="1"/>
    <col min="419" max="419" width="14.88671875" bestFit="1" customWidth="1"/>
    <col min="420" max="420" width="13.44140625" bestFit="1" customWidth="1"/>
    <col min="421" max="421" width="14.88671875" bestFit="1" customWidth="1"/>
    <col min="422" max="422" width="13.44140625" bestFit="1" customWidth="1"/>
    <col min="423" max="423" width="16.5546875" bestFit="1" customWidth="1"/>
    <col min="424" max="424" width="17.88671875" bestFit="1" customWidth="1"/>
    <col min="425" max="425" width="14.88671875" bestFit="1" customWidth="1"/>
    <col min="426" max="426" width="13.44140625" bestFit="1" customWidth="1"/>
    <col min="427" max="427" width="12.109375" bestFit="1" customWidth="1"/>
    <col min="428" max="428" width="17.88671875" bestFit="1" customWidth="1"/>
    <col min="429" max="429" width="9.33203125" bestFit="1" customWidth="1"/>
    <col min="430" max="430" width="16.5546875" bestFit="1" customWidth="1"/>
    <col min="431" max="431" width="13.44140625" bestFit="1" customWidth="1"/>
    <col min="432" max="432" width="16.5546875" bestFit="1" customWidth="1"/>
    <col min="433" max="433" width="13.44140625" bestFit="1" customWidth="1"/>
    <col min="434" max="434" width="14.88671875" bestFit="1" customWidth="1"/>
    <col min="435" max="435" width="16.5546875" bestFit="1" customWidth="1"/>
    <col min="436" max="438" width="13.44140625" bestFit="1" customWidth="1"/>
    <col min="439" max="439" width="16.5546875" bestFit="1" customWidth="1"/>
    <col min="440" max="440" width="17.88671875" bestFit="1" customWidth="1"/>
    <col min="441" max="441" width="12.109375" bestFit="1" customWidth="1"/>
    <col min="442" max="442" width="14.88671875" bestFit="1" customWidth="1"/>
    <col min="443" max="444" width="13.44140625" bestFit="1" customWidth="1"/>
    <col min="445" max="446" width="10.6640625" bestFit="1" customWidth="1"/>
    <col min="447" max="447" width="17.88671875" bestFit="1" customWidth="1"/>
    <col min="448" max="448" width="13.44140625" bestFit="1" customWidth="1"/>
    <col min="449" max="449" width="14.88671875" bestFit="1" customWidth="1"/>
    <col min="450" max="450" width="13.44140625" bestFit="1" customWidth="1"/>
    <col min="451" max="453" width="17.88671875" bestFit="1" customWidth="1"/>
    <col min="454" max="454" width="16.5546875" bestFit="1" customWidth="1"/>
    <col min="455" max="455" width="17.88671875" bestFit="1" customWidth="1"/>
    <col min="456" max="456" width="14.88671875" bestFit="1" customWidth="1"/>
    <col min="457" max="457" width="17.88671875" bestFit="1" customWidth="1"/>
    <col min="458" max="458" width="14.88671875" bestFit="1" customWidth="1"/>
    <col min="459" max="459" width="17.88671875" bestFit="1" customWidth="1"/>
    <col min="460" max="460" width="13.44140625" bestFit="1" customWidth="1"/>
    <col min="461" max="461" width="17.88671875" bestFit="1" customWidth="1"/>
    <col min="462" max="462" width="13.44140625" bestFit="1" customWidth="1"/>
    <col min="463" max="464" width="14.88671875" bestFit="1" customWidth="1"/>
    <col min="465" max="465" width="16.5546875" bestFit="1" customWidth="1"/>
    <col min="466" max="467" width="13.44140625" bestFit="1" customWidth="1"/>
    <col min="468" max="468" width="14.88671875" bestFit="1" customWidth="1"/>
    <col min="469" max="469" width="17.88671875" bestFit="1" customWidth="1"/>
    <col min="470" max="470" width="10.6640625" bestFit="1" customWidth="1"/>
    <col min="471" max="472" width="17.88671875" bestFit="1" customWidth="1"/>
    <col min="473" max="473" width="14.88671875" bestFit="1" customWidth="1"/>
    <col min="474" max="474" width="16.5546875" bestFit="1" customWidth="1"/>
    <col min="475" max="475" width="13.44140625" bestFit="1" customWidth="1"/>
    <col min="476" max="476" width="17.88671875" bestFit="1" customWidth="1"/>
    <col min="477" max="477" width="14.88671875" bestFit="1" customWidth="1"/>
    <col min="478" max="478" width="16.5546875" bestFit="1" customWidth="1"/>
    <col min="479" max="479" width="14.88671875" bestFit="1" customWidth="1"/>
    <col min="480" max="480" width="17.88671875" bestFit="1" customWidth="1"/>
    <col min="481" max="481" width="14.88671875" bestFit="1" customWidth="1"/>
    <col min="482" max="482" width="10.6640625" bestFit="1" customWidth="1"/>
    <col min="483" max="483" width="14.88671875" bestFit="1" customWidth="1"/>
    <col min="484" max="486" width="13.44140625" bestFit="1" customWidth="1"/>
    <col min="487" max="487" width="16.5546875" bestFit="1" customWidth="1"/>
    <col min="488" max="488" width="17.88671875" bestFit="1" customWidth="1"/>
    <col min="489" max="489" width="13.44140625" bestFit="1" customWidth="1"/>
    <col min="490" max="493" width="16.5546875" bestFit="1" customWidth="1"/>
    <col min="494" max="494" width="17.88671875" bestFit="1" customWidth="1"/>
    <col min="495" max="495" width="16.5546875" bestFit="1" customWidth="1"/>
    <col min="496" max="496" width="14.88671875" bestFit="1" customWidth="1"/>
    <col min="497" max="498" width="16.5546875" bestFit="1" customWidth="1"/>
    <col min="499" max="501" width="17.88671875" bestFit="1" customWidth="1"/>
    <col min="502" max="502" width="10.6640625" bestFit="1" customWidth="1"/>
    <col min="503" max="503" width="17.88671875" bestFit="1" customWidth="1"/>
    <col min="504" max="504" width="16.5546875" bestFit="1" customWidth="1"/>
    <col min="505" max="505" width="14.88671875" bestFit="1" customWidth="1"/>
    <col min="506" max="506" width="17.88671875" bestFit="1" customWidth="1"/>
    <col min="507" max="507" width="10.6640625" bestFit="1" customWidth="1"/>
    <col min="508" max="508" width="13.44140625" bestFit="1" customWidth="1"/>
    <col min="509" max="511" width="14.88671875" bestFit="1" customWidth="1"/>
    <col min="512" max="512" width="16.5546875" bestFit="1" customWidth="1"/>
    <col min="513" max="513" width="17.88671875" bestFit="1" customWidth="1"/>
    <col min="514" max="514" width="16.5546875" bestFit="1" customWidth="1"/>
    <col min="515" max="516" width="13.44140625" bestFit="1" customWidth="1"/>
    <col min="517" max="517" width="17.88671875" bestFit="1" customWidth="1"/>
    <col min="518" max="518" width="14.88671875" bestFit="1" customWidth="1"/>
    <col min="519" max="519" width="13.44140625" bestFit="1" customWidth="1"/>
    <col min="520" max="520" width="14.88671875" bestFit="1" customWidth="1"/>
    <col min="521" max="521" width="17.88671875" bestFit="1" customWidth="1"/>
    <col min="522" max="522" width="14.88671875" bestFit="1" customWidth="1"/>
    <col min="523" max="525" width="17.88671875" bestFit="1" customWidth="1"/>
    <col min="526" max="526" width="14.88671875" bestFit="1" customWidth="1"/>
    <col min="527" max="532" width="17.88671875" bestFit="1" customWidth="1"/>
    <col min="533" max="533" width="14.88671875" bestFit="1" customWidth="1"/>
    <col min="534" max="534" width="17.88671875" bestFit="1" customWidth="1"/>
    <col min="535" max="536" width="14.88671875" bestFit="1" customWidth="1"/>
    <col min="537" max="537" width="17.88671875" bestFit="1" customWidth="1"/>
    <col min="538" max="539" width="16.5546875" bestFit="1" customWidth="1"/>
    <col min="540" max="540" width="17.88671875" bestFit="1" customWidth="1"/>
    <col min="541" max="541" width="14.88671875" bestFit="1" customWidth="1"/>
    <col min="542" max="542" width="16.5546875" bestFit="1" customWidth="1"/>
    <col min="543" max="543" width="14.88671875" bestFit="1" customWidth="1"/>
    <col min="544" max="545" width="16.5546875" bestFit="1" customWidth="1"/>
    <col min="546" max="546" width="14.88671875" bestFit="1" customWidth="1"/>
    <col min="547" max="547" width="13.44140625" bestFit="1" customWidth="1"/>
    <col min="548" max="548" width="14.88671875" bestFit="1" customWidth="1"/>
    <col min="549" max="549" width="16.5546875" bestFit="1" customWidth="1"/>
    <col min="550" max="551" width="13.44140625" bestFit="1" customWidth="1"/>
    <col min="552" max="553" width="14.88671875" bestFit="1" customWidth="1"/>
    <col min="554" max="554" width="17.88671875" bestFit="1" customWidth="1"/>
    <col min="555" max="556" width="14.88671875" bestFit="1" customWidth="1"/>
    <col min="557" max="557" width="13.44140625" bestFit="1" customWidth="1"/>
    <col min="558" max="558" width="17.88671875" bestFit="1" customWidth="1"/>
    <col min="559" max="560" width="13.44140625" bestFit="1" customWidth="1"/>
    <col min="561" max="562" width="14.88671875" bestFit="1" customWidth="1"/>
    <col min="563" max="563" width="17.88671875" bestFit="1" customWidth="1"/>
    <col min="564" max="564" width="14.88671875" bestFit="1" customWidth="1"/>
    <col min="565" max="565" width="17.88671875" bestFit="1" customWidth="1"/>
    <col min="566" max="566" width="13.44140625" bestFit="1" customWidth="1"/>
    <col min="567" max="568" width="17.88671875" bestFit="1" customWidth="1"/>
    <col min="569" max="569" width="10.6640625" bestFit="1" customWidth="1"/>
    <col min="570" max="570" width="14.88671875" bestFit="1" customWidth="1"/>
    <col min="571" max="571" width="16.5546875" bestFit="1" customWidth="1"/>
    <col min="572" max="573" width="13.44140625" bestFit="1" customWidth="1"/>
    <col min="574" max="575" width="17.88671875" bestFit="1" customWidth="1"/>
    <col min="576" max="576" width="13.44140625" bestFit="1" customWidth="1"/>
    <col min="577" max="577" width="17.88671875" bestFit="1" customWidth="1"/>
    <col min="578" max="578" width="14.88671875" bestFit="1" customWidth="1"/>
    <col min="579" max="579" width="16.5546875" bestFit="1" customWidth="1"/>
    <col min="580" max="580" width="13.44140625" bestFit="1" customWidth="1"/>
    <col min="581" max="581" width="16.5546875" bestFit="1" customWidth="1"/>
    <col min="582" max="582" width="14.88671875" bestFit="1" customWidth="1"/>
    <col min="583" max="584" width="16.5546875" bestFit="1" customWidth="1"/>
    <col min="585" max="585" width="13.44140625" bestFit="1" customWidth="1"/>
    <col min="586" max="586" width="16.5546875" bestFit="1" customWidth="1"/>
    <col min="587" max="588" width="14.88671875" bestFit="1" customWidth="1"/>
    <col min="589" max="589" width="17.88671875" bestFit="1" customWidth="1"/>
    <col min="590" max="591" width="14.88671875" bestFit="1" customWidth="1"/>
    <col min="592" max="592" width="17.88671875" bestFit="1" customWidth="1"/>
    <col min="593" max="594" width="13.44140625" bestFit="1" customWidth="1"/>
    <col min="595" max="595" width="16.5546875" bestFit="1" customWidth="1"/>
    <col min="596" max="596" width="14.88671875" bestFit="1" customWidth="1"/>
    <col min="597" max="597" width="16.5546875" bestFit="1" customWidth="1"/>
    <col min="598" max="599" width="14.88671875" bestFit="1" customWidth="1"/>
    <col min="600" max="600" width="17.88671875" bestFit="1" customWidth="1"/>
    <col min="601" max="602" width="16.5546875" bestFit="1" customWidth="1"/>
    <col min="603" max="603" width="14.88671875" bestFit="1" customWidth="1"/>
    <col min="604" max="604" width="16.5546875" bestFit="1" customWidth="1"/>
    <col min="605" max="605" width="14.88671875" bestFit="1" customWidth="1"/>
    <col min="606" max="606" width="10.6640625" bestFit="1" customWidth="1"/>
    <col min="607" max="607" width="13.44140625" bestFit="1" customWidth="1"/>
    <col min="608" max="608" width="14.88671875" bestFit="1" customWidth="1"/>
    <col min="609" max="610" width="16.5546875" bestFit="1" customWidth="1"/>
    <col min="611" max="612" width="17.88671875" bestFit="1" customWidth="1"/>
    <col min="613" max="613" width="16.5546875" bestFit="1" customWidth="1"/>
    <col min="614" max="614" width="10.6640625" bestFit="1" customWidth="1"/>
    <col min="615" max="615" width="16.5546875" bestFit="1" customWidth="1"/>
    <col min="616" max="616" width="17.88671875" bestFit="1" customWidth="1"/>
    <col min="617" max="618" width="16.5546875" bestFit="1" customWidth="1"/>
    <col min="619" max="619" width="13.44140625" bestFit="1" customWidth="1"/>
    <col min="620" max="620" width="17.88671875" bestFit="1" customWidth="1"/>
    <col min="621" max="622" width="13.44140625" bestFit="1" customWidth="1"/>
    <col min="623" max="624" width="16.5546875" bestFit="1" customWidth="1"/>
    <col min="625" max="625" width="13.44140625" bestFit="1" customWidth="1"/>
    <col min="626" max="626" width="17.88671875" bestFit="1" customWidth="1"/>
    <col min="627" max="629" width="14.88671875" bestFit="1" customWidth="1"/>
    <col min="630" max="631" width="17.88671875" bestFit="1" customWidth="1"/>
    <col min="632" max="632" width="16.5546875" bestFit="1" customWidth="1"/>
    <col min="633" max="633" width="13.44140625" bestFit="1" customWidth="1"/>
    <col min="634" max="642" width="17.88671875" bestFit="1" customWidth="1"/>
    <col min="643" max="643" width="13.44140625" bestFit="1" customWidth="1"/>
    <col min="644" max="645" width="16.5546875" bestFit="1" customWidth="1"/>
    <col min="646" max="646" width="10.6640625" bestFit="1" customWidth="1"/>
    <col min="647" max="647" width="17.88671875" bestFit="1" customWidth="1"/>
    <col min="648" max="649" width="14.88671875" bestFit="1" customWidth="1"/>
    <col min="650" max="650" width="13.44140625" bestFit="1" customWidth="1"/>
    <col min="651" max="651" width="14.88671875" bestFit="1" customWidth="1"/>
    <col min="652" max="652" width="10.6640625" bestFit="1" customWidth="1"/>
    <col min="653" max="653" width="13.44140625" bestFit="1" customWidth="1"/>
    <col min="654" max="654" width="10.6640625" bestFit="1" customWidth="1"/>
    <col min="655" max="655" width="17.88671875" bestFit="1" customWidth="1"/>
    <col min="656" max="656" width="14.88671875" bestFit="1" customWidth="1"/>
    <col min="657" max="657" width="16.5546875" bestFit="1" customWidth="1"/>
    <col min="658" max="660" width="14.88671875" bestFit="1" customWidth="1"/>
    <col min="661" max="661" width="17.88671875" bestFit="1" customWidth="1"/>
    <col min="662" max="662" width="13.44140625" bestFit="1" customWidth="1"/>
    <col min="663" max="664" width="16.5546875" bestFit="1" customWidth="1"/>
    <col min="665" max="666" width="17.88671875" bestFit="1" customWidth="1"/>
    <col min="667" max="667" width="16.5546875" bestFit="1" customWidth="1"/>
    <col min="668" max="668" width="13.44140625" bestFit="1" customWidth="1"/>
    <col min="669" max="669" width="17.88671875" bestFit="1" customWidth="1"/>
    <col min="670" max="670" width="13.44140625" bestFit="1" customWidth="1"/>
    <col min="671" max="671" width="16.5546875" bestFit="1" customWidth="1"/>
    <col min="672" max="672" width="17.88671875" bestFit="1" customWidth="1"/>
    <col min="673" max="673" width="14.88671875" bestFit="1" customWidth="1"/>
    <col min="674" max="674" width="16.5546875" bestFit="1" customWidth="1"/>
    <col min="675" max="675" width="14.88671875" bestFit="1" customWidth="1"/>
    <col min="676" max="678" width="17.88671875" bestFit="1" customWidth="1"/>
    <col min="679" max="679" width="10.6640625" bestFit="1" customWidth="1"/>
    <col min="680" max="681" width="14.88671875" bestFit="1" customWidth="1"/>
    <col min="682" max="683" width="16.5546875" bestFit="1" customWidth="1"/>
    <col min="684" max="684" width="14.88671875" bestFit="1" customWidth="1"/>
    <col min="685" max="685" width="17.88671875" bestFit="1" customWidth="1"/>
    <col min="686" max="686" width="16.5546875" bestFit="1" customWidth="1"/>
    <col min="687" max="689" width="17.88671875" bestFit="1" customWidth="1"/>
    <col min="690" max="690" width="16.5546875" bestFit="1" customWidth="1"/>
    <col min="691" max="691" width="13.44140625" bestFit="1" customWidth="1"/>
    <col min="692" max="692" width="14.88671875" bestFit="1" customWidth="1"/>
    <col min="693" max="693" width="16.5546875" bestFit="1" customWidth="1"/>
    <col min="694" max="694" width="14.88671875" bestFit="1" customWidth="1"/>
    <col min="695" max="695" width="13.44140625" bestFit="1" customWidth="1"/>
    <col min="696" max="696" width="14.88671875" bestFit="1" customWidth="1"/>
    <col min="697" max="697" width="17.88671875" bestFit="1" customWidth="1"/>
    <col min="698" max="699" width="14.88671875" bestFit="1" customWidth="1"/>
    <col min="700" max="700" width="17.88671875" bestFit="1" customWidth="1"/>
    <col min="701" max="702" width="16.5546875" bestFit="1" customWidth="1"/>
    <col min="703" max="703" width="14.88671875" bestFit="1" customWidth="1"/>
    <col min="704" max="704" width="13.44140625" bestFit="1" customWidth="1"/>
    <col min="705" max="706" width="14.88671875" bestFit="1" customWidth="1"/>
    <col min="707" max="707" width="17.88671875" bestFit="1" customWidth="1"/>
    <col min="708" max="708" width="16.5546875" bestFit="1" customWidth="1"/>
    <col min="709" max="710" width="17.88671875" bestFit="1" customWidth="1"/>
    <col min="711" max="711" width="16.5546875" bestFit="1" customWidth="1"/>
    <col min="712" max="712" width="14.88671875" bestFit="1" customWidth="1"/>
    <col min="713" max="713" width="13.44140625" bestFit="1" customWidth="1"/>
    <col min="714" max="714" width="16.5546875" bestFit="1" customWidth="1"/>
    <col min="715" max="715" width="13.44140625" bestFit="1" customWidth="1"/>
    <col min="716" max="718" width="17.88671875" bestFit="1" customWidth="1"/>
    <col min="719" max="719" width="16.5546875" bestFit="1" customWidth="1"/>
    <col min="720" max="721" width="13.44140625" bestFit="1" customWidth="1"/>
    <col min="722" max="722" width="16.5546875" bestFit="1" customWidth="1"/>
    <col min="723" max="724" width="14.88671875" bestFit="1" customWidth="1"/>
    <col min="725" max="726" width="16.5546875" bestFit="1" customWidth="1"/>
    <col min="727" max="730" width="14.88671875" bestFit="1" customWidth="1"/>
    <col min="731" max="731" width="16.5546875" bestFit="1" customWidth="1"/>
    <col min="732" max="733" width="17.88671875" bestFit="1" customWidth="1"/>
    <col min="734" max="734" width="16.5546875" bestFit="1" customWidth="1"/>
    <col min="735" max="735" width="17.88671875" bestFit="1" customWidth="1"/>
    <col min="736" max="737" width="14.88671875" bestFit="1" customWidth="1"/>
    <col min="738" max="738" width="17.88671875" bestFit="1" customWidth="1"/>
    <col min="739" max="739" width="14.88671875" bestFit="1" customWidth="1"/>
    <col min="740" max="740" width="13.44140625" bestFit="1" customWidth="1"/>
    <col min="741" max="741" width="16.5546875" bestFit="1" customWidth="1"/>
    <col min="742" max="742" width="17.88671875" bestFit="1" customWidth="1"/>
    <col min="743" max="743" width="14.88671875" bestFit="1" customWidth="1"/>
    <col min="744" max="745" width="17.88671875" bestFit="1" customWidth="1"/>
    <col min="746" max="746" width="10.6640625" bestFit="1" customWidth="1"/>
    <col min="747" max="747" width="16.5546875" bestFit="1" customWidth="1"/>
    <col min="748" max="748" width="14.88671875" bestFit="1" customWidth="1"/>
    <col min="749" max="749" width="10.6640625" bestFit="1" customWidth="1"/>
    <col min="750" max="750" width="17.88671875" bestFit="1" customWidth="1"/>
    <col min="751" max="752" width="14.88671875" bestFit="1" customWidth="1"/>
    <col min="753" max="753" width="16.5546875" bestFit="1" customWidth="1"/>
    <col min="754" max="756" width="17.88671875" bestFit="1" customWidth="1"/>
    <col min="757" max="757" width="16.5546875" bestFit="1" customWidth="1"/>
    <col min="758" max="758" width="17.88671875" bestFit="1" customWidth="1"/>
    <col min="759" max="759" width="10.6640625" bestFit="1" customWidth="1"/>
    <col min="760" max="760" width="17.88671875" bestFit="1" customWidth="1"/>
    <col min="761" max="761" width="14.88671875" bestFit="1" customWidth="1"/>
    <col min="762" max="762" width="16.5546875" bestFit="1" customWidth="1"/>
    <col min="763" max="763" width="14.88671875" bestFit="1" customWidth="1"/>
    <col min="764" max="764" width="17.88671875" bestFit="1" customWidth="1"/>
    <col min="765" max="765" width="16.5546875" bestFit="1" customWidth="1"/>
    <col min="766" max="766" width="17.88671875" bestFit="1" customWidth="1"/>
    <col min="767" max="767" width="16.5546875" bestFit="1" customWidth="1"/>
    <col min="768" max="769" width="17.88671875" bestFit="1" customWidth="1"/>
    <col min="770" max="770" width="16.5546875" bestFit="1" customWidth="1"/>
    <col min="771" max="771" width="17.88671875" bestFit="1" customWidth="1"/>
    <col min="772" max="773" width="14.88671875" bestFit="1" customWidth="1"/>
    <col min="774" max="774" width="10.6640625" bestFit="1" customWidth="1"/>
    <col min="775" max="777" width="17.88671875" bestFit="1" customWidth="1"/>
    <col min="778" max="778" width="16.5546875" bestFit="1" customWidth="1"/>
    <col min="779" max="779" width="17.88671875" bestFit="1" customWidth="1"/>
    <col min="780" max="781" width="16.5546875" bestFit="1" customWidth="1"/>
    <col min="782" max="782" width="14.88671875" bestFit="1" customWidth="1"/>
    <col min="783" max="783" width="17.88671875" bestFit="1" customWidth="1"/>
    <col min="784" max="784" width="14.88671875" bestFit="1" customWidth="1"/>
    <col min="785" max="785" width="16.5546875" bestFit="1" customWidth="1"/>
    <col min="786" max="787" width="14.88671875" bestFit="1" customWidth="1"/>
    <col min="788" max="788" width="17.88671875" bestFit="1" customWidth="1"/>
    <col min="789" max="789" width="14.88671875" bestFit="1" customWidth="1"/>
    <col min="790" max="790" width="13.44140625" bestFit="1" customWidth="1"/>
    <col min="791" max="792" width="17.88671875" bestFit="1" customWidth="1"/>
    <col min="793" max="793" width="14.88671875" bestFit="1" customWidth="1"/>
    <col min="794" max="795" width="17.88671875" bestFit="1" customWidth="1"/>
    <col min="796" max="796" width="13.44140625" bestFit="1" customWidth="1"/>
    <col min="797" max="797" width="16.5546875" bestFit="1" customWidth="1"/>
    <col min="798" max="799" width="14.88671875" bestFit="1" customWidth="1"/>
    <col min="800" max="800" width="17.88671875" bestFit="1" customWidth="1"/>
    <col min="801" max="801" width="13.44140625" bestFit="1" customWidth="1"/>
    <col min="802" max="803" width="14.88671875" bestFit="1" customWidth="1"/>
    <col min="804" max="805" width="17.88671875" bestFit="1" customWidth="1"/>
    <col min="806" max="806" width="16.5546875" bestFit="1" customWidth="1"/>
    <col min="807" max="807" width="14.88671875" bestFit="1" customWidth="1"/>
    <col min="808" max="808" width="13.44140625" bestFit="1" customWidth="1"/>
    <col min="809" max="809" width="16.5546875" bestFit="1" customWidth="1"/>
    <col min="810" max="810" width="13.44140625" bestFit="1" customWidth="1"/>
    <col min="811" max="811" width="14.88671875" bestFit="1" customWidth="1"/>
    <col min="812" max="812" width="10.6640625" bestFit="1" customWidth="1"/>
    <col min="813" max="813" width="17.88671875" bestFit="1" customWidth="1"/>
    <col min="814" max="815" width="10.6640625" bestFit="1" customWidth="1"/>
    <col min="816" max="816" width="16.5546875" bestFit="1" customWidth="1"/>
    <col min="817" max="817" width="14.88671875" bestFit="1" customWidth="1"/>
    <col min="818" max="818" width="16.5546875" bestFit="1" customWidth="1"/>
    <col min="819" max="820" width="14.88671875" bestFit="1" customWidth="1"/>
    <col min="821" max="822" width="16.5546875" bestFit="1" customWidth="1"/>
    <col min="823" max="825" width="17.88671875" bestFit="1" customWidth="1"/>
    <col min="826" max="827" width="13.44140625" bestFit="1" customWidth="1"/>
    <col min="828" max="828" width="16.5546875" bestFit="1" customWidth="1"/>
    <col min="829" max="830" width="14.88671875" bestFit="1" customWidth="1"/>
    <col min="831" max="833" width="17.88671875" bestFit="1" customWidth="1"/>
    <col min="834" max="834" width="14.88671875" bestFit="1" customWidth="1"/>
    <col min="835" max="835" width="16.5546875" bestFit="1" customWidth="1"/>
    <col min="836" max="836" width="14.88671875" bestFit="1" customWidth="1"/>
    <col min="837" max="837" width="10.6640625" bestFit="1" customWidth="1"/>
    <col min="838" max="838" width="16.5546875" bestFit="1" customWidth="1"/>
    <col min="839" max="839" width="13.44140625" bestFit="1" customWidth="1"/>
    <col min="840" max="840" width="14.88671875" bestFit="1" customWidth="1"/>
    <col min="841" max="841" width="13.44140625" bestFit="1" customWidth="1"/>
    <col min="842" max="842" width="17.88671875" bestFit="1" customWidth="1"/>
    <col min="843" max="843" width="14.88671875" bestFit="1" customWidth="1"/>
    <col min="844" max="844" width="16.5546875" bestFit="1" customWidth="1"/>
    <col min="845" max="845" width="17.88671875" bestFit="1" customWidth="1"/>
    <col min="846" max="848" width="13.44140625" bestFit="1" customWidth="1"/>
    <col min="849" max="849" width="14.88671875" bestFit="1" customWidth="1"/>
    <col min="850" max="850" width="17.88671875" bestFit="1" customWidth="1"/>
    <col min="851" max="851" width="10.6640625" bestFit="1" customWidth="1"/>
    <col min="852" max="852" width="13.44140625" bestFit="1" customWidth="1"/>
    <col min="853" max="853" width="17.88671875" bestFit="1" customWidth="1"/>
    <col min="854" max="854" width="14.88671875" bestFit="1" customWidth="1"/>
    <col min="855" max="855" width="17.88671875" bestFit="1" customWidth="1"/>
    <col min="856" max="857" width="14.88671875" bestFit="1" customWidth="1"/>
    <col min="858" max="858" width="13.44140625" bestFit="1" customWidth="1"/>
    <col min="859" max="859" width="17.88671875" bestFit="1" customWidth="1"/>
    <col min="860" max="860" width="16.5546875" bestFit="1" customWidth="1"/>
    <col min="861" max="864" width="17.88671875" bestFit="1" customWidth="1"/>
    <col min="865" max="866" width="14.88671875" bestFit="1" customWidth="1"/>
    <col min="867" max="868" width="17.88671875" bestFit="1" customWidth="1"/>
    <col min="869" max="869" width="14.88671875" bestFit="1" customWidth="1"/>
    <col min="870" max="871" width="17.88671875" bestFit="1" customWidth="1"/>
    <col min="872" max="872" width="14.88671875" bestFit="1" customWidth="1"/>
    <col min="873" max="875" width="16.5546875" bestFit="1" customWidth="1"/>
    <col min="876" max="876" width="14.88671875" bestFit="1" customWidth="1"/>
    <col min="877" max="879" width="17.88671875" bestFit="1" customWidth="1"/>
    <col min="880" max="880" width="13.44140625" bestFit="1" customWidth="1"/>
    <col min="881" max="882" width="17.88671875" bestFit="1" customWidth="1"/>
    <col min="883" max="883" width="16.5546875" bestFit="1" customWidth="1"/>
    <col min="884" max="884" width="17.88671875" bestFit="1" customWidth="1"/>
    <col min="885" max="885" width="14.88671875" bestFit="1" customWidth="1"/>
    <col min="886" max="886" width="13.44140625" bestFit="1" customWidth="1"/>
    <col min="887" max="887" width="14.88671875" bestFit="1" customWidth="1"/>
    <col min="888" max="888" width="16.5546875" bestFit="1" customWidth="1"/>
    <col min="889" max="889" width="17.88671875" bestFit="1" customWidth="1"/>
    <col min="890" max="890" width="10.6640625" bestFit="1" customWidth="1"/>
    <col min="891" max="891" width="17.88671875" bestFit="1" customWidth="1"/>
    <col min="892" max="892" width="14.88671875" bestFit="1" customWidth="1"/>
    <col min="893" max="893" width="17.88671875" bestFit="1" customWidth="1"/>
    <col min="894" max="894" width="13.44140625" bestFit="1" customWidth="1"/>
    <col min="895" max="895" width="16.5546875" bestFit="1" customWidth="1"/>
    <col min="896" max="896" width="13.44140625" bestFit="1" customWidth="1"/>
    <col min="897" max="897" width="16.5546875" bestFit="1" customWidth="1"/>
    <col min="898" max="898" width="13.44140625" bestFit="1" customWidth="1"/>
    <col min="899" max="899" width="17.88671875" bestFit="1" customWidth="1"/>
    <col min="900" max="900" width="16.5546875" bestFit="1" customWidth="1"/>
    <col min="901" max="901" width="17.88671875" bestFit="1" customWidth="1"/>
    <col min="902" max="902" width="14.88671875" bestFit="1" customWidth="1"/>
    <col min="903" max="903" width="16.5546875" bestFit="1" customWidth="1"/>
    <col min="904" max="904" width="14.88671875" bestFit="1" customWidth="1"/>
    <col min="905" max="905" width="17.88671875" bestFit="1" customWidth="1"/>
    <col min="906" max="906" width="16.5546875" bestFit="1" customWidth="1"/>
    <col min="907" max="907" width="13.44140625" bestFit="1" customWidth="1"/>
    <col min="908" max="909" width="14.88671875" bestFit="1" customWidth="1"/>
    <col min="910" max="910" width="10.6640625" bestFit="1" customWidth="1"/>
    <col min="911" max="913" width="14.88671875" bestFit="1" customWidth="1"/>
    <col min="914" max="914" width="17.88671875" bestFit="1" customWidth="1"/>
    <col min="915" max="915" width="14.88671875" bestFit="1" customWidth="1"/>
    <col min="916" max="917" width="17.88671875" bestFit="1" customWidth="1"/>
    <col min="918" max="918" width="14.88671875" bestFit="1" customWidth="1"/>
    <col min="919" max="919" width="17.88671875" bestFit="1" customWidth="1"/>
    <col min="920" max="920" width="13.44140625" bestFit="1" customWidth="1"/>
    <col min="921" max="921" width="14.88671875" bestFit="1" customWidth="1"/>
    <col min="922" max="923" width="17.88671875" bestFit="1" customWidth="1"/>
    <col min="924" max="926" width="14.88671875" bestFit="1" customWidth="1"/>
    <col min="927" max="927" width="17.88671875" bestFit="1" customWidth="1"/>
    <col min="928" max="928" width="14.88671875" bestFit="1" customWidth="1"/>
    <col min="929" max="929" width="10.6640625" bestFit="1" customWidth="1"/>
    <col min="930" max="934" width="17.88671875" bestFit="1" customWidth="1"/>
    <col min="935" max="935" width="14.88671875" bestFit="1" customWidth="1"/>
    <col min="936" max="936" width="13.44140625" bestFit="1" customWidth="1"/>
    <col min="937" max="937" width="14.88671875" bestFit="1" customWidth="1"/>
    <col min="938" max="938" width="17.88671875" bestFit="1" customWidth="1"/>
    <col min="939" max="939" width="16.5546875" bestFit="1" customWidth="1"/>
    <col min="940" max="940" width="14.88671875" bestFit="1" customWidth="1"/>
    <col min="941" max="941" width="17.88671875" bestFit="1" customWidth="1"/>
    <col min="942" max="942" width="13.44140625" bestFit="1" customWidth="1"/>
    <col min="943" max="943" width="17.88671875" bestFit="1" customWidth="1"/>
    <col min="944" max="945" width="16.5546875" bestFit="1" customWidth="1"/>
    <col min="946" max="946" width="14.88671875" bestFit="1" customWidth="1"/>
    <col min="947" max="947" width="16.5546875" bestFit="1" customWidth="1"/>
    <col min="948" max="948" width="13.44140625" bestFit="1" customWidth="1"/>
    <col min="949" max="949" width="14.88671875" bestFit="1" customWidth="1"/>
    <col min="950" max="950" width="13.44140625" bestFit="1" customWidth="1"/>
    <col min="951" max="951" width="10.6640625" bestFit="1" customWidth="1"/>
    <col min="952" max="952" width="16.5546875" bestFit="1" customWidth="1"/>
    <col min="953" max="953" width="14.88671875" bestFit="1" customWidth="1"/>
    <col min="954" max="957" width="17.88671875" bestFit="1" customWidth="1"/>
    <col min="958" max="958" width="16.5546875" bestFit="1" customWidth="1"/>
    <col min="959" max="961" width="14.88671875" bestFit="1" customWidth="1"/>
    <col min="962" max="962" width="16.5546875" bestFit="1" customWidth="1"/>
    <col min="963" max="963" width="14.88671875" bestFit="1" customWidth="1"/>
    <col min="964" max="964" width="17.88671875" bestFit="1" customWidth="1"/>
    <col min="965" max="965" width="13.44140625" bestFit="1" customWidth="1"/>
    <col min="966" max="966" width="16.5546875" bestFit="1" customWidth="1"/>
    <col min="967" max="967" width="14.88671875" bestFit="1" customWidth="1"/>
    <col min="968" max="968" width="17.88671875" bestFit="1" customWidth="1"/>
    <col min="969" max="970" width="13.44140625" bestFit="1" customWidth="1"/>
    <col min="971" max="973" width="14.88671875" bestFit="1" customWidth="1"/>
    <col min="974" max="974" width="13.44140625" bestFit="1" customWidth="1"/>
    <col min="975" max="976" width="17.88671875" bestFit="1" customWidth="1"/>
    <col min="977" max="977" width="14.88671875" bestFit="1" customWidth="1"/>
    <col min="978" max="978" width="17.88671875" bestFit="1" customWidth="1"/>
    <col min="979" max="979" width="16.5546875" bestFit="1" customWidth="1"/>
    <col min="980" max="980" width="14.88671875" bestFit="1" customWidth="1"/>
    <col min="981" max="982" width="17.88671875" bestFit="1" customWidth="1"/>
    <col min="983" max="983" width="14.88671875" bestFit="1" customWidth="1"/>
    <col min="984" max="986" width="16.5546875" bestFit="1" customWidth="1"/>
    <col min="987" max="987" width="14.88671875" bestFit="1" customWidth="1"/>
    <col min="988" max="988" width="17.88671875" bestFit="1" customWidth="1"/>
    <col min="989" max="989" width="14.88671875" bestFit="1" customWidth="1"/>
    <col min="990" max="990" width="13.44140625" bestFit="1" customWidth="1"/>
    <col min="991" max="991" width="14.88671875" bestFit="1" customWidth="1"/>
    <col min="992" max="992" width="17.88671875" bestFit="1" customWidth="1"/>
    <col min="993" max="993" width="16.5546875" bestFit="1" customWidth="1"/>
    <col min="994" max="994" width="13.44140625" bestFit="1" customWidth="1"/>
    <col min="995" max="996" width="17.88671875" bestFit="1" customWidth="1"/>
    <col min="997" max="997" width="16.5546875" bestFit="1" customWidth="1"/>
    <col min="998" max="998" width="17.88671875" bestFit="1" customWidth="1"/>
    <col min="999" max="999" width="13.44140625" bestFit="1" customWidth="1"/>
    <col min="1000" max="1000" width="17.88671875" bestFit="1" customWidth="1"/>
    <col min="1001" max="1001" width="13.44140625" bestFit="1" customWidth="1"/>
    <col min="1002" max="1003" width="16.5546875" bestFit="1" customWidth="1"/>
    <col min="1004" max="1004" width="17.88671875" bestFit="1" customWidth="1"/>
    <col min="1005" max="1006" width="14.88671875" bestFit="1" customWidth="1"/>
    <col min="1007" max="1007" width="16.5546875" bestFit="1" customWidth="1"/>
    <col min="1008" max="1008" width="14.88671875" bestFit="1" customWidth="1"/>
    <col min="1009" max="1009" width="17.88671875" bestFit="1" customWidth="1"/>
    <col min="1010" max="1010" width="10.6640625" bestFit="1" customWidth="1"/>
    <col min="1011" max="1011" width="13.44140625" bestFit="1" customWidth="1"/>
    <col min="1012" max="1013" width="14.88671875" bestFit="1" customWidth="1"/>
    <col min="1014" max="1014" width="16.5546875" bestFit="1" customWidth="1"/>
    <col min="1015" max="1015" width="14.88671875" bestFit="1" customWidth="1"/>
    <col min="1016" max="1016" width="13.44140625" bestFit="1" customWidth="1"/>
    <col min="1017" max="1018" width="14.88671875" bestFit="1" customWidth="1"/>
    <col min="1019" max="1019" width="13.44140625" bestFit="1" customWidth="1"/>
    <col min="1020" max="1020" width="16.5546875" bestFit="1" customWidth="1"/>
    <col min="1021" max="1021" width="13.44140625" bestFit="1" customWidth="1"/>
    <col min="1022" max="1023" width="17.88671875" bestFit="1" customWidth="1"/>
    <col min="1024" max="1024" width="14.88671875" bestFit="1" customWidth="1"/>
    <col min="1025" max="1025" width="13.44140625" bestFit="1" customWidth="1"/>
    <col min="1026" max="1026" width="17.88671875" bestFit="1" customWidth="1"/>
    <col min="1027" max="1028" width="14.88671875" bestFit="1" customWidth="1"/>
    <col min="1029" max="1029" width="13.44140625" bestFit="1" customWidth="1"/>
    <col min="1030" max="1030" width="17.88671875" bestFit="1" customWidth="1"/>
    <col min="1031" max="1031" width="13.44140625" bestFit="1" customWidth="1"/>
    <col min="1032" max="1032" width="14.88671875" bestFit="1" customWidth="1"/>
    <col min="1033" max="1034" width="17.88671875" bestFit="1" customWidth="1"/>
    <col min="1035" max="1035" width="13.44140625" bestFit="1" customWidth="1"/>
    <col min="1036" max="1036" width="16.5546875" bestFit="1" customWidth="1"/>
    <col min="1037" max="1037" width="17.88671875" bestFit="1" customWidth="1"/>
    <col min="1038" max="1038" width="10.6640625" bestFit="1" customWidth="1"/>
    <col min="1039" max="1039" width="17.88671875" bestFit="1" customWidth="1"/>
    <col min="1040" max="1040" width="16.5546875" bestFit="1" customWidth="1"/>
    <col min="1041" max="1041" width="17.88671875" bestFit="1" customWidth="1"/>
    <col min="1042" max="1042" width="13.44140625" bestFit="1" customWidth="1"/>
    <col min="1043" max="1044" width="17.88671875" bestFit="1" customWidth="1"/>
    <col min="1045" max="1045" width="16.5546875" bestFit="1" customWidth="1"/>
    <col min="1046" max="1046" width="17.88671875" bestFit="1" customWidth="1"/>
    <col min="1047" max="1047" width="14.88671875" bestFit="1" customWidth="1"/>
    <col min="1048" max="1049" width="16.5546875" bestFit="1" customWidth="1"/>
    <col min="1050" max="1051" width="13.44140625" bestFit="1" customWidth="1"/>
    <col min="1052" max="1056" width="14.88671875" bestFit="1" customWidth="1"/>
    <col min="1057" max="1057" width="16.5546875" bestFit="1" customWidth="1"/>
    <col min="1058" max="1059" width="14.88671875" bestFit="1" customWidth="1"/>
    <col min="1060" max="1060" width="13.44140625" bestFit="1" customWidth="1"/>
    <col min="1061" max="1062" width="14.88671875" bestFit="1" customWidth="1"/>
    <col min="1063" max="1064" width="17.88671875" bestFit="1" customWidth="1"/>
    <col min="1065" max="1067" width="16.5546875" bestFit="1" customWidth="1"/>
    <col min="1068" max="1068" width="14.88671875" bestFit="1" customWidth="1"/>
    <col min="1069" max="1069" width="17.88671875" bestFit="1" customWidth="1"/>
    <col min="1070" max="1070" width="14.88671875" bestFit="1" customWidth="1"/>
    <col min="1071" max="1073" width="16.5546875" bestFit="1" customWidth="1"/>
    <col min="1074" max="1074" width="17.88671875" bestFit="1" customWidth="1"/>
    <col min="1075" max="1075" width="14.88671875" bestFit="1" customWidth="1"/>
    <col min="1076" max="1076" width="17.88671875" bestFit="1" customWidth="1"/>
    <col min="1077" max="1077" width="14.88671875" bestFit="1" customWidth="1"/>
    <col min="1078" max="1078" width="10.6640625" bestFit="1" customWidth="1"/>
    <col min="1079" max="1079" width="17.88671875" bestFit="1" customWidth="1"/>
    <col min="1080" max="1083" width="16.5546875" bestFit="1" customWidth="1"/>
    <col min="1084" max="1085" width="14.88671875" bestFit="1" customWidth="1"/>
    <col min="1086" max="1086" width="17.88671875" bestFit="1" customWidth="1"/>
    <col min="1087" max="1089" width="16.5546875" bestFit="1" customWidth="1"/>
    <col min="1090" max="1091" width="17.88671875" bestFit="1" customWidth="1"/>
    <col min="1092" max="1092" width="13.44140625" bestFit="1" customWidth="1"/>
    <col min="1093" max="1093" width="14.88671875" bestFit="1" customWidth="1"/>
    <col min="1094" max="1095" width="13.44140625" bestFit="1" customWidth="1"/>
    <col min="1096" max="1096" width="14.88671875" bestFit="1" customWidth="1"/>
    <col min="1097" max="1097" width="17.88671875" bestFit="1" customWidth="1"/>
    <col min="1098" max="1098" width="14.88671875" bestFit="1" customWidth="1"/>
    <col min="1099" max="1099" width="10.6640625" bestFit="1" customWidth="1"/>
    <col min="1100" max="1100" width="16.5546875" bestFit="1" customWidth="1"/>
    <col min="1101" max="1101" width="13.44140625" bestFit="1" customWidth="1"/>
    <col min="1102" max="1102" width="16.21875" bestFit="1" customWidth="1"/>
  </cols>
  <sheetData>
    <row r="1" spans="1:22" ht="15.6" x14ac:dyDescent="0.3">
      <c r="A1" s="82" t="s">
        <v>3128</v>
      </c>
      <c r="D1" s="92" t="s">
        <v>3129</v>
      </c>
      <c r="E1" s="92"/>
      <c r="G1" s="92" t="s">
        <v>3130</v>
      </c>
      <c r="H1" s="92"/>
      <c r="J1" t="s">
        <v>3131</v>
      </c>
    </row>
    <row r="2" spans="1:22" x14ac:dyDescent="0.3">
      <c r="A2" s="59" t="s">
        <v>1820</v>
      </c>
      <c r="B2" t="s">
        <v>1822</v>
      </c>
      <c r="D2" s="59" t="s">
        <v>631</v>
      </c>
      <c r="E2" t="s">
        <v>3086</v>
      </c>
      <c r="G2" s="59" t="s">
        <v>357</v>
      </c>
      <c r="H2" t="s">
        <v>1822</v>
      </c>
      <c r="J2" s="59" t="s">
        <v>210</v>
      </c>
      <c r="K2" t="s">
        <v>3107</v>
      </c>
    </row>
    <row r="3" spans="1:22" x14ac:dyDescent="0.3">
      <c r="A3" s="56" t="s">
        <v>384</v>
      </c>
      <c r="B3">
        <v>75150532.883750051</v>
      </c>
      <c r="D3" s="56" t="s">
        <v>665</v>
      </c>
      <c r="E3">
        <v>54214837.400000036</v>
      </c>
      <c r="G3" s="56" t="s">
        <v>647</v>
      </c>
      <c r="H3">
        <v>11925828.496249998</v>
      </c>
    </row>
    <row r="4" spans="1:22" x14ac:dyDescent="0.3">
      <c r="A4" s="56" t="s">
        <v>1821</v>
      </c>
      <c r="B4">
        <v>75150532.883750051</v>
      </c>
      <c r="D4" s="56" t="s">
        <v>643</v>
      </c>
      <c r="E4">
        <v>45533744.649999984</v>
      </c>
      <c r="G4" s="56" t="s">
        <v>673</v>
      </c>
      <c r="H4">
        <v>22816725.521249995</v>
      </c>
      <c r="J4" s="59" t="s">
        <v>1822</v>
      </c>
      <c r="K4" s="59" t="s">
        <v>357</v>
      </c>
    </row>
    <row r="5" spans="1:22" x14ac:dyDescent="0.3">
      <c r="D5" s="56" t="s">
        <v>636</v>
      </c>
      <c r="E5">
        <v>50100666.399999969</v>
      </c>
      <c r="G5" s="56" t="s">
        <v>408</v>
      </c>
      <c r="H5">
        <v>19575121.877499986</v>
      </c>
      <c r="J5" s="59" t="s">
        <v>3108</v>
      </c>
      <c r="K5" t="s">
        <v>403</v>
      </c>
      <c r="L5" t="s">
        <v>785</v>
      </c>
      <c r="M5" t="s">
        <v>653</v>
      </c>
      <c r="N5" t="s">
        <v>664</v>
      </c>
      <c r="O5" t="s">
        <v>641</v>
      </c>
      <c r="P5" t="s">
        <v>377</v>
      </c>
      <c r="Q5" t="s">
        <v>416</v>
      </c>
      <c r="R5" t="s">
        <v>406</v>
      </c>
      <c r="S5" t="s">
        <v>408</v>
      </c>
      <c r="T5" t="s">
        <v>673</v>
      </c>
      <c r="U5" t="s">
        <v>647</v>
      </c>
      <c r="V5" t="s">
        <v>1821</v>
      </c>
    </row>
    <row r="6" spans="1:22" x14ac:dyDescent="0.3">
      <c r="D6" s="56" t="s">
        <v>649</v>
      </c>
      <c r="E6">
        <v>50060244.149999999</v>
      </c>
      <c r="G6" s="56" t="s">
        <v>406</v>
      </c>
      <c r="H6">
        <v>25166862.302500002</v>
      </c>
      <c r="J6" s="56" t="s">
        <v>646</v>
      </c>
      <c r="K6">
        <v>1303254.4812500002</v>
      </c>
      <c r="L6">
        <v>1099246.89375</v>
      </c>
      <c r="M6">
        <v>808128.83124999981</v>
      </c>
      <c r="N6">
        <v>1371626.04</v>
      </c>
      <c r="O6">
        <v>1734992.4874999998</v>
      </c>
      <c r="P6">
        <v>2004129.4874999998</v>
      </c>
      <c r="Q6">
        <v>2601539.2375000003</v>
      </c>
      <c r="R6">
        <v>2371543.4712499999</v>
      </c>
      <c r="S6">
        <v>3742738.5437500002</v>
      </c>
      <c r="T6">
        <v>2313553.6175000002</v>
      </c>
      <c r="U6">
        <v>430943.47374999995</v>
      </c>
      <c r="V6">
        <v>19781696.564999998</v>
      </c>
    </row>
    <row r="7" spans="1:22" x14ac:dyDescent="0.3">
      <c r="D7" s="56" t="s">
        <v>1821</v>
      </c>
      <c r="E7">
        <v>199909492.59999999</v>
      </c>
      <c r="G7" s="56" t="s">
        <v>416</v>
      </c>
      <c r="H7">
        <v>25311556.066250004</v>
      </c>
      <c r="J7" s="56" t="s">
        <v>100</v>
      </c>
      <c r="K7">
        <v>3258460.45</v>
      </c>
      <c r="L7">
        <v>764658.89500000002</v>
      </c>
      <c r="M7">
        <v>1947145.6187499999</v>
      </c>
      <c r="N7">
        <v>407112.98125000001</v>
      </c>
      <c r="O7">
        <v>3159821.4599999995</v>
      </c>
      <c r="P7">
        <v>2434464.8337499998</v>
      </c>
      <c r="Q7">
        <v>4274028.7525000004</v>
      </c>
      <c r="R7">
        <v>5247941.6649999991</v>
      </c>
      <c r="S7">
        <v>2122047.2050000001</v>
      </c>
      <c r="T7">
        <v>2245842.1624999996</v>
      </c>
      <c r="U7">
        <v>920640.48125000007</v>
      </c>
      <c r="V7">
        <v>26782164.504999999</v>
      </c>
    </row>
    <row r="8" spans="1:22" x14ac:dyDescent="0.3">
      <c r="G8" s="56" t="s">
        <v>377</v>
      </c>
      <c r="H8">
        <v>24508506.341249987</v>
      </c>
      <c r="J8" s="56" t="s">
        <v>379</v>
      </c>
      <c r="K8">
        <v>2464152.7325000004</v>
      </c>
      <c r="L8">
        <v>1227653.01</v>
      </c>
      <c r="M8">
        <v>2132126.835</v>
      </c>
      <c r="N8">
        <v>1950962.2987500001</v>
      </c>
      <c r="O8">
        <v>2811218.4175</v>
      </c>
      <c r="P8">
        <v>4053802.102500001</v>
      </c>
      <c r="Q8">
        <v>3695084.1700000004</v>
      </c>
      <c r="R8">
        <v>2444169.665</v>
      </c>
      <c r="S8">
        <v>2522881.86375</v>
      </c>
      <c r="T8">
        <v>2335862.125</v>
      </c>
      <c r="U8">
        <v>277732.86125000002</v>
      </c>
      <c r="V8">
        <v>25915646.081250001</v>
      </c>
    </row>
    <row r="9" spans="1:22" x14ac:dyDescent="0.3">
      <c r="G9" s="56" t="s">
        <v>641</v>
      </c>
      <c r="H9">
        <v>20863674.712500002</v>
      </c>
      <c r="J9" s="56" t="s">
        <v>93</v>
      </c>
      <c r="K9">
        <v>4075868.7887500003</v>
      </c>
      <c r="L9">
        <v>1987746.3262500004</v>
      </c>
      <c r="M9">
        <v>1691632.5775000001</v>
      </c>
      <c r="N9">
        <v>853551.07499999984</v>
      </c>
      <c r="O9">
        <v>2681491.9862500001</v>
      </c>
      <c r="P9">
        <v>5358623.0199999996</v>
      </c>
      <c r="Q9">
        <v>2757053.145</v>
      </c>
      <c r="R9">
        <v>2302661.9325000001</v>
      </c>
      <c r="S9">
        <v>1571830.17</v>
      </c>
      <c r="T9">
        <v>2112569.4675000003</v>
      </c>
      <c r="U9">
        <v>1458346.4512499999</v>
      </c>
      <c r="V9">
        <v>26851374.940000005</v>
      </c>
    </row>
    <row r="10" spans="1:22" x14ac:dyDescent="0.3">
      <c r="G10" s="56" t="s">
        <v>664</v>
      </c>
      <c r="H10">
        <v>15380430.489999998</v>
      </c>
      <c r="J10" s="56" t="s">
        <v>714</v>
      </c>
      <c r="K10">
        <v>3283877.4275000007</v>
      </c>
      <c r="L10">
        <v>599551.84875</v>
      </c>
      <c r="M10">
        <v>1390158.3412500001</v>
      </c>
      <c r="N10">
        <v>1473277.0725</v>
      </c>
      <c r="O10">
        <v>1514419.0425</v>
      </c>
      <c r="P10">
        <v>2593034.5362499999</v>
      </c>
      <c r="Q10">
        <v>701454.64624999999</v>
      </c>
      <c r="R10">
        <v>1659073.0849999997</v>
      </c>
      <c r="S10">
        <v>439254.78249999997</v>
      </c>
      <c r="T10">
        <v>2463096.9750000001</v>
      </c>
      <c r="U10">
        <v>1503446.4637499999</v>
      </c>
      <c r="V10">
        <v>17620644.221250001</v>
      </c>
    </row>
    <row r="11" spans="1:22" x14ac:dyDescent="0.3">
      <c r="G11" s="56" t="s">
        <v>653</v>
      </c>
      <c r="H11">
        <v>14459459.8225</v>
      </c>
      <c r="J11" s="56" t="s">
        <v>639</v>
      </c>
      <c r="K11">
        <v>756746.03500000015</v>
      </c>
      <c r="L11">
        <v>649376.32499999984</v>
      </c>
      <c r="M11">
        <v>465385.23749999999</v>
      </c>
      <c r="N11">
        <v>1472255.9837500001</v>
      </c>
      <c r="O11">
        <v>1901686.3949999998</v>
      </c>
      <c r="P11">
        <v>1867660.4950000001</v>
      </c>
      <c r="Q11">
        <v>1653053.73</v>
      </c>
      <c r="R11">
        <v>1246651.6462499998</v>
      </c>
      <c r="S11">
        <v>1521646.75125</v>
      </c>
      <c r="T11">
        <v>2601746.55125</v>
      </c>
      <c r="U11">
        <v>902176.01249999995</v>
      </c>
      <c r="V11">
        <v>15038385.1625</v>
      </c>
    </row>
    <row r="12" spans="1:22" x14ac:dyDescent="0.3">
      <c r="G12" s="56" t="s">
        <v>785</v>
      </c>
      <c r="H12">
        <v>11888564.534999996</v>
      </c>
      <c r="J12" s="56" t="s">
        <v>373</v>
      </c>
      <c r="K12">
        <v>1605656.335</v>
      </c>
      <c r="L12">
        <v>1304203.4374999998</v>
      </c>
      <c r="M12">
        <v>741230.61375000002</v>
      </c>
      <c r="N12">
        <v>2377927.57375</v>
      </c>
      <c r="O12">
        <v>2428426.8275000001</v>
      </c>
      <c r="P12">
        <v>1496508.2524999999</v>
      </c>
      <c r="Q12">
        <v>3256493.8987500002</v>
      </c>
      <c r="R12">
        <v>1737622.69</v>
      </c>
      <c r="S12">
        <v>3164507.9225000003</v>
      </c>
      <c r="T12">
        <v>1632524.9925000002</v>
      </c>
      <c r="U12">
        <v>1780089.92</v>
      </c>
      <c r="V12">
        <v>21525192.463749997</v>
      </c>
    </row>
    <row r="13" spans="1:22" x14ac:dyDescent="0.3">
      <c r="G13" s="56" t="s">
        <v>403</v>
      </c>
      <c r="H13">
        <v>23005974.380000014</v>
      </c>
      <c r="J13" s="56" t="s">
        <v>89</v>
      </c>
      <c r="K13">
        <v>2437730.5225</v>
      </c>
      <c r="L13">
        <v>1718302.145</v>
      </c>
      <c r="M13">
        <v>1105744.355</v>
      </c>
      <c r="N13">
        <v>1042731.08</v>
      </c>
      <c r="O13">
        <v>1344562.0012500002</v>
      </c>
      <c r="P13">
        <v>2183881.5275000003</v>
      </c>
      <c r="Q13">
        <v>2350856.6549999998</v>
      </c>
      <c r="R13">
        <v>2142087.14</v>
      </c>
      <c r="S13">
        <v>1294862.06375</v>
      </c>
      <c r="T13">
        <v>3664041.0724999998</v>
      </c>
      <c r="U13">
        <v>1537859.5787500001</v>
      </c>
      <c r="V13">
        <v>20822658.141249999</v>
      </c>
    </row>
    <row r="14" spans="1:22" x14ac:dyDescent="0.3">
      <c r="G14" s="56" t="s">
        <v>1821</v>
      </c>
      <c r="H14">
        <v>214902704.54499999</v>
      </c>
      <c r="J14" s="56" t="s">
        <v>671</v>
      </c>
      <c r="K14">
        <v>1769954.7124999999</v>
      </c>
      <c r="L14">
        <v>19172.625</v>
      </c>
      <c r="M14">
        <v>1435836.4349999998</v>
      </c>
      <c r="N14">
        <v>1781446.8924999998</v>
      </c>
      <c r="O14">
        <v>1397443.7775000001</v>
      </c>
      <c r="P14">
        <v>2027563.0899999999</v>
      </c>
      <c r="Q14">
        <v>1878190.3887499999</v>
      </c>
      <c r="R14">
        <v>3184970.1712499997</v>
      </c>
      <c r="S14">
        <v>1533879.8212499998</v>
      </c>
      <c r="T14">
        <v>2722544.6237500003</v>
      </c>
      <c r="U14">
        <v>1530922.0662499999</v>
      </c>
      <c r="V14">
        <v>19281924.603749998</v>
      </c>
    </row>
    <row r="15" spans="1:22" x14ac:dyDescent="0.3">
      <c r="J15" s="56" t="s">
        <v>662</v>
      </c>
      <c r="K15">
        <v>2050272.8950000003</v>
      </c>
      <c r="L15">
        <v>2518653.0287500005</v>
      </c>
      <c r="M15">
        <v>2742070.9774999996</v>
      </c>
      <c r="N15">
        <v>2649539.4924999997</v>
      </c>
      <c r="O15">
        <v>1889612.3174999999</v>
      </c>
      <c r="P15">
        <v>488838.99624999997</v>
      </c>
      <c r="Q15">
        <v>2143801.4425000008</v>
      </c>
      <c r="R15">
        <v>2830140.8362500002</v>
      </c>
      <c r="S15">
        <v>1661472.7537500001</v>
      </c>
      <c r="T15">
        <v>724943.93374999997</v>
      </c>
      <c r="U15">
        <v>1583671.1875000002</v>
      </c>
      <c r="V15">
        <v>21283017.861250002</v>
      </c>
    </row>
    <row r="16" spans="1:22" x14ac:dyDescent="0.3">
      <c r="J16" s="56" t="s">
        <v>1821</v>
      </c>
      <c r="K16">
        <v>23005974.379999999</v>
      </c>
      <c r="L16">
        <v>11888564.535</v>
      </c>
      <c r="M16">
        <v>14459459.822500002</v>
      </c>
      <c r="N16">
        <v>15380430.49</v>
      </c>
      <c r="O16">
        <v>20863674.712499999</v>
      </c>
      <c r="P16">
        <v>24508506.341250002</v>
      </c>
      <c r="Q16">
        <v>25311556.066250004</v>
      </c>
      <c r="R16">
        <v>25166862.302500002</v>
      </c>
      <c r="S16">
        <v>19575121.877500005</v>
      </c>
      <c r="T16">
        <v>22816725.521249998</v>
      </c>
      <c r="U16">
        <v>11925828.49625</v>
      </c>
      <c r="V16">
        <v>214902704.54499999</v>
      </c>
    </row>
    <row r="17" spans="1:9" x14ac:dyDescent="0.3">
      <c r="A17" t="s">
        <v>3109</v>
      </c>
      <c r="D17" s="92" t="s">
        <v>3110</v>
      </c>
      <c r="E17" s="92"/>
      <c r="F17" s="92"/>
    </row>
    <row r="18" spans="1:9" x14ac:dyDescent="0.3">
      <c r="A18" s="59" t="s">
        <v>3094</v>
      </c>
      <c r="B18" t="s">
        <v>1822</v>
      </c>
      <c r="D18" s="59" t="s">
        <v>1822</v>
      </c>
      <c r="E18" s="59" t="s">
        <v>631</v>
      </c>
    </row>
    <row r="19" spans="1:9" x14ac:dyDescent="0.3">
      <c r="A19" s="56" t="s">
        <v>3092</v>
      </c>
      <c r="B19">
        <v>195531283.23499987</v>
      </c>
      <c r="D19" s="59" t="s">
        <v>3097</v>
      </c>
      <c r="E19" t="s">
        <v>665</v>
      </c>
      <c r="F19" t="s">
        <v>643</v>
      </c>
      <c r="G19" t="s">
        <v>636</v>
      </c>
      <c r="H19" t="s">
        <v>649</v>
      </c>
      <c r="I19" t="s">
        <v>1821</v>
      </c>
    </row>
    <row r="20" spans="1:9" x14ac:dyDescent="0.3">
      <c r="A20" s="56" t="s">
        <v>3093</v>
      </c>
      <c r="B20">
        <v>19371421.30999998</v>
      </c>
      <c r="D20" s="56" t="s">
        <v>647</v>
      </c>
      <c r="E20">
        <v>3147907.7724999995</v>
      </c>
      <c r="F20">
        <v>3448090.3424999993</v>
      </c>
      <c r="G20">
        <v>4027760.8725000001</v>
      </c>
      <c r="H20">
        <v>1302069.50875</v>
      </c>
      <c r="I20">
        <v>11925828.49625</v>
      </c>
    </row>
    <row r="21" spans="1:9" x14ac:dyDescent="0.3">
      <c r="A21" s="56" t="s">
        <v>1821</v>
      </c>
      <c r="B21">
        <v>214902704.54499984</v>
      </c>
      <c r="D21" s="56" t="s">
        <v>673</v>
      </c>
      <c r="E21">
        <v>7055088.3137499997</v>
      </c>
      <c r="F21">
        <v>5139713.5137499999</v>
      </c>
      <c r="G21">
        <v>5375790.6087499987</v>
      </c>
      <c r="H21">
        <v>5246133.085</v>
      </c>
      <c r="I21">
        <v>22816725.521250002</v>
      </c>
    </row>
    <row r="22" spans="1:9" x14ac:dyDescent="0.3">
      <c r="D22" s="56" t="s">
        <v>408</v>
      </c>
      <c r="E22">
        <v>6702850.2124999994</v>
      </c>
      <c r="F22">
        <v>2930109.3324999996</v>
      </c>
      <c r="G22">
        <v>4762937.838750001</v>
      </c>
      <c r="H22">
        <v>5179224.4937499994</v>
      </c>
      <c r="I22">
        <v>19575121.877499998</v>
      </c>
    </row>
    <row r="23" spans="1:9" x14ac:dyDescent="0.3">
      <c r="D23" s="56" t="s">
        <v>406</v>
      </c>
      <c r="E23">
        <v>7294255.1737500001</v>
      </c>
      <c r="F23">
        <v>4399821.2212499995</v>
      </c>
      <c r="G23">
        <v>6868886.972500002</v>
      </c>
      <c r="H23">
        <v>6603898.9349999996</v>
      </c>
      <c r="I23">
        <v>25166862.302499998</v>
      </c>
    </row>
    <row r="24" spans="1:9" x14ac:dyDescent="0.3">
      <c r="D24" s="56" t="s">
        <v>416</v>
      </c>
      <c r="E24">
        <v>8203275.0662500011</v>
      </c>
      <c r="F24">
        <v>7328471.0262499992</v>
      </c>
      <c r="G24">
        <v>4777053.0187500007</v>
      </c>
      <c r="H24">
        <v>5002756.9550000001</v>
      </c>
      <c r="I24">
        <v>25311556.066250004</v>
      </c>
    </row>
    <row r="25" spans="1:9" x14ac:dyDescent="0.3">
      <c r="D25" s="56" t="s">
        <v>377</v>
      </c>
      <c r="E25">
        <v>8253492.7237500008</v>
      </c>
      <c r="F25">
        <v>3689294.1662500002</v>
      </c>
      <c r="G25">
        <v>5957729.173750001</v>
      </c>
      <c r="H25">
        <v>6607990.2775000008</v>
      </c>
      <c r="I25">
        <v>24508506.341250002</v>
      </c>
    </row>
    <row r="26" spans="1:9" x14ac:dyDescent="0.3">
      <c r="D26" s="56" t="s">
        <v>641</v>
      </c>
      <c r="E26">
        <v>3081824.9962500008</v>
      </c>
      <c r="F26">
        <v>6975952.0812499998</v>
      </c>
      <c r="G26">
        <v>5420836.7637500018</v>
      </c>
      <c r="H26">
        <v>5385060.8712499999</v>
      </c>
      <c r="I26">
        <v>20863674.712500002</v>
      </c>
    </row>
    <row r="27" spans="1:9" x14ac:dyDescent="0.3">
      <c r="D27" s="56" t="s">
        <v>664</v>
      </c>
      <c r="E27">
        <v>3130426.2300000004</v>
      </c>
      <c r="F27">
        <v>3807889.5637500002</v>
      </c>
      <c r="G27">
        <v>3035728.4587499998</v>
      </c>
      <c r="H27">
        <v>5406386.2374999998</v>
      </c>
      <c r="I27">
        <v>15380430.490000002</v>
      </c>
    </row>
    <row r="28" spans="1:9" x14ac:dyDescent="0.3">
      <c r="D28" s="56" t="s">
        <v>653</v>
      </c>
      <c r="E28">
        <v>3618010.8087500008</v>
      </c>
      <c r="F28">
        <v>2233575.0150000001</v>
      </c>
      <c r="G28">
        <v>4529457.2450000001</v>
      </c>
      <c r="H28">
        <v>4078416.7537500011</v>
      </c>
      <c r="I28">
        <v>14459459.822500002</v>
      </c>
    </row>
    <row r="29" spans="1:9" x14ac:dyDescent="0.3">
      <c r="D29" s="56" t="s">
        <v>785</v>
      </c>
      <c r="E29">
        <v>1936914.52125</v>
      </c>
      <c r="F29">
        <v>2496193.7525000004</v>
      </c>
      <c r="G29">
        <v>5028793.1324999994</v>
      </c>
      <c r="H29">
        <v>2426663.1287500001</v>
      </c>
      <c r="I29">
        <v>11888564.535</v>
      </c>
    </row>
    <row r="30" spans="1:9" x14ac:dyDescent="0.3">
      <c r="D30" s="56" t="s">
        <v>403</v>
      </c>
      <c r="E30">
        <v>5856904.3862499995</v>
      </c>
      <c r="F30">
        <v>6499665.4837499987</v>
      </c>
      <c r="G30">
        <v>4073242.2949999999</v>
      </c>
      <c r="H30">
        <v>6576162.2149999989</v>
      </c>
      <c r="I30">
        <v>23005974.379999995</v>
      </c>
    </row>
    <row r="31" spans="1:9" x14ac:dyDescent="0.3">
      <c r="D31" s="56" t="s">
        <v>1821</v>
      </c>
      <c r="E31">
        <v>58280950.204999998</v>
      </c>
      <c r="F31">
        <v>48948775.498749994</v>
      </c>
      <c r="G31">
        <v>53858216.38000001</v>
      </c>
      <c r="H31">
        <v>53814762.46125</v>
      </c>
      <c r="I31">
        <v>214902704.54499999</v>
      </c>
    </row>
    <row r="33" spans="1:6" x14ac:dyDescent="0.3">
      <c r="A33" t="s">
        <v>3111</v>
      </c>
    </row>
    <row r="34" spans="1:6" x14ac:dyDescent="0.3">
      <c r="A34" s="59" t="s">
        <v>362</v>
      </c>
      <c r="B34" t="s">
        <v>3086</v>
      </c>
    </row>
    <row r="35" spans="1:6" x14ac:dyDescent="0.3">
      <c r="A35" s="56" t="s">
        <v>656</v>
      </c>
      <c r="B35">
        <v>51316263.95000001</v>
      </c>
    </row>
    <row r="36" spans="1:6" x14ac:dyDescent="0.3">
      <c r="A36" s="56" t="s">
        <v>642</v>
      </c>
      <c r="B36">
        <v>49469720.100000009</v>
      </c>
    </row>
    <row r="37" spans="1:6" x14ac:dyDescent="0.3">
      <c r="A37" s="56" t="s">
        <v>648</v>
      </c>
      <c r="B37">
        <v>49000655.849999987</v>
      </c>
    </row>
    <row r="38" spans="1:6" x14ac:dyDescent="0.3">
      <c r="A38" s="56" t="s">
        <v>635</v>
      </c>
      <c r="B38">
        <v>50122852.699999988</v>
      </c>
      <c r="F38" t="s">
        <v>3112</v>
      </c>
    </row>
    <row r="39" spans="1:6" x14ac:dyDescent="0.3">
      <c r="A39" s="56" t="s">
        <v>1821</v>
      </c>
      <c r="B39">
        <v>199909492.59999999</v>
      </c>
    </row>
    <row r="44" spans="1:6" x14ac:dyDescent="0.3">
      <c r="A44" t="s">
        <v>3113</v>
      </c>
    </row>
    <row r="45" spans="1:6" x14ac:dyDescent="0.3">
      <c r="A45" s="59" t="s">
        <v>3095</v>
      </c>
      <c r="B45" t="s">
        <v>3098</v>
      </c>
    </row>
    <row r="46" spans="1:6" x14ac:dyDescent="0.3">
      <c r="A46" s="56" t="s">
        <v>647</v>
      </c>
      <c r="B46" s="57">
        <v>5.549408287578235E-2</v>
      </c>
    </row>
    <row r="47" spans="1:6" x14ac:dyDescent="0.3">
      <c r="A47" s="56" t="s">
        <v>673</v>
      </c>
      <c r="B47" s="57">
        <v>0.10617235166750653</v>
      </c>
    </row>
    <row r="48" spans="1:6" x14ac:dyDescent="0.3">
      <c r="A48" s="56" t="s">
        <v>408</v>
      </c>
      <c r="B48" s="57">
        <v>9.1088299325711899E-2</v>
      </c>
    </row>
    <row r="49" spans="1:18" x14ac:dyDescent="0.3">
      <c r="A49" s="56" t="s">
        <v>406</v>
      </c>
      <c r="B49" s="57">
        <v>0.1171081692796013</v>
      </c>
    </row>
    <row r="50" spans="1:18" x14ac:dyDescent="0.3">
      <c r="A50" s="56" t="s">
        <v>416</v>
      </c>
      <c r="B50" s="57">
        <v>0.11778146822228493</v>
      </c>
    </row>
    <row r="51" spans="1:18" x14ac:dyDescent="0.3">
      <c r="A51" s="56" t="s">
        <v>377</v>
      </c>
      <c r="B51" s="57">
        <v>0.11404466217928858</v>
      </c>
    </row>
    <row r="52" spans="1:18" x14ac:dyDescent="0.3">
      <c r="A52" s="56" t="s">
        <v>641</v>
      </c>
      <c r="B52" s="57">
        <v>9.7084281729601082E-2</v>
      </c>
    </row>
    <row r="53" spans="1:18" x14ac:dyDescent="0.3">
      <c r="A53" s="56" t="s">
        <v>664</v>
      </c>
      <c r="B53" s="57">
        <v>7.1569273744432477E-2</v>
      </c>
    </row>
    <row r="54" spans="1:18" x14ac:dyDescent="0.3">
      <c r="A54" s="56" t="s">
        <v>653</v>
      </c>
      <c r="B54" s="57">
        <v>6.7283749886322311E-2</v>
      </c>
    </row>
    <row r="55" spans="1:18" x14ac:dyDescent="0.3">
      <c r="A55" s="56" t="s">
        <v>785</v>
      </c>
      <c r="B55" s="57">
        <v>5.532068365621972E-2</v>
      </c>
    </row>
    <row r="56" spans="1:18" x14ac:dyDescent="0.3">
      <c r="A56" s="56" t="s">
        <v>403</v>
      </c>
      <c r="B56" s="57">
        <v>0.10705297743324878</v>
      </c>
    </row>
    <row r="57" spans="1:18" x14ac:dyDescent="0.3">
      <c r="A57" s="56" t="s">
        <v>1821</v>
      </c>
      <c r="B57" s="57">
        <v>1</v>
      </c>
    </row>
    <row r="59" spans="1:18" x14ac:dyDescent="0.3">
      <c r="F59" s="59" t="s">
        <v>1822</v>
      </c>
      <c r="G59" s="59" t="s">
        <v>357</v>
      </c>
    </row>
    <row r="60" spans="1:18" x14ac:dyDescent="0.3">
      <c r="F60" s="59" t="s">
        <v>1820</v>
      </c>
      <c r="G60" t="s">
        <v>647</v>
      </c>
      <c r="H60" t="s">
        <v>673</v>
      </c>
      <c r="I60" t="s">
        <v>408</v>
      </c>
      <c r="J60" t="s">
        <v>406</v>
      </c>
      <c r="K60" t="s">
        <v>416</v>
      </c>
      <c r="L60" t="s">
        <v>377</v>
      </c>
      <c r="M60" t="s">
        <v>641</v>
      </c>
      <c r="N60" t="s">
        <v>664</v>
      </c>
      <c r="O60" t="s">
        <v>653</v>
      </c>
      <c r="P60" t="s">
        <v>785</v>
      </c>
      <c r="Q60" t="s">
        <v>403</v>
      </c>
      <c r="R60" t="s">
        <v>1821</v>
      </c>
    </row>
    <row r="61" spans="1:18" x14ac:dyDescent="0.3">
      <c r="F61" s="56" t="s">
        <v>666</v>
      </c>
      <c r="G61">
        <v>724837.13249999995</v>
      </c>
      <c r="H61">
        <v>375178.01</v>
      </c>
      <c r="I61">
        <v>1068712.325</v>
      </c>
      <c r="J61">
        <v>1053286.1825000001</v>
      </c>
      <c r="K61">
        <v>931321.73499999999</v>
      </c>
      <c r="L61">
        <v>480973.27500000002</v>
      </c>
      <c r="M61">
        <v>1088708.23875</v>
      </c>
      <c r="N61">
        <v>202656.42</v>
      </c>
      <c r="O61">
        <v>1074202.2962500001</v>
      </c>
      <c r="P61">
        <v>145360.64000000001</v>
      </c>
      <c r="Q61">
        <v>796082.22</v>
      </c>
      <c r="R61">
        <v>7941318.4749999996</v>
      </c>
    </row>
    <row r="62" spans="1:18" x14ac:dyDescent="0.3">
      <c r="F62" s="56" t="s">
        <v>669</v>
      </c>
      <c r="H62">
        <v>779623.32499999995</v>
      </c>
      <c r="I62">
        <v>1542031.8149999999</v>
      </c>
      <c r="J62">
        <v>425188.99875000003</v>
      </c>
      <c r="K62">
        <v>652581.65249999997</v>
      </c>
      <c r="L62">
        <v>200964.20874999999</v>
      </c>
      <c r="M62">
        <v>519243.70499999996</v>
      </c>
      <c r="N62">
        <v>590006.65500000003</v>
      </c>
      <c r="P62">
        <v>956356.81875000009</v>
      </c>
      <c r="Q62">
        <v>337222.98499999999</v>
      </c>
      <c r="R62">
        <v>6003220.1637500012</v>
      </c>
    </row>
    <row r="63" spans="1:18" x14ac:dyDescent="0.3">
      <c r="A63" t="s">
        <v>3114</v>
      </c>
      <c r="F63" s="56" t="s">
        <v>679</v>
      </c>
      <c r="G63">
        <v>183911.215</v>
      </c>
      <c r="H63">
        <v>1610957.5362500001</v>
      </c>
      <c r="I63">
        <v>191333.44500000001</v>
      </c>
      <c r="J63">
        <v>680760.46624999994</v>
      </c>
      <c r="K63">
        <v>246229.77124999999</v>
      </c>
      <c r="L63">
        <v>2095227.1375</v>
      </c>
      <c r="M63">
        <v>766107.02749999997</v>
      </c>
      <c r="N63">
        <v>110458.4</v>
      </c>
      <c r="O63">
        <v>12088.9125</v>
      </c>
      <c r="P63">
        <v>420165.255</v>
      </c>
      <c r="Q63">
        <v>45314.69</v>
      </c>
      <c r="R63">
        <v>6362553.8562500002</v>
      </c>
    </row>
    <row r="64" spans="1:18" x14ac:dyDescent="0.3">
      <c r="A64" s="59" t="s">
        <v>3099</v>
      </c>
      <c r="B64" t="s">
        <v>1822</v>
      </c>
      <c r="F64" s="56" t="s">
        <v>733</v>
      </c>
      <c r="G64">
        <v>746094.45124999993</v>
      </c>
      <c r="H64">
        <v>959248.19249999989</v>
      </c>
      <c r="I64">
        <v>41441.894999999997</v>
      </c>
      <c r="J64">
        <v>1365969.9275</v>
      </c>
      <c r="K64">
        <v>1276249.2449999999</v>
      </c>
      <c r="L64">
        <v>663841.47124999994</v>
      </c>
      <c r="M64">
        <v>243944.375</v>
      </c>
      <c r="N64">
        <v>360886.20749999996</v>
      </c>
      <c r="O64">
        <v>1021205.71</v>
      </c>
      <c r="P64">
        <v>697429.79249999998</v>
      </c>
      <c r="Q64">
        <v>195361.47</v>
      </c>
      <c r="R64">
        <v>7571672.737499998</v>
      </c>
    </row>
    <row r="65" spans="1:18" x14ac:dyDescent="0.3">
      <c r="A65" s="56" t="s">
        <v>372</v>
      </c>
      <c r="B65">
        <v>67799428.700000033</v>
      </c>
      <c r="F65" s="56" t="s">
        <v>658</v>
      </c>
      <c r="G65">
        <v>721498.88124999998</v>
      </c>
      <c r="H65">
        <v>489981.88249999995</v>
      </c>
      <c r="I65">
        <v>1548433.2249999999</v>
      </c>
      <c r="J65">
        <v>1337714.0362500001</v>
      </c>
      <c r="K65">
        <v>950808.47499999986</v>
      </c>
      <c r="L65">
        <v>1088939.2025000001</v>
      </c>
      <c r="M65">
        <v>278748.14500000002</v>
      </c>
      <c r="N65">
        <v>1308114.6099999999</v>
      </c>
      <c r="O65">
        <v>429123.1225</v>
      </c>
      <c r="Q65">
        <v>231050.82499999998</v>
      </c>
      <c r="R65">
        <v>8384412.4049999975</v>
      </c>
    </row>
    <row r="66" spans="1:18" x14ac:dyDescent="0.3">
      <c r="A66" s="56" t="s">
        <v>384</v>
      </c>
      <c r="B66">
        <v>75150532.883749977</v>
      </c>
      <c r="F66" s="56" t="s">
        <v>676</v>
      </c>
      <c r="G66">
        <v>715359.66375000007</v>
      </c>
      <c r="H66">
        <v>1225729.9424999999</v>
      </c>
      <c r="I66">
        <v>735297.20500000007</v>
      </c>
      <c r="J66">
        <v>1375487.38625</v>
      </c>
      <c r="K66">
        <v>1201922.67</v>
      </c>
      <c r="L66">
        <v>751078.41999999993</v>
      </c>
      <c r="M66">
        <v>821840.67125000013</v>
      </c>
      <c r="N66">
        <v>994426.70750000002</v>
      </c>
      <c r="O66">
        <v>495812.79000000004</v>
      </c>
      <c r="P66">
        <v>65662.289999999994</v>
      </c>
      <c r="Q66">
        <v>826627.91500000004</v>
      </c>
      <c r="R66">
        <v>9209245.661249999</v>
      </c>
    </row>
    <row r="67" spans="1:18" x14ac:dyDescent="0.3">
      <c r="A67" s="56" t="s">
        <v>392</v>
      </c>
      <c r="B67">
        <v>71952742.961249992</v>
      </c>
      <c r="F67" s="56" t="s">
        <v>824</v>
      </c>
      <c r="G67">
        <v>76464.75</v>
      </c>
      <c r="I67">
        <v>81420.553749999992</v>
      </c>
      <c r="J67">
        <v>208901.79375000001</v>
      </c>
      <c r="K67">
        <v>629071.24124999996</v>
      </c>
      <c r="L67">
        <v>1016993.5912499999</v>
      </c>
      <c r="M67">
        <v>226904.12</v>
      </c>
      <c r="N67">
        <v>652530.375</v>
      </c>
      <c r="O67">
        <v>1019860.40125</v>
      </c>
      <c r="Q67">
        <v>182909.1</v>
      </c>
      <c r="R67">
        <v>4095055.92625</v>
      </c>
    </row>
    <row r="68" spans="1:18" x14ac:dyDescent="0.3">
      <c r="A68" s="56" t="s">
        <v>1821</v>
      </c>
      <c r="B68">
        <v>214902704.54500002</v>
      </c>
      <c r="F68" s="56" t="s">
        <v>691</v>
      </c>
      <c r="G68">
        <v>565863.23</v>
      </c>
      <c r="H68">
        <v>1735830.3962500002</v>
      </c>
      <c r="I68">
        <v>706084.67125000001</v>
      </c>
      <c r="J68">
        <v>1316965.085</v>
      </c>
      <c r="K68">
        <v>452327.26624999999</v>
      </c>
      <c r="L68">
        <v>431304.51250000001</v>
      </c>
      <c r="M68">
        <v>188971.45500000002</v>
      </c>
      <c r="N68">
        <v>694813.67249999999</v>
      </c>
      <c r="O68">
        <v>1100953.9937499999</v>
      </c>
      <c r="P68">
        <v>527674.5</v>
      </c>
      <c r="Q68">
        <v>484906.16249999998</v>
      </c>
      <c r="R68">
        <v>8205694.9450000003</v>
      </c>
    </row>
    <row r="69" spans="1:18" x14ac:dyDescent="0.3">
      <c r="F69" s="56" t="s">
        <v>701</v>
      </c>
      <c r="G69">
        <v>151234.76250000001</v>
      </c>
      <c r="H69">
        <v>484054.81625000003</v>
      </c>
      <c r="I69">
        <v>243473.20250000001</v>
      </c>
      <c r="J69">
        <v>914643.97</v>
      </c>
      <c r="K69">
        <v>615589.29</v>
      </c>
      <c r="L69">
        <v>951633.42999999993</v>
      </c>
      <c r="M69">
        <v>607635.52625</v>
      </c>
      <c r="N69">
        <v>124652.70000000001</v>
      </c>
      <c r="O69">
        <v>784283.50374999992</v>
      </c>
      <c r="Q69">
        <v>897223.32624999993</v>
      </c>
      <c r="R69">
        <v>5774424.5275000008</v>
      </c>
    </row>
    <row r="70" spans="1:18" x14ac:dyDescent="0.3">
      <c r="F70" s="56" t="s">
        <v>637</v>
      </c>
      <c r="G70">
        <v>416540.62375000003</v>
      </c>
      <c r="H70">
        <v>737796.6875</v>
      </c>
      <c r="I70">
        <v>198306.32500000001</v>
      </c>
      <c r="J70">
        <v>646978.32250000001</v>
      </c>
      <c r="K70">
        <v>1682500.1837500001</v>
      </c>
      <c r="L70">
        <v>989481.76124999998</v>
      </c>
      <c r="M70">
        <v>1590646.97</v>
      </c>
      <c r="N70">
        <v>171825.74249999999</v>
      </c>
      <c r="O70">
        <v>216046.51250000001</v>
      </c>
      <c r="P70">
        <v>377588.16</v>
      </c>
      <c r="R70">
        <v>7027711.2887500003</v>
      </c>
    </row>
    <row r="71" spans="1:18" x14ac:dyDescent="0.3">
      <c r="F71" s="56" t="s">
        <v>699</v>
      </c>
      <c r="G71">
        <v>1011772.585</v>
      </c>
      <c r="H71">
        <v>680385.99</v>
      </c>
      <c r="I71">
        <v>1511336.8025000002</v>
      </c>
      <c r="J71">
        <v>1472728.4462500003</v>
      </c>
      <c r="K71">
        <v>1502464.8812499999</v>
      </c>
      <c r="L71">
        <v>724779.24375000002</v>
      </c>
      <c r="M71">
        <v>138452.31375</v>
      </c>
      <c r="N71">
        <v>768697.34750000003</v>
      </c>
      <c r="O71">
        <v>537256.56625000003</v>
      </c>
      <c r="P71">
        <v>1064548.8500000001</v>
      </c>
      <c r="Q71">
        <v>747382.89250000007</v>
      </c>
      <c r="R71">
        <v>10159805.918750001</v>
      </c>
    </row>
    <row r="72" spans="1:18" x14ac:dyDescent="0.3">
      <c r="A72" t="s">
        <v>3115</v>
      </c>
      <c r="F72" s="56" t="s">
        <v>743</v>
      </c>
      <c r="G72">
        <v>12187.5975</v>
      </c>
      <c r="H72">
        <v>300075.93</v>
      </c>
      <c r="I72">
        <v>701706.57250000001</v>
      </c>
      <c r="J72">
        <v>514648.08000000007</v>
      </c>
      <c r="K72">
        <v>1485157.9725000001</v>
      </c>
      <c r="L72">
        <v>1607005.03</v>
      </c>
      <c r="M72">
        <v>834387.58750000002</v>
      </c>
      <c r="N72">
        <v>476751.75</v>
      </c>
      <c r="O72">
        <v>845323.99249999993</v>
      </c>
      <c r="P72">
        <v>260561.72500000001</v>
      </c>
      <c r="Q72">
        <v>621289.26249999995</v>
      </c>
      <c r="R72">
        <v>7659095.5</v>
      </c>
    </row>
    <row r="73" spans="1:18" x14ac:dyDescent="0.3">
      <c r="A73" s="59" t="s">
        <v>3101</v>
      </c>
      <c r="B73" t="s">
        <v>3100</v>
      </c>
      <c r="F73" s="56" t="s">
        <v>760</v>
      </c>
      <c r="G73">
        <v>506964.89374999999</v>
      </c>
      <c r="H73">
        <v>301738.74</v>
      </c>
      <c r="I73">
        <v>565234.83875</v>
      </c>
      <c r="J73">
        <v>642600.38500000001</v>
      </c>
      <c r="K73">
        <v>1526815.2975000001</v>
      </c>
      <c r="L73">
        <v>892126.8587499999</v>
      </c>
      <c r="M73">
        <v>365775.73750000005</v>
      </c>
      <c r="N73">
        <v>558063.67500000005</v>
      </c>
      <c r="O73">
        <v>23934.014999999999</v>
      </c>
      <c r="P73">
        <v>604848.58875</v>
      </c>
      <c r="Q73">
        <v>1540540.79</v>
      </c>
      <c r="R73">
        <v>7528643.8199999994</v>
      </c>
    </row>
    <row r="74" spans="1:18" x14ac:dyDescent="0.3">
      <c r="A74" s="56" t="s">
        <v>662</v>
      </c>
      <c r="B74">
        <v>2991</v>
      </c>
      <c r="F74" s="56" t="s">
        <v>724</v>
      </c>
      <c r="G74">
        <v>475576.82874999999</v>
      </c>
      <c r="H74">
        <v>1527673.0399999998</v>
      </c>
      <c r="I74">
        <v>776307.00375000003</v>
      </c>
      <c r="J74">
        <v>257148.92250000002</v>
      </c>
      <c r="K74">
        <v>283797.84999999998</v>
      </c>
      <c r="L74">
        <v>28751.143749999999</v>
      </c>
      <c r="M74">
        <v>1205792.8849999998</v>
      </c>
      <c r="N74">
        <v>153039.15</v>
      </c>
      <c r="O74">
        <v>583101.82250000001</v>
      </c>
      <c r="P74">
        <v>625930.36</v>
      </c>
      <c r="Q74">
        <v>709945.85624999995</v>
      </c>
      <c r="R74">
        <v>6627064.8625000007</v>
      </c>
    </row>
    <row r="75" spans="1:18" x14ac:dyDescent="0.3">
      <c r="A75" s="56" t="s">
        <v>671</v>
      </c>
      <c r="B75">
        <v>2594</v>
      </c>
      <c r="F75" s="56" t="s">
        <v>812</v>
      </c>
      <c r="H75">
        <v>1161639.0337499999</v>
      </c>
      <c r="J75">
        <v>837671.87375000003</v>
      </c>
      <c r="K75">
        <v>443523.17749999999</v>
      </c>
      <c r="L75">
        <v>644882.17999999993</v>
      </c>
      <c r="M75">
        <v>1164537.7174999998</v>
      </c>
      <c r="N75">
        <v>141503.32500000001</v>
      </c>
      <c r="O75">
        <v>293697.52500000002</v>
      </c>
      <c r="P75">
        <v>853561.55625000002</v>
      </c>
      <c r="Q75">
        <v>10810.2</v>
      </c>
      <c r="R75">
        <v>5551826.588750001</v>
      </c>
    </row>
    <row r="76" spans="1:18" x14ac:dyDescent="0.3">
      <c r="A76" s="56" t="s">
        <v>89</v>
      </c>
      <c r="B76">
        <v>2821</v>
      </c>
      <c r="F76" s="56" t="s">
        <v>682</v>
      </c>
      <c r="G76">
        <v>1528657.4712499999</v>
      </c>
      <c r="H76">
        <v>680571.21250000002</v>
      </c>
      <c r="I76">
        <v>334138.81</v>
      </c>
      <c r="J76">
        <v>606337.41</v>
      </c>
      <c r="K76">
        <v>689400.94</v>
      </c>
      <c r="L76">
        <v>616673.53499999992</v>
      </c>
      <c r="M76">
        <v>1355273.94625</v>
      </c>
      <c r="N76">
        <v>1045611.65</v>
      </c>
      <c r="O76">
        <v>826025.96875000012</v>
      </c>
      <c r="P76">
        <v>710796.02</v>
      </c>
      <c r="Q76">
        <v>1137151.9849999999</v>
      </c>
      <c r="R76">
        <v>9530638.9487500004</v>
      </c>
    </row>
    <row r="77" spans="1:18" x14ac:dyDescent="0.3">
      <c r="A77" s="56" t="s">
        <v>373</v>
      </c>
      <c r="B77">
        <v>2817</v>
      </c>
      <c r="F77" s="56" t="s">
        <v>705</v>
      </c>
      <c r="G77">
        <v>5973.3450000000003</v>
      </c>
      <c r="H77">
        <v>1026104.9150000002</v>
      </c>
      <c r="I77">
        <v>645686.60250000004</v>
      </c>
      <c r="J77">
        <v>527081.42249999999</v>
      </c>
      <c r="K77">
        <v>734288.10250000004</v>
      </c>
      <c r="L77">
        <v>673380.42999999993</v>
      </c>
      <c r="M77">
        <v>665831.78</v>
      </c>
      <c r="O77">
        <v>661398.91</v>
      </c>
      <c r="P77">
        <v>497573.10250000004</v>
      </c>
      <c r="Q77">
        <v>853711.94874999998</v>
      </c>
      <c r="R77">
        <v>6291030.5587499999</v>
      </c>
    </row>
    <row r="78" spans="1:18" x14ac:dyDescent="0.3">
      <c r="A78" s="56" t="s">
        <v>639</v>
      </c>
      <c r="B78">
        <v>2040</v>
      </c>
      <c r="F78" s="56" t="s">
        <v>693</v>
      </c>
      <c r="G78">
        <v>5993.125</v>
      </c>
      <c r="H78">
        <v>519810.44500000007</v>
      </c>
      <c r="I78">
        <v>75041.45</v>
      </c>
      <c r="J78">
        <v>1231665.9312499999</v>
      </c>
      <c r="K78">
        <v>670587.2037500001</v>
      </c>
      <c r="L78">
        <v>140891.11249999999</v>
      </c>
      <c r="M78">
        <v>533581.625</v>
      </c>
      <c r="N78">
        <v>332993.34375</v>
      </c>
      <c r="O78">
        <v>475521.73499999999</v>
      </c>
      <c r="P78">
        <v>325270.27500000002</v>
      </c>
      <c r="Q78">
        <v>907621.74750000006</v>
      </c>
      <c r="R78">
        <v>5218977.9937500004</v>
      </c>
    </row>
    <row r="79" spans="1:18" x14ac:dyDescent="0.3">
      <c r="A79" s="56" t="s">
        <v>714</v>
      </c>
      <c r="B79">
        <v>2371</v>
      </c>
      <c r="F79" s="56" t="s">
        <v>696</v>
      </c>
      <c r="G79">
        <v>17968.84</v>
      </c>
      <c r="H79">
        <v>100533.19375000001</v>
      </c>
      <c r="I79">
        <v>771822.48</v>
      </c>
      <c r="J79">
        <v>1223965.0612499998</v>
      </c>
      <c r="K79">
        <v>716816.82625000004</v>
      </c>
      <c r="L79">
        <v>400494.90500000003</v>
      </c>
      <c r="M79">
        <v>1243828.105</v>
      </c>
      <c r="N79">
        <v>1297913.9350000001</v>
      </c>
      <c r="O79">
        <v>877838.55</v>
      </c>
      <c r="Q79">
        <v>1357322.09</v>
      </c>
      <c r="R79">
        <v>8008503.9862499991</v>
      </c>
    </row>
    <row r="80" spans="1:18" x14ac:dyDescent="0.3">
      <c r="A80" s="56" t="s">
        <v>93</v>
      </c>
      <c r="B80">
        <v>3474</v>
      </c>
      <c r="F80" s="56" t="s">
        <v>747</v>
      </c>
      <c r="G80">
        <v>418933.94999999995</v>
      </c>
      <c r="H80">
        <v>877727.93249999988</v>
      </c>
      <c r="I80">
        <v>900712.72250000003</v>
      </c>
      <c r="J80">
        <v>1117919.75125</v>
      </c>
      <c r="K80">
        <v>1123983.5037500001</v>
      </c>
      <c r="L80">
        <v>1224178.395</v>
      </c>
      <c r="M80">
        <v>502605.39249999996</v>
      </c>
      <c r="N80">
        <v>92024.73</v>
      </c>
      <c r="O80">
        <v>120816.02499999999</v>
      </c>
      <c r="P80">
        <v>1140998.8187500001</v>
      </c>
      <c r="Q80">
        <v>768200.375</v>
      </c>
      <c r="R80">
        <v>8288101.5962500013</v>
      </c>
    </row>
    <row r="81" spans="1:18" x14ac:dyDescent="0.3">
      <c r="A81" s="56" t="s">
        <v>379</v>
      </c>
      <c r="B81">
        <v>3385</v>
      </c>
      <c r="F81" s="56" t="s">
        <v>752</v>
      </c>
      <c r="H81">
        <v>584161.23499999999</v>
      </c>
      <c r="I81">
        <v>227616.2</v>
      </c>
      <c r="J81">
        <v>250650.49374999999</v>
      </c>
      <c r="K81">
        <v>935341.26750000007</v>
      </c>
      <c r="L81">
        <v>1050725.6400000001</v>
      </c>
      <c r="M81">
        <v>158584.05374999999</v>
      </c>
      <c r="P81">
        <v>720735.57750000001</v>
      </c>
      <c r="Q81">
        <v>1107848.0225</v>
      </c>
      <c r="R81">
        <v>5035662.49</v>
      </c>
    </row>
    <row r="82" spans="1:18" x14ac:dyDescent="0.3">
      <c r="A82" s="56" t="s">
        <v>100</v>
      </c>
      <c r="B82">
        <v>3213</v>
      </c>
      <c r="F82" s="56" t="s">
        <v>721</v>
      </c>
      <c r="H82">
        <v>618815.84875</v>
      </c>
      <c r="I82">
        <v>25946.415000000001</v>
      </c>
      <c r="J82">
        <v>237009.76500000001</v>
      </c>
      <c r="K82">
        <v>365053.66000000003</v>
      </c>
      <c r="L82">
        <v>866240.375</v>
      </c>
      <c r="M82">
        <v>458619.29499999998</v>
      </c>
      <c r="N82">
        <v>97306.635000000009</v>
      </c>
      <c r="O82">
        <v>537102.25</v>
      </c>
      <c r="P82">
        <v>19172.625</v>
      </c>
      <c r="Q82">
        <v>317869.06125000003</v>
      </c>
      <c r="R82">
        <v>3543135.9300000006</v>
      </c>
    </row>
    <row r="83" spans="1:18" x14ac:dyDescent="0.3">
      <c r="A83" s="56" t="s">
        <v>646</v>
      </c>
      <c r="B83">
        <v>2772</v>
      </c>
      <c r="F83" s="56" t="s">
        <v>644</v>
      </c>
      <c r="G83">
        <v>304403.23499999999</v>
      </c>
      <c r="H83">
        <v>438583.1225</v>
      </c>
      <c r="I83">
        <v>230150.78125</v>
      </c>
      <c r="J83">
        <v>1377954.6725000001</v>
      </c>
      <c r="K83">
        <v>356841.25124999997</v>
      </c>
      <c r="L83">
        <v>478348.44750000001</v>
      </c>
      <c r="M83">
        <v>720340.3</v>
      </c>
      <c r="N83">
        <v>138405.71249999999</v>
      </c>
      <c r="O83">
        <v>16797.95</v>
      </c>
      <c r="P83">
        <v>311664</v>
      </c>
      <c r="Q83">
        <v>737826.57250000001</v>
      </c>
      <c r="R83">
        <v>5111316.0449999999</v>
      </c>
    </row>
    <row r="84" spans="1:18" x14ac:dyDescent="0.3">
      <c r="A84" s="56" t="s">
        <v>1821</v>
      </c>
      <c r="B84">
        <v>28478</v>
      </c>
      <c r="F84" s="56" t="s">
        <v>654</v>
      </c>
      <c r="G84">
        <v>663713.11625000008</v>
      </c>
      <c r="H84">
        <v>500042.53874999995</v>
      </c>
      <c r="I84">
        <v>859740.92500000005</v>
      </c>
      <c r="J84">
        <v>136438.40875</v>
      </c>
      <c r="K84">
        <v>238280.89875000002</v>
      </c>
      <c r="L84">
        <v>445419.37</v>
      </c>
      <c r="M84">
        <v>861639.16</v>
      </c>
      <c r="N84">
        <v>508892.96</v>
      </c>
      <c r="O84">
        <v>11723.4125</v>
      </c>
      <c r="Q84">
        <v>78984.55</v>
      </c>
      <c r="R84">
        <v>4304875.34</v>
      </c>
    </row>
    <row r="85" spans="1:18" x14ac:dyDescent="0.3">
      <c r="F85" s="56" t="s">
        <v>632</v>
      </c>
      <c r="G85">
        <v>803769.86750000005</v>
      </c>
      <c r="H85">
        <v>1399526.8587500001</v>
      </c>
      <c r="I85">
        <v>853915.5</v>
      </c>
      <c r="K85">
        <v>1514955.0912500001</v>
      </c>
      <c r="L85">
        <v>1207211.4550000001</v>
      </c>
      <c r="M85">
        <v>1125231.79375</v>
      </c>
      <c r="N85">
        <v>1022267.4875</v>
      </c>
      <c r="P85">
        <v>19155.64</v>
      </c>
      <c r="Q85">
        <v>658945.76</v>
      </c>
      <c r="R85">
        <v>8604979.4537500013</v>
      </c>
    </row>
    <row r="86" spans="1:18" x14ac:dyDescent="0.3">
      <c r="F86" s="56" t="s">
        <v>650</v>
      </c>
      <c r="G86">
        <v>680958.80374999996</v>
      </c>
      <c r="H86">
        <v>226581.45874999999</v>
      </c>
      <c r="I86">
        <v>833433.4175000001</v>
      </c>
      <c r="J86">
        <v>264152.65500000003</v>
      </c>
      <c r="K86">
        <v>51772</v>
      </c>
      <c r="L86">
        <v>1355475.4549999998</v>
      </c>
      <c r="M86">
        <v>506522.20874999999</v>
      </c>
      <c r="N86">
        <v>587973.07750000001</v>
      </c>
      <c r="O86">
        <v>764776.17749999999</v>
      </c>
      <c r="P86">
        <v>130853.4075</v>
      </c>
      <c r="Q86">
        <v>1197177.2437499999</v>
      </c>
      <c r="R86">
        <v>6599675.9049999993</v>
      </c>
    </row>
    <row r="87" spans="1:18" x14ac:dyDescent="0.3">
      <c r="A87" t="s">
        <v>3117</v>
      </c>
      <c r="F87" s="56" t="s">
        <v>727</v>
      </c>
      <c r="G87">
        <v>514064.67749999999</v>
      </c>
      <c r="H87">
        <v>1124294.50125</v>
      </c>
      <c r="I87">
        <v>188604.45</v>
      </c>
      <c r="J87">
        <v>454588.25999999995</v>
      </c>
      <c r="K87">
        <v>1428550.6225000001</v>
      </c>
      <c r="L87">
        <v>1189242.3999999999</v>
      </c>
      <c r="M87">
        <v>313508.27</v>
      </c>
      <c r="N87">
        <v>707362.20124999993</v>
      </c>
      <c r="O87">
        <v>304797.75999999995</v>
      </c>
      <c r="P87">
        <v>30302.1</v>
      </c>
      <c r="Q87">
        <v>929037.89750000008</v>
      </c>
      <c r="R87">
        <v>7184353.1399999997</v>
      </c>
    </row>
    <row r="88" spans="1:18" x14ac:dyDescent="0.3">
      <c r="A88" s="59" t="s">
        <v>631</v>
      </c>
      <c r="B88" t="s">
        <v>3116</v>
      </c>
      <c r="F88" s="56" t="s">
        <v>708</v>
      </c>
      <c r="H88">
        <v>506942.37250000006</v>
      </c>
      <c r="I88">
        <v>1009782.5449999999</v>
      </c>
      <c r="J88">
        <v>743384.96750000003</v>
      </c>
      <c r="K88">
        <v>740357.98250000004</v>
      </c>
      <c r="L88">
        <v>438271.58750000002</v>
      </c>
      <c r="M88">
        <v>70695.977499999994</v>
      </c>
      <c r="N88">
        <v>94582.8</v>
      </c>
      <c r="O88">
        <v>641203.1</v>
      </c>
      <c r="P88">
        <v>85682.875</v>
      </c>
      <c r="Q88">
        <v>1719642.5625</v>
      </c>
      <c r="R88">
        <v>6050546.7699999996</v>
      </c>
    </row>
    <row r="89" spans="1:18" x14ac:dyDescent="0.3">
      <c r="A89" s="56" t="s">
        <v>665</v>
      </c>
      <c r="B89">
        <v>195573.65840604043</v>
      </c>
      <c r="F89" s="56" t="s">
        <v>712</v>
      </c>
      <c r="H89">
        <v>1240546.0762499999</v>
      </c>
      <c r="I89">
        <v>397727.10250000004</v>
      </c>
      <c r="J89">
        <v>553394.19750000001</v>
      </c>
      <c r="K89">
        <v>673898.36499999999</v>
      </c>
      <c r="L89">
        <v>553925.03249999997</v>
      </c>
      <c r="M89">
        <v>309783.82500000001</v>
      </c>
      <c r="N89">
        <v>584253.63124999998</v>
      </c>
      <c r="O89">
        <v>378228.43</v>
      </c>
      <c r="P89">
        <v>565383.13500000001</v>
      </c>
      <c r="Q89">
        <v>532603.375</v>
      </c>
      <c r="R89">
        <v>5789743.169999999</v>
      </c>
    </row>
    <row r="90" spans="1:18" x14ac:dyDescent="0.3">
      <c r="A90" s="56" t="s">
        <v>643</v>
      </c>
      <c r="B90">
        <v>191206.15429199219</v>
      </c>
      <c r="F90" s="56" t="s">
        <v>750</v>
      </c>
      <c r="G90">
        <v>217504.42749999999</v>
      </c>
      <c r="H90">
        <v>266066.37</v>
      </c>
      <c r="I90">
        <v>1372919.8025000002</v>
      </c>
      <c r="J90">
        <v>725363.02249999996</v>
      </c>
      <c r="K90">
        <v>124490.32125000001</v>
      </c>
      <c r="L90">
        <v>795893.2350000001</v>
      </c>
      <c r="M90">
        <v>381221.76750000002</v>
      </c>
      <c r="N90">
        <v>718339.24124999996</v>
      </c>
      <c r="P90">
        <v>493562.0625</v>
      </c>
      <c r="Q90">
        <v>2227122.9724999997</v>
      </c>
      <c r="R90">
        <v>7322483.2225000001</v>
      </c>
    </row>
    <row r="91" spans="1:18" x14ac:dyDescent="0.3">
      <c r="A91" s="56" t="s">
        <v>636</v>
      </c>
      <c r="B91">
        <v>201716.16621722846</v>
      </c>
      <c r="F91" s="56" t="s">
        <v>687</v>
      </c>
      <c r="G91">
        <v>455581.02249999996</v>
      </c>
      <c r="H91">
        <v>336503.91749999998</v>
      </c>
      <c r="I91">
        <v>936762.79375000007</v>
      </c>
      <c r="J91">
        <v>2666262.4075000002</v>
      </c>
      <c r="K91">
        <v>1066577.32125</v>
      </c>
      <c r="L91">
        <v>431462</v>
      </c>
      <c r="M91">
        <v>1614710.7375000003</v>
      </c>
      <c r="N91">
        <v>844076.34750000003</v>
      </c>
      <c r="O91">
        <v>406338.39</v>
      </c>
      <c r="P91">
        <v>237726.36000000002</v>
      </c>
      <c r="Q91">
        <v>848240.52124999987</v>
      </c>
      <c r="R91">
        <v>9844241.8187500015</v>
      </c>
    </row>
    <row r="92" spans="1:18" x14ac:dyDescent="0.3">
      <c r="A92" s="56" t="s">
        <v>649</v>
      </c>
      <c r="B92">
        <v>192884.45326612907</v>
      </c>
      <c r="F92" s="79">
        <v>45863</v>
      </c>
      <c r="L92">
        <v>72691.5</v>
      </c>
      <c r="R92">
        <v>72691.5</v>
      </c>
    </row>
    <row r="93" spans="1:18" x14ac:dyDescent="0.3">
      <c r="A93" s="56" t="s">
        <v>1821</v>
      </c>
      <c r="B93">
        <v>195366.09504090907</v>
      </c>
      <c r="F93" s="56" t="s">
        <v>1821</v>
      </c>
      <c r="G93">
        <v>11925828.49625</v>
      </c>
      <c r="H93">
        <v>22816725.521249995</v>
      </c>
      <c r="I93">
        <v>19575121.877500001</v>
      </c>
      <c r="J93">
        <v>25166862.302500006</v>
      </c>
      <c r="K93">
        <v>25311556.066249989</v>
      </c>
      <c r="L93">
        <v>24508506.341249995</v>
      </c>
      <c r="M93">
        <v>20863674.712499999</v>
      </c>
      <c r="N93">
        <v>15380430.490000006</v>
      </c>
      <c r="O93">
        <v>14459459.8225</v>
      </c>
      <c r="P93">
        <v>11888564.535000002</v>
      </c>
      <c r="Q93">
        <v>23005974.379999999</v>
      </c>
      <c r="R93">
        <v>214902704.54500002</v>
      </c>
    </row>
    <row r="96" spans="1:18" x14ac:dyDescent="0.3">
      <c r="A96" t="s">
        <v>3118</v>
      </c>
    </row>
    <row r="97" spans="1:6" x14ac:dyDescent="0.3">
      <c r="A97" s="59" t="s">
        <v>3086</v>
      </c>
      <c r="B97" s="59" t="s">
        <v>631</v>
      </c>
    </row>
    <row r="98" spans="1:6" x14ac:dyDescent="0.3">
      <c r="A98" s="59" t="s">
        <v>3096</v>
      </c>
      <c r="B98" t="s">
        <v>665</v>
      </c>
      <c r="C98" t="s">
        <v>643</v>
      </c>
      <c r="D98" t="s">
        <v>636</v>
      </c>
      <c r="E98" t="s">
        <v>649</v>
      </c>
      <c r="F98" t="s">
        <v>1821</v>
      </c>
    </row>
    <row r="99" spans="1:6" x14ac:dyDescent="0.3">
      <c r="A99" s="56" t="s">
        <v>656</v>
      </c>
      <c r="B99">
        <v>13763641.200000001</v>
      </c>
      <c r="C99">
        <v>13661977.550000003</v>
      </c>
      <c r="D99">
        <v>11396416.650000002</v>
      </c>
      <c r="E99">
        <v>12494228.549999999</v>
      </c>
      <c r="F99">
        <v>51316263.950000003</v>
      </c>
    </row>
    <row r="100" spans="1:6" x14ac:dyDescent="0.3">
      <c r="A100" s="56" t="s">
        <v>642</v>
      </c>
      <c r="B100">
        <v>14216494.449999997</v>
      </c>
      <c r="C100">
        <v>9062871.75</v>
      </c>
      <c r="D100">
        <v>11141892.150000002</v>
      </c>
      <c r="E100">
        <v>15048461.749999998</v>
      </c>
      <c r="F100">
        <v>49469720.099999994</v>
      </c>
    </row>
    <row r="101" spans="1:6" x14ac:dyDescent="0.3">
      <c r="A101" s="56" t="s">
        <v>648</v>
      </c>
      <c r="B101">
        <v>11712906.400000002</v>
      </c>
      <c r="C101">
        <v>12308934.549999999</v>
      </c>
      <c r="D101">
        <v>14108819.450000001</v>
      </c>
      <c r="E101">
        <v>10869995.449999999</v>
      </c>
      <c r="F101">
        <v>49000655.850000009</v>
      </c>
    </row>
    <row r="102" spans="1:6" x14ac:dyDescent="0.3">
      <c r="A102" s="56" t="s">
        <v>635</v>
      </c>
      <c r="B102">
        <v>14521795.349999996</v>
      </c>
      <c r="C102">
        <v>10499960.800000001</v>
      </c>
      <c r="D102">
        <v>13453538.150000004</v>
      </c>
      <c r="E102">
        <v>11647558.399999999</v>
      </c>
      <c r="F102">
        <v>50122852.700000003</v>
      </c>
    </row>
    <row r="103" spans="1:6" x14ac:dyDescent="0.3">
      <c r="A103" s="56" t="s">
        <v>1821</v>
      </c>
      <c r="B103">
        <v>54214837.399999991</v>
      </c>
      <c r="C103">
        <v>45533744.650000006</v>
      </c>
      <c r="D103">
        <v>50100666.400000013</v>
      </c>
      <c r="E103">
        <v>50060244.149999999</v>
      </c>
      <c r="F103">
        <v>199909492.60000002</v>
      </c>
    </row>
    <row r="107" spans="1:6" x14ac:dyDescent="0.3">
      <c r="A107" t="s">
        <v>3119</v>
      </c>
    </row>
    <row r="108" spans="1:6" x14ac:dyDescent="0.3">
      <c r="A108" s="59" t="s">
        <v>1820</v>
      </c>
      <c r="B108" t="s">
        <v>3102</v>
      </c>
      <c r="C108" t="s">
        <v>3089</v>
      </c>
    </row>
    <row r="109" spans="1:6" x14ac:dyDescent="0.3">
      <c r="A109" s="56" t="s">
        <v>647</v>
      </c>
      <c r="B109">
        <v>969338.04999999981</v>
      </c>
      <c r="C109">
        <v>832034.54625000001</v>
      </c>
    </row>
    <row r="110" spans="1:6" x14ac:dyDescent="0.3">
      <c r="A110" s="56" t="s">
        <v>673</v>
      </c>
      <c r="B110">
        <v>2054999.0499999998</v>
      </c>
      <c r="C110">
        <v>1591864.5712499998</v>
      </c>
    </row>
    <row r="111" spans="1:6" x14ac:dyDescent="0.3">
      <c r="A111" s="56" t="s">
        <v>408</v>
      </c>
      <c r="B111">
        <v>1566587.3</v>
      </c>
      <c r="C111">
        <v>1365706.1775</v>
      </c>
    </row>
    <row r="112" spans="1:6" x14ac:dyDescent="0.3">
      <c r="A112" s="56" t="s">
        <v>406</v>
      </c>
      <c r="B112">
        <v>1994942.3</v>
      </c>
      <c r="C112">
        <v>1755827.6025000007</v>
      </c>
    </row>
    <row r="113" spans="1:13" x14ac:dyDescent="0.3">
      <c r="A113" s="56" t="s">
        <v>416</v>
      </c>
      <c r="B113">
        <v>2105893.4500000007</v>
      </c>
      <c r="C113">
        <v>1765922.5162500003</v>
      </c>
    </row>
    <row r="114" spans="1:13" x14ac:dyDescent="0.3">
      <c r="A114" s="56" t="s">
        <v>377</v>
      </c>
      <c r="B114">
        <v>1617891.4500000002</v>
      </c>
      <c r="C114">
        <v>1709895.7912499993</v>
      </c>
    </row>
    <row r="115" spans="1:13" x14ac:dyDescent="0.3">
      <c r="A115" s="56" t="s">
        <v>641</v>
      </c>
      <c r="B115">
        <v>1445859.5</v>
      </c>
      <c r="C115">
        <v>1455605.2125000011</v>
      </c>
    </row>
    <row r="116" spans="1:13" x14ac:dyDescent="0.3">
      <c r="A116" s="56" t="s">
        <v>664</v>
      </c>
      <c r="B116">
        <v>1100592.8</v>
      </c>
      <c r="C116">
        <v>1073053.2899999998</v>
      </c>
    </row>
    <row r="117" spans="1:13" x14ac:dyDescent="0.3">
      <c r="A117" s="56" t="s">
        <v>653</v>
      </c>
      <c r="B117">
        <v>1238263.7000000002</v>
      </c>
      <c r="C117">
        <v>1008799.5224999997</v>
      </c>
    </row>
    <row r="118" spans="1:13" x14ac:dyDescent="0.3">
      <c r="A118" s="56" t="s">
        <v>785</v>
      </c>
      <c r="B118">
        <v>1022305.1999999998</v>
      </c>
      <c r="C118">
        <v>829434.73499999999</v>
      </c>
    </row>
    <row r="119" spans="1:13" x14ac:dyDescent="0.3">
      <c r="A119" s="56" t="s">
        <v>403</v>
      </c>
      <c r="B119">
        <v>1589984.5999999996</v>
      </c>
      <c r="C119">
        <v>1605067.9800000002</v>
      </c>
    </row>
    <row r="120" spans="1:13" x14ac:dyDescent="0.3">
      <c r="A120" s="56" t="s">
        <v>1821</v>
      </c>
      <c r="B120">
        <v>16706657.4</v>
      </c>
      <c r="C120">
        <v>14993211.944999998</v>
      </c>
    </row>
    <row r="125" spans="1:13" x14ac:dyDescent="0.3">
      <c r="A125" t="s">
        <v>3120</v>
      </c>
    </row>
    <row r="126" spans="1:13" x14ac:dyDescent="0.3">
      <c r="A126" s="59" t="s">
        <v>1822</v>
      </c>
      <c r="B126" s="59" t="s">
        <v>357</v>
      </c>
    </row>
    <row r="127" spans="1:13" x14ac:dyDescent="0.3">
      <c r="A127" s="59" t="s">
        <v>1820</v>
      </c>
      <c r="B127" t="s">
        <v>647</v>
      </c>
      <c r="C127" t="s">
        <v>673</v>
      </c>
      <c r="D127" t="s">
        <v>408</v>
      </c>
      <c r="E127" t="s">
        <v>406</v>
      </c>
      <c r="F127" t="s">
        <v>416</v>
      </c>
      <c r="G127" t="s">
        <v>377</v>
      </c>
      <c r="H127" t="s">
        <v>641</v>
      </c>
      <c r="I127" t="s">
        <v>664</v>
      </c>
      <c r="J127" t="s">
        <v>653</v>
      </c>
      <c r="K127" t="s">
        <v>785</v>
      </c>
      <c r="L127" t="s">
        <v>403</v>
      </c>
      <c r="M127" t="s">
        <v>1821</v>
      </c>
    </row>
    <row r="128" spans="1:13" x14ac:dyDescent="0.3">
      <c r="A128" s="56" t="s">
        <v>372</v>
      </c>
      <c r="B128">
        <v>3537054.87</v>
      </c>
      <c r="C128">
        <v>6806989.1175000006</v>
      </c>
      <c r="D128">
        <v>5796888.2649999987</v>
      </c>
      <c r="E128">
        <v>8423720.5325000007</v>
      </c>
      <c r="F128">
        <v>7229001.168750002</v>
      </c>
      <c r="G128">
        <v>7652004.6924999999</v>
      </c>
      <c r="H128">
        <v>5266486.5975000001</v>
      </c>
      <c r="I128">
        <v>6203337.3799999999</v>
      </c>
      <c r="J128">
        <v>4991549.0587499999</v>
      </c>
      <c r="K128">
        <v>3523741.1025000005</v>
      </c>
      <c r="L128">
        <v>8368655.9149999972</v>
      </c>
      <c r="M128">
        <v>67799428.700000003</v>
      </c>
    </row>
    <row r="129" spans="1:13" x14ac:dyDescent="0.3">
      <c r="A129" s="56" t="s">
        <v>1821</v>
      </c>
      <c r="B129">
        <v>3537054.87</v>
      </c>
      <c r="C129">
        <v>6806989.1175000006</v>
      </c>
      <c r="D129">
        <v>5796888.2649999987</v>
      </c>
      <c r="E129">
        <v>8423720.5325000007</v>
      </c>
      <c r="F129">
        <v>7229001.168750002</v>
      </c>
      <c r="G129">
        <v>7652004.6924999999</v>
      </c>
      <c r="H129">
        <v>5266486.5975000001</v>
      </c>
      <c r="I129">
        <v>6203337.3799999999</v>
      </c>
      <c r="J129">
        <v>4991549.0587499999</v>
      </c>
      <c r="K129">
        <v>3523741.1025000005</v>
      </c>
      <c r="L129">
        <v>8368655.9149999972</v>
      </c>
      <c r="M129">
        <v>67799428.700000003</v>
      </c>
    </row>
    <row r="132" spans="1:13" x14ac:dyDescent="0.3">
      <c r="H132" t="s">
        <v>3126</v>
      </c>
      <c r="K132" t="s">
        <v>3127</v>
      </c>
    </row>
    <row r="133" spans="1:13" x14ac:dyDescent="0.3">
      <c r="A133" t="s">
        <v>3121</v>
      </c>
      <c r="E133" t="s">
        <v>3124</v>
      </c>
      <c r="H133" s="59" t="s">
        <v>631</v>
      </c>
      <c r="I133" t="s">
        <v>1822</v>
      </c>
      <c r="K133" s="59" t="s">
        <v>357</v>
      </c>
      <c r="L133" t="s">
        <v>3102</v>
      </c>
    </row>
    <row r="134" spans="1:13" x14ac:dyDescent="0.3">
      <c r="A134" s="59" t="s">
        <v>3122</v>
      </c>
      <c r="B134" t="s">
        <v>3123</v>
      </c>
      <c r="E134" s="59" t="s">
        <v>3125</v>
      </c>
      <c r="F134" t="s">
        <v>1822</v>
      </c>
      <c r="H134" s="56" t="s">
        <v>665</v>
      </c>
      <c r="I134">
        <v>58280950.20500005</v>
      </c>
      <c r="K134" s="56" t="s">
        <v>416</v>
      </c>
      <c r="L134">
        <v>2105893.4500000007</v>
      </c>
    </row>
    <row r="135" spans="1:13" x14ac:dyDescent="0.3">
      <c r="A135" s="56" t="s">
        <v>246</v>
      </c>
      <c r="B135">
        <v>53</v>
      </c>
      <c r="E135" s="56" t="s">
        <v>666</v>
      </c>
      <c r="F135" s="57">
        <v>3.6953087639421074E-2</v>
      </c>
      <c r="H135" s="56" t="s">
        <v>643</v>
      </c>
      <c r="I135">
        <v>48948775.498750001</v>
      </c>
      <c r="K135" s="56" t="s">
        <v>673</v>
      </c>
      <c r="L135">
        <v>2054999.0499999998</v>
      </c>
    </row>
    <row r="136" spans="1:13" x14ac:dyDescent="0.3">
      <c r="A136" s="56" t="s">
        <v>245</v>
      </c>
      <c r="B136">
        <v>60</v>
      </c>
      <c r="E136" s="56" t="s">
        <v>669</v>
      </c>
      <c r="F136" s="57">
        <v>2.7934595688128921E-2</v>
      </c>
      <c r="H136" s="56" t="s">
        <v>636</v>
      </c>
      <c r="I136">
        <v>53858216.379999995</v>
      </c>
      <c r="K136" s="56" t="s">
        <v>406</v>
      </c>
      <c r="L136">
        <v>1994942.3</v>
      </c>
    </row>
    <row r="137" spans="1:13" x14ac:dyDescent="0.3">
      <c r="A137" s="56" t="s">
        <v>634</v>
      </c>
      <c r="B137">
        <v>65</v>
      </c>
      <c r="E137" s="56" t="s">
        <v>679</v>
      </c>
      <c r="F137" s="57">
        <v>2.9606671864465531E-2</v>
      </c>
      <c r="H137" s="56" t="s">
        <v>649</v>
      </c>
      <c r="I137">
        <v>53814762.461250007</v>
      </c>
      <c r="K137" s="56" t="s">
        <v>377</v>
      </c>
      <c r="L137">
        <v>1617891.4500000002</v>
      </c>
    </row>
    <row r="138" spans="1:13" x14ac:dyDescent="0.3">
      <c r="A138" s="56" t="s">
        <v>640</v>
      </c>
      <c r="B138">
        <v>62</v>
      </c>
      <c r="E138" s="56" t="s">
        <v>733</v>
      </c>
      <c r="F138" s="57">
        <v>3.5233026748225565E-2</v>
      </c>
      <c r="H138" s="56" t="s">
        <v>1821</v>
      </c>
      <c r="I138">
        <v>214902704.54500005</v>
      </c>
      <c r="K138" s="56" t="s">
        <v>403</v>
      </c>
      <c r="L138">
        <v>1589984.5999999996</v>
      </c>
    </row>
    <row r="139" spans="1:13" x14ac:dyDescent="0.3">
      <c r="A139" s="56" t="s">
        <v>216</v>
      </c>
      <c r="B139">
        <v>71</v>
      </c>
      <c r="E139" s="56" t="s">
        <v>658</v>
      </c>
      <c r="F139" s="57">
        <v>3.9014922696072117E-2</v>
      </c>
      <c r="K139" s="56" t="s">
        <v>408</v>
      </c>
      <c r="L139">
        <v>1566587.3</v>
      </c>
    </row>
    <row r="140" spans="1:13" x14ac:dyDescent="0.3">
      <c r="A140" s="56" t="s">
        <v>710</v>
      </c>
      <c r="B140">
        <v>54</v>
      </c>
      <c r="E140" s="56" t="s">
        <v>676</v>
      </c>
      <c r="F140" s="57">
        <v>4.2853093360309999E-2</v>
      </c>
      <c r="K140" s="56" t="s">
        <v>641</v>
      </c>
      <c r="L140">
        <v>1445859.5</v>
      </c>
    </row>
    <row r="141" spans="1:13" x14ac:dyDescent="0.3">
      <c r="A141" s="56" t="s">
        <v>652</v>
      </c>
      <c r="B141">
        <v>67</v>
      </c>
      <c r="E141" s="56" t="s">
        <v>824</v>
      </c>
      <c r="F141" s="57">
        <v>1.9055395021296755E-2</v>
      </c>
      <c r="K141" s="56" t="s">
        <v>653</v>
      </c>
      <c r="L141">
        <v>1238263.7000000002</v>
      </c>
    </row>
    <row r="142" spans="1:13" x14ac:dyDescent="0.3">
      <c r="A142" s="56" t="s">
        <v>685</v>
      </c>
      <c r="B142">
        <v>75</v>
      </c>
      <c r="E142" s="56" t="s">
        <v>691</v>
      </c>
      <c r="F142" s="57">
        <v>3.8183302357098783E-2</v>
      </c>
      <c r="K142" s="56" t="s">
        <v>664</v>
      </c>
      <c r="L142">
        <v>1100592.8</v>
      </c>
    </row>
    <row r="143" spans="1:13" x14ac:dyDescent="0.3">
      <c r="A143" s="56" t="s">
        <v>784</v>
      </c>
      <c r="B143">
        <v>57</v>
      </c>
      <c r="E143" s="56" t="s">
        <v>701</v>
      </c>
      <c r="F143" s="57">
        <v>2.6869948145724021E-2</v>
      </c>
      <c r="K143" s="56" t="s">
        <v>785</v>
      </c>
      <c r="L143">
        <v>1022305.1999999998</v>
      </c>
    </row>
    <row r="144" spans="1:13" x14ac:dyDescent="0.3">
      <c r="A144" s="56" t="s">
        <v>672</v>
      </c>
      <c r="B144">
        <v>58</v>
      </c>
      <c r="E144" s="56" t="s">
        <v>637</v>
      </c>
      <c r="F144" s="57">
        <v>3.2701828037154455E-2</v>
      </c>
      <c r="K144" s="56" t="s">
        <v>647</v>
      </c>
      <c r="L144">
        <v>969338.04999999981</v>
      </c>
    </row>
    <row r="145" spans="1:12" x14ac:dyDescent="0.3">
      <c r="A145" s="56" t="s">
        <v>663</v>
      </c>
      <c r="B145">
        <v>67</v>
      </c>
      <c r="E145" s="56" t="s">
        <v>699</v>
      </c>
      <c r="F145" s="57">
        <v>4.7276305527474492E-2</v>
      </c>
      <c r="K145" s="56" t="s">
        <v>1821</v>
      </c>
      <c r="L145">
        <v>16706657.400000002</v>
      </c>
    </row>
    <row r="146" spans="1:12" x14ac:dyDescent="0.3">
      <c r="A146" s="56" t="s">
        <v>660</v>
      </c>
      <c r="B146">
        <v>70</v>
      </c>
      <c r="E146" s="56" t="s">
        <v>743</v>
      </c>
      <c r="F146" s="57">
        <v>3.563982834099795E-2</v>
      </c>
    </row>
    <row r="147" spans="1:12" x14ac:dyDescent="0.3">
      <c r="A147" s="56" t="s">
        <v>675</v>
      </c>
      <c r="B147">
        <v>50</v>
      </c>
      <c r="E147" s="56" t="s">
        <v>760</v>
      </c>
      <c r="F147" s="57">
        <v>3.5032801638955287E-2</v>
      </c>
    </row>
    <row r="148" spans="1:12" x14ac:dyDescent="0.3">
      <c r="A148" s="56" t="s">
        <v>698</v>
      </c>
      <c r="B148">
        <v>49</v>
      </c>
      <c r="E148" s="56" t="s">
        <v>724</v>
      </c>
      <c r="F148" s="57">
        <v>3.0837512615446459E-2</v>
      </c>
    </row>
    <row r="149" spans="1:12" x14ac:dyDescent="0.3">
      <c r="A149" s="56" t="s">
        <v>690</v>
      </c>
      <c r="B149">
        <v>57</v>
      </c>
      <c r="E149" s="56" t="s">
        <v>812</v>
      </c>
      <c r="F149" s="57">
        <v>2.5834140154283005E-2</v>
      </c>
    </row>
    <row r="150" spans="1:12" x14ac:dyDescent="0.3">
      <c r="A150" s="56" t="s">
        <v>681</v>
      </c>
      <c r="B150">
        <v>69</v>
      </c>
      <c r="E150" s="56" t="s">
        <v>682</v>
      </c>
      <c r="F150" s="57">
        <v>4.4348622642644837E-2</v>
      </c>
    </row>
    <row r="151" spans="1:12" x14ac:dyDescent="0.3">
      <c r="A151" s="56" t="s">
        <v>718</v>
      </c>
      <c r="B151">
        <v>64</v>
      </c>
      <c r="E151" s="56" t="s">
        <v>705</v>
      </c>
      <c r="F151" s="57">
        <v>2.9273854752408096E-2</v>
      </c>
    </row>
    <row r="152" spans="1:12" x14ac:dyDescent="0.3">
      <c r="A152" s="56" t="s">
        <v>740</v>
      </c>
      <c r="B152">
        <v>52</v>
      </c>
      <c r="E152" s="56" t="s">
        <v>693</v>
      </c>
      <c r="F152" s="57">
        <v>2.4285306249634285E-2</v>
      </c>
    </row>
    <row r="153" spans="1:12" x14ac:dyDescent="0.3">
      <c r="A153" s="56" t="s">
        <v>1821</v>
      </c>
      <c r="B153">
        <v>1100</v>
      </c>
      <c r="E153" s="56" t="s">
        <v>696</v>
      </c>
      <c r="F153" s="57">
        <v>3.7265719867071487E-2</v>
      </c>
    </row>
    <row r="154" spans="1:12" x14ac:dyDescent="0.3">
      <c r="E154" s="56" t="s">
        <v>747</v>
      </c>
      <c r="F154" s="57">
        <v>3.8566762637063497E-2</v>
      </c>
    </row>
    <row r="155" spans="1:12" x14ac:dyDescent="0.3">
      <c r="E155" s="56" t="s">
        <v>752</v>
      </c>
      <c r="F155" s="57">
        <v>2.3432289978209876E-2</v>
      </c>
    </row>
    <row r="156" spans="1:12" x14ac:dyDescent="0.3">
      <c r="E156" s="56" t="s">
        <v>721</v>
      </c>
      <c r="F156" s="57">
        <v>1.6487163051305747E-2</v>
      </c>
    </row>
    <row r="157" spans="1:12" x14ac:dyDescent="0.3">
      <c r="E157" s="56" t="s">
        <v>644</v>
      </c>
      <c r="F157" s="57">
        <v>2.3784326287665244E-2</v>
      </c>
    </row>
    <row r="158" spans="1:12" x14ac:dyDescent="0.3">
      <c r="E158" s="56" t="s">
        <v>654</v>
      </c>
      <c r="F158" s="57">
        <v>2.003174110402399E-2</v>
      </c>
    </row>
    <row r="159" spans="1:12" x14ac:dyDescent="0.3">
      <c r="E159" s="56" t="s">
        <v>632</v>
      </c>
      <c r="F159" s="57">
        <v>4.0041280410913316E-2</v>
      </c>
    </row>
    <row r="160" spans="1:12" x14ac:dyDescent="0.3">
      <c r="E160" s="56" t="s">
        <v>650</v>
      </c>
      <c r="F160" s="57">
        <v>3.0710064440431686E-2</v>
      </c>
    </row>
    <row r="161" spans="5:6" x14ac:dyDescent="0.3">
      <c r="E161" s="56" t="s">
        <v>727</v>
      </c>
      <c r="F161" s="57">
        <v>3.3430724639836332E-2</v>
      </c>
    </row>
    <row r="162" spans="5:6" x14ac:dyDescent="0.3">
      <c r="E162" s="56" t="s">
        <v>708</v>
      </c>
      <c r="F162" s="57">
        <v>2.815481909736987E-2</v>
      </c>
    </row>
    <row r="163" spans="5:6" x14ac:dyDescent="0.3">
      <c r="E163" s="56" t="s">
        <v>712</v>
      </c>
      <c r="F163" s="57">
        <v>2.6941229903356775E-2</v>
      </c>
    </row>
    <row r="164" spans="5:6" x14ac:dyDescent="0.3">
      <c r="E164" s="56" t="s">
        <v>750</v>
      </c>
      <c r="F164" s="57">
        <v>3.4073481010876219E-2</v>
      </c>
    </row>
    <row r="165" spans="5:6" x14ac:dyDescent="0.3">
      <c r="E165" s="56" t="s">
        <v>687</v>
      </c>
      <c r="F165" s="57">
        <v>4.5807901020103937E-2</v>
      </c>
    </row>
    <row r="166" spans="5:6" x14ac:dyDescent="0.3">
      <c r="E166" s="79">
        <v>45863</v>
      </c>
      <c r="F166" s="57">
        <v>3.3825307203045745E-4</v>
      </c>
    </row>
    <row r="167" spans="5:6" x14ac:dyDescent="0.3">
      <c r="E167" s="56" t="s">
        <v>1821</v>
      </c>
      <c r="F167" s="57">
        <v>1</v>
      </c>
    </row>
    <row r="234" spans="6:11" x14ac:dyDescent="0.3">
      <c r="F234" s="59" t="s">
        <v>1822</v>
      </c>
      <c r="G234" s="59" t="s">
        <v>631</v>
      </c>
    </row>
    <row r="235" spans="6:11" x14ac:dyDescent="0.3">
      <c r="F235" s="59" t="s">
        <v>362</v>
      </c>
      <c r="G235" t="s">
        <v>665</v>
      </c>
      <c r="H235" t="s">
        <v>643</v>
      </c>
      <c r="I235" t="s">
        <v>636</v>
      </c>
      <c r="J235" t="s">
        <v>649</v>
      </c>
      <c r="K235" t="s">
        <v>1821</v>
      </c>
    </row>
    <row r="236" spans="6:11" x14ac:dyDescent="0.3">
      <c r="F236" s="56" t="s">
        <v>635</v>
      </c>
      <c r="G236">
        <v>15610930.001249995</v>
      </c>
      <c r="H236">
        <v>11287457.860000003</v>
      </c>
      <c r="I236">
        <v>14462553.511250002</v>
      </c>
      <c r="J236">
        <v>12521125.280000001</v>
      </c>
      <c r="K236">
        <v>53882066.652500004</v>
      </c>
    </row>
    <row r="237" spans="6:11" x14ac:dyDescent="0.3">
      <c r="F237" s="56" t="s">
        <v>648</v>
      </c>
      <c r="G237">
        <v>12591374.379999999</v>
      </c>
      <c r="H237">
        <v>13232104.641249998</v>
      </c>
      <c r="I237">
        <v>15166980.908750005</v>
      </c>
      <c r="J237">
        <v>11685245.108749993</v>
      </c>
      <c r="K237">
        <v>52675705.038749993</v>
      </c>
    </row>
    <row r="238" spans="6:11" x14ac:dyDescent="0.3">
      <c r="F238" s="56" t="s">
        <v>642</v>
      </c>
      <c r="G238">
        <v>15282731.53374999</v>
      </c>
      <c r="H238">
        <v>9742587.1312499996</v>
      </c>
      <c r="I238">
        <v>11977534.061250007</v>
      </c>
      <c r="J238">
        <v>16177096.381249998</v>
      </c>
      <c r="K238">
        <v>53179949.107500002</v>
      </c>
    </row>
    <row r="239" spans="6:11" x14ac:dyDescent="0.3">
      <c r="F239" s="56" t="s">
        <v>656</v>
      </c>
      <c r="G239">
        <v>14795914.289999994</v>
      </c>
      <c r="H239">
        <v>14686625.866249997</v>
      </c>
      <c r="I239">
        <v>12251147.898750002</v>
      </c>
      <c r="J239">
        <v>13431295.69125</v>
      </c>
      <c r="K239">
        <v>55164983.746249989</v>
      </c>
    </row>
    <row r="240" spans="6:11" x14ac:dyDescent="0.3">
      <c r="F240" s="56" t="s">
        <v>1821</v>
      </c>
      <c r="G240">
        <v>58280950.204999976</v>
      </c>
      <c r="H240">
        <v>48948775.498750001</v>
      </c>
      <c r="I240">
        <v>53858216.380000018</v>
      </c>
      <c r="J240">
        <v>53814762.461249992</v>
      </c>
      <c r="K240">
        <v>214902704.54499996</v>
      </c>
    </row>
    <row r="263" spans="6:8" x14ac:dyDescent="0.3">
      <c r="F263" s="59" t="s">
        <v>357</v>
      </c>
      <c r="G263" t="s">
        <v>3089</v>
      </c>
      <c r="H263" t="s">
        <v>3102</v>
      </c>
    </row>
    <row r="264" spans="6:8" x14ac:dyDescent="0.3">
      <c r="F264" s="56" t="s">
        <v>647</v>
      </c>
      <c r="G264">
        <v>832034.54625000001</v>
      </c>
      <c r="H264">
        <v>969338.04999999981</v>
      </c>
    </row>
    <row r="265" spans="6:8" x14ac:dyDescent="0.3">
      <c r="F265" s="56" t="s">
        <v>673</v>
      </c>
      <c r="G265">
        <v>1591864.5712499998</v>
      </c>
      <c r="H265">
        <v>2054999.0499999998</v>
      </c>
    </row>
    <row r="266" spans="6:8" x14ac:dyDescent="0.3">
      <c r="F266" s="56" t="s">
        <v>408</v>
      </c>
      <c r="G266">
        <v>1365706.1775</v>
      </c>
      <c r="H266">
        <v>1566587.3</v>
      </c>
    </row>
    <row r="267" spans="6:8" x14ac:dyDescent="0.3">
      <c r="F267" s="56" t="s">
        <v>406</v>
      </c>
      <c r="G267">
        <v>1755827.6025000007</v>
      </c>
      <c r="H267">
        <v>1994942.3</v>
      </c>
    </row>
    <row r="268" spans="6:8" x14ac:dyDescent="0.3">
      <c r="F268" s="56" t="s">
        <v>416</v>
      </c>
      <c r="G268">
        <v>1765922.5162500003</v>
      </c>
      <c r="H268">
        <v>2105893.4500000007</v>
      </c>
    </row>
    <row r="269" spans="6:8" x14ac:dyDescent="0.3">
      <c r="F269" s="56" t="s">
        <v>377</v>
      </c>
      <c r="G269">
        <v>1709895.7912499993</v>
      </c>
      <c r="H269">
        <v>1617891.4500000002</v>
      </c>
    </row>
    <row r="270" spans="6:8" x14ac:dyDescent="0.3">
      <c r="F270" s="56" t="s">
        <v>641</v>
      </c>
      <c r="G270">
        <v>1455605.2125000011</v>
      </c>
      <c r="H270">
        <v>1445859.5</v>
      </c>
    </row>
    <row r="271" spans="6:8" x14ac:dyDescent="0.3">
      <c r="F271" s="56" t="s">
        <v>664</v>
      </c>
      <c r="G271">
        <v>1073053.2899999998</v>
      </c>
      <c r="H271">
        <v>1100592.8</v>
      </c>
    </row>
    <row r="272" spans="6:8" x14ac:dyDescent="0.3">
      <c r="F272" s="56" t="s">
        <v>653</v>
      </c>
      <c r="G272">
        <v>1008799.5224999997</v>
      </c>
      <c r="H272">
        <v>1238263.7000000002</v>
      </c>
    </row>
    <row r="273" spans="6:8" x14ac:dyDescent="0.3">
      <c r="F273" s="56" t="s">
        <v>785</v>
      </c>
      <c r="G273">
        <v>829434.73499999999</v>
      </c>
      <c r="H273">
        <v>1022305.1999999998</v>
      </c>
    </row>
    <row r="274" spans="6:8" x14ac:dyDescent="0.3">
      <c r="F274" s="56" t="s">
        <v>403</v>
      </c>
      <c r="G274">
        <v>1605067.9800000002</v>
      </c>
      <c r="H274">
        <v>1589984.5999999996</v>
      </c>
    </row>
    <row r="275" spans="6:8" x14ac:dyDescent="0.3">
      <c r="F275" s="56" t="s">
        <v>1821</v>
      </c>
      <c r="G275">
        <v>14993211.944999998</v>
      </c>
      <c r="H275">
        <v>16706657.4</v>
      </c>
    </row>
    <row r="295" spans="3:11" x14ac:dyDescent="0.3">
      <c r="C295" s="59" t="s">
        <v>1822</v>
      </c>
      <c r="D295" s="59" t="s">
        <v>3103</v>
      </c>
    </row>
    <row r="296" spans="3:11" x14ac:dyDescent="0.3">
      <c r="C296" s="59" t="s">
        <v>357</v>
      </c>
      <c r="D296" t="s">
        <v>372</v>
      </c>
      <c r="E296" t="s">
        <v>1821</v>
      </c>
    </row>
    <row r="297" spans="3:11" x14ac:dyDescent="0.3">
      <c r="C297" s="56" t="s">
        <v>647</v>
      </c>
      <c r="D297">
        <v>3537054.87</v>
      </c>
      <c r="E297">
        <v>3537054.87</v>
      </c>
    </row>
    <row r="298" spans="3:11" x14ac:dyDescent="0.3">
      <c r="C298" s="56" t="s">
        <v>673</v>
      </c>
      <c r="D298">
        <v>6806989.1175000006</v>
      </c>
      <c r="E298">
        <v>6806989.1175000006</v>
      </c>
    </row>
    <row r="299" spans="3:11" x14ac:dyDescent="0.3">
      <c r="C299" s="56" t="s">
        <v>408</v>
      </c>
      <c r="D299">
        <v>5796888.2649999987</v>
      </c>
      <c r="E299">
        <v>5796888.2649999987</v>
      </c>
    </row>
    <row r="300" spans="3:11" x14ac:dyDescent="0.3">
      <c r="C300" s="56" t="s">
        <v>406</v>
      </c>
      <c r="D300">
        <v>8423720.5325000007</v>
      </c>
      <c r="E300">
        <v>8423720.5325000007</v>
      </c>
    </row>
    <row r="301" spans="3:11" x14ac:dyDescent="0.3">
      <c r="C301" s="56" t="s">
        <v>416</v>
      </c>
      <c r="D301">
        <v>7229001.168750002</v>
      </c>
      <c r="E301">
        <v>7229001.168750002</v>
      </c>
    </row>
    <row r="302" spans="3:11" x14ac:dyDescent="0.3">
      <c r="C302" s="56" t="s">
        <v>377</v>
      </c>
      <c r="D302">
        <v>7652004.6924999999</v>
      </c>
      <c r="E302">
        <v>7652004.6924999999</v>
      </c>
    </row>
    <row r="303" spans="3:11" x14ac:dyDescent="0.3">
      <c r="C303" s="56" t="s">
        <v>641</v>
      </c>
      <c r="D303">
        <v>5266486.5975000001</v>
      </c>
      <c r="E303">
        <v>5266486.5975000001</v>
      </c>
      <c r="J303" s="59" t="s">
        <v>210</v>
      </c>
      <c r="K303" t="s">
        <v>3100</v>
      </c>
    </row>
    <row r="304" spans="3:11" x14ac:dyDescent="0.3">
      <c r="C304" s="56" t="s">
        <v>664</v>
      </c>
      <c r="D304">
        <v>6203337.3799999999</v>
      </c>
      <c r="E304">
        <v>6203337.3799999999</v>
      </c>
      <c r="J304" s="56" t="s">
        <v>246</v>
      </c>
      <c r="K304">
        <v>1382</v>
      </c>
    </row>
    <row r="305" spans="3:11" x14ac:dyDescent="0.3">
      <c r="C305" s="56" t="s">
        <v>653</v>
      </c>
      <c r="D305">
        <v>4991549.0587499999</v>
      </c>
      <c r="E305">
        <v>4991549.0587499999</v>
      </c>
      <c r="J305" s="56" t="s">
        <v>245</v>
      </c>
      <c r="K305">
        <v>1721</v>
      </c>
    </row>
    <row r="306" spans="3:11" x14ac:dyDescent="0.3">
      <c r="C306" s="56" t="s">
        <v>785</v>
      </c>
      <c r="D306">
        <v>3523741.1025000005</v>
      </c>
      <c r="E306">
        <v>3523741.1025000005</v>
      </c>
      <c r="J306" s="56" t="s">
        <v>634</v>
      </c>
      <c r="K306">
        <v>1774</v>
      </c>
    </row>
    <row r="307" spans="3:11" x14ac:dyDescent="0.3">
      <c r="C307" s="56" t="s">
        <v>403</v>
      </c>
      <c r="D307">
        <v>8368655.9149999972</v>
      </c>
      <c r="E307">
        <v>8368655.9149999972</v>
      </c>
      <c r="J307" s="56" t="s">
        <v>640</v>
      </c>
      <c r="K307">
        <v>1514</v>
      </c>
    </row>
    <row r="308" spans="3:11" x14ac:dyDescent="0.3">
      <c r="C308" s="56" t="s">
        <v>1821</v>
      </c>
      <c r="D308">
        <v>67799428.700000003</v>
      </c>
      <c r="E308">
        <v>67799428.700000003</v>
      </c>
      <c r="J308" s="56" t="s">
        <v>216</v>
      </c>
      <c r="K308">
        <v>1624</v>
      </c>
    </row>
    <row r="309" spans="3:11" x14ac:dyDescent="0.3">
      <c r="J309" s="56" t="s">
        <v>710</v>
      </c>
      <c r="K309">
        <v>1395</v>
      </c>
    </row>
    <row r="310" spans="3:11" x14ac:dyDescent="0.3">
      <c r="J310" s="56" t="s">
        <v>652</v>
      </c>
      <c r="K310">
        <v>1727</v>
      </c>
    </row>
    <row r="311" spans="3:11" x14ac:dyDescent="0.3">
      <c r="J311" s="56" t="s">
        <v>685</v>
      </c>
      <c r="K311">
        <v>1958</v>
      </c>
    </row>
    <row r="312" spans="3:11" x14ac:dyDescent="0.3">
      <c r="J312" s="56" t="s">
        <v>784</v>
      </c>
      <c r="K312">
        <v>1445</v>
      </c>
    </row>
    <row r="313" spans="3:11" x14ac:dyDescent="0.3">
      <c r="J313" s="56" t="s">
        <v>672</v>
      </c>
      <c r="K313">
        <v>1488</v>
      </c>
    </row>
    <row r="314" spans="3:11" x14ac:dyDescent="0.3">
      <c r="J314" s="56" t="s">
        <v>663</v>
      </c>
      <c r="K314">
        <v>1867</v>
      </c>
    </row>
    <row r="315" spans="3:11" x14ac:dyDescent="0.3">
      <c r="J315" s="56" t="s">
        <v>660</v>
      </c>
      <c r="K315">
        <v>1798</v>
      </c>
    </row>
    <row r="316" spans="3:11" x14ac:dyDescent="0.3">
      <c r="J316" s="56" t="s">
        <v>675</v>
      </c>
      <c r="K316">
        <v>1338</v>
      </c>
    </row>
    <row r="317" spans="3:11" x14ac:dyDescent="0.3">
      <c r="J317" s="56" t="s">
        <v>698</v>
      </c>
      <c r="K317">
        <v>1207</v>
      </c>
    </row>
    <row r="318" spans="3:11" x14ac:dyDescent="0.3">
      <c r="J318" s="56" t="s">
        <v>690</v>
      </c>
      <c r="K318">
        <v>1577</v>
      </c>
    </row>
    <row r="319" spans="3:11" x14ac:dyDescent="0.3">
      <c r="J319" s="56" t="s">
        <v>681</v>
      </c>
      <c r="K319">
        <v>1689</v>
      </c>
    </row>
    <row r="320" spans="3:11" x14ac:dyDescent="0.3">
      <c r="J320" s="56" t="s">
        <v>718</v>
      </c>
      <c r="K320">
        <v>1663</v>
      </c>
    </row>
    <row r="321" spans="1:11" x14ac:dyDescent="0.3">
      <c r="J321" s="56" t="s">
        <v>740</v>
      </c>
      <c r="K321">
        <v>1311</v>
      </c>
    </row>
    <row r="322" spans="1:11" x14ac:dyDescent="0.3">
      <c r="J322" s="56" t="s">
        <v>1821</v>
      </c>
      <c r="K322">
        <v>28478</v>
      </c>
    </row>
    <row r="325" spans="1:11" x14ac:dyDescent="0.3">
      <c r="A325" t="s">
        <v>1822</v>
      </c>
      <c r="B325" t="s">
        <v>3088</v>
      </c>
    </row>
    <row r="326" spans="1:11" x14ac:dyDescent="0.3">
      <c r="A326">
        <v>214902704.54499975</v>
      </c>
      <c r="B326" s="57">
        <v>1</v>
      </c>
    </row>
    <row r="336" spans="1:11" x14ac:dyDescent="0.3">
      <c r="D336" s="59" t="s">
        <v>631</v>
      </c>
      <c r="E336" t="s">
        <v>1822</v>
      </c>
    </row>
    <row r="337" spans="4:10" x14ac:dyDescent="0.3">
      <c r="D337" s="56" t="s">
        <v>665</v>
      </c>
      <c r="E337">
        <v>58280950.20500005</v>
      </c>
    </row>
    <row r="338" spans="4:10" x14ac:dyDescent="0.3">
      <c r="D338" s="56" t="s">
        <v>643</v>
      </c>
      <c r="E338">
        <v>48948775.498750001</v>
      </c>
    </row>
    <row r="339" spans="4:10" x14ac:dyDescent="0.3">
      <c r="D339" s="56" t="s">
        <v>636</v>
      </c>
      <c r="E339">
        <v>53858216.379999995</v>
      </c>
    </row>
    <row r="340" spans="4:10" x14ac:dyDescent="0.3">
      <c r="D340" s="56" t="s">
        <v>649</v>
      </c>
      <c r="E340">
        <v>53814762.461250007</v>
      </c>
    </row>
    <row r="341" spans="4:10" x14ac:dyDescent="0.3">
      <c r="D341" s="56" t="s">
        <v>1821</v>
      </c>
      <c r="E341">
        <v>214902704.54500005</v>
      </c>
    </row>
    <row r="346" spans="4:10" x14ac:dyDescent="0.3">
      <c r="I346" s="59" t="s">
        <v>357</v>
      </c>
      <c r="J346" t="s">
        <v>3086</v>
      </c>
    </row>
    <row r="347" spans="4:10" x14ac:dyDescent="0.3">
      <c r="I347" s="56" t="s">
        <v>647</v>
      </c>
      <c r="J347">
        <v>11093793.950000003</v>
      </c>
    </row>
    <row r="348" spans="4:10" x14ac:dyDescent="0.3">
      <c r="I348" s="56" t="s">
        <v>673</v>
      </c>
      <c r="J348">
        <v>21224860.950000007</v>
      </c>
    </row>
    <row r="349" spans="4:10" x14ac:dyDescent="0.3">
      <c r="I349" s="56" t="s">
        <v>408</v>
      </c>
      <c r="J349">
        <v>18209415.699999999</v>
      </c>
    </row>
    <row r="350" spans="4:10" x14ac:dyDescent="0.3">
      <c r="I350" s="56" t="s">
        <v>406</v>
      </c>
      <c r="J350">
        <v>23411034.70000001</v>
      </c>
    </row>
    <row r="351" spans="4:10" x14ac:dyDescent="0.3">
      <c r="I351" s="56" t="s">
        <v>416</v>
      </c>
      <c r="J351">
        <v>23545633.549999993</v>
      </c>
    </row>
    <row r="352" spans="4:10" x14ac:dyDescent="0.3">
      <c r="I352" s="56" t="s">
        <v>377</v>
      </c>
      <c r="J352">
        <v>22798610.550000001</v>
      </c>
    </row>
    <row r="353" spans="9:10" x14ac:dyDescent="0.3">
      <c r="I353" s="56" t="s">
        <v>641</v>
      </c>
      <c r="J353">
        <v>19408069.5</v>
      </c>
    </row>
    <row r="354" spans="9:10" x14ac:dyDescent="0.3">
      <c r="I354" s="56" t="s">
        <v>664</v>
      </c>
      <c r="J354">
        <v>14307377.200000003</v>
      </c>
    </row>
    <row r="355" spans="9:10" x14ac:dyDescent="0.3">
      <c r="I355" s="56" t="s">
        <v>653</v>
      </c>
      <c r="J355">
        <v>13450660.299999999</v>
      </c>
    </row>
    <row r="356" spans="9:10" x14ac:dyDescent="0.3">
      <c r="I356" s="56" t="s">
        <v>785</v>
      </c>
      <c r="J356">
        <v>11059129.800000001</v>
      </c>
    </row>
    <row r="357" spans="9:10" x14ac:dyDescent="0.3">
      <c r="I357" s="56" t="s">
        <v>403</v>
      </c>
      <c r="J357">
        <v>21400906.400000006</v>
      </c>
    </row>
    <row r="358" spans="9:10" x14ac:dyDescent="0.3">
      <c r="I358" s="56" t="s">
        <v>1821</v>
      </c>
      <c r="J358">
        <v>199909492.60000005</v>
      </c>
    </row>
  </sheetData>
  <mergeCells count="3">
    <mergeCell ref="D17:F17"/>
    <mergeCell ref="D1:E1"/>
    <mergeCell ref="G1:H1"/>
  </mergeCells>
  <pageMargins left="0.7" right="0.7" top="0.75" bottom="0.75" header="0.3" footer="0.3"/>
  <drawing r:id="rId2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76A5-2687-486B-8DFA-902ADFD901BC}">
  <dimension ref="A1:AJ1201"/>
  <sheetViews>
    <sheetView topLeftCell="A994" zoomScale="17" zoomScaleNormal="96" workbookViewId="0">
      <selection activeCell="AB16" sqref="AB16"/>
    </sheetView>
  </sheetViews>
  <sheetFormatPr defaultRowHeight="14.4" x14ac:dyDescent="0.3"/>
  <cols>
    <col min="1" max="1" width="16.77734375" style="83" customWidth="1"/>
    <col min="2" max="2" width="25" style="80" customWidth="1"/>
    <col min="3" max="3" width="31.21875" style="80" customWidth="1"/>
    <col min="4" max="5" width="13.88671875" style="80" customWidth="1"/>
    <col min="6" max="6" width="22.33203125" style="80" customWidth="1"/>
    <col min="7" max="7" width="20.6640625" style="80" customWidth="1"/>
    <col min="8" max="8" width="21.21875" style="80" customWidth="1"/>
    <col min="9" max="9" width="13.88671875" style="80" customWidth="1"/>
    <col min="10" max="10" width="27.21875" style="80" customWidth="1"/>
    <col min="11" max="11" width="13.88671875" style="80" customWidth="1"/>
    <col min="12" max="12" width="13.88671875" style="85" customWidth="1"/>
    <col min="13" max="14" width="13.88671875" style="80" customWidth="1"/>
    <col min="15" max="15" width="22.44140625" style="80" customWidth="1"/>
    <col min="16" max="17" width="13.88671875" style="80" customWidth="1"/>
    <col min="18" max="18" width="29.88671875" style="85" customWidth="1"/>
    <col min="19" max="19" width="28.33203125" style="85" customWidth="1"/>
    <col min="20" max="20" width="18.21875" style="85" customWidth="1"/>
    <col min="21" max="21" width="13.88671875" style="80" customWidth="1"/>
    <col min="22" max="22" width="20.88671875" style="85" customWidth="1"/>
    <col min="23" max="23" width="13.88671875" style="80" customWidth="1"/>
    <col min="24" max="24" width="18.33203125" style="85" customWidth="1"/>
    <col min="25" max="25" width="19.21875" style="80" customWidth="1"/>
    <col min="26" max="26" width="26.21875" style="85" customWidth="1"/>
    <col min="27" max="27" width="18.33203125" style="80" customWidth="1"/>
    <col min="28" max="28" width="22.6640625" style="85" customWidth="1"/>
    <col min="29" max="29" width="28.5546875" style="84" customWidth="1"/>
    <col min="30" max="30" width="30.44140625" style="80" customWidth="1"/>
    <col min="31" max="32" width="13.88671875" style="80" customWidth="1"/>
    <col min="33" max="33" width="23.21875" style="80" customWidth="1"/>
    <col min="34" max="34" width="22.109375" style="80" customWidth="1"/>
    <col min="36" max="36" width="19.6640625" bestFit="1" customWidth="1"/>
    <col min="37" max="37" width="39.6640625" bestFit="1" customWidth="1"/>
    <col min="38" max="38" width="27.6640625" bestFit="1" customWidth="1"/>
    <col min="39" max="39" width="16.109375" bestFit="1" customWidth="1"/>
    <col min="40" max="40" width="17.6640625" bestFit="1" customWidth="1"/>
    <col min="41" max="41" width="25.21875" bestFit="1" customWidth="1"/>
    <col min="42" max="42" width="24.44140625" bestFit="1" customWidth="1"/>
    <col min="43" max="43" width="17.6640625" bestFit="1" customWidth="1"/>
    <col min="44" max="44" width="39.6640625" bestFit="1" customWidth="1"/>
    <col min="45" max="1238" width="24.44140625" bestFit="1" customWidth="1"/>
    <col min="1239" max="1239" width="16.109375" bestFit="1" customWidth="1"/>
  </cols>
  <sheetData>
    <row r="1" spans="1:34" x14ac:dyDescent="0.3">
      <c r="A1" s="83" t="s">
        <v>3133</v>
      </c>
      <c r="B1" s="80" t="s">
        <v>3104</v>
      </c>
      <c r="C1" s="80" t="s">
        <v>3137</v>
      </c>
      <c r="D1" s="80" t="s">
        <v>1823</v>
      </c>
      <c r="E1" s="80" t="s">
        <v>1824</v>
      </c>
      <c r="F1" s="80" t="s">
        <v>1825</v>
      </c>
      <c r="G1" s="80" t="s">
        <v>1826</v>
      </c>
      <c r="H1" s="80" t="s">
        <v>1827</v>
      </c>
      <c r="I1" s="80" t="s">
        <v>1828</v>
      </c>
      <c r="J1" s="80" t="s">
        <v>3132</v>
      </c>
      <c r="K1" s="80" t="s">
        <v>200</v>
      </c>
      <c r="L1" s="85" t="s">
        <v>3134</v>
      </c>
      <c r="M1" s="80" t="s">
        <v>3135</v>
      </c>
      <c r="N1" s="80" t="s">
        <v>3136</v>
      </c>
      <c r="O1" s="80" t="s">
        <v>361</v>
      </c>
      <c r="P1" s="80" t="s">
        <v>339</v>
      </c>
      <c r="Q1" s="80" t="s">
        <v>631</v>
      </c>
      <c r="R1" s="85" t="s">
        <v>3075</v>
      </c>
      <c r="S1" s="85" t="s">
        <v>1798</v>
      </c>
      <c r="T1" s="85" t="s">
        <v>3076</v>
      </c>
      <c r="U1" s="80" t="s">
        <v>1800</v>
      </c>
      <c r="V1" s="85" t="s">
        <v>3077</v>
      </c>
      <c r="W1" s="80" t="s">
        <v>1803</v>
      </c>
      <c r="X1" s="85" t="s">
        <v>3078</v>
      </c>
      <c r="Y1" s="80" t="s">
        <v>3105</v>
      </c>
      <c r="Z1" s="85" t="s">
        <v>3106</v>
      </c>
      <c r="AA1" s="80" t="s">
        <v>3079</v>
      </c>
      <c r="AB1" s="85" t="s">
        <v>3080</v>
      </c>
      <c r="AC1" s="84" t="s">
        <v>3083</v>
      </c>
      <c r="AD1" s="80" t="s">
        <v>3081</v>
      </c>
      <c r="AE1" s="80" t="s">
        <v>3084</v>
      </c>
      <c r="AF1" s="80" t="s">
        <v>3082</v>
      </c>
      <c r="AG1" s="80" t="s">
        <v>1809</v>
      </c>
      <c r="AH1" s="80" t="s">
        <v>3172</v>
      </c>
    </row>
    <row r="2" spans="1:34" x14ac:dyDescent="0.3">
      <c r="A2" s="83">
        <v>45832</v>
      </c>
      <c r="B2" s="80" t="s">
        <v>1829</v>
      </c>
      <c r="C2" s="80" t="s">
        <v>1830</v>
      </c>
      <c r="D2" s="80" t="s">
        <v>1831</v>
      </c>
      <c r="E2" s="80">
        <v>75</v>
      </c>
      <c r="F2" s="80" t="s">
        <v>1832</v>
      </c>
      <c r="G2" s="80" t="s">
        <v>1833</v>
      </c>
      <c r="H2" s="80" t="s">
        <v>1834</v>
      </c>
      <c r="I2" s="80" t="s">
        <v>1835</v>
      </c>
      <c r="J2" s="80" t="s">
        <v>1836</v>
      </c>
      <c r="K2" s="80">
        <v>5</v>
      </c>
      <c r="L2" s="85">
        <v>6320</v>
      </c>
      <c r="M2" s="80">
        <v>15</v>
      </c>
      <c r="N2" s="80">
        <v>7.5</v>
      </c>
      <c r="O2" s="80" t="s">
        <v>372</v>
      </c>
      <c r="P2" s="80" t="s">
        <v>1837</v>
      </c>
      <c r="Q2" s="80" t="s">
        <v>636</v>
      </c>
      <c r="R2" s="85">
        <f t="shared" ref="R2:R65" si="0">SUM(K2*L2)</f>
        <v>31600</v>
      </c>
      <c r="S2" s="85">
        <f t="shared" ref="S2:S65" si="1">SUM(R2*M2%)</f>
        <v>4740</v>
      </c>
      <c r="T2" s="85">
        <f t="shared" ref="T2:T65" si="2">SUM(R2-S2)</f>
        <v>26860</v>
      </c>
      <c r="U2" s="80">
        <f t="shared" ref="U2:U65" si="3">SUM(T2*N2%)</f>
        <v>2014.5</v>
      </c>
      <c r="V2" s="85">
        <f>SUM(T2+U2)</f>
        <v>28874.5</v>
      </c>
      <c r="W2" s="81">
        <v>7.4999999999999997E-2</v>
      </c>
      <c r="X2" s="85">
        <f>$W$4*T2</f>
        <v>2014.5</v>
      </c>
      <c r="Y2" s="80">
        <v>2000</v>
      </c>
      <c r="Z2" s="85">
        <f>$Y$4+V2</f>
        <v>30874.5</v>
      </c>
      <c r="AA2" s="80" t="str" cm="1">
        <f t="array" ref="AA2">_xlfn.IFS(V2&gt;=150000,"High Cost",V2&gt;=0,"Normal Cost")</f>
        <v>Normal Cost</v>
      </c>
      <c r="AB2" s="85">
        <f t="shared" ref="AB2:AB65" si="4">IF(P2="NHIS",10%*V2,0)</f>
        <v>0</v>
      </c>
      <c r="AC2" s="84">
        <f>SUM(V2-AB2)</f>
        <v>28874.5</v>
      </c>
      <c r="AD2" s="80" t="str" cm="1">
        <f t="array" ref="AD2">_xlfn.IFS(E2&gt;=60,"Senior ",E2&gt;=18,"Adult",E2&gt;=0,"Child")</f>
        <v xml:space="preserve">Senior </v>
      </c>
      <c r="AE2" s="80" t="str">
        <f>TEXT(A2,"mmmm")</f>
        <v>June</v>
      </c>
      <c r="AF2" s="80" t="str">
        <f t="shared" ref="AF2:AF65" si="5">RIGHT(B2,5)</f>
        <v>00001</v>
      </c>
      <c r="AG2" s="80" t="str">
        <f t="shared" ref="AG2:AG65" si="6">_xlfn.CONCAT(C2,"-",D2)</f>
        <v>Joy-Female</v>
      </c>
      <c r="AH2" s="85">
        <f>SUM(Z:Z)/1200</f>
        <v>112153.55602395827</v>
      </c>
    </row>
    <row r="3" spans="1:34" x14ac:dyDescent="0.3">
      <c r="A3" s="83">
        <v>45848</v>
      </c>
      <c r="B3" s="80" t="s">
        <v>1838</v>
      </c>
      <c r="C3" s="80" t="s">
        <v>1839</v>
      </c>
      <c r="D3" s="80" t="s">
        <v>1831</v>
      </c>
      <c r="E3" s="80">
        <v>30</v>
      </c>
      <c r="F3" s="80" t="s">
        <v>1840</v>
      </c>
      <c r="G3" s="80" t="s">
        <v>1841</v>
      </c>
      <c r="H3" s="80" t="s">
        <v>1842</v>
      </c>
      <c r="I3" s="80" t="s">
        <v>1843</v>
      </c>
      <c r="J3" s="80" t="s">
        <v>1836</v>
      </c>
      <c r="K3" s="80">
        <v>3</v>
      </c>
      <c r="L3" s="85">
        <v>47658</v>
      </c>
      <c r="M3" s="80">
        <v>10</v>
      </c>
      <c r="N3" s="80">
        <v>7.5</v>
      </c>
      <c r="O3" s="80" t="s">
        <v>372</v>
      </c>
      <c r="P3" s="80" t="s">
        <v>1844</v>
      </c>
      <c r="Q3" s="80" t="s">
        <v>636</v>
      </c>
      <c r="R3" s="85">
        <f t="shared" si="0"/>
        <v>142974</v>
      </c>
      <c r="S3" s="85">
        <f t="shared" si="1"/>
        <v>14297.400000000001</v>
      </c>
      <c r="T3" s="85">
        <f t="shared" si="2"/>
        <v>128676.6</v>
      </c>
      <c r="U3" s="80">
        <f t="shared" si="3"/>
        <v>9650.7450000000008</v>
      </c>
      <c r="V3" s="85">
        <f t="shared" ref="V3:V65" si="7">SUM(T3+U3)</f>
        <v>138327.345</v>
      </c>
      <c r="W3" s="81">
        <v>7.4999999999999997E-2</v>
      </c>
      <c r="X3" s="85">
        <f>$W$4*T3</f>
        <v>9650.7450000000008</v>
      </c>
      <c r="Y3" s="80">
        <v>2000</v>
      </c>
      <c r="Z3" s="85">
        <f t="shared" ref="Z3:Z66" si="8">$Y$4+V3</f>
        <v>140327.345</v>
      </c>
      <c r="AA3" s="80" t="str" cm="1">
        <f t="array" ref="AA3">_xlfn.IFS(V3&gt;=150000,"High Cost",V3&gt;=0,"Normal Cost")</f>
        <v>Normal Cost</v>
      </c>
      <c r="AB3" s="85">
        <f>IF(P3="NHIS",10%*V3,0)</f>
        <v>13832.7345</v>
      </c>
      <c r="AC3" s="84">
        <f t="shared" ref="AC3:AC65" si="9">SUM(V3-AB3)</f>
        <v>124494.6105</v>
      </c>
      <c r="AD3" s="80" t="str" cm="1">
        <f t="array" ref="AD3">_xlfn.IFS(E3&gt;=60,"Senior ",E3&gt;=18,"Adult",E3&gt;=0,"Child")</f>
        <v>Adult</v>
      </c>
      <c r="AE3" s="80" t="str">
        <f>TEXT(A3,"mmmm")</f>
        <v>July</v>
      </c>
      <c r="AF3" s="80" t="str">
        <f t="shared" si="5"/>
        <v>00002</v>
      </c>
      <c r="AG3" s="80" t="str">
        <f t="shared" si="6"/>
        <v>Bello-Female</v>
      </c>
      <c r="AH3" s="85">
        <f t="shared" ref="AH3:AH66" si="10">SUM(Z:Z)/1200</f>
        <v>112153.55602395827</v>
      </c>
    </row>
    <row r="4" spans="1:34" x14ac:dyDescent="0.3">
      <c r="A4" s="83">
        <v>45853</v>
      </c>
      <c r="B4" s="80" t="s">
        <v>1845</v>
      </c>
      <c r="C4" s="80" t="s">
        <v>1846</v>
      </c>
      <c r="D4" s="80" t="s">
        <v>1847</v>
      </c>
      <c r="E4" s="80">
        <v>26</v>
      </c>
      <c r="F4" s="80" t="s">
        <v>1848</v>
      </c>
      <c r="G4" s="80" t="s">
        <v>1849</v>
      </c>
      <c r="H4" s="80" t="s">
        <v>1850</v>
      </c>
      <c r="I4" s="80" t="s">
        <v>1851</v>
      </c>
      <c r="J4" s="80" t="s">
        <v>1848</v>
      </c>
      <c r="K4" s="80">
        <v>3</v>
      </c>
      <c r="L4" s="85">
        <v>3545</v>
      </c>
      <c r="M4" s="80">
        <v>10</v>
      </c>
      <c r="N4" s="80">
        <v>7.5</v>
      </c>
      <c r="O4" s="80" t="s">
        <v>384</v>
      </c>
      <c r="P4" s="80" t="s">
        <v>1852</v>
      </c>
      <c r="Q4" s="80" t="s">
        <v>636</v>
      </c>
      <c r="R4" s="85">
        <f t="shared" si="0"/>
        <v>10635</v>
      </c>
      <c r="S4" s="85">
        <f t="shared" si="1"/>
        <v>1063.5</v>
      </c>
      <c r="T4" s="85">
        <f t="shared" si="2"/>
        <v>9571.5</v>
      </c>
      <c r="U4" s="80">
        <f t="shared" si="3"/>
        <v>717.86249999999995</v>
      </c>
      <c r="V4" s="85">
        <f t="shared" si="7"/>
        <v>10289.362499999999</v>
      </c>
      <c r="W4" s="81">
        <v>7.4999999999999997E-2</v>
      </c>
      <c r="X4" s="85">
        <f t="shared" ref="X4:X67" si="11">$W$4*T4</f>
        <v>717.86249999999995</v>
      </c>
      <c r="Y4" s="80">
        <v>2000</v>
      </c>
      <c r="Z4" s="85">
        <f t="shared" si="8"/>
        <v>12289.362499999999</v>
      </c>
      <c r="AA4" s="80" t="str" cm="1">
        <f t="array" ref="AA4">_xlfn.IFS(V4&gt;=150000,"High Cost",V4&gt;=0,"Normal Cost")</f>
        <v>Normal Cost</v>
      </c>
      <c r="AB4" s="85">
        <f t="shared" si="4"/>
        <v>0</v>
      </c>
      <c r="AC4" s="84">
        <f t="shared" si="9"/>
        <v>10289.362499999999</v>
      </c>
      <c r="AD4" s="80" t="str" cm="1">
        <f t="array" ref="AD4">_xlfn.IFS(E4&gt;=60,"Senior ",E4&gt;=18,"Adult",E4&gt;=0,"Child")</f>
        <v>Adult</v>
      </c>
      <c r="AE4" s="80" t="str">
        <f t="shared" ref="AE4:AE65" si="12">TEXT(A4,"mmmm")</f>
        <v>July</v>
      </c>
      <c r="AF4" s="80" t="str">
        <f t="shared" si="5"/>
        <v>00003</v>
      </c>
      <c r="AG4" s="80" t="str">
        <f t="shared" si="6"/>
        <v>Hauwa-Male</v>
      </c>
      <c r="AH4" s="85">
        <f t="shared" si="10"/>
        <v>112153.55602395827</v>
      </c>
    </row>
    <row r="5" spans="1:34" x14ac:dyDescent="0.3">
      <c r="A5" s="83">
        <v>45833</v>
      </c>
      <c r="B5" s="80" t="s">
        <v>1853</v>
      </c>
      <c r="C5" s="80" t="s">
        <v>1846</v>
      </c>
      <c r="D5" s="80" t="s">
        <v>1847</v>
      </c>
      <c r="E5" s="80">
        <v>4</v>
      </c>
      <c r="F5" s="80" t="s">
        <v>1832</v>
      </c>
      <c r="G5" s="80" t="s">
        <v>1833</v>
      </c>
      <c r="H5" s="80" t="s">
        <v>1834</v>
      </c>
      <c r="I5" s="80" t="s">
        <v>1835</v>
      </c>
      <c r="J5" s="80" t="s">
        <v>1848</v>
      </c>
      <c r="K5" s="80">
        <v>5</v>
      </c>
      <c r="L5" s="85">
        <v>5356</v>
      </c>
      <c r="M5" s="80">
        <v>0</v>
      </c>
      <c r="N5" s="80">
        <v>7.5</v>
      </c>
      <c r="O5" s="80" t="s">
        <v>384</v>
      </c>
      <c r="P5" s="80" t="s">
        <v>1837</v>
      </c>
      <c r="Q5" s="80" t="s">
        <v>636</v>
      </c>
      <c r="R5" s="85">
        <f t="shared" si="0"/>
        <v>26780</v>
      </c>
      <c r="S5" s="85">
        <f t="shared" si="1"/>
        <v>0</v>
      </c>
      <c r="T5" s="85">
        <f t="shared" si="2"/>
        <v>26780</v>
      </c>
      <c r="U5" s="80">
        <f t="shared" si="3"/>
        <v>2008.5</v>
      </c>
      <c r="V5" s="85">
        <f t="shared" si="7"/>
        <v>28788.5</v>
      </c>
      <c r="W5" s="81">
        <v>7.4999999999999997E-2</v>
      </c>
      <c r="X5" s="85">
        <f t="shared" si="11"/>
        <v>2008.5</v>
      </c>
      <c r="Y5" s="80">
        <v>2000</v>
      </c>
      <c r="Z5" s="85">
        <f>$Y$4+V5</f>
        <v>30788.5</v>
      </c>
      <c r="AA5" s="80" t="str" cm="1">
        <f t="array" ref="AA5">_xlfn.IFS(V5&gt;=150000,"High Cost",V5&gt;=0,"Normal Cost")</f>
        <v>Normal Cost</v>
      </c>
      <c r="AB5" s="85">
        <f t="shared" si="4"/>
        <v>0</v>
      </c>
      <c r="AC5" s="84">
        <f t="shared" si="9"/>
        <v>28788.5</v>
      </c>
      <c r="AD5" s="80" t="str" cm="1">
        <f t="array" ref="AD5">_xlfn.IFS(E5&gt;=60,"Senior ",E5&gt;=18,"Adult",E5&gt;=0,"Child")</f>
        <v>Child</v>
      </c>
      <c r="AE5" s="80" t="str">
        <f t="shared" si="12"/>
        <v>June</v>
      </c>
      <c r="AF5" s="80" t="str">
        <f t="shared" si="5"/>
        <v>00004</v>
      </c>
      <c r="AG5" s="80" t="str">
        <f t="shared" si="6"/>
        <v>Hauwa-Male</v>
      </c>
      <c r="AH5" s="85">
        <f t="shared" si="10"/>
        <v>112153.55602395827</v>
      </c>
    </row>
    <row r="6" spans="1:34" x14ac:dyDescent="0.3">
      <c r="A6" s="83">
        <v>45848</v>
      </c>
      <c r="B6" s="80" t="s">
        <v>1854</v>
      </c>
      <c r="C6" s="80" t="s">
        <v>1846</v>
      </c>
      <c r="D6" s="80" t="s">
        <v>1831</v>
      </c>
      <c r="E6" s="80">
        <v>69</v>
      </c>
      <c r="F6" s="80" t="s">
        <v>1855</v>
      </c>
      <c r="G6" s="80" t="s">
        <v>1856</v>
      </c>
      <c r="H6" s="80" t="s">
        <v>1857</v>
      </c>
      <c r="I6" s="80" t="s">
        <v>1843</v>
      </c>
      <c r="J6" s="80" t="s">
        <v>1858</v>
      </c>
      <c r="K6" s="80">
        <v>1</v>
      </c>
      <c r="L6" s="85">
        <v>10329</v>
      </c>
      <c r="M6" s="80">
        <v>10</v>
      </c>
      <c r="N6" s="80">
        <v>7.5</v>
      </c>
      <c r="O6" s="80" t="s">
        <v>392</v>
      </c>
      <c r="P6" s="80" t="s">
        <v>1837</v>
      </c>
      <c r="Q6" s="80" t="s">
        <v>643</v>
      </c>
      <c r="R6" s="85">
        <f t="shared" si="0"/>
        <v>10329</v>
      </c>
      <c r="S6" s="85">
        <f t="shared" si="1"/>
        <v>1032.9000000000001</v>
      </c>
      <c r="T6" s="85">
        <f t="shared" si="2"/>
        <v>9296.1</v>
      </c>
      <c r="U6" s="80">
        <f t="shared" si="3"/>
        <v>697.20749999999998</v>
      </c>
      <c r="V6" s="85">
        <f t="shared" si="7"/>
        <v>9993.3075000000008</v>
      </c>
      <c r="W6" s="81">
        <v>7.4999999999999997E-2</v>
      </c>
      <c r="X6" s="85">
        <f t="shared" si="11"/>
        <v>697.20749999999998</v>
      </c>
      <c r="Y6" s="80">
        <v>2000</v>
      </c>
      <c r="Z6" s="85">
        <f t="shared" si="8"/>
        <v>11993.307500000001</v>
      </c>
      <c r="AA6" s="80" t="str" cm="1">
        <f t="array" ref="AA6">_xlfn.IFS(V6&gt;=150000,"High Cost",V6&gt;=0,"Normal Cost")</f>
        <v>Normal Cost</v>
      </c>
      <c r="AB6" s="85">
        <f t="shared" si="4"/>
        <v>0</v>
      </c>
      <c r="AC6" s="84">
        <f t="shared" si="9"/>
        <v>9993.3075000000008</v>
      </c>
      <c r="AD6" s="80" t="str" cm="1">
        <f t="array" ref="AD6">_xlfn.IFS(E6&gt;=60,"Senior ",E6&gt;=18,"Adult",E6&gt;=0,"Child")</f>
        <v xml:space="preserve">Senior </v>
      </c>
      <c r="AE6" s="80" t="str">
        <f t="shared" si="12"/>
        <v>July</v>
      </c>
      <c r="AF6" s="80" t="str">
        <f t="shared" si="5"/>
        <v>00005</v>
      </c>
      <c r="AG6" s="80" t="str">
        <f t="shared" si="6"/>
        <v>Hauwa-Female</v>
      </c>
      <c r="AH6" s="85">
        <f t="shared" si="10"/>
        <v>112153.55602395827</v>
      </c>
    </row>
    <row r="7" spans="1:34" x14ac:dyDescent="0.3">
      <c r="A7" s="83">
        <v>45852</v>
      </c>
      <c r="B7" s="80" t="s">
        <v>1859</v>
      </c>
      <c r="C7" s="80" t="s">
        <v>1846</v>
      </c>
      <c r="D7" s="80" t="s">
        <v>1831</v>
      </c>
      <c r="E7" s="80">
        <v>15</v>
      </c>
      <c r="F7" s="80" t="s">
        <v>1832</v>
      </c>
      <c r="G7" s="80" t="s">
        <v>1860</v>
      </c>
      <c r="H7" s="80" t="s">
        <v>1834</v>
      </c>
      <c r="I7" s="80" t="s">
        <v>1861</v>
      </c>
      <c r="J7" s="80" t="s">
        <v>1848</v>
      </c>
      <c r="K7" s="80">
        <v>2</v>
      </c>
      <c r="L7" s="85">
        <v>12135</v>
      </c>
      <c r="M7" s="80">
        <v>0</v>
      </c>
      <c r="N7" s="80">
        <v>7.5</v>
      </c>
      <c r="O7" s="80" t="s">
        <v>384</v>
      </c>
      <c r="P7" s="80" t="s">
        <v>1844</v>
      </c>
      <c r="Q7" s="80" t="s">
        <v>636</v>
      </c>
      <c r="R7" s="85">
        <f t="shared" si="0"/>
        <v>24270</v>
      </c>
      <c r="S7" s="85">
        <f t="shared" si="1"/>
        <v>0</v>
      </c>
      <c r="T7" s="85">
        <f t="shared" si="2"/>
        <v>24270</v>
      </c>
      <c r="U7" s="80">
        <f t="shared" si="3"/>
        <v>1820.25</v>
      </c>
      <c r="V7" s="85">
        <f t="shared" si="7"/>
        <v>26090.25</v>
      </c>
      <c r="W7" s="81">
        <v>7.4999999999999997E-2</v>
      </c>
      <c r="X7" s="85">
        <f t="shared" si="11"/>
        <v>1820.25</v>
      </c>
      <c r="Y7" s="80">
        <v>2000</v>
      </c>
      <c r="Z7" s="85">
        <f t="shared" si="8"/>
        <v>28090.25</v>
      </c>
      <c r="AA7" s="80" t="str" cm="1">
        <f t="array" ref="AA7">_xlfn.IFS(V7&gt;=150000,"High Cost",V7&gt;=0,"Normal Cost")</f>
        <v>Normal Cost</v>
      </c>
      <c r="AB7" s="85">
        <f t="shared" si="4"/>
        <v>2609.0250000000001</v>
      </c>
      <c r="AC7" s="84">
        <f t="shared" si="9"/>
        <v>23481.224999999999</v>
      </c>
      <c r="AD7" s="80" t="str" cm="1">
        <f t="array" ref="AD7">_xlfn.IFS(E7&gt;=60,"Senior ",E7&gt;=18,"Adult",E7&gt;=0,"Child")</f>
        <v>Child</v>
      </c>
      <c r="AE7" s="80" t="str">
        <f t="shared" si="12"/>
        <v>July</v>
      </c>
      <c r="AF7" s="80" t="str">
        <f t="shared" si="5"/>
        <v>00006</v>
      </c>
      <c r="AG7" s="80" t="str">
        <f t="shared" si="6"/>
        <v>Hauwa-Female</v>
      </c>
      <c r="AH7" s="85">
        <f t="shared" si="10"/>
        <v>112153.55602395827</v>
      </c>
    </row>
    <row r="8" spans="1:34" x14ac:dyDescent="0.3">
      <c r="A8" s="83">
        <v>45831</v>
      </c>
      <c r="B8" s="80" t="s">
        <v>1862</v>
      </c>
      <c r="C8" s="80" t="s">
        <v>1863</v>
      </c>
      <c r="D8" s="80" t="s">
        <v>1831</v>
      </c>
      <c r="E8" s="80">
        <v>43</v>
      </c>
      <c r="F8" s="80" t="s">
        <v>1864</v>
      </c>
      <c r="G8" s="80" t="s">
        <v>1865</v>
      </c>
      <c r="H8" s="80" t="s">
        <v>1842</v>
      </c>
      <c r="I8" s="80" t="s">
        <v>1866</v>
      </c>
      <c r="J8" s="80" t="s">
        <v>1848</v>
      </c>
      <c r="K8" s="80">
        <v>4</v>
      </c>
      <c r="L8" s="85">
        <v>23450</v>
      </c>
      <c r="M8" s="80">
        <v>0</v>
      </c>
      <c r="N8" s="80">
        <v>7.5</v>
      </c>
      <c r="O8" s="80" t="s">
        <v>384</v>
      </c>
      <c r="P8" s="80" t="s">
        <v>1837</v>
      </c>
      <c r="Q8" s="80" t="s">
        <v>649</v>
      </c>
      <c r="R8" s="85">
        <f t="shared" si="0"/>
        <v>93800</v>
      </c>
      <c r="S8" s="85">
        <f t="shared" si="1"/>
        <v>0</v>
      </c>
      <c r="T8" s="85">
        <f t="shared" si="2"/>
        <v>93800</v>
      </c>
      <c r="U8" s="80">
        <f t="shared" si="3"/>
        <v>7035</v>
      </c>
      <c r="V8" s="85">
        <f t="shared" si="7"/>
        <v>100835</v>
      </c>
      <c r="W8" s="81">
        <v>7.4999999999999997E-2</v>
      </c>
      <c r="X8" s="85">
        <f t="shared" si="11"/>
        <v>7035</v>
      </c>
      <c r="Y8" s="80">
        <v>2000</v>
      </c>
      <c r="Z8" s="85">
        <f t="shared" si="8"/>
        <v>102835</v>
      </c>
      <c r="AA8" s="80" t="str" cm="1">
        <f t="array" ref="AA8">_xlfn.IFS(V8&gt;=150000,"High Cost",V8&gt;=0,"Normal Cost")</f>
        <v>Normal Cost</v>
      </c>
      <c r="AB8" s="85">
        <f t="shared" si="4"/>
        <v>0</v>
      </c>
      <c r="AC8" s="84">
        <f t="shared" si="9"/>
        <v>100835</v>
      </c>
      <c r="AD8" s="80" t="str" cm="1">
        <f t="array" ref="AD8">_xlfn.IFS(E8&gt;=60,"Senior ",E8&gt;=18,"Adult",E8&gt;=0,"Child")</f>
        <v>Adult</v>
      </c>
      <c r="AE8" s="80" t="str">
        <f t="shared" si="12"/>
        <v>June</v>
      </c>
      <c r="AF8" s="80" t="str">
        <f t="shared" si="5"/>
        <v>00007</v>
      </c>
      <c r="AG8" s="80" t="str">
        <f t="shared" si="6"/>
        <v>Esther-Female</v>
      </c>
      <c r="AH8" s="85">
        <f t="shared" si="10"/>
        <v>112153.55602395827</v>
      </c>
    </row>
    <row r="9" spans="1:34" x14ac:dyDescent="0.3">
      <c r="A9" s="83">
        <v>45814</v>
      </c>
      <c r="B9" s="80" t="s">
        <v>1867</v>
      </c>
      <c r="C9" s="80" t="s">
        <v>1863</v>
      </c>
      <c r="D9" s="80" t="s">
        <v>1847</v>
      </c>
      <c r="E9" s="80">
        <v>47</v>
      </c>
      <c r="F9" s="80" t="s">
        <v>1864</v>
      </c>
      <c r="G9" s="80" t="s">
        <v>1868</v>
      </c>
      <c r="H9" s="80" t="s">
        <v>1869</v>
      </c>
      <c r="I9" s="80" t="s">
        <v>1835</v>
      </c>
      <c r="J9" s="80" t="s">
        <v>1836</v>
      </c>
      <c r="K9" s="80">
        <v>5</v>
      </c>
      <c r="L9" s="85">
        <v>16663</v>
      </c>
      <c r="M9" s="80">
        <v>5</v>
      </c>
      <c r="N9" s="80">
        <v>7.5</v>
      </c>
      <c r="O9" s="80" t="s">
        <v>392</v>
      </c>
      <c r="P9" s="80" t="s">
        <v>1852</v>
      </c>
      <c r="Q9" s="80" t="s">
        <v>643</v>
      </c>
      <c r="R9" s="85">
        <f t="shared" si="0"/>
        <v>83315</v>
      </c>
      <c r="S9" s="85">
        <f t="shared" si="1"/>
        <v>4165.75</v>
      </c>
      <c r="T9" s="85">
        <f t="shared" si="2"/>
        <v>79149.25</v>
      </c>
      <c r="U9" s="80">
        <f t="shared" si="3"/>
        <v>5936.1937499999995</v>
      </c>
      <c r="V9" s="85">
        <f t="shared" si="7"/>
        <v>85085.443750000006</v>
      </c>
      <c r="W9" s="81">
        <v>7.4999999999999997E-2</v>
      </c>
      <c r="X9" s="85">
        <f t="shared" si="11"/>
        <v>5936.1937499999995</v>
      </c>
      <c r="Y9" s="80">
        <v>2000</v>
      </c>
      <c r="Z9" s="85">
        <f t="shared" si="8"/>
        <v>87085.443750000006</v>
      </c>
      <c r="AA9" s="80" t="str" cm="1">
        <f t="array" ref="AA9">_xlfn.IFS(V9&gt;=150000,"High Cost",V9&gt;=0,"Normal Cost")</f>
        <v>Normal Cost</v>
      </c>
      <c r="AB9" s="85">
        <f t="shared" si="4"/>
        <v>0</v>
      </c>
      <c r="AC9" s="84">
        <f t="shared" si="9"/>
        <v>85085.443750000006</v>
      </c>
      <c r="AD9" s="80" t="str" cm="1">
        <f t="array" ref="AD9">_xlfn.IFS(E9&gt;=60,"Senior ",E9&gt;=18,"Adult",E9&gt;=0,"Child")</f>
        <v>Adult</v>
      </c>
      <c r="AE9" s="80" t="str">
        <f t="shared" si="12"/>
        <v>June</v>
      </c>
      <c r="AF9" s="80" t="str">
        <f t="shared" si="5"/>
        <v>00008</v>
      </c>
      <c r="AG9" s="80" t="str">
        <f t="shared" si="6"/>
        <v>Esther-Male</v>
      </c>
      <c r="AH9" s="85">
        <f t="shared" si="10"/>
        <v>112153.55602395827</v>
      </c>
    </row>
    <row r="10" spans="1:34" x14ac:dyDescent="0.3">
      <c r="A10" s="83">
        <v>45866</v>
      </c>
      <c r="B10" s="80" t="s">
        <v>1870</v>
      </c>
      <c r="C10" s="80" t="s">
        <v>1871</v>
      </c>
      <c r="D10" s="80" t="s">
        <v>1847</v>
      </c>
      <c r="E10" s="80">
        <v>49</v>
      </c>
      <c r="F10" s="80" t="s">
        <v>1872</v>
      </c>
      <c r="G10" s="80" t="s">
        <v>1873</v>
      </c>
      <c r="H10" s="80" t="s">
        <v>1874</v>
      </c>
      <c r="I10" s="80" t="s">
        <v>1861</v>
      </c>
      <c r="J10" s="80" t="s">
        <v>1858</v>
      </c>
      <c r="K10" s="80">
        <v>2</v>
      </c>
      <c r="L10" s="85">
        <v>46903</v>
      </c>
      <c r="M10" s="80">
        <v>5</v>
      </c>
      <c r="N10" s="80">
        <v>7.5</v>
      </c>
      <c r="O10" s="80" t="s">
        <v>392</v>
      </c>
      <c r="P10" s="80" t="s">
        <v>1837</v>
      </c>
      <c r="Q10" s="80" t="s">
        <v>649</v>
      </c>
      <c r="R10" s="85">
        <f t="shared" si="0"/>
        <v>93806</v>
      </c>
      <c r="S10" s="85">
        <f t="shared" si="1"/>
        <v>4690.3</v>
      </c>
      <c r="T10" s="85">
        <f t="shared" si="2"/>
        <v>89115.7</v>
      </c>
      <c r="U10" s="80">
        <f t="shared" si="3"/>
        <v>6683.6774999999998</v>
      </c>
      <c r="V10" s="85">
        <f t="shared" si="7"/>
        <v>95799.377500000002</v>
      </c>
      <c r="W10" s="81">
        <v>7.4999999999999997E-2</v>
      </c>
      <c r="X10" s="85">
        <f t="shared" si="11"/>
        <v>6683.6774999999998</v>
      </c>
      <c r="Y10" s="80">
        <v>2000</v>
      </c>
      <c r="Z10" s="85">
        <f t="shared" si="8"/>
        <v>97799.377500000002</v>
      </c>
      <c r="AA10" s="80" t="str" cm="1">
        <f t="array" ref="AA10">_xlfn.IFS(V10&gt;=150000,"High Cost",V10&gt;=0,"Normal Cost")</f>
        <v>Normal Cost</v>
      </c>
      <c r="AB10" s="85">
        <f t="shared" si="4"/>
        <v>0</v>
      </c>
      <c r="AC10" s="84">
        <f t="shared" si="9"/>
        <v>95799.377500000002</v>
      </c>
      <c r="AD10" s="80" t="str" cm="1">
        <f t="array" ref="AD10">_xlfn.IFS(E10&gt;=60,"Senior ",E10&gt;=18,"Adult",E10&gt;=0,"Child")</f>
        <v>Adult</v>
      </c>
      <c r="AE10" s="80" t="str">
        <f t="shared" si="12"/>
        <v>July</v>
      </c>
      <c r="AF10" s="80" t="str">
        <f t="shared" si="5"/>
        <v>00009</v>
      </c>
      <c r="AG10" s="80" t="str">
        <f t="shared" si="6"/>
        <v>Farouk-Male</v>
      </c>
      <c r="AH10" s="85">
        <f t="shared" si="10"/>
        <v>112153.55602395827</v>
      </c>
    </row>
    <row r="11" spans="1:34" x14ac:dyDescent="0.3">
      <c r="A11" s="83">
        <v>45809</v>
      </c>
      <c r="B11" s="80" t="s">
        <v>1875</v>
      </c>
      <c r="C11" s="80" t="s">
        <v>1830</v>
      </c>
      <c r="D11" s="80" t="s">
        <v>1831</v>
      </c>
      <c r="E11" s="80">
        <v>20</v>
      </c>
      <c r="F11" s="80" t="s">
        <v>1832</v>
      </c>
      <c r="G11" s="80" t="s">
        <v>1860</v>
      </c>
      <c r="H11" s="80" t="s">
        <v>1834</v>
      </c>
      <c r="I11" s="80" t="s">
        <v>1861</v>
      </c>
      <c r="J11" s="80" t="s">
        <v>1858</v>
      </c>
      <c r="K11" s="80">
        <v>5</v>
      </c>
      <c r="L11" s="85">
        <v>34329</v>
      </c>
      <c r="M11" s="80">
        <v>10</v>
      </c>
      <c r="N11" s="80">
        <v>7.5</v>
      </c>
      <c r="O11" s="80" t="s">
        <v>392</v>
      </c>
      <c r="P11" s="80" t="s">
        <v>1837</v>
      </c>
      <c r="Q11" s="80" t="s">
        <v>636</v>
      </c>
      <c r="R11" s="85">
        <f t="shared" si="0"/>
        <v>171645</v>
      </c>
      <c r="S11" s="85">
        <f t="shared" si="1"/>
        <v>17164.5</v>
      </c>
      <c r="T11" s="85">
        <f t="shared" si="2"/>
        <v>154480.5</v>
      </c>
      <c r="U11" s="80">
        <f t="shared" si="3"/>
        <v>11586.0375</v>
      </c>
      <c r="V11" s="85">
        <f t="shared" si="7"/>
        <v>166066.53750000001</v>
      </c>
      <c r="W11" s="81">
        <v>7.4999999999999997E-2</v>
      </c>
      <c r="X11" s="85">
        <f t="shared" si="11"/>
        <v>11586.0375</v>
      </c>
      <c r="Y11" s="80">
        <v>2000</v>
      </c>
      <c r="Z11" s="85">
        <f t="shared" si="8"/>
        <v>168066.53750000001</v>
      </c>
      <c r="AA11" s="80" t="str" cm="1">
        <f t="array" ref="AA11">_xlfn.IFS(V11&gt;=150000,"High Cost",V11&gt;=0,"Normal Cost")</f>
        <v>High Cost</v>
      </c>
      <c r="AB11" s="85">
        <f t="shared" si="4"/>
        <v>0</v>
      </c>
      <c r="AC11" s="84">
        <f t="shared" si="9"/>
        <v>166066.53750000001</v>
      </c>
      <c r="AD11" s="80" t="str" cm="1">
        <f t="array" ref="AD11">_xlfn.IFS(E11&gt;=60,"Senior ",E11&gt;=18,"Adult",E11&gt;=0,"Child")</f>
        <v>Adult</v>
      </c>
      <c r="AE11" s="80" t="str">
        <f t="shared" si="12"/>
        <v>June</v>
      </c>
      <c r="AF11" s="80" t="str">
        <f t="shared" si="5"/>
        <v>00010</v>
      </c>
      <c r="AG11" s="80" t="str">
        <f t="shared" si="6"/>
        <v>Joy-Female</v>
      </c>
      <c r="AH11" s="85">
        <f t="shared" si="10"/>
        <v>112153.55602395827</v>
      </c>
    </row>
    <row r="12" spans="1:34" x14ac:dyDescent="0.3">
      <c r="A12" s="83">
        <v>45831</v>
      </c>
      <c r="B12" s="80" t="s">
        <v>1876</v>
      </c>
      <c r="C12" s="80" t="s">
        <v>1877</v>
      </c>
      <c r="D12" s="80" t="s">
        <v>1847</v>
      </c>
      <c r="E12" s="80">
        <v>69</v>
      </c>
      <c r="F12" s="80" t="s">
        <v>1855</v>
      </c>
      <c r="G12" s="80" t="s">
        <v>1878</v>
      </c>
      <c r="H12" s="80" t="s">
        <v>1857</v>
      </c>
      <c r="I12" s="80" t="s">
        <v>1835</v>
      </c>
      <c r="J12" s="80" t="s">
        <v>1848</v>
      </c>
      <c r="K12" s="80">
        <v>1</v>
      </c>
      <c r="L12" s="85">
        <v>50574</v>
      </c>
      <c r="M12" s="80">
        <v>0</v>
      </c>
      <c r="N12" s="80">
        <v>7.5</v>
      </c>
      <c r="O12" s="80" t="s">
        <v>372</v>
      </c>
      <c r="P12" s="80" t="s">
        <v>1852</v>
      </c>
      <c r="Q12" s="80" t="s">
        <v>636</v>
      </c>
      <c r="R12" s="85">
        <f t="shared" si="0"/>
        <v>50574</v>
      </c>
      <c r="S12" s="85">
        <f t="shared" si="1"/>
        <v>0</v>
      </c>
      <c r="T12" s="85">
        <f t="shared" si="2"/>
        <v>50574</v>
      </c>
      <c r="U12" s="80">
        <f t="shared" si="3"/>
        <v>3793.0499999999997</v>
      </c>
      <c r="V12" s="85">
        <f t="shared" si="7"/>
        <v>54367.05</v>
      </c>
      <c r="W12" s="81">
        <v>7.4999999999999997E-2</v>
      </c>
      <c r="X12" s="85">
        <f t="shared" si="11"/>
        <v>3793.0499999999997</v>
      </c>
      <c r="Y12" s="80">
        <v>2000</v>
      </c>
      <c r="Z12" s="85">
        <f t="shared" si="8"/>
        <v>56367.05</v>
      </c>
      <c r="AA12" s="80" t="str" cm="1">
        <f t="array" ref="AA12">_xlfn.IFS(V12&gt;=150000,"High Cost",V12&gt;=0,"Normal Cost")</f>
        <v>Normal Cost</v>
      </c>
      <c r="AB12" s="85">
        <f t="shared" si="4"/>
        <v>0</v>
      </c>
      <c r="AC12" s="84">
        <f t="shared" si="9"/>
        <v>54367.05</v>
      </c>
      <c r="AD12" s="80" t="str" cm="1">
        <f t="array" ref="AD12">_xlfn.IFS(E12&gt;=60,"Senior ",E12&gt;=18,"Adult",E12&gt;=0,"Child")</f>
        <v xml:space="preserve">Senior </v>
      </c>
      <c r="AE12" s="80" t="str">
        <f t="shared" si="12"/>
        <v>June</v>
      </c>
      <c r="AF12" s="80" t="str">
        <f t="shared" si="5"/>
        <v>00011</v>
      </c>
      <c r="AG12" s="80" t="str">
        <f t="shared" si="6"/>
        <v>Chiamaka-Male</v>
      </c>
      <c r="AH12" s="85">
        <f t="shared" si="10"/>
        <v>112153.55602395827</v>
      </c>
    </row>
    <row r="13" spans="1:34" x14ac:dyDescent="0.3">
      <c r="A13" s="83">
        <v>45831</v>
      </c>
      <c r="B13" s="80" t="s">
        <v>1879</v>
      </c>
      <c r="C13" s="80" t="s">
        <v>1880</v>
      </c>
      <c r="D13" s="80" t="s">
        <v>1831</v>
      </c>
      <c r="E13" s="80">
        <v>32</v>
      </c>
      <c r="F13" s="80" t="s">
        <v>1855</v>
      </c>
      <c r="G13" s="80" t="s">
        <v>1856</v>
      </c>
      <c r="H13" s="80" t="s">
        <v>1857</v>
      </c>
      <c r="I13" s="80" t="s">
        <v>1835</v>
      </c>
      <c r="J13" s="80" t="s">
        <v>1858</v>
      </c>
      <c r="K13" s="80">
        <v>5</v>
      </c>
      <c r="L13" s="85">
        <v>66581</v>
      </c>
      <c r="M13" s="80">
        <v>5</v>
      </c>
      <c r="N13" s="80">
        <v>7.5</v>
      </c>
      <c r="O13" s="80" t="s">
        <v>392</v>
      </c>
      <c r="P13" s="80" t="s">
        <v>1837</v>
      </c>
      <c r="Q13" s="80" t="s">
        <v>643</v>
      </c>
      <c r="R13" s="85">
        <f t="shared" si="0"/>
        <v>332905</v>
      </c>
      <c r="S13" s="85">
        <f t="shared" si="1"/>
        <v>16645.25</v>
      </c>
      <c r="T13" s="85">
        <f t="shared" si="2"/>
        <v>316259.75</v>
      </c>
      <c r="U13" s="80">
        <f t="shared" si="3"/>
        <v>23719.481250000001</v>
      </c>
      <c r="V13" s="85">
        <f t="shared" si="7"/>
        <v>339979.23125000001</v>
      </c>
      <c r="W13" s="81">
        <v>7.4999999999999997E-2</v>
      </c>
      <c r="X13" s="85">
        <f t="shared" si="11"/>
        <v>23719.481250000001</v>
      </c>
      <c r="Y13" s="80">
        <v>2000</v>
      </c>
      <c r="Z13" s="85">
        <f t="shared" si="8"/>
        <v>341979.23125000001</v>
      </c>
      <c r="AA13" s="80" t="str" cm="1">
        <f t="array" ref="AA13">_xlfn.IFS(V13&gt;=150000,"High Cost",V13&gt;=0,"Normal Cost")</f>
        <v>High Cost</v>
      </c>
      <c r="AB13" s="85">
        <f t="shared" si="4"/>
        <v>0</v>
      </c>
      <c r="AC13" s="84">
        <f t="shared" si="9"/>
        <v>339979.23125000001</v>
      </c>
      <c r="AD13" s="80" t="str" cm="1">
        <f t="array" ref="AD13">_xlfn.IFS(E13&gt;=60,"Senior ",E13&gt;=18,"Adult",E13&gt;=0,"Child")</f>
        <v>Adult</v>
      </c>
      <c r="AE13" s="80" t="str">
        <f t="shared" si="12"/>
        <v>June</v>
      </c>
      <c r="AF13" s="80" t="str">
        <f t="shared" si="5"/>
        <v>00012</v>
      </c>
      <c r="AG13" s="80" t="str">
        <f t="shared" si="6"/>
        <v>Daniel-Female</v>
      </c>
      <c r="AH13" s="85">
        <f t="shared" si="10"/>
        <v>112153.55602395827</v>
      </c>
    </row>
    <row r="14" spans="1:34" x14ac:dyDescent="0.3">
      <c r="A14" s="83">
        <v>45816</v>
      </c>
      <c r="B14" s="80" t="s">
        <v>1881</v>
      </c>
      <c r="C14" s="80" t="s">
        <v>1882</v>
      </c>
      <c r="D14" s="80" t="s">
        <v>1831</v>
      </c>
      <c r="E14" s="80">
        <v>58</v>
      </c>
      <c r="F14" s="80" t="s">
        <v>1864</v>
      </c>
      <c r="G14" s="80" t="s">
        <v>1865</v>
      </c>
      <c r="H14" s="80" t="s">
        <v>1842</v>
      </c>
      <c r="I14" s="80" t="s">
        <v>1851</v>
      </c>
      <c r="J14" s="80" t="s">
        <v>1848</v>
      </c>
      <c r="K14" s="80">
        <v>4</v>
      </c>
      <c r="L14" s="85">
        <v>1891</v>
      </c>
      <c r="M14" s="80">
        <v>10</v>
      </c>
      <c r="N14" s="80">
        <v>7.5</v>
      </c>
      <c r="O14" s="80" t="s">
        <v>372</v>
      </c>
      <c r="P14" s="80" t="s">
        <v>1852</v>
      </c>
      <c r="Q14" s="80" t="s">
        <v>643</v>
      </c>
      <c r="R14" s="85">
        <f t="shared" si="0"/>
        <v>7564</v>
      </c>
      <c r="S14" s="85">
        <f t="shared" si="1"/>
        <v>756.40000000000009</v>
      </c>
      <c r="T14" s="85">
        <f t="shared" si="2"/>
        <v>6807.6</v>
      </c>
      <c r="U14" s="80">
        <f t="shared" si="3"/>
        <v>510.57</v>
      </c>
      <c r="V14" s="85">
        <f t="shared" si="7"/>
        <v>7318.17</v>
      </c>
      <c r="W14" s="81">
        <v>7.4999999999999997E-2</v>
      </c>
      <c r="X14" s="85">
        <f t="shared" si="11"/>
        <v>510.57</v>
      </c>
      <c r="Y14" s="80">
        <v>2000</v>
      </c>
      <c r="Z14" s="85">
        <f t="shared" si="8"/>
        <v>9318.17</v>
      </c>
      <c r="AA14" s="80" t="str" cm="1">
        <f t="array" ref="AA14">_xlfn.IFS(V14&gt;=150000,"High Cost",V14&gt;=0,"Normal Cost")</f>
        <v>Normal Cost</v>
      </c>
      <c r="AB14" s="85">
        <f t="shared" si="4"/>
        <v>0</v>
      </c>
      <c r="AC14" s="84">
        <f t="shared" si="9"/>
        <v>7318.17</v>
      </c>
      <c r="AD14" s="80" t="str" cm="1">
        <f t="array" ref="AD14">_xlfn.IFS(E14&gt;=60,"Senior ",E14&gt;=18,"Adult",E14&gt;=0,"Child")</f>
        <v>Adult</v>
      </c>
      <c r="AE14" s="80" t="str">
        <f t="shared" si="12"/>
        <v>June</v>
      </c>
      <c r="AF14" s="80" t="str">
        <f t="shared" si="5"/>
        <v>00013</v>
      </c>
      <c r="AG14" s="80" t="str">
        <f t="shared" si="6"/>
        <v>Ifeanyi-Female</v>
      </c>
      <c r="AH14" s="85">
        <f t="shared" si="10"/>
        <v>112153.55602395827</v>
      </c>
    </row>
    <row r="15" spans="1:34" x14ac:dyDescent="0.3">
      <c r="A15" s="83">
        <v>45841</v>
      </c>
      <c r="B15" s="80" t="s">
        <v>1883</v>
      </c>
      <c r="C15" s="80" t="s">
        <v>1884</v>
      </c>
      <c r="D15" s="80" t="s">
        <v>1831</v>
      </c>
      <c r="E15" s="80">
        <v>12</v>
      </c>
      <c r="F15" s="80" t="s">
        <v>1864</v>
      </c>
      <c r="G15" s="80" t="s">
        <v>1868</v>
      </c>
      <c r="H15" s="80" t="s">
        <v>1869</v>
      </c>
      <c r="I15" s="80" t="s">
        <v>1851</v>
      </c>
      <c r="J15" s="80" t="s">
        <v>1836</v>
      </c>
      <c r="K15" s="80">
        <v>1</v>
      </c>
      <c r="L15" s="85">
        <v>54856</v>
      </c>
      <c r="M15" s="80">
        <v>10</v>
      </c>
      <c r="N15" s="80">
        <v>7.5</v>
      </c>
      <c r="O15" s="80" t="s">
        <v>384</v>
      </c>
      <c r="P15" s="80" t="s">
        <v>1837</v>
      </c>
      <c r="Q15" s="80" t="s">
        <v>665</v>
      </c>
      <c r="R15" s="85">
        <f t="shared" si="0"/>
        <v>54856</v>
      </c>
      <c r="S15" s="85">
        <f t="shared" si="1"/>
        <v>5485.6</v>
      </c>
      <c r="T15" s="85">
        <f t="shared" si="2"/>
        <v>49370.400000000001</v>
      </c>
      <c r="U15" s="80">
        <f t="shared" si="3"/>
        <v>3702.7799999999997</v>
      </c>
      <c r="V15" s="85">
        <f t="shared" si="7"/>
        <v>53073.18</v>
      </c>
      <c r="W15" s="81">
        <v>7.4999999999999997E-2</v>
      </c>
      <c r="X15" s="85">
        <f t="shared" si="11"/>
        <v>3702.7799999999997</v>
      </c>
      <c r="Y15" s="80">
        <v>2000</v>
      </c>
      <c r="Z15" s="85">
        <f t="shared" si="8"/>
        <v>55073.18</v>
      </c>
      <c r="AA15" s="80" t="str" cm="1">
        <f t="array" ref="AA15">_xlfn.IFS(V15&gt;=150000,"High Cost",V15&gt;=0,"Normal Cost")</f>
        <v>Normal Cost</v>
      </c>
      <c r="AB15" s="85">
        <f t="shared" si="4"/>
        <v>0</v>
      </c>
      <c r="AC15" s="84">
        <f t="shared" si="9"/>
        <v>53073.18</v>
      </c>
      <c r="AD15" s="80" t="str" cm="1">
        <f t="array" ref="AD15">_xlfn.IFS(E15&gt;=60,"Senior ",E15&gt;=18,"Adult",E15&gt;=0,"Child")</f>
        <v>Child</v>
      </c>
      <c r="AE15" s="80" t="str">
        <f t="shared" si="12"/>
        <v>July</v>
      </c>
      <c r="AF15" s="80" t="str">
        <f t="shared" si="5"/>
        <v>00014</v>
      </c>
      <c r="AG15" s="80" t="str">
        <f t="shared" si="6"/>
        <v>Kabir-Female</v>
      </c>
      <c r="AH15" s="85">
        <f t="shared" si="10"/>
        <v>112153.55602395827</v>
      </c>
    </row>
    <row r="16" spans="1:34" x14ac:dyDescent="0.3">
      <c r="A16" s="83">
        <v>45837</v>
      </c>
      <c r="B16" s="80" t="s">
        <v>1885</v>
      </c>
      <c r="C16" s="80" t="s">
        <v>1884</v>
      </c>
      <c r="D16" s="80" t="s">
        <v>1831</v>
      </c>
      <c r="E16" s="80">
        <v>23</v>
      </c>
      <c r="F16" s="80" t="s">
        <v>1872</v>
      </c>
      <c r="G16" s="80" t="s">
        <v>1886</v>
      </c>
      <c r="H16" s="80" t="s">
        <v>1887</v>
      </c>
      <c r="I16" s="80" t="s">
        <v>1866</v>
      </c>
      <c r="J16" s="80" t="s">
        <v>1858</v>
      </c>
      <c r="K16" s="80">
        <v>5</v>
      </c>
      <c r="L16" s="85">
        <v>40999</v>
      </c>
      <c r="M16" s="80">
        <v>5</v>
      </c>
      <c r="N16" s="80">
        <v>7.5</v>
      </c>
      <c r="O16" s="80" t="s">
        <v>384</v>
      </c>
      <c r="P16" s="80" t="s">
        <v>1844</v>
      </c>
      <c r="Q16" s="80" t="s">
        <v>649</v>
      </c>
      <c r="R16" s="85">
        <f t="shared" si="0"/>
        <v>204995</v>
      </c>
      <c r="S16" s="85">
        <f t="shared" si="1"/>
        <v>10249.75</v>
      </c>
      <c r="T16" s="85">
        <f t="shared" si="2"/>
        <v>194745.25</v>
      </c>
      <c r="U16" s="80">
        <f t="shared" si="3"/>
        <v>14605.893749999999</v>
      </c>
      <c r="V16" s="85">
        <f t="shared" si="7"/>
        <v>209351.14374999999</v>
      </c>
      <c r="W16" s="81">
        <v>7.4999999999999997E-2</v>
      </c>
      <c r="X16" s="85">
        <f t="shared" si="11"/>
        <v>14605.893749999999</v>
      </c>
      <c r="Y16" s="80">
        <v>2000</v>
      </c>
      <c r="Z16" s="85">
        <f t="shared" si="8"/>
        <v>211351.14374999999</v>
      </c>
      <c r="AA16" s="80" t="str" cm="1">
        <f t="array" ref="AA16">_xlfn.IFS(V16&gt;=150000,"High Cost",V16&gt;=0,"Normal Cost")</f>
        <v>High Cost</v>
      </c>
      <c r="AB16" s="85">
        <f t="shared" si="4"/>
        <v>20935.114375000001</v>
      </c>
      <c r="AC16" s="84">
        <f t="shared" si="9"/>
        <v>188416.02937499998</v>
      </c>
      <c r="AD16" s="80" t="str" cm="1">
        <f t="array" ref="AD16">_xlfn.IFS(E16&gt;=60,"Senior ",E16&gt;=18,"Adult",E16&gt;=0,"Child")</f>
        <v>Adult</v>
      </c>
      <c r="AE16" s="80" t="str">
        <f t="shared" si="12"/>
        <v>June</v>
      </c>
      <c r="AF16" s="80" t="str">
        <f t="shared" si="5"/>
        <v>00015</v>
      </c>
      <c r="AG16" s="80" t="str">
        <f t="shared" si="6"/>
        <v>Kabir-Female</v>
      </c>
      <c r="AH16" s="85">
        <f t="shared" si="10"/>
        <v>112153.55602395827</v>
      </c>
    </row>
    <row r="17" spans="1:34" x14ac:dyDescent="0.3">
      <c r="A17" s="83">
        <v>45843</v>
      </c>
      <c r="B17" s="80" t="s">
        <v>1888</v>
      </c>
      <c r="C17" s="80" t="s">
        <v>1880</v>
      </c>
      <c r="D17" s="80" t="s">
        <v>1831</v>
      </c>
      <c r="E17" s="80">
        <v>32</v>
      </c>
      <c r="F17" s="80" t="s">
        <v>1872</v>
      </c>
      <c r="G17" s="80" t="s">
        <v>1873</v>
      </c>
      <c r="H17" s="80" t="s">
        <v>1874</v>
      </c>
      <c r="I17" s="80" t="s">
        <v>1835</v>
      </c>
      <c r="J17" s="80" t="s">
        <v>1858</v>
      </c>
      <c r="K17" s="80">
        <v>2</v>
      </c>
      <c r="L17" s="85">
        <v>28743</v>
      </c>
      <c r="M17" s="80">
        <v>0</v>
      </c>
      <c r="N17" s="80">
        <v>7.5</v>
      </c>
      <c r="O17" s="80" t="s">
        <v>384</v>
      </c>
      <c r="P17" s="80" t="s">
        <v>1852</v>
      </c>
      <c r="Q17" s="80" t="s">
        <v>665</v>
      </c>
      <c r="R17" s="85">
        <f t="shared" si="0"/>
        <v>57486</v>
      </c>
      <c r="S17" s="85">
        <f t="shared" si="1"/>
        <v>0</v>
      </c>
      <c r="T17" s="85">
        <f t="shared" si="2"/>
        <v>57486</v>
      </c>
      <c r="U17" s="80">
        <f t="shared" si="3"/>
        <v>4311.45</v>
      </c>
      <c r="V17" s="85">
        <f t="shared" si="7"/>
        <v>61797.45</v>
      </c>
      <c r="W17" s="81">
        <v>7.4999999999999997E-2</v>
      </c>
      <c r="X17" s="85">
        <f t="shared" si="11"/>
        <v>4311.45</v>
      </c>
      <c r="Y17" s="80">
        <v>2000</v>
      </c>
      <c r="Z17" s="85">
        <f t="shared" si="8"/>
        <v>63797.45</v>
      </c>
      <c r="AA17" s="80" t="str" cm="1">
        <f t="array" ref="AA17">_xlfn.IFS(V17&gt;=150000,"High Cost",V17&gt;=0,"Normal Cost")</f>
        <v>Normal Cost</v>
      </c>
      <c r="AB17" s="85">
        <f t="shared" si="4"/>
        <v>0</v>
      </c>
      <c r="AC17" s="84">
        <f t="shared" si="9"/>
        <v>61797.45</v>
      </c>
      <c r="AD17" s="80" t="str" cm="1">
        <f t="array" ref="AD17">_xlfn.IFS(E17&gt;=60,"Senior ",E17&gt;=18,"Adult",E17&gt;=0,"Child")</f>
        <v>Adult</v>
      </c>
      <c r="AE17" s="80" t="str">
        <f t="shared" si="12"/>
        <v>July</v>
      </c>
      <c r="AF17" s="80" t="str">
        <f t="shared" si="5"/>
        <v>00016</v>
      </c>
      <c r="AG17" s="80" t="str">
        <f t="shared" si="6"/>
        <v>Daniel-Female</v>
      </c>
      <c r="AH17" s="85">
        <f t="shared" si="10"/>
        <v>112153.55602395827</v>
      </c>
    </row>
    <row r="18" spans="1:34" x14ac:dyDescent="0.3">
      <c r="A18" s="83">
        <v>45815</v>
      </c>
      <c r="B18" s="80" t="s">
        <v>1889</v>
      </c>
      <c r="C18" s="80" t="s">
        <v>1830</v>
      </c>
      <c r="D18" s="80" t="s">
        <v>1831</v>
      </c>
      <c r="E18" s="80">
        <v>40</v>
      </c>
      <c r="F18" s="80" t="s">
        <v>1840</v>
      </c>
      <c r="G18" s="80" t="s">
        <v>1890</v>
      </c>
      <c r="H18" s="80" t="s">
        <v>1891</v>
      </c>
      <c r="I18" s="80" t="s">
        <v>1866</v>
      </c>
      <c r="J18" s="80" t="s">
        <v>1836</v>
      </c>
      <c r="K18" s="80">
        <v>5</v>
      </c>
      <c r="L18" s="85">
        <v>35489</v>
      </c>
      <c r="M18" s="80">
        <v>15</v>
      </c>
      <c r="N18" s="80">
        <v>7.5</v>
      </c>
      <c r="O18" s="80" t="s">
        <v>372</v>
      </c>
      <c r="P18" s="80" t="s">
        <v>1852</v>
      </c>
      <c r="Q18" s="80" t="s">
        <v>649</v>
      </c>
      <c r="R18" s="85">
        <f t="shared" si="0"/>
        <v>177445</v>
      </c>
      <c r="S18" s="85">
        <f t="shared" si="1"/>
        <v>26616.75</v>
      </c>
      <c r="T18" s="85">
        <f t="shared" si="2"/>
        <v>150828.25</v>
      </c>
      <c r="U18" s="80">
        <f t="shared" si="3"/>
        <v>11312.11875</v>
      </c>
      <c r="V18" s="85">
        <f t="shared" si="7"/>
        <v>162140.36874999999</v>
      </c>
      <c r="W18" s="81">
        <v>7.4999999999999997E-2</v>
      </c>
      <c r="X18" s="85">
        <f t="shared" si="11"/>
        <v>11312.11875</v>
      </c>
      <c r="Y18" s="80">
        <v>2000</v>
      </c>
      <c r="Z18" s="85">
        <f t="shared" si="8"/>
        <v>164140.36874999999</v>
      </c>
      <c r="AA18" s="80" t="str" cm="1">
        <f t="array" ref="AA18">_xlfn.IFS(V18&gt;=150000,"High Cost",V18&gt;=0,"Normal Cost")</f>
        <v>High Cost</v>
      </c>
      <c r="AB18" s="85">
        <f t="shared" si="4"/>
        <v>0</v>
      </c>
      <c r="AC18" s="84">
        <f t="shared" si="9"/>
        <v>162140.36874999999</v>
      </c>
      <c r="AD18" s="80" t="str" cm="1">
        <f t="array" ref="AD18">_xlfn.IFS(E18&gt;=60,"Senior ",E18&gt;=18,"Adult",E18&gt;=0,"Child")</f>
        <v>Adult</v>
      </c>
      <c r="AE18" s="80" t="str">
        <f t="shared" si="12"/>
        <v>June</v>
      </c>
      <c r="AF18" s="80" t="str">
        <f t="shared" si="5"/>
        <v>00017</v>
      </c>
      <c r="AG18" s="80" t="str">
        <f t="shared" si="6"/>
        <v>Joy-Female</v>
      </c>
      <c r="AH18" s="85">
        <f t="shared" si="10"/>
        <v>112153.55602395827</v>
      </c>
    </row>
    <row r="19" spans="1:34" x14ac:dyDescent="0.3">
      <c r="A19" s="83">
        <v>45824</v>
      </c>
      <c r="B19" s="80" t="s">
        <v>1892</v>
      </c>
      <c r="C19" s="80" t="s">
        <v>1880</v>
      </c>
      <c r="D19" s="80" t="s">
        <v>1847</v>
      </c>
      <c r="E19" s="80">
        <v>38</v>
      </c>
      <c r="F19" s="80" t="s">
        <v>1840</v>
      </c>
      <c r="G19" s="80" t="s">
        <v>1841</v>
      </c>
      <c r="H19" s="80" t="s">
        <v>1842</v>
      </c>
      <c r="I19" s="80" t="s">
        <v>1843</v>
      </c>
      <c r="J19" s="80" t="s">
        <v>1858</v>
      </c>
      <c r="K19" s="80">
        <v>4</v>
      </c>
      <c r="L19" s="85">
        <v>49279</v>
      </c>
      <c r="M19" s="80">
        <v>10</v>
      </c>
      <c r="N19" s="80">
        <v>7.5</v>
      </c>
      <c r="O19" s="80" t="s">
        <v>392</v>
      </c>
      <c r="P19" s="80" t="s">
        <v>1837</v>
      </c>
      <c r="Q19" s="80" t="s">
        <v>649</v>
      </c>
      <c r="R19" s="85">
        <f t="shared" si="0"/>
        <v>197116</v>
      </c>
      <c r="S19" s="85">
        <f t="shared" si="1"/>
        <v>19711.600000000002</v>
      </c>
      <c r="T19" s="85">
        <f t="shared" si="2"/>
        <v>177404.4</v>
      </c>
      <c r="U19" s="80">
        <f t="shared" si="3"/>
        <v>13305.33</v>
      </c>
      <c r="V19" s="85">
        <f t="shared" si="7"/>
        <v>190709.72999999998</v>
      </c>
      <c r="W19" s="81">
        <v>7.4999999999999997E-2</v>
      </c>
      <c r="X19" s="85">
        <f t="shared" si="11"/>
        <v>13305.33</v>
      </c>
      <c r="Y19" s="80">
        <v>2000</v>
      </c>
      <c r="Z19" s="85">
        <f t="shared" si="8"/>
        <v>192709.72999999998</v>
      </c>
      <c r="AA19" s="80" t="str" cm="1">
        <f t="array" ref="AA19">_xlfn.IFS(V19&gt;=150000,"High Cost",V19&gt;=0,"Normal Cost")</f>
        <v>High Cost</v>
      </c>
      <c r="AB19" s="85">
        <f t="shared" si="4"/>
        <v>0</v>
      </c>
      <c r="AC19" s="84">
        <f t="shared" si="9"/>
        <v>190709.72999999998</v>
      </c>
      <c r="AD19" s="80" t="str" cm="1">
        <f t="array" ref="AD19">_xlfn.IFS(E19&gt;=60,"Senior ",E19&gt;=18,"Adult",E19&gt;=0,"Child")</f>
        <v>Adult</v>
      </c>
      <c r="AE19" s="80" t="str">
        <f t="shared" si="12"/>
        <v>June</v>
      </c>
      <c r="AF19" s="80" t="str">
        <f t="shared" si="5"/>
        <v>00018</v>
      </c>
      <c r="AG19" s="80" t="str">
        <f t="shared" si="6"/>
        <v>Daniel-Male</v>
      </c>
      <c r="AH19" s="85">
        <f t="shared" si="10"/>
        <v>112153.55602395827</v>
      </c>
    </row>
    <row r="20" spans="1:34" x14ac:dyDescent="0.3">
      <c r="A20" s="83">
        <v>45859</v>
      </c>
      <c r="B20" s="80" t="s">
        <v>1893</v>
      </c>
      <c r="C20" s="80" t="s">
        <v>1877</v>
      </c>
      <c r="D20" s="80" t="s">
        <v>1831</v>
      </c>
      <c r="E20" s="80">
        <v>52</v>
      </c>
      <c r="F20" s="80" t="s">
        <v>1864</v>
      </c>
      <c r="G20" s="80" t="s">
        <v>1868</v>
      </c>
      <c r="H20" s="80" t="s">
        <v>1869</v>
      </c>
      <c r="I20" s="80" t="s">
        <v>1843</v>
      </c>
      <c r="J20" s="80" t="s">
        <v>1836</v>
      </c>
      <c r="K20" s="80">
        <v>3</v>
      </c>
      <c r="L20" s="85">
        <v>73989</v>
      </c>
      <c r="M20" s="80">
        <v>15</v>
      </c>
      <c r="N20" s="80">
        <v>7.5</v>
      </c>
      <c r="O20" s="80" t="s">
        <v>392</v>
      </c>
      <c r="P20" s="80" t="s">
        <v>1852</v>
      </c>
      <c r="Q20" s="80" t="s">
        <v>665</v>
      </c>
      <c r="R20" s="85">
        <f t="shared" si="0"/>
        <v>221967</v>
      </c>
      <c r="S20" s="85">
        <f t="shared" si="1"/>
        <v>33295.049999999996</v>
      </c>
      <c r="T20" s="85">
        <f t="shared" si="2"/>
        <v>188671.95</v>
      </c>
      <c r="U20" s="80">
        <f t="shared" si="3"/>
        <v>14150.39625</v>
      </c>
      <c r="V20" s="85">
        <f t="shared" si="7"/>
        <v>202822.34625</v>
      </c>
      <c r="W20" s="81">
        <v>7.4999999999999997E-2</v>
      </c>
      <c r="X20" s="85">
        <f t="shared" si="11"/>
        <v>14150.39625</v>
      </c>
      <c r="Y20" s="80">
        <v>2000</v>
      </c>
      <c r="Z20" s="85">
        <f t="shared" si="8"/>
        <v>204822.34625</v>
      </c>
      <c r="AA20" s="80" t="str" cm="1">
        <f t="array" ref="AA20">_xlfn.IFS(V20&gt;=150000,"High Cost",V20&gt;=0,"Normal Cost")</f>
        <v>High Cost</v>
      </c>
      <c r="AB20" s="85">
        <f t="shared" si="4"/>
        <v>0</v>
      </c>
      <c r="AC20" s="84">
        <f t="shared" si="9"/>
        <v>202822.34625</v>
      </c>
      <c r="AD20" s="80" t="str" cm="1">
        <f t="array" ref="AD20">_xlfn.IFS(E20&gt;=60,"Senior ",E20&gt;=18,"Adult",E20&gt;=0,"Child")</f>
        <v>Adult</v>
      </c>
      <c r="AE20" s="80" t="str">
        <f t="shared" si="12"/>
        <v>July</v>
      </c>
      <c r="AF20" s="80" t="str">
        <f t="shared" si="5"/>
        <v>00019</v>
      </c>
      <c r="AG20" s="80" t="str">
        <f t="shared" si="6"/>
        <v>Chiamaka-Female</v>
      </c>
      <c r="AH20" s="85">
        <f t="shared" si="10"/>
        <v>112153.55602395827</v>
      </c>
    </row>
    <row r="21" spans="1:34" x14ac:dyDescent="0.3">
      <c r="A21" s="83">
        <v>45826</v>
      </c>
      <c r="B21" s="80" t="s">
        <v>1894</v>
      </c>
      <c r="C21" s="80" t="s">
        <v>1846</v>
      </c>
      <c r="D21" s="80" t="s">
        <v>1831</v>
      </c>
      <c r="E21" s="80">
        <v>40</v>
      </c>
      <c r="F21" s="80" t="s">
        <v>1832</v>
      </c>
      <c r="G21" s="80" t="s">
        <v>1860</v>
      </c>
      <c r="H21" s="80" t="s">
        <v>1834</v>
      </c>
      <c r="I21" s="80" t="s">
        <v>1851</v>
      </c>
      <c r="J21" s="80" t="s">
        <v>1848</v>
      </c>
      <c r="K21" s="80">
        <v>2</v>
      </c>
      <c r="L21" s="85">
        <v>59810</v>
      </c>
      <c r="M21" s="80">
        <v>10</v>
      </c>
      <c r="N21" s="80">
        <v>7.5</v>
      </c>
      <c r="O21" s="80" t="s">
        <v>372</v>
      </c>
      <c r="P21" s="80" t="s">
        <v>1837</v>
      </c>
      <c r="Q21" s="80" t="s">
        <v>649</v>
      </c>
      <c r="R21" s="85">
        <f t="shared" si="0"/>
        <v>119620</v>
      </c>
      <c r="S21" s="85">
        <f t="shared" si="1"/>
        <v>11962</v>
      </c>
      <c r="T21" s="85">
        <f t="shared" si="2"/>
        <v>107658</v>
      </c>
      <c r="U21" s="80">
        <f t="shared" si="3"/>
        <v>8074.3499999999995</v>
      </c>
      <c r="V21" s="85">
        <f t="shared" si="7"/>
        <v>115732.35</v>
      </c>
      <c r="W21" s="81">
        <v>7.4999999999999997E-2</v>
      </c>
      <c r="X21" s="85">
        <f t="shared" si="11"/>
        <v>8074.3499999999995</v>
      </c>
      <c r="Y21" s="80">
        <v>2000</v>
      </c>
      <c r="Z21" s="85">
        <f t="shared" si="8"/>
        <v>117732.35</v>
      </c>
      <c r="AA21" s="80" t="str" cm="1">
        <f t="array" ref="AA21">_xlfn.IFS(V21&gt;=150000,"High Cost",V21&gt;=0,"Normal Cost")</f>
        <v>Normal Cost</v>
      </c>
      <c r="AB21" s="85">
        <f t="shared" si="4"/>
        <v>0</v>
      </c>
      <c r="AC21" s="84">
        <f t="shared" si="9"/>
        <v>115732.35</v>
      </c>
      <c r="AD21" s="80" t="str" cm="1">
        <f t="array" ref="AD21">_xlfn.IFS(E21&gt;=60,"Senior ",E21&gt;=18,"Adult",E21&gt;=0,"Child")</f>
        <v>Adult</v>
      </c>
      <c r="AE21" s="80" t="str">
        <f t="shared" si="12"/>
        <v>June</v>
      </c>
      <c r="AF21" s="80" t="str">
        <f t="shared" si="5"/>
        <v>00020</v>
      </c>
      <c r="AG21" s="80" t="str">
        <f t="shared" si="6"/>
        <v>Hauwa-Female</v>
      </c>
      <c r="AH21" s="85">
        <f t="shared" si="10"/>
        <v>112153.55602395827</v>
      </c>
    </row>
    <row r="22" spans="1:34" x14ac:dyDescent="0.3">
      <c r="A22" s="83">
        <v>45823</v>
      </c>
      <c r="B22" s="80" t="s">
        <v>1895</v>
      </c>
      <c r="C22" s="80" t="s">
        <v>1880</v>
      </c>
      <c r="D22" s="80" t="s">
        <v>1847</v>
      </c>
      <c r="E22" s="80">
        <v>69</v>
      </c>
      <c r="F22" s="80" t="s">
        <v>1840</v>
      </c>
      <c r="G22" s="80" t="s">
        <v>1841</v>
      </c>
      <c r="H22" s="80" t="s">
        <v>1842</v>
      </c>
      <c r="I22" s="80" t="s">
        <v>1861</v>
      </c>
      <c r="J22" s="80" t="s">
        <v>1858</v>
      </c>
      <c r="K22" s="80">
        <v>3</v>
      </c>
      <c r="L22" s="85">
        <v>15214</v>
      </c>
      <c r="M22" s="80">
        <v>15</v>
      </c>
      <c r="N22" s="80">
        <v>7.5</v>
      </c>
      <c r="O22" s="80" t="s">
        <v>372</v>
      </c>
      <c r="P22" s="80" t="s">
        <v>1844</v>
      </c>
      <c r="Q22" s="80" t="s">
        <v>636</v>
      </c>
      <c r="R22" s="85">
        <f t="shared" si="0"/>
        <v>45642</v>
      </c>
      <c r="S22" s="85">
        <f t="shared" si="1"/>
        <v>6846.3</v>
      </c>
      <c r="T22" s="85">
        <f t="shared" si="2"/>
        <v>38795.699999999997</v>
      </c>
      <c r="U22" s="80">
        <f t="shared" si="3"/>
        <v>2909.6774999999998</v>
      </c>
      <c r="V22" s="85">
        <f t="shared" si="7"/>
        <v>41705.377499999995</v>
      </c>
      <c r="W22" s="81">
        <v>7.4999999999999997E-2</v>
      </c>
      <c r="X22" s="85">
        <f t="shared" si="11"/>
        <v>2909.6774999999998</v>
      </c>
      <c r="Y22" s="80">
        <v>2000</v>
      </c>
      <c r="Z22" s="85">
        <f t="shared" si="8"/>
        <v>43705.377499999995</v>
      </c>
      <c r="AA22" s="80" t="str" cm="1">
        <f t="array" ref="AA22">_xlfn.IFS(V22&gt;=150000,"High Cost",V22&gt;=0,"Normal Cost")</f>
        <v>Normal Cost</v>
      </c>
      <c r="AB22" s="85">
        <f t="shared" si="4"/>
        <v>4170.5377499999995</v>
      </c>
      <c r="AC22" s="84">
        <f t="shared" si="9"/>
        <v>37534.839749999999</v>
      </c>
      <c r="AD22" s="80" t="str" cm="1">
        <f t="array" ref="AD22">_xlfn.IFS(E22&gt;=60,"Senior ",E22&gt;=18,"Adult",E22&gt;=0,"Child")</f>
        <v xml:space="preserve">Senior </v>
      </c>
      <c r="AE22" s="80" t="str">
        <f>TEXT(A22,"mmmm")</f>
        <v>June</v>
      </c>
      <c r="AF22" s="80" t="str">
        <f t="shared" si="5"/>
        <v>00021</v>
      </c>
      <c r="AG22" s="80" t="str">
        <f t="shared" si="6"/>
        <v>Daniel-Male</v>
      </c>
      <c r="AH22" s="85">
        <f t="shared" si="10"/>
        <v>112153.55602395827</v>
      </c>
    </row>
    <row r="23" spans="1:34" x14ac:dyDescent="0.3">
      <c r="A23" s="83">
        <v>45838</v>
      </c>
      <c r="B23" s="80" t="s">
        <v>1896</v>
      </c>
      <c r="C23" s="80" t="s">
        <v>1880</v>
      </c>
      <c r="D23" s="80" t="s">
        <v>1847</v>
      </c>
      <c r="E23" s="80">
        <v>60</v>
      </c>
      <c r="F23" s="80" t="s">
        <v>1855</v>
      </c>
      <c r="G23" s="80" t="s">
        <v>1878</v>
      </c>
      <c r="H23" s="80" t="s">
        <v>1857</v>
      </c>
      <c r="I23" s="80" t="s">
        <v>1851</v>
      </c>
      <c r="J23" s="80" t="s">
        <v>1848</v>
      </c>
      <c r="K23" s="80">
        <v>3</v>
      </c>
      <c r="L23" s="85">
        <v>38686</v>
      </c>
      <c r="M23" s="80">
        <v>10</v>
      </c>
      <c r="N23" s="80">
        <v>7.5</v>
      </c>
      <c r="O23" s="80" t="s">
        <v>392</v>
      </c>
      <c r="P23" s="80" t="s">
        <v>1844</v>
      </c>
      <c r="Q23" s="80" t="s">
        <v>643</v>
      </c>
      <c r="R23" s="85">
        <f t="shared" si="0"/>
        <v>116058</v>
      </c>
      <c r="S23" s="85">
        <f t="shared" si="1"/>
        <v>11605.800000000001</v>
      </c>
      <c r="T23" s="85">
        <f t="shared" si="2"/>
        <v>104452.2</v>
      </c>
      <c r="U23" s="80">
        <f t="shared" si="3"/>
        <v>7833.9149999999991</v>
      </c>
      <c r="V23" s="85">
        <f t="shared" si="7"/>
        <v>112286.11499999999</v>
      </c>
      <c r="W23" s="81">
        <v>7.4999999999999997E-2</v>
      </c>
      <c r="X23" s="85">
        <f t="shared" si="11"/>
        <v>7833.9149999999991</v>
      </c>
      <c r="Y23" s="80">
        <v>2000</v>
      </c>
      <c r="Z23" s="85">
        <f t="shared" si="8"/>
        <v>114286.11499999999</v>
      </c>
      <c r="AA23" s="80" t="str" cm="1">
        <f t="array" ref="AA23">_xlfn.IFS(V23&gt;=150000,"High Cost",V23&gt;=0,"Normal Cost")</f>
        <v>Normal Cost</v>
      </c>
      <c r="AB23" s="85">
        <f t="shared" si="4"/>
        <v>11228.611499999999</v>
      </c>
      <c r="AC23" s="84">
        <f t="shared" si="9"/>
        <v>101057.50349999999</v>
      </c>
      <c r="AD23" s="80" t="str" cm="1">
        <f t="array" ref="AD23">_xlfn.IFS(E23&gt;=60,"Senior ",E23&gt;=18,"Adult",E23&gt;=0,"Child")</f>
        <v xml:space="preserve">Senior </v>
      </c>
      <c r="AE23" s="80" t="str">
        <f t="shared" si="12"/>
        <v>June</v>
      </c>
      <c r="AF23" s="80" t="str">
        <f t="shared" si="5"/>
        <v>00022</v>
      </c>
      <c r="AG23" s="80" t="str">
        <f t="shared" si="6"/>
        <v>Daniel-Male</v>
      </c>
      <c r="AH23" s="85">
        <f t="shared" si="10"/>
        <v>112153.55602395827</v>
      </c>
    </row>
    <row r="24" spans="1:34" x14ac:dyDescent="0.3">
      <c r="A24" s="83">
        <v>45836</v>
      </c>
      <c r="B24" s="80" t="s">
        <v>1897</v>
      </c>
      <c r="C24" s="80" t="s">
        <v>1846</v>
      </c>
      <c r="D24" s="80" t="s">
        <v>1831</v>
      </c>
      <c r="E24" s="80">
        <v>29</v>
      </c>
      <c r="F24" s="80" t="s">
        <v>1832</v>
      </c>
      <c r="G24" s="80" t="s">
        <v>1860</v>
      </c>
      <c r="H24" s="80" t="s">
        <v>1834</v>
      </c>
      <c r="I24" s="80" t="s">
        <v>1843</v>
      </c>
      <c r="J24" s="80" t="s">
        <v>1858</v>
      </c>
      <c r="K24" s="80">
        <v>4</v>
      </c>
      <c r="L24" s="85">
        <v>45341</v>
      </c>
      <c r="M24" s="80">
        <v>5</v>
      </c>
      <c r="N24" s="80">
        <v>7.5</v>
      </c>
      <c r="O24" s="80" t="s">
        <v>392</v>
      </c>
      <c r="P24" s="80" t="s">
        <v>1852</v>
      </c>
      <c r="Q24" s="80" t="s">
        <v>636</v>
      </c>
      <c r="R24" s="85">
        <f t="shared" si="0"/>
        <v>181364</v>
      </c>
      <c r="S24" s="85">
        <f t="shared" si="1"/>
        <v>9068.2000000000007</v>
      </c>
      <c r="T24" s="85">
        <f t="shared" si="2"/>
        <v>172295.8</v>
      </c>
      <c r="U24" s="80">
        <f t="shared" si="3"/>
        <v>12922.184999999999</v>
      </c>
      <c r="V24" s="85">
        <f t="shared" si="7"/>
        <v>185217.98499999999</v>
      </c>
      <c r="W24" s="81">
        <v>7.4999999999999997E-2</v>
      </c>
      <c r="X24" s="85">
        <f t="shared" si="11"/>
        <v>12922.184999999999</v>
      </c>
      <c r="Y24" s="80">
        <v>2000</v>
      </c>
      <c r="Z24" s="85">
        <f t="shared" si="8"/>
        <v>187217.98499999999</v>
      </c>
      <c r="AA24" s="80" t="str" cm="1">
        <f t="array" ref="AA24">_xlfn.IFS(V24&gt;=150000,"High Cost",V24&gt;=0,"Normal Cost")</f>
        <v>High Cost</v>
      </c>
      <c r="AB24" s="85">
        <f t="shared" si="4"/>
        <v>0</v>
      </c>
      <c r="AC24" s="84">
        <f t="shared" si="9"/>
        <v>185217.98499999999</v>
      </c>
      <c r="AD24" s="80" t="str" cm="1">
        <f t="array" ref="AD24">_xlfn.IFS(E24&gt;=60,"Senior ",E24&gt;=18,"Adult",E24&gt;=0,"Child")</f>
        <v>Adult</v>
      </c>
      <c r="AE24" s="80" t="str">
        <f t="shared" si="12"/>
        <v>June</v>
      </c>
      <c r="AF24" s="80" t="str">
        <f t="shared" si="5"/>
        <v>00023</v>
      </c>
      <c r="AG24" s="80" t="str">
        <f t="shared" si="6"/>
        <v>Hauwa-Female</v>
      </c>
      <c r="AH24" s="85">
        <f t="shared" si="10"/>
        <v>112153.55602395827</v>
      </c>
    </row>
    <row r="25" spans="1:34" x14ac:dyDescent="0.3">
      <c r="A25" s="83">
        <v>45856</v>
      </c>
      <c r="B25" s="80" t="s">
        <v>1898</v>
      </c>
      <c r="C25" s="80" t="s">
        <v>1882</v>
      </c>
      <c r="D25" s="80" t="s">
        <v>1847</v>
      </c>
      <c r="E25" s="80">
        <v>84</v>
      </c>
      <c r="F25" s="80" t="s">
        <v>1855</v>
      </c>
      <c r="G25" s="80" t="s">
        <v>1856</v>
      </c>
      <c r="H25" s="80" t="s">
        <v>1857</v>
      </c>
      <c r="I25" s="80" t="s">
        <v>1851</v>
      </c>
      <c r="J25" s="80" t="s">
        <v>1848</v>
      </c>
      <c r="K25" s="80">
        <v>4</v>
      </c>
      <c r="L25" s="85">
        <v>22427</v>
      </c>
      <c r="M25" s="80">
        <v>10</v>
      </c>
      <c r="N25" s="80">
        <v>7.5</v>
      </c>
      <c r="O25" s="80" t="s">
        <v>392</v>
      </c>
      <c r="P25" s="80" t="s">
        <v>1852</v>
      </c>
      <c r="Q25" s="80" t="s">
        <v>649</v>
      </c>
      <c r="R25" s="85">
        <f t="shared" si="0"/>
        <v>89708</v>
      </c>
      <c r="S25" s="85">
        <f t="shared" si="1"/>
        <v>8970.8000000000011</v>
      </c>
      <c r="T25" s="85">
        <f t="shared" si="2"/>
        <v>80737.2</v>
      </c>
      <c r="U25" s="80">
        <f t="shared" si="3"/>
        <v>6055.29</v>
      </c>
      <c r="V25" s="85">
        <f t="shared" si="7"/>
        <v>86792.489999999991</v>
      </c>
      <c r="W25" s="81">
        <v>7.4999999999999997E-2</v>
      </c>
      <c r="X25" s="85">
        <f t="shared" si="11"/>
        <v>6055.29</v>
      </c>
      <c r="Y25" s="80">
        <v>2000</v>
      </c>
      <c r="Z25" s="85">
        <f t="shared" si="8"/>
        <v>88792.489999999991</v>
      </c>
      <c r="AA25" s="80" t="str" cm="1">
        <f t="array" ref="AA25">_xlfn.IFS(V25&gt;=150000,"High Cost",V25&gt;=0,"Normal Cost")</f>
        <v>Normal Cost</v>
      </c>
      <c r="AB25" s="85">
        <f t="shared" si="4"/>
        <v>0</v>
      </c>
      <c r="AC25" s="84">
        <f t="shared" si="9"/>
        <v>86792.489999999991</v>
      </c>
      <c r="AD25" s="80" t="str" cm="1">
        <f t="array" ref="AD25">_xlfn.IFS(E25&gt;=60,"Senior ",E25&gt;=18,"Adult",E25&gt;=0,"Child")</f>
        <v xml:space="preserve">Senior </v>
      </c>
      <c r="AE25" s="80" t="str">
        <f t="shared" si="12"/>
        <v>July</v>
      </c>
      <c r="AF25" s="80" t="str">
        <f t="shared" si="5"/>
        <v>00024</v>
      </c>
      <c r="AG25" s="80" t="str">
        <f t="shared" si="6"/>
        <v>Ifeanyi-Male</v>
      </c>
      <c r="AH25" s="85">
        <f t="shared" si="10"/>
        <v>112153.55602395827</v>
      </c>
    </row>
    <row r="26" spans="1:34" x14ac:dyDescent="0.3">
      <c r="A26" s="83">
        <v>45863</v>
      </c>
      <c r="B26" s="80" t="s">
        <v>1899</v>
      </c>
      <c r="C26" s="80" t="s">
        <v>1871</v>
      </c>
      <c r="D26" s="80" t="s">
        <v>1831</v>
      </c>
      <c r="E26" s="80">
        <v>47</v>
      </c>
      <c r="F26" s="80" t="s">
        <v>1832</v>
      </c>
      <c r="G26" s="80" t="s">
        <v>1833</v>
      </c>
      <c r="H26" s="80" t="s">
        <v>1834</v>
      </c>
      <c r="I26" s="80" t="s">
        <v>1866</v>
      </c>
      <c r="J26" s="80" t="s">
        <v>1858</v>
      </c>
      <c r="K26" s="80">
        <v>4</v>
      </c>
      <c r="L26" s="85">
        <v>47914</v>
      </c>
      <c r="M26" s="80">
        <v>10</v>
      </c>
      <c r="N26" s="80">
        <v>7.5</v>
      </c>
      <c r="O26" s="80" t="s">
        <v>384</v>
      </c>
      <c r="P26" s="80" t="s">
        <v>1844</v>
      </c>
      <c r="Q26" s="80" t="s">
        <v>649</v>
      </c>
      <c r="R26" s="85">
        <f t="shared" si="0"/>
        <v>191656</v>
      </c>
      <c r="S26" s="85">
        <f t="shared" si="1"/>
        <v>19165.600000000002</v>
      </c>
      <c r="T26" s="85">
        <f t="shared" si="2"/>
        <v>172490.4</v>
      </c>
      <c r="U26" s="80">
        <f t="shared" si="3"/>
        <v>12936.779999999999</v>
      </c>
      <c r="V26" s="85">
        <f t="shared" si="7"/>
        <v>185427.18</v>
      </c>
      <c r="W26" s="81">
        <v>7.4999999999999997E-2</v>
      </c>
      <c r="X26" s="85">
        <f t="shared" si="11"/>
        <v>12936.779999999999</v>
      </c>
      <c r="Y26" s="80">
        <v>2000</v>
      </c>
      <c r="Z26" s="85">
        <f t="shared" si="8"/>
        <v>187427.18</v>
      </c>
      <c r="AA26" s="80" t="str" cm="1">
        <f t="array" ref="AA26">_xlfn.IFS(V26&gt;=150000,"High Cost",V26&gt;=0,"Normal Cost")</f>
        <v>High Cost</v>
      </c>
      <c r="AB26" s="85">
        <f t="shared" si="4"/>
        <v>18542.718000000001</v>
      </c>
      <c r="AC26" s="84">
        <f t="shared" si="9"/>
        <v>166884.462</v>
      </c>
      <c r="AD26" s="80" t="str" cm="1">
        <f t="array" ref="AD26">_xlfn.IFS(E26&gt;=60,"Senior ",E26&gt;=18,"Adult",E26&gt;=0,"Child")</f>
        <v>Adult</v>
      </c>
      <c r="AE26" s="80" t="str">
        <f t="shared" si="12"/>
        <v>July</v>
      </c>
      <c r="AF26" s="80" t="str">
        <f t="shared" si="5"/>
        <v>00025</v>
      </c>
      <c r="AG26" s="80" t="str">
        <f t="shared" si="6"/>
        <v>Farouk-Female</v>
      </c>
      <c r="AH26" s="85">
        <f t="shared" si="10"/>
        <v>112153.55602395827</v>
      </c>
    </row>
    <row r="27" spans="1:34" x14ac:dyDescent="0.3">
      <c r="A27" s="83">
        <v>45839</v>
      </c>
      <c r="B27" s="80" t="s">
        <v>1900</v>
      </c>
      <c r="C27" s="80" t="s">
        <v>1871</v>
      </c>
      <c r="D27" s="80" t="s">
        <v>1847</v>
      </c>
      <c r="E27" s="80">
        <v>72</v>
      </c>
      <c r="F27" s="80" t="s">
        <v>1872</v>
      </c>
      <c r="G27" s="80" t="s">
        <v>1886</v>
      </c>
      <c r="H27" s="80" t="s">
        <v>1887</v>
      </c>
      <c r="I27" s="80" t="s">
        <v>1861</v>
      </c>
      <c r="J27" s="80" t="s">
        <v>1848</v>
      </c>
      <c r="K27" s="80">
        <v>1</v>
      </c>
      <c r="L27" s="85">
        <v>37134</v>
      </c>
      <c r="M27" s="80">
        <v>0</v>
      </c>
      <c r="N27" s="80">
        <v>7.5</v>
      </c>
      <c r="O27" s="80" t="s">
        <v>372</v>
      </c>
      <c r="P27" s="80" t="s">
        <v>1852</v>
      </c>
      <c r="Q27" s="80" t="s">
        <v>649</v>
      </c>
      <c r="R27" s="85">
        <f t="shared" si="0"/>
        <v>37134</v>
      </c>
      <c r="S27" s="85">
        <f t="shared" si="1"/>
        <v>0</v>
      </c>
      <c r="T27" s="85">
        <f t="shared" si="2"/>
        <v>37134</v>
      </c>
      <c r="U27" s="80">
        <f t="shared" si="3"/>
        <v>2785.0499999999997</v>
      </c>
      <c r="V27" s="85">
        <f t="shared" si="7"/>
        <v>39919.050000000003</v>
      </c>
      <c r="W27" s="81">
        <v>7.4999999999999997E-2</v>
      </c>
      <c r="X27" s="85">
        <f t="shared" si="11"/>
        <v>2785.0499999999997</v>
      </c>
      <c r="Y27" s="80">
        <v>2000</v>
      </c>
      <c r="Z27" s="85">
        <f t="shared" si="8"/>
        <v>41919.050000000003</v>
      </c>
      <c r="AA27" s="80" t="str" cm="1">
        <f t="array" ref="AA27">_xlfn.IFS(V27&gt;=150000,"High Cost",V27&gt;=0,"Normal Cost")</f>
        <v>Normal Cost</v>
      </c>
      <c r="AB27" s="85">
        <f t="shared" si="4"/>
        <v>0</v>
      </c>
      <c r="AC27" s="84">
        <f t="shared" si="9"/>
        <v>39919.050000000003</v>
      </c>
      <c r="AD27" s="80" t="str" cm="1">
        <f t="array" ref="AD27">_xlfn.IFS(E27&gt;=60,"Senior ",E27&gt;=18,"Adult",E27&gt;=0,"Child")</f>
        <v xml:space="preserve">Senior </v>
      </c>
      <c r="AE27" s="80" t="str">
        <f t="shared" si="12"/>
        <v>July</v>
      </c>
      <c r="AF27" s="80" t="str">
        <f t="shared" si="5"/>
        <v>00026</v>
      </c>
      <c r="AG27" s="80" t="str">
        <f t="shared" si="6"/>
        <v>Farouk-Male</v>
      </c>
      <c r="AH27" s="85">
        <f t="shared" si="10"/>
        <v>112153.55602395827</v>
      </c>
    </row>
    <row r="28" spans="1:34" x14ac:dyDescent="0.3">
      <c r="A28" s="83">
        <v>45845</v>
      </c>
      <c r="B28" s="80" t="s">
        <v>1901</v>
      </c>
      <c r="C28" s="80" t="s">
        <v>1880</v>
      </c>
      <c r="D28" s="80" t="s">
        <v>1831</v>
      </c>
      <c r="E28" s="80">
        <v>65</v>
      </c>
      <c r="F28" s="80" t="s">
        <v>1848</v>
      </c>
      <c r="G28" s="80" t="s">
        <v>1849</v>
      </c>
      <c r="H28" s="80" t="s">
        <v>1850</v>
      </c>
      <c r="I28" s="80" t="s">
        <v>1861</v>
      </c>
      <c r="J28" s="80" t="s">
        <v>1858</v>
      </c>
      <c r="K28" s="80">
        <v>3</v>
      </c>
      <c r="L28" s="85">
        <v>10589</v>
      </c>
      <c r="M28" s="80">
        <v>5</v>
      </c>
      <c r="N28" s="80">
        <v>7.5</v>
      </c>
      <c r="O28" s="80" t="s">
        <v>384</v>
      </c>
      <c r="P28" s="80" t="s">
        <v>1837</v>
      </c>
      <c r="Q28" s="80" t="s">
        <v>665</v>
      </c>
      <c r="R28" s="85">
        <f t="shared" si="0"/>
        <v>31767</v>
      </c>
      <c r="S28" s="85">
        <f t="shared" si="1"/>
        <v>1588.3500000000001</v>
      </c>
      <c r="T28" s="85">
        <f t="shared" si="2"/>
        <v>30178.65</v>
      </c>
      <c r="U28" s="80">
        <f t="shared" si="3"/>
        <v>2263.3987499999998</v>
      </c>
      <c r="V28" s="85">
        <f t="shared" si="7"/>
        <v>32442.048750000002</v>
      </c>
      <c r="W28" s="81">
        <v>7.4999999999999997E-2</v>
      </c>
      <c r="X28" s="85">
        <f t="shared" si="11"/>
        <v>2263.3987499999998</v>
      </c>
      <c r="Y28" s="80">
        <v>2000</v>
      </c>
      <c r="Z28" s="85">
        <f t="shared" si="8"/>
        <v>34442.048750000002</v>
      </c>
      <c r="AA28" s="80" t="str" cm="1">
        <f t="array" ref="AA28">_xlfn.IFS(V28&gt;=150000,"High Cost",V28&gt;=0,"Normal Cost")</f>
        <v>Normal Cost</v>
      </c>
      <c r="AB28" s="85">
        <f t="shared" si="4"/>
        <v>0</v>
      </c>
      <c r="AC28" s="84">
        <f t="shared" si="9"/>
        <v>32442.048750000002</v>
      </c>
      <c r="AD28" s="80" t="str" cm="1">
        <f t="array" ref="AD28">_xlfn.IFS(E28&gt;=60,"Senior ",E28&gt;=18,"Adult",E28&gt;=0,"Child")</f>
        <v xml:space="preserve">Senior </v>
      </c>
      <c r="AE28" s="80" t="str">
        <f t="shared" si="12"/>
        <v>July</v>
      </c>
      <c r="AF28" s="80" t="str">
        <f t="shared" si="5"/>
        <v>00027</v>
      </c>
      <c r="AG28" s="80" t="str">
        <f t="shared" si="6"/>
        <v>Daniel-Female</v>
      </c>
      <c r="AH28" s="85">
        <f t="shared" si="10"/>
        <v>112153.55602395827</v>
      </c>
    </row>
    <row r="29" spans="1:34" x14ac:dyDescent="0.3">
      <c r="A29" s="83">
        <v>45837</v>
      </c>
      <c r="B29" s="80" t="s">
        <v>1902</v>
      </c>
      <c r="C29" s="80" t="s">
        <v>1871</v>
      </c>
      <c r="D29" s="80" t="s">
        <v>1831</v>
      </c>
      <c r="E29" s="80">
        <v>16</v>
      </c>
      <c r="F29" s="80" t="s">
        <v>1864</v>
      </c>
      <c r="G29" s="80" t="s">
        <v>1865</v>
      </c>
      <c r="H29" s="80" t="s">
        <v>1842</v>
      </c>
      <c r="I29" s="80" t="s">
        <v>1851</v>
      </c>
      <c r="J29" s="80" t="s">
        <v>1848</v>
      </c>
      <c r="K29" s="80">
        <v>3</v>
      </c>
      <c r="L29" s="85">
        <v>7977</v>
      </c>
      <c r="M29" s="80">
        <v>10</v>
      </c>
      <c r="N29" s="80">
        <v>7.5</v>
      </c>
      <c r="O29" s="80" t="s">
        <v>372</v>
      </c>
      <c r="P29" s="80" t="s">
        <v>1844</v>
      </c>
      <c r="Q29" s="80" t="s">
        <v>649</v>
      </c>
      <c r="R29" s="85">
        <f t="shared" si="0"/>
        <v>23931</v>
      </c>
      <c r="S29" s="85">
        <f t="shared" si="1"/>
        <v>2393.1</v>
      </c>
      <c r="T29" s="85">
        <f t="shared" si="2"/>
        <v>21537.9</v>
      </c>
      <c r="U29" s="80">
        <f t="shared" si="3"/>
        <v>1615.3425</v>
      </c>
      <c r="V29" s="85">
        <f t="shared" si="7"/>
        <v>23153.2425</v>
      </c>
      <c r="W29" s="81">
        <v>7.4999999999999997E-2</v>
      </c>
      <c r="X29" s="85">
        <f t="shared" si="11"/>
        <v>1615.3425</v>
      </c>
      <c r="Y29" s="80">
        <v>2000</v>
      </c>
      <c r="Z29" s="85">
        <f t="shared" si="8"/>
        <v>25153.2425</v>
      </c>
      <c r="AA29" s="80" t="str" cm="1">
        <f t="array" ref="AA29">_xlfn.IFS(V29&gt;=150000,"High Cost",V29&gt;=0,"Normal Cost")</f>
        <v>Normal Cost</v>
      </c>
      <c r="AB29" s="85">
        <f t="shared" si="4"/>
        <v>2315.3242500000001</v>
      </c>
      <c r="AC29" s="84">
        <f t="shared" si="9"/>
        <v>20837.918249999999</v>
      </c>
      <c r="AD29" s="80" t="str" cm="1">
        <f t="array" ref="AD29">_xlfn.IFS(E29&gt;=60,"Senior ",E29&gt;=18,"Adult",E29&gt;=0,"Child")</f>
        <v>Child</v>
      </c>
      <c r="AE29" s="80" t="str">
        <f t="shared" si="12"/>
        <v>June</v>
      </c>
      <c r="AF29" s="80" t="str">
        <f t="shared" si="5"/>
        <v>00028</v>
      </c>
      <c r="AG29" s="80" t="str">
        <f t="shared" si="6"/>
        <v>Farouk-Female</v>
      </c>
      <c r="AH29" s="85">
        <f t="shared" si="10"/>
        <v>112153.55602395827</v>
      </c>
    </row>
    <row r="30" spans="1:34" x14ac:dyDescent="0.3">
      <c r="A30" s="83">
        <v>45843</v>
      </c>
      <c r="B30" s="80" t="s">
        <v>1903</v>
      </c>
      <c r="C30" s="80" t="s">
        <v>1884</v>
      </c>
      <c r="D30" s="80" t="s">
        <v>1847</v>
      </c>
      <c r="E30" s="80">
        <v>63</v>
      </c>
      <c r="F30" s="80" t="s">
        <v>1848</v>
      </c>
      <c r="G30" s="80" t="s">
        <v>1849</v>
      </c>
      <c r="H30" s="80" t="s">
        <v>1850</v>
      </c>
      <c r="I30" s="80" t="s">
        <v>1851</v>
      </c>
      <c r="J30" s="80" t="s">
        <v>1848</v>
      </c>
      <c r="K30" s="80">
        <v>3</v>
      </c>
      <c r="L30" s="85">
        <v>64426</v>
      </c>
      <c r="M30" s="80">
        <v>10</v>
      </c>
      <c r="N30" s="80">
        <v>7.5</v>
      </c>
      <c r="O30" s="80" t="s">
        <v>392</v>
      </c>
      <c r="P30" s="80" t="s">
        <v>1837</v>
      </c>
      <c r="Q30" s="80" t="s">
        <v>649</v>
      </c>
      <c r="R30" s="85">
        <f t="shared" si="0"/>
        <v>193278</v>
      </c>
      <c r="S30" s="85">
        <f t="shared" si="1"/>
        <v>19327.8</v>
      </c>
      <c r="T30" s="85">
        <f t="shared" si="2"/>
        <v>173950.2</v>
      </c>
      <c r="U30" s="80">
        <f t="shared" si="3"/>
        <v>13046.265000000001</v>
      </c>
      <c r="V30" s="85">
        <f t="shared" si="7"/>
        <v>186996.46500000003</v>
      </c>
      <c r="W30" s="81">
        <v>7.4999999999999997E-2</v>
      </c>
      <c r="X30" s="85">
        <f t="shared" si="11"/>
        <v>13046.265000000001</v>
      </c>
      <c r="Y30" s="80">
        <v>2000</v>
      </c>
      <c r="Z30" s="85">
        <f t="shared" si="8"/>
        <v>188996.46500000003</v>
      </c>
      <c r="AA30" s="80" t="str" cm="1">
        <f t="array" ref="AA30">_xlfn.IFS(V30&gt;=150000,"High Cost",V30&gt;=0,"Normal Cost")</f>
        <v>High Cost</v>
      </c>
      <c r="AB30" s="85">
        <f t="shared" si="4"/>
        <v>0</v>
      </c>
      <c r="AC30" s="84">
        <f t="shared" si="9"/>
        <v>186996.46500000003</v>
      </c>
      <c r="AD30" s="80" t="str" cm="1">
        <f t="array" ref="AD30">_xlfn.IFS(E30&gt;=60,"Senior ",E30&gt;=18,"Adult",E30&gt;=0,"Child")</f>
        <v xml:space="preserve">Senior </v>
      </c>
      <c r="AE30" s="80" t="str">
        <f t="shared" si="12"/>
        <v>July</v>
      </c>
      <c r="AF30" s="80" t="str">
        <f t="shared" si="5"/>
        <v>00029</v>
      </c>
      <c r="AG30" s="80" t="str">
        <f t="shared" si="6"/>
        <v>Kabir-Male</v>
      </c>
      <c r="AH30" s="85">
        <f t="shared" si="10"/>
        <v>112153.55602395827</v>
      </c>
    </row>
    <row r="31" spans="1:34" x14ac:dyDescent="0.3">
      <c r="A31" s="83">
        <v>45841</v>
      </c>
      <c r="B31" s="80" t="s">
        <v>1904</v>
      </c>
      <c r="C31" s="80" t="s">
        <v>1839</v>
      </c>
      <c r="D31" s="80" t="s">
        <v>1831</v>
      </c>
      <c r="E31" s="80">
        <v>61</v>
      </c>
      <c r="F31" s="80" t="s">
        <v>1848</v>
      </c>
      <c r="G31" s="80" t="s">
        <v>1849</v>
      </c>
      <c r="H31" s="80" t="s">
        <v>1850</v>
      </c>
      <c r="I31" s="80" t="s">
        <v>1851</v>
      </c>
      <c r="J31" s="80" t="s">
        <v>1858</v>
      </c>
      <c r="K31" s="80">
        <v>1</v>
      </c>
      <c r="L31" s="85">
        <v>69988</v>
      </c>
      <c r="M31" s="80">
        <v>15</v>
      </c>
      <c r="N31" s="80">
        <v>7.5</v>
      </c>
      <c r="O31" s="80" t="s">
        <v>372</v>
      </c>
      <c r="P31" s="80" t="s">
        <v>1837</v>
      </c>
      <c r="Q31" s="80" t="s">
        <v>649</v>
      </c>
      <c r="R31" s="85">
        <f t="shared" si="0"/>
        <v>69988</v>
      </c>
      <c r="S31" s="85">
        <f t="shared" si="1"/>
        <v>10498.199999999999</v>
      </c>
      <c r="T31" s="85">
        <f t="shared" si="2"/>
        <v>59489.8</v>
      </c>
      <c r="U31" s="80">
        <f t="shared" si="3"/>
        <v>4461.7349999999997</v>
      </c>
      <c r="V31" s="85">
        <f t="shared" si="7"/>
        <v>63951.535000000003</v>
      </c>
      <c r="W31" s="81">
        <v>7.4999999999999997E-2</v>
      </c>
      <c r="X31" s="85">
        <f t="shared" si="11"/>
        <v>4461.7349999999997</v>
      </c>
      <c r="Y31" s="80">
        <v>2000</v>
      </c>
      <c r="Z31" s="85">
        <f t="shared" si="8"/>
        <v>65951.535000000003</v>
      </c>
      <c r="AA31" s="80" t="str" cm="1">
        <f t="array" ref="AA31">_xlfn.IFS(V31&gt;=150000,"High Cost",V31&gt;=0,"Normal Cost")</f>
        <v>Normal Cost</v>
      </c>
      <c r="AB31" s="85">
        <f t="shared" si="4"/>
        <v>0</v>
      </c>
      <c r="AC31" s="84">
        <f t="shared" si="9"/>
        <v>63951.535000000003</v>
      </c>
      <c r="AD31" s="80" t="str" cm="1">
        <f t="array" ref="AD31">_xlfn.IFS(E31&gt;=60,"Senior ",E31&gt;=18,"Adult",E31&gt;=0,"Child")</f>
        <v xml:space="preserve">Senior </v>
      </c>
      <c r="AE31" s="80" t="str">
        <f t="shared" si="12"/>
        <v>July</v>
      </c>
      <c r="AF31" s="80" t="str">
        <f t="shared" si="5"/>
        <v>00030</v>
      </c>
      <c r="AG31" s="80" t="str">
        <f t="shared" si="6"/>
        <v>Bello-Female</v>
      </c>
      <c r="AH31" s="85">
        <f t="shared" si="10"/>
        <v>112153.55602395827</v>
      </c>
    </row>
    <row r="32" spans="1:34" x14ac:dyDescent="0.3">
      <c r="A32" s="83">
        <v>45812</v>
      </c>
      <c r="B32" s="80" t="s">
        <v>1905</v>
      </c>
      <c r="C32" s="80" t="s">
        <v>1877</v>
      </c>
      <c r="D32" s="80" t="s">
        <v>1847</v>
      </c>
      <c r="E32" s="80">
        <v>4</v>
      </c>
      <c r="F32" s="80" t="s">
        <v>1832</v>
      </c>
      <c r="G32" s="80" t="s">
        <v>1860</v>
      </c>
      <c r="H32" s="80" t="s">
        <v>1834</v>
      </c>
      <c r="I32" s="80" t="s">
        <v>1851</v>
      </c>
      <c r="J32" s="80" t="s">
        <v>1848</v>
      </c>
      <c r="K32" s="80">
        <v>2</v>
      </c>
      <c r="L32" s="85">
        <v>55763</v>
      </c>
      <c r="M32" s="80">
        <v>5</v>
      </c>
      <c r="N32" s="80">
        <v>7.5</v>
      </c>
      <c r="O32" s="80" t="s">
        <v>392</v>
      </c>
      <c r="P32" s="80" t="s">
        <v>1844</v>
      </c>
      <c r="Q32" s="80" t="s">
        <v>649</v>
      </c>
      <c r="R32" s="85">
        <f t="shared" si="0"/>
        <v>111526</v>
      </c>
      <c r="S32" s="85">
        <f t="shared" si="1"/>
        <v>5576.3</v>
      </c>
      <c r="T32" s="85">
        <f t="shared" si="2"/>
        <v>105949.7</v>
      </c>
      <c r="U32" s="80">
        <f t="shared" si="3"/>
        <v>7946.2274999999991</v>
      </c>
      <c r="V32" s="85">
        <f t="shared" si="7"/>
        <v>113895.92749999999</v>
      </c>
      <c r="W32" s="81">
        <v>7.4999999999999997E-2</v>
      </c>
      <c r="X32" s="85">
        <f t="shared" si="11"/>
        <v>7946.2274999999991</v>
      </c>
      <c r="Y32" s="80">
        <v>2000</v>
      </c>
      <c r="Z32" s="85">
        <f t="shared" si="8"/>
        <v>115895.92749999999</v>
      </c>
      <c r="AA32" s="80" t="str" cm="1">
        <f t="array" ref="AA32">_xlfn.IFS(V32&gt;=150000,"High Cost",V32&gt;=0,"Normal Cost")</f>
        <v>Normal Cost</v>
      </c>
      <c r="AB32" s="85">
        <f t="shared" si="4"/>
        <v>11389.59275</v>
      </c>
      <c r="AC32" s="84">
        <f t="shared" si="9"/>
        <v>102506.33474999999</v>
      </c>
      <c r="AD32" s="80" t="str" cm="1">
        <f t="array" ref="AD32">_xlfn.IFS(E32&gt;=60,"Senior ",E32&gt;=18,"Adult",E32&gt;=0,"Child")</f>
        <v>Child</v>
      </c>
      <c r="AE32" s="80" t="str">
        <f t="shared" si="12"/>
        <v>June</v>
      </c>
      <c r="AF32" s="80" t="str">
        <f t="shared" si="5"/>
        <v>00031</v>
      </c>
      <c r="AG32" s="80" t="str">
        <f t="shared" si="6"/>
        <v>Chiamaka-Male</v>
      </c>
      <c r="AH32" s="85">
        <f t="shared" si="10"/>
        <v>112153.55602395827</v>
      </c>
    </row>
    <row r="33" spans="1:34" x14ac:dyDescent="0.3">
      <c r="A33" s="83">
        <v>45827</v>
      </c>
      <c r="B33" s="80" t="s">
        <v>1906</v>
      </c>
      <c r="C33" s="80" t="s">
        <v>106</v>
      </c>
      <c r="D33" s="80" t="s">
        <v>1847</v>
      </c>
      <c r="E33" s="80">
        <v>30</v>
      </c>
      <c r="F33" s="80" t="s">
        <v>1832</v>
      </c>
      <c r="G33" s="80" t="s">
        <v>1833</v>
      </c>
      <c r="H33" s="80" t="s">
        <v>1834</v>
      </c>
      <c r="I33" s="80" t="s">
        <v>1866</v>
      </c>
      <c r="J33" s="80" t="s">
        <v>1836</v>
      </c>
      <c r="K33" s="80">
        <v>1</v>
      </c>
      <c r="L33" s="85">
        <v>60022</v>
      </c>
      <c r="M33" s="80">
        <v>0</v>
      </c>
      <c r="N33" s="80">
        <v>7.5</v>
      </c>
      <c r="O33" s="80" t="s">
        <v>372</v>
      </c>
      <c r="P33" s="80" t="s">
        <v>1852</v>
      </c>
      <c r="Q33" s="80" t="s">
        <v>665</v>
      </c>
      <c r="R33" s="85">
        <f t="shared" si="0"/>
        <v>60022</v>
      </c>
      <c r="S33" s="85">
        <f t="shared" si="1"/>
        <v>0</v>
      </c>
      <c r="T33" s="85">
        <f t="shared" si="2"/>
        <v>60022</v>
      </c>
      <c r="U33" s="80">
        <f t="shared" si="3"/>
        <v>4501.6499999999996</v>
      </c>
      <c r="V33" s="85">
        <f t="shared" si="7"/>
        <v>64523.65</v>
      </c>
      <c r="W33" s="81">
        <v>7.4999999999999997E-2</v>
      </c>
      <c r="X33" s="85">
        <f t="shared" si="11"/>
        <v>4501.6499999999996</v>
      </c>
      <c r="Y33" s="80">
        <v>2000</v>
      </c>
      <c r="Z33" s="85">
        <f t="shared" si="8"/>
        <v>66523.649999999994</v>
      </c>
      <c r="AA33" s="80" t="str" cm="1">
        <f t="array" ref="AA33">_xlfn.IFS(V33&gt;=150000,"High Cost",V33&gt;=0,"Normal Cost")</f>
        <v>Normal Cost</v>
      </c>
      <c r="AB33" s="85">
        <f t="shared" si="4"/>
        <v>0</v>
      </c>
      <c r="AC33" s="84">
        <f t="shared" si="9"/>
        <v>64523.65</v>
      </c>
      <c r="AD33" s="80" t="str" cm="1">
        <f t="array" ref="AD33">_xlfn.IFS(E33&gt;=60,"Senior ",E33&gt;=18,"Adult",E33&gt;=0,"Child")</f>
        <v>Adult</v>
      </c>
      <c r="AE33" s="80" t="str">
        <f t="shared" si="12"/>
        <v>June</v>
      </c>
      <c r="AF33" s="80" t="str">
        <f t="shared" si="5"/>
        <v>00032</v>
      </c>
      <c r="AG33" s="80" t="str">
        <f t="shared" si="6"/>
        <v>Aisha-Male</v>
      </c>
      <c r="AH33" s="85">
        <f t="shared" si="10"/>
        <v>112153.55602395827</v>
      </c>
    </row>
    <row r="34" spans="1:34" x14ac:dyDescent="0.3">
      <c r="A34" s="83">
        <v>45869</v>
      </c>
      <c r="B34" s="80" t="s">
        <v>1907</v>
      </c>
      <c r="C34" s="80" t="s">
        <v>1846</v>
      </c>
      <c r="D34" s="80" t="s">
        <v>1831</v>
      </c>
      <c r="E34" s="80">
        <v>28</v>
      </c>
      <c r="F34" s="80" t="s">
        <v>1848</v>
      </c>
      <c r="G34" s="80" t="s">
        <v>1849</v>
      </c>
      <c r="H34" s="80" t="s">
        <v>1850</v>
      </c>
      <c r="I34" s="80" t="s">
        <v>1835</v>
      </c>
      <c r="J34" s="80" t="s">
        <v>1836</v>
      </c>
      <c r="K34" s="80">
        <v>5</v>
      </c>
      <c r="L34" s="85">
        <v>10672</v>
      </c>
      <c r="M34" s="80">
        <v>15</v>
      </c>
      <c r="N34" s="80">
        <v>7.5</v>
      </c>
      <c r="O34" s="80" t="s">
        <v>384</v>
      </c>
      <c r="P34" s="80" t="s">
        <v>1837</v>
      </c>
      <c r="Q34" s="80" t="s">
        <v>649</v>
      </c>
      <c r="R34" s="85">
        <f t="shared" si="0"/>
        <v>53360</v>
      </c>
      <c r="S34" s="85">
        <f t="shared" si="1"/>
        <v>8004</v>
      </c>
      <c r="T34" s="85">
        <f t="shared" si="2"/>
        <v>45356</v>
      </c>
      <c r="U34" s="80">
        <f t="shared" si="3"/>
        <v>3401.7</v>
      </c>
      <c r="V34" s="85">
        <f t="shared" si="7"/>
        <v>48757.7</v>
      </c>
      <c r="W34" s="81">
        <v>7.4999999999999997E-2</v>
      </c>
      <c r="X34" s="85">
        <f t="shared" si="11"/>
        <v>3401.7</v>
      </c>
      <c r="Y34" s="80">
        <v>2000</v>
      </c>
      <c r="Z34" s="85">
        <f t="shared" si="8"/>
        <v>50757.7</v>
      </c>
      <c r="AA34" s="80" t="str" cm="1">
        <f t="array" ref="AA34">_xlfn.IFS(V34&gt;=150000,"High Cost",V34&gt;=0,"Normal Cost")</f>
        <v>Normal Cost</v>
      </c>
      <c r="AB34" s="85">
        <f t="shared" si="4"/>
        <v>0</v>
      </c>
      <c r="AC34" s="84">
        <f t="shared" si="9"/>
        <v>48757.7</v>
      </c>
      <c r="AD34" s="80" t="str" cm="1">
        <f t="array" ref="AD34">_xlfn.IFS(E34&gt;=60,"Senior ",E34&gt;=18,"Adult",E34&gt;=0,"Child")</f>
        <v>Adult</v>
      </c>
      <c r="AE34" s="80" t="str">
        <f t="shared" si="12"/>
        <v>July</v>
      </c>
      <c r="AF34" s="80" t="str">
        <f t="shared" si="5"/>
        <v>00033</v>
      </c>
      <c r="AG34" s="80" t="str">
        <f t="shared" si="6"/>
        <v>Hauwa-Female</v>
      </c>
      <c r="AH34" s="85">
        <f t="shared" si="10"/>
        <v>112153.55602395827</v>
      </c>
    </row>
    <row r="35" spans="1:34" x14ac:dyDescent="0.3">
      <c r="A35" s="83">
        <v>45850</v>
      </c>
      <c r="B35" s="80" t="s">
        <v>1908</v>
      </c>
      <c r="C35" s="80" t="s">
        <v>1863</v>
      </c>
      <c r="D35" s="80" t="s">
        <v>1847</v>
      </c>
      <c r="E35" s="80">
        <v>17</v>
      </c>
      <c r="F35" s="80" t="s">
        <v>1832</v>
      </c>
      <c r="G35" s="80" t="s">
        <v>1860</v>
      </c>
      <c r="H35" s="80" t="s">
        <v>1834</v>
      </c>
      <c r="I35" s="80" t="s">
        <v>1851</v>
      </c>
      <c r="J35" s="80" t="s">
        <v>1836</v>
      </c>
      <c r="K35" s="80">
        <v>5</v>
      </c>
      <c r="L35" s="85">
        <v>8663</v>
      </c>
      <c r="M35" s="80">
        <v>0</v>
      </c>
      <c r="N35" s="80">
        <v>7.5</v>
      </c>
      <c r="O35" s="80" t="s">
        <v>392</v>
      </c>
      <c r="P35" s="80" t="s">
        <v>1837</v>
      </c>
      <c r="Q35" s="80" t="s">
        <v>665</v>
      </c>
      <c r="R35" s="85">
        <f t="shared" si="0"/>
        <v>43315</v>
      </c>
      <c r="S35" s="85">
        <f t="shared" si="1"/>
        <v>0</v>
      </c>
      <c r="T35" s="85">
        <f t="shared" si="2"/>
        <v>43315</v>
      </c>
      <c r="U35" s="80">
        <f t="shared" si="3"/>
        <v>3248.625</v>
      </c>
      <c r="V35" s="85">
        <f t="shared" si="7"/>
        <v>46563.625</v>
      </c>
      <c r="W35" s="81">
        <v>7.4999999999999997E-2</v>
      </c>
      <c r="X35" s="85">
        <f t="shared" si="11"/>
        <v>3248.625</v>
      </c>
      <c r="Y35" s="80">
        <v>2000</v>
      </c>
      <c r="Z35" s="85">
        <f t="shared" si="8"/>
        <v>48563.625</v>
      </c>
      <c r="AA35" s="80" t="str" cm="1">
        <f t="array" ref="AA35">_xlfn.IFS(V35&gt;=150000,"High Cost",V35&gt;=0,"Normal Cost")</f>
        <v>Normal Cost</v>
      </c>
      <c r="AB35" s="85">
        <f t="shared" si="4"/>
        <v>0</v>
      </c>
      <c r="AC35" s="84">
        <f t="shared" si="9"/>
        <v>46563.625</v>
      </c>
      <c r="AD35" s="80" t="str" cm="1">
        <f t="array" ref="AD35">_xlfn.IFS(E35&gt;=60,"Senior ",E35&gt;=18,"Adult",E35&gt;=0,"Child")</f>
        <v>Child</v>
      </c>
      <c r="AE35" s="80" t="str">
        <f t="shared" si="12"/>
        <v>July</v>
      </c>
      <c r="AF35" s="80" t="str">
        <f t="shared" si="5"/>
        <v>00034</v>
      </c>
      <c r="AG35" s="80" t="str">
        <f t="shared" si="6"/>
        <v>Esther-Male</v>
      </c>
      <c r="AH35" s="85">
        <f t="shared" si="10"/>
        <v>112153.55602395827</v>
      </c>
    </row>
    <row r="36" spans="1:34" x14ac:dyDescent="0.3">
      <c r="A36" s="83">
        <v>45832</v>
      </c>
      <c r="B36" s="80" t="s">
        <v>1909</v>
      </c>
      <c r="C36" s="80" t="s">
        <v>1846</v>
      </c>
      <c r="D36" s="80" t="s">
        <v>1847</v>
      </c>
      <c r="E36" s="80">
        <v>4</v>
      </c>
      <c r="F36" s="80" t="s">
        <v>1855</v>
      </c>
      <c r="G36" s="80" t="s">
        <v>1878</v>
      </c>
      <c r="H36" s="80" t="s">
        <v>1857</v>
      </c>
      <c r="I36" s="80" t="s">
        <v>1866</v>
      </c>
      <c r="J36" s="80" t="s">
        <v>1836</v>
      </c>
      <c r="K36" s="80">
        <v>1</v>
      </c>
      <c r="L36" s="85">
        <v>29541</v>
      </c>
      <c r="M36" s="80">
        <v>5</v>
      </c>
      <c r="N36" s="80">
        <v>7.5</v>
      </c>
      <c r="O36" s="80" t="s">
        <v>372</v>
      </c>
      <c r="P36" s="80" t="s">
        <v>1844</v>
      </c>
      <c r="Q36" s="80" t="s">
        <v>649</v>
      </c>
      <c r="R36" s="85">
        <f t="shared" si="0"/>
        <v>29541</v>
      </c>
      <c r="S36" s="85">
        <f t="shared" si="1"/>
        <v>1477.0500000000002</v>
      </c>
      <c r="T36" s="85">
        <f t="shared" si="2"/>
        <v>28063.95</v>
      </c>
      <c r="U36" s="80">
        <f t="shared" si="3"/>
        <v>2104.7962499999999</v>
      </c>
      <c r="V36" s="85">
        <f t="shared" si="7"/>
        <v>30168.74625</v>
      </c>
      <c r="W36" s="81">
        <v>7.4999999999999997E-2</v>
      </c>
      <c r="X36" s="85">
        <f t="shared" si="11"/>
        <v>2104.7962499999999</v>
      </c>
      <c r="Y36" s="80">
        <v>2000</v>
      </c>
      <c r="Z36" s="85">
        <f t="shared" si="8"/>
        <v>32168.74625</v>
      </c>
      <c r="AA36" s="80" t="str" cm="1">
        <f t="array" ref="AA36">_xlfn.IFS(V36&gt;=150000,"High Cost",V36&gt;=0,"Normal Cost")</f>
        <v>Normal Cost</v>
      </c>
      <c r="AB36" s="85">
        <f t="shared" si="4"/>
        <v>3016.8746250000004</v>
      </c>
      <c r="AC36" s="84">
        <f t="shared" si="9"/>
        <v>27151.871625</v>
      </c>
      <c r="AD36" s="80" t="str" cm="1">
        <f t="array" ref="AD36">_xlfn.IFS(E36&gt;=60,"Senior ",E36&gt;=18,"Adult",E36&gt;=0,"Child")</f>
        <v>Child</v>
      </c>
      <c r="AE36" s="80" t="str">
        <f t="shared" si="12"/>
        <v>June</v>
      </c>
      <c r="AF36" s="80" t="str">
        <f t="shared" si="5"/>
        <v>00035</v>
      </c>
      <c r="AG36" s="80" t="str">
        <f t="shared" si="6"/>
        <v>Hauwa-Male</v>
      </c>
      <c r="AH36" s="85">
        <f t="shared" si="10"/>
        <v>112153.55602395827</v>
      </c>
    </row>
    <row r="37" spans="1:34" x14ac:dyDescent="0.3">
      <c r="A37" s="83">
        <v>45849</v>
      </c>
      <c r="B37" s="80" t="s">
        <v>1910</v>
      </c>
      <c r="C37" s="80" t="s">
        <v>1882</v>
      </c>
      <c r="D37" s="80" t="s">
        <v>1847</v>
      </c>
      <c r="E37" s="80">
        <v>16</v>
      </c>
      <c r="F37" s="80" t="s">
        <v>1872</v>
      </c>
      <c r="G37" s="80" t="s">
        <v>1873</v>
      </c>
      <c r="H37" s="80" t="s">
        <v>1874</v>
      </c>
      <c r="I37" s="80" t="s">
        <v>1861</v>
      </c>
      <c r="J37" s="80" t="s">
        <v>1836</v>
      </c>
      <c r="K37" s="80">
        <v>1</v>
      </c>
      <c r="L37" s="85">
        <v>40115</v>
      </c>
      <c r="M37" s="80">
        <v>15</v>
      </c>
      <c r="N37" s="80">
        <v>7.5</v>
      </c>
      <c r="O37" s="80" t="s">
        <v>392</v>
      </c>
      <c r="P37" s="80" t="s">
        <v>1844</v>
      </c>
      <c r="Q37" s="80" t="s">
        <v>636</v>
      </c>
      <c r="R37" s="85">
        <f t="shared" si="0"/>
        <v>40115</v>
      </c>
      <c r="S37" s="85">
        <f t="shared" si="1"/>
        <v>6017.25</v>
      </c>
      <c r="T37" s="85">
        <f t="shared" si="2"/>
        <v>34097.75</v>
      </c>
      <c r="U37" s="80">
        <f t="shared" si="3"/>
        <v>2557.3312499999997</v>
      </c>
      <c r="V37" s="85">
        <f t="shared" si="7"/>
        <v>36655.081250000003</v>
      </c>
      <c r="W37" s="81">
        <v>7.4999999999999997E-2</v>
      </c>
      <c r="X37" s="85">
        <f t="shared" si="11"/>
        <v>2557.3312499999997</v>
      </c>
      <c r="Y37" s="80">
        <v>2000</v>
      </c>
      <c r="Z37" s="85">
        <f t="shared" si="8"/>
        <v>38655.081250000003</v>
      </c>
      <c r="AA37" s="80" t="str" cm="1">
        <f t="array" ref="AA37">_xlfn.IFS(V37&gt;=150000,"High Cost",V37&gt;=0,"Normal Cost")</f>
        <v>Normal Cost</v>
      </c>
      <c r="AB37" s="85">
        <f t="shared" si="4"/>
        <v>3665.5081250000003</v>
      </c>
      <c r="AC37" s="84">
        <f t="shared" si="9"/>
        <v>32989.573125000003</v>
      </c>
      <c r="AD37" s="80" t="str" cm="1">
        <f t="array" ref="AD37">_xlfn.IFS(E37&gt;=60,"Senior ",E37&gt;=18,"Adult",E37&gt;=0,"Child")</f>
        <v>Child</v>
      </c>
      <c r="AE37" s="80" t="str">
        <f t="shared" si="12"/>
        <v>July</v>
      </c>
      <c r="AF37" s="80" t="str">
        <f t="shared" si="5"/>
        <v>00036</v>
      </c>
      <c r="AG37" s="80" t="str">
        <f t="shared" si="6"/>
        <v>Ifeanyi-Male</v>
      </c>
      <c r="AH37" s="85">
        <f t="shared" si="10"/>
        <v>112153.55602395827</v>
      </c>
    </row>
    <row r="38" spans="1:34" x14ac:dyDescent="0.3">
      <c r="A38" s="83">
        <v>45868</v>
      </c>
      <c r="B38" s="80" t="s">
        <v>1911</v>
      </c>
      <c r="C38" s="80" t="s">
        <v>1880</v>
      </c>
      <c r="D38" s="80" t="s">
        <v>1831</v>
      </c>
      <c r="E38" s="80">
        <v>43</v>
      </c>
      <c r="F38" s="80" t="s">
        <v>1832</v>
      </c>
      <c r="G38" s="80" t="s">
        <v>1833</v>
      </c>
      <c r="H38" s="80" t="s">
        <v>1834</v>
      </c>
      <c r="I38" s="80" t="s">
        <v>1835</v>
      </c>
      <c r="J38" s="80" t="s">
        <v>1858</v>
      </c>
      <c r="K38" s="80">
        <v>4</v>
      </c>
      <c r="L38" s="85">
        <v>54701</v>
      </c>
      <c r="M38" s="80">
        <v>5</v>
      </c>
      <c r="N38" s="80">
        <v>7.5</v>
      </c>
      <c r="O38" s="80" t="s">
        <v>392</v>
      </c>
      <c r="P38" s="80" t="s">
        <v>1852</v>
      </c>
      <c r="Q38" s="80" t="s">
        <v>665</v>
      </c>
      <c r="R38" s="85">
        <f t="shared" si="0"/>
        <v>218804</v>
      </c>
      <c r="S38" s="85">
        <f t="shared" si="1"/>
        <v>10940.2</v>
      </c>
      <c r="T38" s="85">
        <f t="shared" si="2"/>
        <v>207863.8</v>
      </c>
      <c r="U38" s="80">
        <f t="shared" si="3"/>
        <v>15589.784999999998</v>
      </c>
      <c r="V38" s="85">
        <f t="shared" si="7"/>
        <v>223453.58499999999</v>
      </c>
      <c r="W38" s="81">
        <v>7.4999999999999997E-2</v>
      </c>
      <c r="X38" s="85">
        <f t="shared" si="11"/>
        <v>15589.784999999998</v>
      </c>
      <c r="Y38" s="80">
        <v>2000</v>
      </c>
      <c r="Z38" s="85">
        <f t="shared" si="8"/>
        <v>225453.58499999999</v>
      </c>
      <c r="AA38" s="80" t="str" cm="1">
        <f t="array" ref="AA38">_xlfn.IFS(V38&gt;=150000,"High Cost",V38&gt;=0,"Normal Cost")</f>
        <v>High Cost</v>
      </c>
      <c r="AB38" s="85">
        <f t="shared" si="4"/>
        <v>0</v>
      </c>
      <c r="AC38" s="84">
        <f t="shared" si="9"/>
        <v>223453.58499999999</v>
      </c>
      <c r="AD38" s="80" t="str" cm="1">
        <f t="array" ref="AD38">_xlfn.IFS(E38&gt;=60,"Senior ",E38&gt;=18,"Adult",E38&gt;=0,"Child")</f>
        <v>Adult</v>
      </c>
      <c r="AE38" s="80" t="str">
        <f t="shared" si="12"/>
        <v>July</v>
      </c>
      <c r="AF38" s="80" t="str">
        <f t="shared" si="5"/>
        <v>00037</v>
      </c>
      <c r="AG38" s="80" t="str">
        <f t="shared" si="6"/>
        <v>Daniel-Female</v>
      </c>
      <c r="AH38" s="85">
        <f t="shared" si="10"/>
        <v>112153.55602395827</v>
      </c>
    </row>
    <row r="39" spans="1:34" x14ac:dyDescent="0.3">
      <c r="A39" s="83">
        <v>45826</v>
      </c>
      <c r="B39" s="80" t="s">
        <v>1912</v>
      </c>
      <c r="C39" s="80" t="s">
        <v>1830</v>
      </c>
      <c r="D39" s="80" t="s">
        <v>1847</v>
      </c>
      <c r="E39" s="80">
        <v>38</v>
      </c>
      <c r="F39" s="80" t="s">
        <v>1832</v>
      </c>
      <c r="G39" s="80" t="s">
        <v>1833</v>
      </c>
      <c r="H39" s="80" t="s">
        <v>1834</v>
      </c>
      <c r="I39" s="80" t="s">
        <v>1861</v>
      </c>
      <c r="J39" s="80" t="s">
        <v>1836</v>
      </c>
      <c r="K39" s="80">
        <v>4</v>
      </c>
      <c r="L39" s="85">
        <v>48448</v>
      </c>
      <c r="M39" s="80">
        <v>5</v>
      </c>
      <c r="N39" s="80">
        <v>7.5</v>
      </c>
      <c r="O39" s="80" t="s">
        <v>384</v>
      </c>
      <c r="P39" s="80" t="s">
        <v>1837</v>
      </c>
      <c r="Q39" s="80" t="s">
        <v>665</v>
      </c>
      <c r="R39" s="85">
        <f t="shared" si="0"/>
        <v>193792</v>
      </c>
      <c r="S39" s="85">
        <f t="shared" si="1"/>
        <v>9689.6</v>
      </c>
      <c r="T39" s="85">
        <f t="shared" si="2"/>
        <v>184102.39999999999</v>
      </c>
      <c r="U39" s="80">
        <f t="shared" si="3"/>
        <v>13807.679999999998</v>
      </c>
      <c r="V39" s="85">
        <f t="shared" si="7"/>
        <v>197910.08</v>
      </c>
      <c r="W39" s="81">
        <v>7.4999999999999997E-2</v>
      </c>
      <c r="X39" s="85">
        <f t="shared" si="11"/>
        <v>13807.679999999998</v>
      </c>
      <c r="Y39" s="80">
        <v>2000</v>
      </c>
      <c r="Z39" s="85">
        <f t="shared" si="8"/>
        <v>199910.08</v>
      </c>
      <c r="AA39" s="80" t="str" cm="1">
        <f t="array" ref="AA39">_xlfn.IFS(V39&gt;=150000,"High Cost",V39&gt;=0,"Normal Cost")</f>
        <v>High Cost</v>
      </c>
      <c r="AB39" s="85">
        <f t="shared" si="4"/>
        <v>0</v>
      </c>
      <c r="AC39" s="84">
        <f t="shared" si="9"/>
        <v>197910.08</v>
      </c>
      <c r="AD39" s="80" t="str" cm="1">
        <f t="array" ref="AD39">_xlfn.IFS(E39&gt;=60,"Senior ",E39&gt;=18,"Adult",E39&gt;=0,"Child")</f>
        <v>Adult</v>
      </c>
      <c r="AE39" s="80" t="str">
        <f t="shared" si="12"/>
        <v>June</v>
      </c>
      <c r="AF39" s="80" t="str">
        <f t="shared" si="5"/>
        <v>00038</v>
      </c>
      <c r="AG39" s="80" t="str">
        <f t="shared" si="6"/>
        <v>Joy-Male</v>
      </c>
      <c r="AH39" s="85">
        <f t="shared" si="10"/>
        <v>112153.55602395827</v>
      </c>
    </row>
    <row r="40" spans="1:34" x14ac:dyDescent="0.3">
      <c r="A40" s="83">
        <v>45842</v>
      </c>
      <c r="B40" s="80" t="s">
        <v>1913</v>
      </c>
      <c r="C40" s="80" t="s">
        <v>1846</v>
      </c>
      <c r="D40" s="80" t="s">
        <v>1831</v>
      </c>
      <c r="E40" s="80">
        <v>50</v>
      </c>
      <c r="F40" s="80" t="s">
        <v>1864</v>
      </c>
      <c r="G40" s="80" t="s">
        <v>1865</v>
      </c>
      <c r="H40" s="80" t="s">
        <v>1842</v>
      </c>
      <c r="I40" s="80" t="s">
        <v>1861</v>
      </c>
      <c r="J40" s="80" t="s">
        <v>1858</v>
      </c>
      <c r="K40" s="80">
        <v>2</v>
      </c>
      <c r="L40" s="85">
        <v>32277</v>
      </c>
      <c r="M40" s="80">
        <v>0</v>
      </c>
      <c r="N40" s="80">
        <v>7.5</v>
      </c>
      <c r="O40" s="80" t="s">
        <v>392</v>
      </c>
      <c r="P40" s="80" t="s">
        <v>1837</v>
      </c>
      <c r="Q40" s="80" t="s">
        <v>636</v>
      </c>
      <c r="R40" s="85">
        <f t="shared" si="0"/>
        <v>64554</v>
      </c>
      <c r="S40" s="85">
        <f t="shared" si="1"/>
        <v>0</v>
      </c>
      <c r="T40" s="85">
        <f t="shared" si="2"/>
        <v>64554</v>
      </c>
      <c r="U40" s="80">
        <f t="shared" si="3"/>
        <v>4841.55</v>
      </c>
      <c r="V40" s="85">
        <f t="shared" si="7"/>
        <v>69395.55</v>
      </c>
      <c r="W40" s="81">
        <v>7.4999999999999997E-2</v>
      </c>
      <c r="X40" s="85">
        <f t="shared" si="11"/>
        <v>4841.55</v>
      </c>
      <c r="Y40" s="80">
        <v>2000</v>
      </c>
      <c r="Z40" s="85">
        <f t="shared" si="8"/>
        <v>71395.55</v>
      </c>
      <c r="AA40" s="80" t="str" cm="1">
        <f t="array" ref="AA40">_xlfn.IFS(V40&gt;=150000,"High Cost",V40&gt;=0,"Normal Cost")</f>
        <v>Normal Cost</v>
      </c>
      <c r="AB40" s="85">
        <f t="shared" si="4"/>
        <v>0</v>
      </c>
      <c r="AC40" s="84">
        <f t="shared" si="9"/>
        <v>69395.55</v>
      </c>
      <c r="AD40" s="80" t="str" cm="1">
        <f t="array" ref="AD40">_xlfn.IFS(E40&gt;=60,"Senior ",E40&gt;=18,"Adult",E40&gt;=0,"Child")</f>
        <v>Adult</v>
      </c>
      <c r="AE40" s="80" t="str">
        <f t="shared" si="12"/>
        <v>July</v>
      </c>
      <c r="AF40" s="80" t="str">
        <f t="shared" si="5"/>
        <v>00039</v>
      </c>
      <c r="AG40" s="80" t="str">
        <f t="shared" si="6"/>
        <v>Hauwa-Female</v>
      </c>
      <c r="AH40" s="85">
        <f t="shared" si="10"/>
        <v>112153.55602395827</v>
      </c>
    </row>
    <row r="41" spans="1:34" x14ac:dyDescent="0.3">
      <c r="A41" s="83">
        <v>45839</v>
      </c>
      <c r="B41" s="80" t="s">
        <v>1914</v>
      </c>
      <c r="C41" s="80" t="s">
        <v>106</v>
      </c>
      <c r="D41" s="80" t="s">
        <v>1847</v>
      </c>
      <c r="E41" s="80">
        <v>48</v>
      </c>
      <c r="F41" s="80" t="s">
        <v>1855</v>
      </c>
      <c r="G41" s="80" t="s">
        <v>1856</v>
      </c>
      <c r="H41" s="80" t="s">
        <v>1857</v>
      </c>
      <c r="I41" s="80" t="s">
        <v>1835</v>
      </c>
      <c r="J41" s="80" t="s">
        <v>1836</v>
      </c>
      <c r="K41" s="80">
        <v>1</v>
      </c>
      <c r="L41" s="85">
        <v>24263</v>
      </c>
      <c r="M41" s="80">
        <v>10</v>
      </c>
      <c r="N41" s="80">
        <v>7.5</v>
      </c>
      <c r="O41" s="80" t="s">
        <v>384</v>
      </c>
      <c r="P41" s="80" t="s">
        <v>1852</v>
      </c>
      <c r="Q41" s="80" t="s">
        <v>643</v>
      </c>
      <c r="R41" s="85">
        <f t="shared" si="0"/>
        <v>24263</v>
      </c>
      <c r="S41" s="85">
        <f t="shared" si="1"/>
        <v>2426.3000000000002</v>
      </c>
      <c r="T41" s="85">
        <f t="shared" si="2"/>
        <v>21836.7</v>
      </c>
      <c r="U41" s="80">
        <f t="shared" si="3"/>
        <v>1637.7525000000001</v>
      </c>
      <c r="V41" s="85">
        <f t="shared" si="7"/>
        <v>23474.452499999999</v>
      </c>
      <c r="W41" s="81">
        <v>7.4999999999999997E-2</v>
      </c>
      <c r="X41" s="85">
        <f t="shared" si="11"/>
        <v>1637.7525000000001</v>
      </c>
      <c r="Y41" s="80">
        <v>2000</v>
      </c>
      <c r="Z41" s="85">
        <f t="shared" si="8"/>
        <v>25474.452499999999</v>
      </c>
      <c r="AA41" s="80" t="str" cm="1">
        <f t="array" ref="AA41">_xlfn.IFS(V41&gt;=150000,"High Cost",V41&gt;=0,"Normal Cost")</f>
        <v>Normal Cost</v>
      </c>
      <c r="AB41" s="85">
        <f t="shared" si="4"/>
        <v>0</v>
      </c>
      <c r="AC41" s="84">
        <f t="shared" si="9"/>
        <v>23474.452499999999</v>
      </c>
      <c r="AD41" s="80" t="str" cm="1">
        <f t="array" ref="AD41">_xlfn.IFS(E41&gt;=60,"Senior ",E41&gt;=18,"Adult",E41&gt;=0,"Child")</f>
        <v>Adult</v>
      </c>
      <c r="AE41" s="80" t="str">
        <f t="shared" si="12"/>
        <v>July</v>
      </c>
      <c r="AF41" s="80" t="str">
        <f t="shared" si="5"/>
        <v>00040</v>
      </c>
      <c r="AG41" s="80" t="str">
        <f t="shared" si="6"/>
        <v>Aisha-Male</v>
      </c>
      <c r="AH41" s="85">
        <f t="shared" si="10"/>
        <v>112153.55602395827</v>
      </c>
    </row>
    <row r="42" spans="1:34" x14ac:dyDescent="0.3">
      <c r="A42" s="83">
        <v>45816</v>
      </c>
      <c r="B42" s="80" t="s">
        <v>1915</v>
      </c>
      <c r="C42" s="80" t="s">
        <v>1871</v>
      </c>
      <c r="D42" s="80" t="s">
        <v>1831</v>
      </c>
      <c r="E42" s="80">
        <v>31</v>
      </c>
      <c r="F42" s="80" t="s">
        <v>1855</v>
      </c>
      <c r="G42" s="80" t="s">
        <v>1856</v>
      </c>
      <c r="H42" s="80" t="s">
        <v>1857</v>
      </c>
      <c r="I42" s="80" t="s">
        <v>1835</v>
      </c>
      <c r="J42" s="80" t="s">
        <v>1836</v>
      </c>
      <c r="K42" s="80">
        <v>3</v>
      </c>
      <c r="L42" s="85">
        <v>53425</v>
      </c>
      <c r="M42" s="80">
        <v>10</v>
      </c>
      <c r="N42" s="80">
        <v>7.5</v>
      </c>
      <c r="O42" s="80" t="s">
        <v>384</v>
      </c>
      <c r="P42" s="80" t="s">
        <v>1844</v>
      </c>
      <c r="Q42" s="80" t="s">
        <v>649</v>
      </c>
      <c r="R42" s="85">
        <f t="shared" si="0"/>
        <v>160275</v>
      </c>
      <c r="S42" s="85">
        <f t="shared" si="1"/>
        <v>16027.5</v>
      </c>
      <c r="T42" s="85">
        <f t="shared" si="2"/>
        <v>144247.5</v>
      </c>
      <c r="U42" s="80">
        <f t="shared" si="3"/>
        <v>10818.5625</v>
      </c>
      <c r="V42" s="85">
        <f t="shared" si="7"/>
        <v>155066.0625</v>
      </c>
      <c r="W42" s="81">
        <v>7.4999999999999997E-2</v>
      </c>
      <c r="X42" s="85">
        <f t="shared" si="11"/>
        <v>10818.5625</v>
      </c>
      <c r="Y42" s="80">
        <v>2000</v>
      </c>
      <c r="Z42" s="85">
        <f t="shared" si="8"/>
        <v>157066.0625</v>
      </c>
      <c r="AA42" s="80" t="str" cm="1">
        <f t="array" ref="AA42">_xlfn.IFS(V42&gt;=150000,"High Cost",V42&gt;=0,"Normal Cost")</f>
        <v>High Cost</v>
      </c>
      <c r="AB42" s="85">
        <f t="shared" si="4"/>
        <v>15506.606250000001</v>
      </c>
      <c r="AC42" s="84">
        <f t="shared" si="9"/>
        <v>139559.45624999999</v>
      </c>
      <c r="AD42" s="80" t="str" cm="1">
        <f t="array" ref="AD42">_xlfn.IFS(E42&gt;=60,"Senior ",E42&gt;=18,"Adult",E42&gt;=0,"Child")</f>
        <v>Adult</v>
      </c>
      <c r="AE42" s="80" t="str">
        <f t="shared" si="12"/>
        <v>June</v>
      </c>
      <c r="AF42" s="80" t="str">
        <f t="shared" si="5"/>
        <v>00041</v>
      </c>
      <c r="AG42" s="80" t="str">
        <f t="shared" si="6"/>
        <v>Farouk-Female</v>
      </c>
      <c r="AH42" s="85">
        <f t="shared" si="10"/>
        <v>112153.55602395827</v>
      </c>
    </row>
    <row r="43" spans="1:34" x14ac:dyDescent="0.3">
      <c r="A43" s="83">
        <v>45850</v>
      </c>
      <c r="B43" s="80" t="s">
        <v>1916</v>
      </c>
      <c r="C43" s="80" t="s">
        <v>1882</v>
      </c>
      <c r="D43" s="80" t="s">
        <v>1831</v>
      </c>
      <c r="E43" s="80">
        <v>50</v>
      </c>
      <c r="F43" s="80" t="s">
        <v>1872</v>
      </c>
      <c r="G43" s="80" t="s">
        <v>1886</v>
      </c>
      <c r="H43" s="80" t="s">
        <v>1887</v>
      </c>
      <c r="I43" s="80" t="s">
        <v>1851</v>
      </c>
      <c r="J43" s="80" t="s">
        <v>1836</v>
      </c>
      <c r="K43" s="80">
        <v>5</v>
      </c>
      <c r="L43" s="85">
        <v>29584</v>
      </c>
      <c r="M43" s="80">
        <v>5</v>
      </c>
      <c r="N43" s="80">
        <v>7.5</v>
      </c>
      <c r="O43" s="80" t="s">
        <v>372</v>
      </c>
      <c r="P43" s="80" t="s">
        <v>1852</v>
      </c>
      <c r="Q43" s="80" t="s">
        <v>665</v>
      </c>
      <c r="R43" s="85">
        <f t="shared" si="0"/>
        <v>147920</v>
      </c>
      <c r="S43" s="85">
        <f t="shared" si="1"/>
        <v>7396</v>
      </c>
      <c r="T43" s="85">
        <f t="shared" si="2"/>
        <v>140524</v>
      </c>
      <c r="U43" s="80">
        <f t="shared" si="3"/>
        <v>10539.3</v>
      </c>
      <c r="V43" s="85">
        <f t="shared" si="7"/>
        <v>151063.29999999999</v>
      </c>
      <c r="W43" s="81">
        <v>7.4999999999999997E-2</v>
      </c>
      <c r="X43" s="85">
        <f t="shared" si="11"/>
        <v>10539.3</v>
      </c>
      <c r="Y43" s="80">
        <v>2000</v>
      </c>
      <c r="Z43" s="85">
        <f t="shared" si="8"/>
        <v>153063.29999999999</v>
      </c>
      <c r="AA43" s="80" t="str" cm="1">
        <f t="array" ref="AA43">_xlfn.IFS(V43&gt;=150000,"High Cost",V43&gt;=0,"Normal Cost")</f>
        <v>High Cost</v>
      </c>
      <c r="AB43" s="85">
        <f t="shared" si="4"/>
        <v>0</v>
      </c>
      <c r="AC43" s="84">
        <f t="shared" si="9"/>
        <v>151063.29999999999</v>
      </c>
      <c r="AD43" s="80" t="str" cm="1">
        <f t="array" ref="AD43">_xlfn.IFS(E43&gt;=60,"Senior ",E43&gt;=18,"Adult",E43&gt;=0,"Child")</f>
        <v>Adult</v>
      </c>
      <c r="AE43" s="80" t="str">
        <f t="shared" si="12"/>
        <v>July</v>
      </c>
      <c r="AF43" s="80" t="str">
        <f t="shared" si="5"/>
        <v>00042</v>
      </c>
      <c r="AG43" s="80" t="str">
        <f t="shared" si="6"/>
        <v>Ifeanyi-Female</v>
      </c>
      <c r="AH43" s="85">
        <f t="shared" si="10"/>
        <v>112153.55602395827</v>
      </c>
    </row>
    <row r="44" spans="1:34" x14ac:dyDescent="0.3">
      <c r="A44" s="83">
        <v>45844</v>
      </c>
      <c r="B44" s="80" t="s">
        <v>1917</v>
      </c>
      <c r="C44" s="80" t="s">
        <v>1880</v>
      </c>
      <c r="D44" s="80" t="s">
        <v>1847</v>
      </c>
      <c r="E44" s="80">
        <v>16</v>
      </c>
      <c r="F44" s="80" t="s">
        <v>1864</v>
      </c>
      <c r="G44" s="80" t="s">
        <v>1865</v>
      </c>
      <c r="H44" s="80" t="s">
        <v>1842</v>
      </c>
      <c r="I44" s="80" t="s">
        <v>1866</v>
      </c>
      <c r="J44" s="80" t="s">
        <v>1858</v>
      </c>
      <c r="K44" s="80">
        <v>5</v>
      </c>
      <c r="L44" s="85">
        <v>23329</v>
      </c>
      <c r="M44" s="80">
        <v>5</v>
      </c>
      <c r="N44" s="80">
        <v>7.5</v>
      </c>
      <c r="O44" s="80" t="s">
        <v>384</v>
      </c>
      <c r="P44" s="80" t="s">
        <v>1837</v>
      </c>
      <c r="Q44" s="80" t="s">
        <v>636</v>
      </c>
      <c r="R44" s="85">
        <f t="shared" si="0"/>
        <v>116645</v>
      </c>
      <c r="S44" s="85">
        <f t="shared" si="1"/>
        <v>5832.25</v>
      </c>
      <c r="T44" s="85">
        <f t="shared" si="2"/>
        <v>110812.75</v>
      </c>
      <c r="U44" s="80">
        <f t="shared" si="3"/>
        <v>8310.9562499999993</v>
      </c>
      <c r="V44" s="85">
        <f t="shared" si="7"/>
        <v>119123.70625</v>
      </c>
      <c r="W44" s="81">
        <v>7.4999999999999997E-2</v>
      </c>
      <c r="X44" s="85">
        <f t="shared" si="11"/>
        <v>8310.9562499999993</v>
      </c>
      <c r="Y44" s="80">
        <v>2000</v>
      </c>
      <c r="Z44" s="85">
        <f t="shared" si="8"/>
        <v>121123.70625</v>
      </c>
      <c r="AA44" s="80" t="str" cm="1">
        <f t="array" ref="AA44">_xlfn.IFS(V44&gt;=150000,"High Cost",V44&gt;=0,"Normal Cost")</f>
        <v>Normal Cost</v>
      </c>
      <c r="AB44" s="85">
        <f t="shared" si="4"/>
        <v>0</v>
      </c>
      <c r="AC44" s="84">
        <f t="shared" si="9"/>
        <v>119123.70625</v>
      </c>
      <c r="AD44" s="80" t="str" cm="1">
        <f t="array" ref="AD44">_xlfn.IFS(E44&gt;=60,"Senior ",E44&gt;=18,"Adult",E44&gt;=0,"Child")</f>
        <v>Child</v>
      </c>
      <c r="AE44" s="80" t="str">
        <f t="shared" si="12"/>
        <v>July</v>
      </c>
      <c r="AF44" s="80" t="str">
        <f t="shared" si="5"/>
        <v>00043</v>
      </c>
      <c r="AG44" s="80" t="str">
        <f t="shared" si="6"/>
        <v>Daniel-Male</v>
      </c>
      <c r="AH44" s="85">
        <f t="shared" si="10"/>
        <v>112153.55602395827</v>
      </c>
    </row>
    <row r="45" spans="1:34" x14ac:dyDescent="0.3">
      <c r="A45" s="83">
        <v>45849</v>
      </c>
      <c r="B45" s="80" t="s">
        <v>1918</v>
      </c>
      <c r="C45" s="80" t="s">
        <v>1880</v>
      </c>
      <c r="D45" s="80" t="s">
        <v>1831</v>
      </c>
      <c r="E45" s="80">
        <v>16</v>
      </c>
      <c r="F45" s="80" t="s">
        <v>1840</v>
      </c>
      <c r="G45" s="80" t="s">
        <v>1890</v>
      </c>
      <c r="H45" s="80" t="s">
        <v>1891</v>
      </c>
      <c r="I45" s="80" t="s">
        <v>1866</v>
      </c>
      <c r="J45" s="80" t="s">
        <v>1848</v>
      </c>
      <c r="K45" s="80">
        <v>2</v>
      </c>
      <c r="L45" s="85">
        <v>61298</v>
      </c>
      <c r="M45" s="80">
        <v>10</v>
      </c>
      <c r="N45" s="80">
        <v>7.5</v>
      </c>
      <c r="O45" s="80" t="s">
        <v>384</v>
      </c>
      <c r="P45" s="80" t="s">
        <v>1844</v>
      </c>
      <c r="Q45" s="80" t="s">
        <v>643</v>
      </c>
      <c r="R45" s="85">
        <f t="shared" si="0"/>
        <v>122596</v>
      </c>
      <c r="S45" s="85">
        <f t="shared" si="1"/>
        <v>12259.6</v>
      </c>
      <c r="T45" s="85">
        <f t="shared" si="2"/>
        <v>110336.4</v>
      </c>
      <c r="U45" s="80">
        <f t="shared" si="3"/>
        <v>8275.23</v>
      </c>
      <c r="V45" s="85">
        <f t="shared" si="7"/>
        <v>118611.62999999999</v>
      </c>
      <c r="W45" s="81">
        <v>7.4999999999999997E-2</v>
      </c>
      <c r="X45" s="85">
        <f t="shared" si="11"/>
        <v>8275.23</v>
      </c>
      <c r="Y45" s="80">
        <v>2000</v>
      </c>
      <c r="Z45" s="85">
        <f t="shared" si="8"/>
        <v>120611.62999999999</v>
      </c>
      <c r="AA45" s="80" t="str" cm="1">
        <f t="array" ref="AA45">_xlfn.IFS(V45&gt;=150000,"High Cost",V45&gt;=0,"Normal Cost")</f>
        <v>Normal Cost</v>
      </c>
      <c r="AB45" s="85">
        <f t="shared" si="4"/>
        <v>11861.163</v>
      </c>
      <c r="AC45" s="84">
        <f t="shared" si="9"/>
        <v>106750.46699999999</v>
      </c>
      <c r="AD45" s="80" t="str" cm="1">
        <f t="array" ref="AD45">_xlfn.IFS(E45&gt;=60,"Senior ",E45&gt;=18,"Adult",E45&gt;=0,"Child")</f>
        <v>Child</v>
      </c>
      <c r="AE45" s="80" t="str">
        <f t="shared" si="12"/>
        <v>July</v>
      </c>
      <c r="AF45" s="80" t="str">
        <f t="shared" si="5"/>
        <v>00044</v>
      </c>
      <c r="AG45" s="80" t="str">
        <f t="shared" si="6"/>
        <v>Daniel-Female</v>
      </c>
      <c r="AH45" s="85">
        <f t="shared" si="10"/>
        <v>112153.55602395827</v>
      </c>
    </row>
    <row r="46" spans="1:34" x14ac:dyDescent="0.3">
      <c r="A46" s="83">
        <v>45852</v>
      </c>
      <c r="B46" s="80" t="s">
        <v>1919</v>
      </c>
      <c r="C46" s="80" t="s">
        <v>1863</v>
      </c>
      <c r="D46" s="80" t="s">
        <v>1831</v>
      </c>
      <c r="E46" s="80">
        <v>14</v>
      </c>
      <c r="F46" s="80" t="s">
        <v>1848</v>
      </c>
      <c r="G46" s="80" t="s">
        <v>1849</v>
      </c>
      <c r="H46" s="80" t="s">
        <v>1850</v>
      </c>
      <c r="I46" s="80" t="s">
        <v>1851</v>
      </c>
      <c r="J46" s="80" t="s">
        <v>1848</v>
      </c>
      <c r="K46" s="80">
        <v>4</v>
      </c>
      <c r="L46" s="85">
        <v>23024</v>
      </c>
      <c r="M46" s="80">
        <v>0</v>
      </c>
      <c r="N46" s="80">
        <v>7.5</v>
      </c>
      <c r="O46" s="80" t="s">
        <v>372</v>
      </c>
      <c r="P46" s="80" t="s">
        <v>1852</v>
      </c>
      <c r="Q46" s="80" t="s">
        <v>665</v>
      </c>
      <c r="R46" s="85">
        <f t="shared" si="0"/>
        <v>92096</v>
      </c>
      <c r="S46" s="85">
        <f t="shared" si="1"/>
        <v>0</v>
      </c>
      <c r="T46" s="85">
        <f t="shared" si="2"/>
        <v>92096</v>
      </c>
      <c r="U46" s="80">
        <f t="shared" si="3"/>
        <v>6907.2</v>
      </c>
      <c r="V46" s="85">
        <f t="shared" si="7"/>
        <v>99003.199999999997</v>
      </c>
      <c r="W46" s="81">
        <v>7.4999999999999997E-2</v>
      </c>
      <c r="X46" s="85">
        <f t="shared" si="11"/>
        <v>6907.2</v>
      </c>
      <c r="Y46" s="80">
        <v>2000</v>
      </c>
      <c r="Z46" s="85">
        <f t="shared" si="8"/>
        <v>101003.2</v>
      </c>
      <c r="AA46" s="80" t="str" cm="1">
        <f t="array" ref="AA46">_xlfn.IFS(V46&gt;=150000,"High Cost",V46&gt;=0,"Normal Cost")</f>
        <v>Normal Cost</v>
      </c>
      <c r="AB46" s="85">
        <f t="shared" si="4"/>
        <v>0</v>
      </c>
      <c r="AC46" s="84">
        <f t="shared" si="9"/>
        <v>99003.199999999997</v>
      </c>
      <c r="AD46" s="80" t="str" cm="1">
        <f t="array" ref="AD46">_xlfn.IFS(E46&gt;=60,"Senior ",E46&gt;=18,"Adult",E46&gt;=0,"Child")</f>
        <v>Child</v>
      </c>
      <c r="AE46" s="80" t="str">
        <f t="shared" si="12"/>
        <v>July</v>
      </c>
      <c r="AF46" s="80" t="str">
        <f t="shared" si="5"/>
        <v>00045</v>
      </c>
      <c r="AG46" s="80" t="str">
        <f t="shared" si="6"/>
        <v>Esther-Female</v>
      </c>
      <c r="AH46" s="85">
        <f t="shared" si="10"/>
        <v>112153.55602395827</v>
      </c>
    </row>
    <row r="47" spans="1:34" x14ac:dyDescent="0.3">
      <c r="A47" s="83">
        <v>45841</v>
      </c>
      <c r="B47" s="80" t="s">
        <v>1920</v>
      </c>
      <c r="C47" s="80" t="s">
        <v>1882</v>
      </c>
      <c r="D47" s="80" t="s">
        <v>1847</v>
      </c>
      <c r="E47" s="80">
        <v>9</v>
      </c>
      <c r="F47" s="80" t="s">
        <v>1864</v>
      </c>
      <c r="G47" s="80" t="s">
        <v>1868</v>
      </c>
      <c r="H47" s="80" t="s">
        <v>1869</v>
      </c>
      <c r="I47" s="80" t="s">
        <v>1861</v>
      </c>
      <c r="J47" s="80" t="s">
        <v>1836</v>
      </c>
      <c r="K47" s="80">
        <v>5</v>
      </c>
      <c r="L47" s="85">
        <v>60341</v>
      </c>
      <c r="M47" s="80">
        <v>10</v>
      </c>
      <c r="N47" s="80">
        <v>7.5</v>
      </c>
      <c r="O47" s="80" t="s">
        <v>372</v>
      </c>
      <c r="P47" s="80" t="s">
        <v>1852</v>
      </c>
      <c r="Q47" s="80" t="s">
        <v>643</v>
      </c>
      <c r="R47" s="85">
        <f t="shared" si="0"/>
        <v>301705</v>
      </c>
      <c r="S47" s="85">
        <f t="shared" si="1"/>
        <v>30170.5</v>
      </c>
      <c r="T47" s="85">
        <f t="shared" si="2"/>
        <v>271534.5</v>
      </c>
      <c r="U47" s="80">
        <f t="shared" si="3"/>
        <v>20365.087499999998</v>
      </c>
      <c r="V47" s="85">
        <f t="shared" si="7"/>
        <v>291899.58750000002</v>
      </c>
      <c r="W47" s="81">
        <v>7.4999999999999997E-2</v>
      </c>
      <c r="X47" s="85">
        <f t="shared" si="11"/>
        <v>20365.087499999998</v>
      </c>
      <c r="Y47" s="80">
        <v>2000</v>
      </c>
      <c r="Z47" s="85">
        <f t="shared" si="8"/>
        <v>293899.58750000002</v>
      </c>
      <c r="AA47" s="80" t="str" cm="1">
        <f t="array" ref="AA47">_xlfn.IFS(V47&gt;=150000,"High Cost",V47&gt;=0,"Normal Cost")</f>
        <v>High Cost</v>
      </c>
      <c r="AB47" s="85">
        <f t="shared" si="4"/>
        <v>0</v>
      </c>
      <c r="AC47" s="84">
        <f t="shared" si="9"/>
        <v>291899.58750000002</v>
      </c>
      <c r="AD47" s="80" t="str" cm="1">
        <f t="array" ref="AD47">_xlfn.IFS(E47&gt;=60,"Senior ",E47&gt;=18,"Adult",E47&gt;=0,"Child")</f>
        <v>Child</v>
      </c>
      <c r="AE47" s="80" t="str">
        <f t="shared" si="12"/>
        <v>July</v>
      </c>
      <c r="AF47" s="80" t="str">
        <f t="shared" si="5"/>
        <v>00046</v>
      </c>
      <c r="AG47" s="80" t="str">
        <f t="shared" si="6"/>
        <v>Ifeanyi-Male</v>
      </c>
      <c r="AH47" s="85">
        <f t="shared" si="10"/>
        <v>112153.55602395827</v>
      </c>
    </row>
    <row r="48" spans="1:34" x14ac:dyDescent="0.3">
      <c r="A48" s="83">
        <v>45862</v>
      </c>
      <c r="B48" s="80" t="s">
        <v>1921</v>
      </c>
      <c r="C48" s="80" t="s">
        <v>1877</v>
      </c>
      <c r="D48" s="80" t="s">
        <v>1847</v>
      </c>
      <c r="E48" s="80">
        <v>17</v>
      </c>
      <c r="F48" s="80" t="s">
        <v>1864</v>
      </c>
      <c r="G48" s="80" t="s">
        <v>1865</v>
      </c>
      <c r="H48" s="80" t="s">
        <v>1842</v>
      </c>
      <c r="I48" s="80" t="s">
        <v>1843</v>
      </c>
      <c r="J48" s="80" t="s">
        <v>1848</v>
      </c>
      <c r="K48" s="80">
        <v>2</v>
      </c>
      <c r="L48" s="85">
        <v>26490</v>
      </c>
      <c r="M48" s="80">
        <v>10</v>
      </c>
      <c r="N48" s="80">
        <v>7.5</v>
      </c>
      <c r="O48" s="80" t="s">
        <v>392</v>
      </c>
      <c r="P48" s="80" t="s">
        <v>1852</v>
      </c>
      <c r="Q48" s="80" t="s">
        <v>636</v>
      </c>
      <c r="R48" s="85">
        <f t="shared" si="0"/>
        <v>52980</v>
      </c>
      <c r="S48" s="85">
        <f t="shared" si="1"/>
        <v>5298</v>
      </c>
      <c r="T48" s="85">
        <f t="shared" si="2"/>
        <v>47682</v>
      </c>
      <c r="U48" s="80">
        <f t="shared" si="3"/>
        <v>3576.15</v>
      </c>
      <c r="V48" s="85">
        <f t="shared" si="7"/>
        <v>51258.15</v>
      </c>
      <c r="W48" s="81">
        <v>7.4999999999999997E-2</v>
      </c>
      <c r="X48" s="85">
        <f t="shared" si="11"/>
        <v>3576.15</v>
      </c>
      <c r="Y48" s="80">
        <v>2000</v>
      </c>
      <c r="Z48" s="85">
        <f t="shared" si="8"/>
        <v>53258.15</v>
      </c>
      <c r="AA48" s="80" t="str" cm="1">
        <f t="array" ref="AA48">_xlfn.IFS(V48&gt;=150000,"High Cost",V48&gt;=0,"Normal Cost")</f>
        <v>Normal Cost</v>
      </c>
      <c r="AB48" s="85">
        <f t="shared" si="4"/>
        <v>0</v>
      </c>
      <c r="AC48" s="84">
        <f t="shared" si="9"/>
        <v>51258.15</v>
      </c>
      <c r="AD48" s="80" t="str" cm="1">
        <f t="array" ref="AD48">_xlfn.IFS(E48&gt;=60,"Senior ",E48&gt;=18,"Adult",E48&gt;=0,"Child")</f>
        <v>Child</v>
      </c>
      <c r="AE48" s="80" t="str">
        <f t="shared" si="12"/>
        <v>July</v>
      </c>
      <c r="AF48" s="80" t="str">
        <f t="shared" si="5"/>
        <v>00047</v>
      </c>
      <c r="AG48" s="80" t="str">
        <f t="shared" si="6"/>
        <v>Chiamaka-Male</v>
      </c>
      <c r="AH48" s="85">
        <f t="shared" si="10"/>
        <v>112153.55602395827</v>
      </c>
    </row>
    <row r="49" spans="1:34" x14ac:dyDescent="0.3">
      <c r="A49" s="83">
        <v>45846</v>
      </c>
      <c r="B49" s="80" t="s">
        <v>1922</v>
      </c>
      <c r="C49" s="80" t="s">
        <v>1846</v>
      </c>
      <c r="D49" s="80" t="s">
        <v>1831</v>
      </c>
      <c r="E49" s="80">
        <v>59</v>
      </c>
      <c r="F49" s="80" t="s">
        <v>1864</v>
      </c>
      <c r="G49" s="80" t="s">
        <v>1868</v>
      </c>
      <c r="H49" s="80" t="s">
        <v>1869</v>
      </c>
      <c r="I49" s="80" t="s">
        <v>1843</v>
      </c>
      <c r="J49" s="80" t="s">
        <v>1836</v>
      </c>
      <c r="K49" s="80">
        <v>3</v>
      </c>
      <c r="L49" s="85">
        <v>6299</v>
      </c>
      <c r="M49" s="80">
        <v>10</v>
      </c>
      <c r="N49" s="80">
        <v>7.5</v>
      </c>
      <c r="O49" s="80" t="s">
        <v>384</v>
      </c>
      <c r="P49" s="80" t="s">
        <v>1844</v>
      </c>
      <c r="Q49" s="80" t="s">
        <v>636</v>
      </c>
      <c r="R49" s="85">
        <f t="shared" si="0"/>
        <v>18897</v>
      </c>
      <c r="S49" s="85">
        <f t="shared" si="1"/>
        <v>1889.7</v>
      </c>
      <c r="T49" s="85">
        <f t="shared" si="2"/>
        <v>17007.3</v>
      </c>
      <c r="U49" s="80">
        <f t="shared" si="3"/>
        <v>1275.5474999999999</v>
      </c>
      <c r="V49" s="85">
        <f t="shared" si="7"/>
        <v>18282.8475</v>
      </c>
      <c r="W49" s="81">
        <v>7.4999999999999997E-2</v>
      </c>
      <c r="X49" s="85">
        <f t="shared" si="11"/>
        <v>1275.5474999999999</v>
      </c>
      <c r="Y49" s="80">
        <v>2000</v>
      </c>
      <c r="Z49" s="85">
        <f t="shared" si="8"/>
        <v>20282.8475</v>
      </c>
      <c r="AA49" s="80" t="str" cm="1">
        <f t="array" ref="AA49">_xlfn.IFS(V49&gt;=150000,"High Cost",V49&gt;=0,"Normal Cost")</f>
        <v>Normal Cost</v>
      </c>
      <c r="AB49" s="85">
        <f t="shared" si="4"/>
        <v>1828.28475</v>
      </c>
      <c r="AC49" s="84">
        <f t="shared" si="9"/>
        <v>16454.562750000001</v>
      </c>
      <c r="AD49" s="80" t="str" cm="1">
        <f t="array" ref="AD49">_xlfn.IFS(E49&gt;=60,"Senior ",E49&gt;=18,"Adult",E49&gt;=0,"Child")</f>
        <v>Adult</v>
      </c>
      <c r="AE49" s="80" t="str">
        <f t="shared" si="12"/>
        <v>July</v>
      </c>
      <c r="AF49" s="80" t="str">
        <f t="shared" si="5"/>
        <v>00048</v>
      </c>
      <c r="AG49" s="80" t="str">
        <f t="shared" si="6"/>
        <v>Hauwa-Female</v>
      </c>
      <c r="AH49" s="85">
        <f t="shared" si="10"/>
        <v>112153.55602395827</v>
      </c>
    </row>
    <row r="50" spans="1:34" x14ac:dyDescent="0.3">
      <c r="A50" s="83">
        <v>45860</v>
      </c>
      <c r="B50" s="80" t="s">
        <v>1923</v>
      </c>
      <c r="C50" s="80" t="s">
        <v>1846</v>
      </c>
      <c r="D50" s="80" t="s">
        <v>1831</v>
      </c>
      <c r="E50" s="80">
        <v>83</v>
      </c>
      <c r="F50" s="80" t="s">
        <v>1864</v>
      </c>
      <c r="G50" s="80" t="s">
        <v>1868</v>
      </c>
      <c r="H50" s="80" t="s">
        <v>1869</v>
      </c>
      <c r="I50" s="80" t="s">
        <v>1835</v>
      </c>
      <c r="J50" s="80" t="s">
        <v>1858</v>
      </c>
      <c r="K50" s="80">
        <v>2</v>
      </c>
      <c r="L50" s="85">
        <v>38989</v>
      </c>
      <c r="M50" s="80">
        <v>10</v>
      </c>
      <c r="N50" s="80">
        <v>7.5</v>
      </c>
      <c r="O50" s="80" t="s">
        <v>384</v>
      </c>
      <c r="P50" s="80" t="s">
        <v>1837</v>
      </c>
      <c r="Q50" s="80" t="s">
        <v>649</v>
      </c>
      <c r="R50" s="85">
        <f t="shared" si="0"/>
        <v>77978</v>
      </c>
      <c r="S50" s="85">
        <f t="shared" si="1"/>
        <v>7797.8</v>
      </c>
      <c r="T50" s="85">
        <f t="shared" si="2"/>
        <v>70180.2</v>
      </c>
      <c r="U50" s="80">
        <f t="shared" si="3"/>
        <v>5263.5149999999994</v>
      </c>
      <c r="V50" s="85">
        <f t="shared" si="7"/>
        <v>75443.714999999997</v>
      </c>
      <c r="W50" s="81">
        <v>7.4999999999999997E-2</v>
      </c>
      <c r="X50" s="85">
        <f t="shared" si="11"/>
        <v>5263.5149999999994</v>
      </c>
      <c r="Y50" s="80">
        <v>2000</v>
      </c>
      <c r="Z50" s="85">
        <f t="shared" si="8"/>
        <v>77443.714999999997</v>
      </c>
      <c r="AA50" s="80" t="str" cm="1">
        <f t="array" ref="AA50">_xlfn.IFS(V50&gt;=150000,"High Cost",V50&gt;=0,"Normal Cost")</f>
        <v>Normal Cost</v>
      </c>
      <c r="AB50" s="85">
        <f t="shared" si="4"/>
        <v>0</v>
      </c>
      <c r="AC50" s="84">
        <f t="shared" si="9"/>
        <v>75443.714999999997</v>
      </c>
      <c r="AD50" s="80" t="str" cm="1">
        <f t="array" ref="AD50">_xlfn.IFS(E50&gt;=60,"Senior ",E50&gt;=18,"Adult",E50&gt;=0,"Child")</f>
        <v xml:space="preserve">Senior </v>
      </c>
      <c r="AE50" s="80" t="str">
        <f t="shared" si="12"/>
        <v>July</v>
      </c>
      <c r="AF50" s="80" t="str">
        <f t="shared" si="5"/>
        <v>00049</v>
      </c>
      <c r="AG50" s="80" t="str">
        <f t="shared" si="6"/>
        <v>Hauwa-Female</v>
      </c>
      <c r="AH50" s="85">
        <f t="shared" si="10"/>
        <v>112153.55602395827</v>
      </c>
    </row>
    <row r="51" spans="1:34" x14ac:dyDescent="0.3">
      <c r="A51" s="83">
        <v>45831</v>
      </c>
      <c r="B51" s="80" t="s">
        <v>1924</v>
      </c>
      <c r="C51" s="80" t="s">
        <v>1882</v>
      </c>
      <c r="D51" s="80" t="s">
        <v>1847</v>
      </c>
      <c r="E51" s="80">
        <v>16</v>
      </c>
      <c r="F51" s="80" t="s">
        <v>1855</v>
      </c>
      <c r="G51" s="80" t="s">
        <v>1856</v>
      </c>
      <c r="H51" s="80" t="s">
        <v>1857</v>
      </c>
      <c r="I51" s="80" t="s">
        <v>1851</v>
      </c>
      <c r="J51" s="80" t="s">
        <v>1848</v>
      </c>
      <c r="K51" s="80">
        <v>2</v>
      </c>
      <c r="L51" s="85">
        <v>70708</v>
      </c>
      <c r="M51" s="80">
        <v>15</v>
      </c>
      <c r="N51" s="80">
        <v>7.5</v>
      </c>
      <c r="O51" s="80" t="s">
        <v>384</v>
      </c>
      <c r="P51" s="80" t="s">
        <v>1837</v>
      </c>
      <c r="Q51" s="80" t="s">
        <v>636</v>
      </c>
      <c r="R51" s="85">
        <f t="shared" si="0"/>
        <v>141416</v>
      </c>
      <c r="S51" s="85">
        <f t="shared" si="1"/>
        <v>21212.399999999998</v>
      </c>
      <c r="T51" s="85">
        <f t="shared" si="2"/>
        <v>120203.6</v>
      </c>
      <c r="U51" s="80">
        <f t="shared" si="3"/>
        <v>9015.27</v>
      </c>
      <c r="V51" s="85">
        <f t="shared" si="7"/>
        <v>129218.87000000001</v>
      </c>
      <c r="W51" s="81">
        <v>7.4999999999999997E-2</v>
      </c>
      <c r="X51" s="85">
        <f t="shared" si="11"/>
        <v>9015.27</v>
      </c>
      <c r="Y51" s="80">
        <v>2000</v>
      </c>
      <c r="Z51" s="85">
        <f t="shared" si="8"/>
        <v>131218.87</v>
      </c>
      <c r="AA51" s="80" t="str" cm="1">
        <f t="array" ref="AA51">_xlfn.IFS(V51&gt;=150000,"High Cost",V51&gt;=0,"Normal Cost")</f>
        <v>Normal Cost</v>
      </c>
      <c r="AB51" s="85">
        <f t="shared" si="4"/>
        <v>0</v>
      </c>
      <c r="AC51" s="84">
        <f t="shared" si="9"/>
        <v>129218.87000000001</v>
      </c>
      <c r="AD51" s="80" t="str" cm="1">
        <f t="array" ref="AD51">_xlfn.IFS(E51&gt;=60,"Senior ",E51&gt;=18,"Adult",E51&gt;=0,"Child")</f>
        <v>Child</v>
      </c>
      <c r="AE51" s="80" t="str">
        <f t="shared" si="12"/>
        <v>June</v>
      </c>
      <c r="AF51" s="80" t="str">
        <f t="shared" si="5"/>
        <v>00050</v>
      </c>
      <c r="AG51" s="80" t="str">
        <f t="shared" si="6"/>
        <v>Ifeanyi-Male</v>
      </c>
      <c r="AH51" s="85">
        <f t="shared" si="10"/>
        <v>112153.55602395827</v>
      </c>
    </row>
    <row r="52" spans="1:34" x14ac:dyDescent="0.3">
      <c r="A52" s="83">
        <v>45863</v>
      </c>
      <c r="B52" s="80" t="s">
        <v>1925</v>
      </c>
      <c r="C52" s="80" t="s">
        <v>1839</v>
      </c>
      <c r="D52" s="80" t="s">
        <v>1831</v>
      </c>
      <c r="E52" s="80">
        <v>14</v>
      </c>
      <c r="F52" s="80" t="s">
        <v>1848</v>
      </c>
      <c r="G52" s="80" t="s">
        <v>1849</v>
      </c>
      <c r="H52" s="80" t="s">
        <v>1850</v>
      </c>
      <c r="I52" s="80" t="s">
        <v>1866</v>
      </c>
      <c r="J52" s="80" t="s">
        <v>1848</v>
      </c>
      <c r="K52" s="80">
        <v>1</v>
      </c>
      <c r="L52" s="85">
        <v>33190</v>
      </c>
      <c r="M52" s="80">
        <v>5</v>
      </c>
      <c r="N52" s="80">
        <v>7.5</v>
      </c>
      <c r="O52" s="80" t="s">
        <v>372</v>
      </c>
      <c r="P52" s="80" t="s">
        <v>1844</v>
      </c>
      <c r="Q52" s="80" t="s">
        <v>665</v>
      </c>
      <c r="R52" s="85">
        <f t="shared" si="0"/>
        <v>33190</v>
      </c>
      <c r="S52" s="85">
        <f t="shared" si="1"/>
        <v>1659.5</v>
      </c>
      <c r="T52" s="85">
        <f t="shared" si="2"/>
        <v>31530.5</v>
      </c>
      <c r="U52" s="80">
        <f t="shared" si="3"/>
        <v>2364.7874999999999</v>
      </c>
      <c r="V52" s="85">
        <f t="shared" si="7"/>
        <v>33895.287499999999</v>
      </c>
      <c r="W52" s="81">
        <v>7.4999999999999997E-2</v>
      </c>
      <c r="X52" s="85">
        <f t="shared" si="11"/>
        <v>2364.7874999999999</v>
      </c>
      <c r="Y52" s="80">
        <v>2000</v>
      </c>
      <c r="Z52" s="85">
        <f t="shared" si="8"/>
        <v>35895.287499999999</v>
      </c>
      <c r="AA52" s="80" t="str" cm="1">
        <f t="array" ref="AA52">_xlfn.IFS(V52&gt;=150000,"High Cost",V52&gt;=0,"Normal Cost")</f>
        <v>Normal Cost</v>
      </c>
      <c r="AB52" s="85">
        <f t="shared" si="4"/>
        <v>3389.5287499999999</v>
      </c>
      <c r="AC52" s="84">
        <f t="shared" si="9"/>
        <v>30505.758749999997</v>
      </c>
      <c r="AD52" s="80" t="str" cm="1">
        <f t="array" ref="AD52">_xlfn.IFS(E52&gt;=60,"Senior ",E52&gt;=18,"Adult",E52&gt;=0,"Child")</f>
        <v>Child</v>
      </c>
      <c r="AE52" s="80" t="str">
        <f t="shared" si="12"/>
        <v>July</v>
      </c>
      <c r="AF52" s="80" t="str">
        <f t="shared" si="5"/>
        <v>00051</v>
      </c>
      <c r="AG52" s="80" t="str">
        <f t="shared" si="6"/>
        <v>Bello-Female</v>
      </c>
      <c r="AH52" s="85">
        <f t="shared" si="10"/>
        <v>112153.55602395827</v>
      </c>
    </row>
    <row r="53" spans="1:34" x14ac:dyDescent="0.3">
      <c r="A53" s="83">
        <v>45863</v>
      </c>
      <c r="B53" s="80" t="s">
        <v>1926</v>
      </c>
      <c r="C53" s="80" t="s">
        <v>1830</v>
      </c>
      <c r="D53" s="80" t="s">
        <v>1847</v>
      </c>
      <c r="E53" s="80">
        <v>18</v>
      </c>
      <c r="F53" s="80" t="s">
        <v>1855</v>
      </c>
      <c r="G53" s="80" t="s">
        <v>1856</v>
      </c>
      <c r="H53" s="80" t="s">
        <v>1857</v>
      </c>
      <c r="I53" s="80" t="s">
        <v>1843</v>
      </c>
      <c r="J53" s="80" t="s">
        <v>1848</v>
      </c>
      <c r="K53" s="80">
        <v>3</v>
      </c>
      <c r="L53" s="85">
        <v>5966</v>
      </c>
      <c r="M53" s="80">
        <v>5</v>
      </c>
      <c r="N53" s="80">
        <v>7.5</v>
      </c>
      <c r="O53" s="80" t="s">
        <v>392</v>
      </c>
      <c r="P53" s="80" t="s">
        <v>1837</v>
      </c>
      <c r="Q53" s="80" t="s">
        <v>665</v>
      </c>
      <c r="R53" s="85">
        <f t="shared" si="0"/>
        <v>17898</v>
      </c>
      <c r="S53" s="85">
        <f t="shared" si="1"/>
        <v>894.90000000000009</v>
      </c>
      <c r="T53" s="85">
        <f t="shared" si="2"/>
        <v>17003.099999999999</v>
      </c>
      <c r="U53" s="80">
        <f t="shared" si="3"/>
        <v>1275.2324999999998</v>
      </c>
      <c r="V53" s="85">
        <f t="shared" si="7"/>
        <v>18278.332499999997</v>
      </c>
      <c r="W53" s="81">
        <v>7.4999999999999997E-2</v>
      </c>
      <c r="X53" s="85">
        <f t="shared" si="11"/>
        <v>1275.2324999999998</v>
      </c>
      <c r="Y53" s="80">
        <v>2000</v>
      </c>
      <c r="Z53" s="85">
        <f t="shared" si="8"/>
        <v>20278.332499999997</v>
      </c>
      <c r="AA53" s="80" t="str" cm="1">
        <f t="array" ref="AA53">_xlfn.IFS(V53&gt;=150000,"High Cost",V53&gt;=0,"Normal Cost")</f>
        <v>Normal Cost</v>
      </c>
      <c r="AB53" s="85">
        <f t="shared" si="4"/>
        <v>0</v>
      </c>
      <c r="AC53" s="84">
        <f t="shared" si="9"/>
        <v>18278.332499999997</v>
      </c>
      <c r="AD53" s="80" t="str" cm="1">
        <f t="array" ref="AD53">_xlfn.IFS(E53&gt;=60,"Senior ",E53&gt;=18,"Adult",E53&gt;=0,"Child")</f>
        <v>Adult</v>
      </c>
      <c r="AE53" s="80" t="str">
        <f t="shared" si="12"/>
        <v>July</v>
      </c>
      <c r="AF53" s="80" t="str">
        <f t="shared" si="5"/>
        <v>00052</v>
      </c>
      <c r="AG53" s="80" t="str">
        <f t="shared" si="6"/>
        <v>Joy-Male</v>
      </c>
      <c r="AH53" s="85">
        <f t="shared" si="10"/>
        <v>112153.55602395827</v>
      </c>
    </row>
    <row r="54" spans="1:34" x14ac:dyDescent="0.3">
      <c r="A54" s="83">
        <v>45840</v>
      </c>
      <c r="B54" s="80" t="s">
        <v>1927</v>
      </c>
      <c r="C54" s="80" t="s">
        <v>1880</v>
      </c>
      <c r="D54" s="80" t="s">
        <v>1847</v>
      </c>
      <c r="E54" s="80">
        <v>66</v>
      </c>
      <c r="F54" s="80" t="s">
        <v>1840</v>
      </c>
      <c r="G54" s="80" t="s">
        <v>1890</v>
      </c>
      <c r="H54" s="80" t="s">
        <v>1891</v>
      </c>
      <c r="I54" s="80" t="s">
        <v>1851</v>
      </c>
      <c r="J54" s="80" t="s">
        <v>1858</v>
      </c>
      <c r="K54" s="80">
        <v>5</v>
      </c>
      <c r="L54" s="85">
        <v>8201</v>
      </c>
      <c r="M54" s="80">
        <v>0</v>
      </c>
      <c r="N54" s="80">
        <v>7.5</v>
      </c>
      <c r="O54" s="80" t="s">
        <v>372</v>
      </c>
      <c r="P54" s="80" t="s">
        <v>1844</v>
      </c>
      <c r="Q54" s="80" t="s">
        <v>649</v>
      </c>
      <c r="R54" s="85">
        <f t="shared" si="0"/>
        <v>41005</v>
      </c>
      <c r="S54" s="85">
        <f t="shared" si="1"/>
        <v>0</v>
      </c>
      <c r="T54" s="85">
        <f t="shared" si="2"/>
        <v>41005</v>
      </c>
      <c r="U54" s="80">
        <f t="shared" si="3"/>
        <v>3075.375</v>
      </c>
      <c r="V54" s="85">
        <f t="shared" si="7"/>
        <v>44080.375</v>
      </c>
      <c r="W54" s="81">
        <v>7.4999999999999997E-2</v>
      </c>
      <c r="X54" s="85">
        <f t="shared" si="11"/>
        <v>3075.375</v>
      </c>
      <c r="Y54" s="80">
        <v>2000</v>
      </c>
      <c r="Z54" s="85">
        <f t="shared" si="8"/>
        <v>46080.375</v>
      </c>
      <c r="AA54" s="80" t="str" cm="1">
        <f t="array" ref="AA54">_xlfn.IFS(V54&gt;=150000,"High Cost",V54&gt;=0,"Normal Cost")</f>
        <v>Normal Cost</v>
      </c>
      <c r="AB54" s="85">
        <f t="shared" si="4"/>
        <v>4408.0375000000004</v>
      </c>
      <c r="AC54" s="84">
        <f t="shared" si="9"/>
        <v>39672.337500000001</v>
      </c>
      <c r="AD54" s="80" t="str" cm="1">
        <f t="array" ref="AD54">_xlfn.IFS(E54&gt;=60,"Senior ",E54&gt;=18,"Adult",E54&gt;=0,"Child")</f>
        <v xml:space="preserve">Senior </v>
      </c>
      <c r="AE54" s="80" t="str">
        <f t="shared" si="12"/>
        <v>July</v>
      </c>
      <c r="AF54" s="80" t="str">
        <f t="shared" si="5"/>
        <v>00053</v>
      </c>
      <c r="AG54" s="80" t="str">
        <f t="shared" si="6"/>
        <v>Daniel-Male</v>
      </c>
      <c r="AH54" s="85">
        <f t="shared" si="10"/>
        <v>112153.55602395827</v>
      </c>
    </row>
    <row r="55" spans="1:34" x14ac:dyDescent="0.3">
      <c r="A55" s="83">
        <v>45819</v>
      </c>
      <c r="B55" s="80" t="s">
        <v>1928</v>
      </c>
      <c r="C55" s="80" t="s">
        <v>1846</v>
      </c>
      <c r="D55" s="80" t="s">
        <v>1847</v>
      </c>
      <c r="E55" s="80">
        <v>37</v>
      </c>
      <c r="F55" s="80" t="s">
        <v>1872</v>
      </c>
      <c r="G55" s="80" t="s">
        <v>1873</v>
      </c>
      <c r="H55" s="80" t="s">
        <v>1874</v>
      </c>
      <c r="I55" s="80" t="s">
        <v>1861</v>
      </c>
      <c r="J55" s="80" t="s">
        <v>1848</v>
      </c>
      <c r="K55" s="80">
        <v>1</v>
      </c>
      <c r="L55" s="85">
        <v>9102</v>
      </c>
      <c r="M55" s="80">
        <v>10</v>
      </c>
      <c r="N55" s="80">
        <v>7.5</v>
      </c>
      <c r="O55" s="80" t="s">
        <v>392</v>
      </c>
      <c r="P55" s="80" t="s">
        <v>1844</v>
      </c>
      <c r="Q55" s="80" t="s">
        <v>665</v>
      </c>
      <c r="R55" s="85">
        <f t="shared" si="0"/>
        <v>9102</v>
      </c>
      <c r="S55" s="85">
        <f t="shared" si="1"/>
        <v>910.2</v>
      </c>
      <c r="T55" s="85">
        <f t="shared" si="2"/>
        <v>8191.8</v>
      </c>
      <c r="U55" s="80">
        <f t="shared" si="3"/>
        <v>614.38499999999999</v>
      </c>
      <c r="V55" s="85">
        <f t="shared" si="7"/>
        <v>8806.1849999999995</v>
      </c>
      <c r="W55" s="81">
        <v>7.4999999999999997E-2</v>
      </c>
      <c r="X55" s="85">
        <f t="shared" si="11"/>
        <v>614.38499999999999</v>
      </c>
      <c r="Y55" s="80">
        <v>2000</v>
      </c>
      <c r="Z55" s="85">
        <f t="shared" si="8"/>
        <v>10806.184999999999</v>
      </c>
      <c r="AA55" s="80" t="str" cm="1">
        <f t="array" ref="AA55">_xlfn.IFS(V55&gt;=150000,"High Cost",V55&gt;=0,"Normal Cost")</f>
        <v>Normal Cost</v>
      </c>
      <c r="AB55" s="85">
        <f t="shared" si="4"/>
        <v>880.61850000000004</v>
      </c>
      <c r="AC55" s="84">
        <f t="shared" si="9"/>
        <v>7925.566499999999</v>
      </c>
      <c r="AD55" s="80" t="str" cm="1">
        <f t="array" ref="AD55">_xlfn.IFS(E55&gt;=60,"Senior ",E55&gt;=18,"Adult",E55&gt;=0,"Child")</f>
        <v>Adult</v>
      </c>
      <c r="AE55" s="80" t="str">
        <f t="shared" si="12"/>
        <v>June</v>
      </c>
      <c r="AF55" s="80" t="str">
        <f t="shared" si="5"/>
        <v>00054</v>
      </c>
      <c r="AG55" s="80" t="str">
        <f t="shared" si="6"/>
        <v>Hauwa-Male</v>
      </c>
      <c r="AH55" s="85">
        <f t="shared" si="10"/>
        <v>112153.55602395827</v>
      </c>
    </row>
    <row r="56" spans="1:34" x14ac:dyDescent="0.3">
      <c r="A56" s="83">
        <v>45846</v>
      </c>
      <c r="B56" s="80" t="s">
        <v>1929</v>
      </c>
      <c r="C56" s="80" t="s">
        <v>1830</v>
      </c>
      <c r="D56" s="80" t="s">
        <v>1847</v>
      </c>
      <c r="E56" s="80">
        <v>3</v>
      </c>
      <c r="F56" s="80" t="s">
        <v>1864</v>
      </c>
      <c r="G56" s="80" t="s">
        <v>1868</v>
      </c>
      <c r="H56" s="80" t="s">
        <v>1869</v>
      </c>
      <c r="I56" s="80" t="s">
        <v>1835</v>
      </c>
      <c r="J56" s="80" t="s">
        <v>1858</v>
      </c>
      <c r="K56" s="80">
        <v>1</v>
      </c>
      <c r="L56" s="85">
        <v>19367</v>
      </c>
      <c r="M56" s="80">
        <v>15</v>
      </c>
      <c r="N56" s="80">
        <v>7.5</v>
      </c>
      <c r="O56" s="80" t="s">
        <v>372</v>
      </c>
      <c r="P56" s="80" t="s">
        <v>1837</v>
      </c>
      <c r="Q56" s="80" t="s">
        <v>649</v>
      </c>
      <c r="R56" s="85">
        <f t="shared" si="0"/>
        <v>19367</v>
      </c>
      <c r="S56" s="85">
        <f t="shared" si="1"/>
        <v>2905.0499999999997</v>
      </c>
      <c r="T56" s="85">
        <f t="shared" si="2"/>
        <v>16461.95</v>
      </c>
      <c r="U56" s="80">
        <f t="shared" si="3"/>
        <v>1234.64625</v>
      </c>
      <c r="V56" s="85">
        <f t="shared" si="7"/>
        <v>17696.596250000002</v>
      </c>
      <c r="W56" s="81">
        <v>7.4999999999999997E-2</v>
      </c>
      <c r="X56" s="85">
        <f t="shared" si="11"/>
        <v>1234.64625</v>
      </c>
      <c r="Y56" s="80">
        <v>2000</v>
      </c>
      <c r="Z56" s="85">
        <f t="shared" si="8"/>
        <v>19696.596250000002</v>
      </c>
      <c r="AA56" s="80" t="str" cm="1">
        <f t="array" ref="AA56">_xlfn.IFS(V56&gt;=150000,"High Cost",V56&gt;=0,"Normal Cost")</f>
        <v>Normal Cost</v>
      </c>
      <c r="AB56" s="85">
        <f t="shared" si="4"/>
        <v>0</v>
      </c>
      <c r="AC56" s="84">
        <f t="shared" si="9"/>
        <v>17696.596250000002</v>
      </c>
      <c r="AD56" s="80" t="str" cm="1">
        <f t="array" ref="AD56">_xlfn.IFS(E56&gt;=60,"Senior ",E56&gt;=18,"Adult",E56&gt;=0,"Child")</f>
        <v>Child</v>
      </c>
      <c r="AE56" s="80" t="str">
        <f t="shared" si="12"/>
        <v>July</v>
      </c>
      <c r="AF56" s="80" t="str">
        <f t="shared" si="5"/>
        <v>00055</v>
      </c>
      <c r="AG56" s="80" t="str">
        <f t="shared" si="6"/>
        <v>Joy-Male</v>
      </c>
      <c r="AH56" s="85">
        <f t="shared" si="10"/>
        <v>112153.55602395827</v>
      </c>
    </row>
    <row r="57" spans="1:34" x14ac:dyDescent="0.3">
      <c r="A57" s="83">
        <v>45831</v>
      </c>
      <c r="B57" s="80" t="s">
        <v>1930</v>
      </c>
      <c r="C57" s="80" t="s">
        <v>106</v>
      </c>
      <c r="D57" s="80" t="s">
        <v>1831</v>
      </c>
      <c r="E57" s="80">
        <v>35</v>
      </c>
      <c r="F57" s="80" t="s">
        <v>1864</v>
      </c>
      <c r="G57" s="80" t="s">
        <v>1865</v>
      </c>
      <c r="H57" s="80" t="s">
        <v>1842</v>
      </c>
      <c r="I57" s="80" t="s">
        <v>1835</v>
      </c>
      <c r="J57" s="80" t="s">
        <v>1848</v>
      </c>
      <c r="K57" s="80">
        <v>5</v>
      </c>
      <c r="L57" s="85">
        <v>30109</v>
      </c>
      <c r="M57" s="80">
        <v>5</v>
      </c>
      <c r="N57" s="80">
        <v>7.5</v>
      </c>
      <c r="O57" s="80" t="s">
        <v>384</v>
      </c>
      <c r="P57" s="80" t="s">
        <v>1844</v>
      </c>
      <c r="Q57" s="80" t="s">
        <v>649</v>
      </c>
      <c r="R57" s="85">
        <f t="shared" si="0"/>
        <v>150545</v>
      </c>
      <c r="S57" s="85">
        <f t="shared" si="1"/>
        <v>7527.25</v>
      </c>
      <c r="T57" s="85">
        <f t="shared" si="2"/>
        <v>143017.75</v>
      </c>
      <c r="U57" s="80">
        <f t="shared" si="3"/>
        <v>10726.331249999999</v>
      </c>
      <c r="V57" s="85">
        <f t="shared" si="7"/>
        <v>153744.08124999999</v>
      </c>
      <c r="W57" s="81">
        <v>7.4999999999999997E-2</v>
      </c>
      <c r="X57" s="85">
        <f t="shared" si="11"/>
        <v>10726.331249999999</v>
      </c>
      <c r="Y57" s="80">
        <v>2000</v>
      </c>
      <c r="Z57" s="85">
        <f t="shared" si="8"/>
        <v>155744.08124999999</v>
      </c>
      <c r="AA57" s="80" t="str" cm="1">
        <f t="array" ref="AA57">_xlfn.IFS(V57&gt;=150000,"High Cost",V57&gt;=0,"Normal Cost")</f>
        <v>High Cost</v>
      </c>
      <c r="AB57" s="85">
        <f t="shared" si="4"/>
        <v>15374.408125</v>
      </c>
      <c r="AC57" s="84">
        <f t="shared" si="9"/>
        <v>138369.673125</v>
      </c>
      <c r="AD57" s="80" t="str" cm="1">
        <f t="array" ref="AD57">_xlfn.IFS(E57&gt;=60,"Senior ",E57&gt;=18,"Adult",E57&gt;=0,"Child")</f>
        <v>Adult</v>
      </c>
      <c r="AE57" s="80" t="str">
        <f t="shared" si="12"/>
        <v>June</v>
      </c>
      <c r="AF57" s="80" t="str">
        <f t="shared" si="5"/>
        <v>00056</v>
      </c>
      <c r="AG57" s="80" t="str">
        <f t="shared" si="6"/>
        <v>Aisha-Female</v>
      </c>
      <c r="AH57" s="85">
        <f t="shared" si="10"/>
        <v>112153.55602395827</v>
      </c>
    </row>
    <row r="58" spans="1:34" x14ac:dyDescent="0.3">
      <c r="A58" s="83">
        <v>45821</v>
      </c>
      <c r="B58" s="80" t="s">
        <v>1931</v>
      </c>
      <c r="C58" s="80" t="s">
        <v>1884</v>
      </c>
      <c r="D58" s="80" t="s">
        <v>1847</v>
      </c>
      <c r="E58" s="80">
        <v>24</v>
      </c>
      <c r="F58" s="80" t="s">
        <v>1832</v>
      </c>
      <c r="G58" s="80" t="s">
        <v>1860</v>
      </c>
      <c r="H58" s="80" t="s">
        <v>1834</v>
      </c>
      <c r="I58" s="80" t="s">
        <v>1861</v>
      </c>
      <c r="J58" s="80" t="s">
        <v>1836</v>
      </c>
      <c r="K58" s="80">
        <v>4</v>
      </c>
      <c r="L58" s="85">
        <v>56668</v>
      </c>
      <c r="M58" s="80">
        <v>10</v>
      </c>
      <c r="N58" s="80">
        <v>7.5</v>
      </c>
      <c r="O58" s="80" t="s">
        <v>384</v>
      </c>
      <c r="P58" s="80" t="s">
        <v>1837</v>
      </c>
      <c r="Q58" s="80" t="s">
        <v>649</v>
      </c>
      <c r="R58" s="85">
        <f t="shared" si="0"/>
        <v>226672</v>
      </c>
      <c r="S58" s="85">
        <f t="shared" si="1"/>
        <v>22667.200000000001</v>
      </c>
      <c r="T58" s="85">
        <f t="shared" si="2"/>
        <v>204004.8</v>
      </c>
      <c r="U58" s="80">
        <f t="shared" si="3"/>
        <v>15300.359999999999</v>
      </c>
      <c r="V58" s="85">
        <f t="shared" si="7"/>
        <v>219305.15999999997</v>
      </c>
      <c r="W58" s="81">
        <v>7.4999999999999997E-2</v>
      </c>
      <c r="X58" s="85">
        <f t="shared" si="11"/>
        <v>15300.359999999999</v>
      </c>
      <c r="Y58" s="80">
        <v>2000</v>
      </c>
      <c r="Z58" s="85">
        <f t="shared" si="8"/>
        <v>221305.15999999997</v>
      </c>
      <c r="AA58" s="80" t="str" cm="1">
        <f t="array" ref="AA58">_xlfn.IFS(V58&gt;=150000,"High Cost",V58&gt;=0,"Normal Cost")</f>
        <v>High Cost</v>
      </c>
      <c r="AB58" s="85">
        <f t="shared" si="4"/>
        <v>0</v>
      </c>
      <c r="AC58" s="84">
        <f t="shared" si="9"/>
        <v>219305.15999999997</v>
      </c>
      <c r="AD58" s="80" t="str" cm="1">
        <f t="array" ref="AD58">_xlfn.IFS(E58&gt;=60,"Senior ",E58&gt;=18,"Adult",E58&gt;=0,"Child")</f>
        <v>Adult</v>
      </c>
      <c r="AE58" s="80" t="str">
        <f t="shared" si="12"/>
        <v>June</v>
      </c>
      <c r="AF58" s="80" t="str">
        <f t="shared" si="5"/>
        <v>00057</v>
      </c>
      <c r="AG58" s="80" t="str">
        <f t="shared" si="6"/>
        <v>Kabir-Male</v>
      </c>
      <c r="AH58" s="85">
        <f t="shared" si="10"/>
        <v>112153.55602395827</v>
      </c>
    </row>
    <row r="59" spans="1:34" x14ac:dyDescent="0.3">
      <c r="A59" s="83">
        <v>45839</v>
      </c>
      <c r="B59" s="80" t="s">
        <v>1932</v>
      </c>
      <c r="C59" s="80" t="s">
        <v>1884</v>
      </c>
      <c r="D59" s="80" t="s">
        <v>1847</v>
      </c>
      <c r="E59" s="80">
        <v>46</v>
      </c>
      <c r="F59" s="80" t="s">
        <v>1864</v>
      </c>
      <c r="G59" s="80" t="s">
        <v>1868</v>
      </c>
      <c r="H59" s="80" t="s">
        <v>1869</v>
      </c>
      <c r="I59" s="80" t="s">
        <v>1843</v>
      </c>
      <c r="J59" s="80" t="s">
        <v>1848</v>
      </c>
      <c r="K59" s="80">
        <v>4</v>
      </c>
      <c r="L59" s="85">
        <v>39758</v>
      </c>
      <c r="M59" s="80">
        <v>10</v>
      </c>
      <c r="N59" s="80">
        <v>7.5</v>
      </c>
      <c r="O59" s="80" t="s">
        <v>384</v>
      </c>
      <c r="P59" s="80" t="s">
        <v>1837</v>
      </c>
      <c r="Q59" s="80" t="s">
        <v>643</v>
      </c>
      <c r="R59" s="85">
        <f t="shared" si="0"/>
        <v>159032</v>
      </c>
      <c r="S59" s="85">
        <f t="shared" si="1"/>
        <v>15903.2</v>
      </c>
      <c r="T59" s="85">
        <f t="shared" si="2"/>
        <v>143128.79999999999</v>
      </c>
      <c r="U59" s="80">
        <f t="shared" si="3"/>
        <v>10734.659999999998</v>
      </c>
      <c r="V59" s="85">
        <f t="shared" si="7"/>
        <v>153863.46</v>
      </c>
      <c r="W59" s="81">
        <v>7.4999999999999997E-2</v>
      </c>
      <c r="X59" s="85">
        <f t="shared" si="11"/>
        <v>10734.659999999998</v>
      </c>
      <c r="Y59" s="80">
        <v>2000</v>
      </c>
      <c r="Z59" s="85">
        <f t="shared" si="8"/>
        <v>155863.46</v>
      </c>
      <c r="AA59" s="80" t="str" cm="1">
        <f t="array" ref="AA59">_xlfn.IFS(V59&gt;=150000,"High Cost",V59&gt;=0,"Normal Cost")</f>
        <v>High Cost</v>
      </c>
      <c r="AB59" s="85">
        <f t="shared" si="4"/>
        <v>0</v>
      </c>
      <c r="AC59" s="84">
        <f t="shared" si="9"/>
        <v>153863.46</v>
      </c>
      <c r="AD59" s="80" t="str" cm="1">
        <f t="array" ref="AD59">_xlfn.IFS(E59&gt;=60,"Senior ",E59&gt;=18,"Adult",E59&gt;=0,"Child")</f>
        <v>Adult</v>
      </c>
      <c r="AE59" s="80" t="str">
        <f t="shared" si="12"/>
        <v>July</v>
      </c>
      <c r="AF59" s="80" t="str">
        <f t="shared" si="5"/>
        <v>00058</v>
      </c>
      <c r="AG59" s="80" t="str">
        <f t="shared" si="6"/>
        <v>Kabir-Male</v>
      </c>
      <c r="AH59" s="85">
        <f t="shared" si="10"/>
        <v>112153.55602395827</v>
      </c>
    </row>
    <row r="60" spans="1:34" x14ac:dyDescent="0.3">
      <c r="A60" s="83">
        <v>45837</v>
      </c>
      <c r="B60" s="80" t="s">
        <v>1933</v>
      </c>
      <c r="C60" s="80" t="s">
        <v>106</v>
      </c>
      <c r="D60" s="80" t="s">
        <v>1847</v>
      </c>
      <c r="E60" s="80">
        <v>13</v>
      </c>
      <c r="F60" s="80" t="s">
        <v>1840</v>
      </c>
      <c r="G60" s="80" t="s">
        <v>1890</v>
      </c>
      <c r="H60" s="80" t="s">
        <v>1891</v>
      </c>
      <c r="I60" s="80" t="s">
        <v>1835</v>
      </c>
      <c r="J60" s="80" t="s">
        <v>1858</v>
      </c>
      <c r="K60" s="80">
        <v>4</v>
      </c>
      <c r="L60" s="85">
        <v>57932</v>
      </c>
      <c r="M60" s="80">
        <v>15</v>
      </c>
      <c r="N60" s="80">
        <v>7.5</v>
      </c>
      <c r="O60" s="80" t="s">
        <v>384</v>
      </c>
      <c r="P60" s="80" t="s">
        <v>1844</v>
      </c>
      <c r="Q60" s="80" t="s">
        <v>643</v>
      </c>
      <c r="R60" s="85">
        <f t="shared" si="0"/>
        <v>231728</v>
      </c>
      <c r="S60" s="85">
        <f t="shared" si="1"/>
        <v>34759.199999999997</v>
      </c>
      <c r="T60" s="85">
        <f t="shared" si="2"/>
        <v>196968.8</v>
      </c>
      <c r="U60" s="80">
        <f t="shared" si="3"/>
        <v>14772.659999999998</v>
      </c>
      <c r="V60" s="85">
        <f t="shared" si="7"/>
        <v>211741.46</v>
      </c>
      <c r="W60" s="81">
        <v>7.4999999999999997E-2</v>
      </c>
      <c r="X60" s="85">
        <f t="shared" si="11"/>
        <v>14772.659999999998</v>
      </c>
      <c r="Y60" s="80">
        <v>2000</v>
      </c>
      <c r="Z60" s="85">
        <f t="shared" si="8"/>
        <v>213741.46</v>
      </c>
      <c r="AA60" s="80" t="str" cm="1">
        <f t="array" ref="AA60">_xlfn.IFS(V60&gt;=150000,"High Cost",V60&gt;=0,"Normal Cost")</f>
        <v>High Cost</v>
      </c>
      <c r="AB60" s="85">
        <f t="shared" si="4"/>
        <v>21174.146000000001</v>
      </c>
      <c r="AC60" s="84">
        <f t="shared" si="9"/>
        <v>190567.31399999998</v>
      </c>
      <c r="AD60" s="80" t="str" cm="1">
        <f t="array" ref="AD60">_xlfn.IFS(E60&gt;=60,"Senior ",E60&gt;=18,"Adult",E60&gt;=0,"Child")</f>
        <v>Child</v>
      </c>
      <c r="AE60" s="80" t="str">
        <f t="shared" si="12"/>
        <v>June</v>
      </c>
      <c r="AF60" s="80" t="str">
        <f t="shared" si="5"/>
        <v>00059</v>
      </c>
      <c r="AG60" s="80" t="str">
        <f t="shared" si="6"/>
        <v>Aisha-Male</v>
      </c>
      <c r="AH60" s="85">
        <f t="shared" si="10"/>
        <v>112153.55602395827</v>
      </c>
    </row>
    <row r="61" spans="1:34" x14ac:dyDescent="0.3">
      <c r="A61" s="83">
        <v>45822</v>
      </c>
      <c r="B61" s="80" t="s">
        <v>1934</v>
      </c>
      <c r="C61" s="80" t="s">
        <v>1863</v>
      </c>
      <c r="D61" s="80" t="s">
        <v>1831</v>
      </c>
      <c r="E61" s="80">
        <v>72</v>
      </c>
      <c r="F61" s="80" t="s">
        <v>1872</v>
      </c>
      <c r="G61" s="80" t="s">
        <v>1886</v>
      </c>
      <c r="H61" s="80" t="s">
        <v>1887</v>
      </c>
      <c r="I61" s="80" t="s">
        <v>1851</v>
      </c>
      <c r="J61" s="80" t="s">
        <v>1836</v>
      </c>
      <c r="K61" s="80">
        <v>2</v>
      </c>
      <c r="L61" s="85">
        <v>53114</v>
      </c>
      <c r="M61" s="80">
        <v>10</v>
      </c>
      <c r="N61" s="80">
        <v>7.5</v>
      </c>
      <c r="O61" s="80" t="s">
        <v>372</v>
      </c>
      <c r="P61" s="80" t="s">
        <v>1837</v>
      </c>
      <c r="Q61" s="80" t="s">
        <v>636</v>
      </c>
      <c r="R61" s="85">
        <f t="shared" si="0"/>
        <v>106228</v>
      </c>
      <c r="S61" s="85">
        <f t="shared" si="1"/>
        <v>10622.800000000001</v>
      </c>
      <c r="T61" s="85">
        <f t="shared" si="2"/>
        <v>95605.2</v>
      </c>
      <c r="U61" s="80">
        <f t="shared" si="3"/>
        <v>7170.3899999999994</v>
      </c>
      <c r="V61" s="85">
        <f t="shared" si="7"/>
        <v>102775.59</v>
      </c>
      <c r="W61" s="81">
        <v>7.4999999999999997E-2</v>
      </c>
      <c r="X61" s="85">
        <f t="shared" si="11"/>
        <v>7170.3899999999994</v>
      </c>
      <c r="Y61" s="80">
        <v>2000</v>
      </c>
      <c r="Z61" s="85">
        <f t="shared" si="8"/>
        <v>104775.59</v>
      </c>
      <c r="AA61" s="80" t="str" cm="1">
        <f t="array" ref="AA61">_xlfn.IFS(V61&gt;=150000,"High Cost",V61&gt;=0,"Normal Cost")</f>
        <v>Normal Cost</v>
      </c>
      <c r="AB61" s="85">
        <f t="shared" si="4"/>
        <v>0</v>
      </c>
      <c r="AC61" s="84">
        <f t="shared" si="9"/>
        <v>102775.59</v>
      </c>
      <c r="AD61" s="80" t="str" cm="1">
        <f t="array" ref="AD61">_xlfn.IFS(E61&gt;=60,"Senior ",E61&gt;=18,"Adult",E61&gt;=0,"Child")</f>
        <v xml:space="preserve">Senior </v>
      </c>
      <c r="AE61" s="80" t="str">
        <f t="shared" si="12"/>
        <v>June</v>
      </c>
      <c r="AF61" s="80" t="str">
        <f t="shared" si="5"/>
        <v>00060</v>
      </c>
      <c r="AG61" s="80" t="str">
        <f t="shared" si="6"/>
        <v>Esther-Female</v>
      </c>
      <c r="AH61" s="85">
        <f t="shared" si="10"/>
        <v>112153.55602395827</v>
      </c>
    </row>
    <row r="62" spans="1:34" x14ac:dyDescent="0.3">
      <c r="A62" s="83">
        <v>45809</v>
      </c>
      <c r="B62" s="80" t="s">
        <v>1935</v>
      </c>
      <c r="C62" s="80" t="s">
        <v>1880</v>
      </c>
      <c r="D62" s="80" t="s">
        <v>1831</v>
      </c>
      <c r="E62" s="80">
        <v>51</v>
      </c>
      <c r="F62" s="80" t="s">
        <v>1855</v>
      </c>
      <c r="G62" s="80" t="s">
        <v>1856</v>
      </c>
      <c r="H62" s="80" t="s">
        <v>1857</v>
      </c>
      <c r="I62" s="80" t="s">
        <v>1861</v>
      </c>
      <c r="J62" s="80" t="s">
        <v>1858</v>
      </c>
      <c r="K62" s="80">
        <v>5</v>
      </c>
      <c r="L62" s="85">
        <v>65261</v>
      </c>
      <c r="M62" s="80">
        <v>5</v>
      </c>
      <c r="N62" s="80">
        <v>7.5</v>
      </c>
      <c r="O62" s="80" t="s">
        <v>372</v>
      </c>
      <c r="P62" s="80" t="s">
        <v>1844</v>
      </c>
      <c r="Q62" s="80" t="s">
        <v>636</v>
      </c>
      <c r="R62" s="85">
        <f t="shared" si="0"/>
        <v>326305</v>
      </c>
      <c r="S62" s="85">
        <f t="shared" si="1"/>
        <v>16315.25</v>
      </c>
      <c r="T62" s="85">
        <f t="shared" si="2"/>
        <v>309989.75</v>
      </c>
      <c r="U62" s="80">
        <f t="shared" si="3"/>
        <v>23249.231250000001</v>
      </c>
      <c r="V62" s="85">
        <f t="shared" si="7"/>
        <v>333238.98125000001</v>
      </c>
      <c r="W62" s="81">
        <v>7.4999999999999997E-2</v>
      </c>
      <c r="X62" s="85">
        <f t="shared" si="11"/>
        <v>23249.231250000001</v>
      </c>
      <c r="Y62" s="80">
        <v>2000</v>
      </c>
      <c r="Z62" s="85">
        <f t="shared" si="8"/>
        <v>335238.98125000001</v>
      </c>
      <c r="AA62" s="80" t="str" cm="1">
        <f t="array" ref="AA62">_xlfn.IFS(V62&gt;=150000,"High Cost",V62&gt;=0,"Normal Cost")</f>
        <v>High Cost</v>
      </c>
      <c r="AB62" s="85">
        <f t="shared" si="4"/>
        <v>33323.898125</v>
      </c>
      <c r="AC62" s="84">
        <f t="shared" si="9"/>
        <v>299915.083125</v>
      </c>
      <c r="AD62" s="80" t="str" cm="1">
        <f t="array" ref="AD62">_xlfn.IFS(E62&gt;=60,"Senior ",E62&gt;=18,"Adult",E62&gt;=0,"Child")</f>
        <v>Adult</v>
      </c>
      <c r="AE62" s="80" t="str">
        <f t="shared" si="12"/>
        <v>June</v>
      </c>
      <c r="AF62" s="80" t="str">
        <f t="shared" si="5"/>
        <v>00061</v>
      </c>
      <c r="AG62" s="80" t="str">
        <f t="shared" si="6"/>
        <v>Daniel-Female</v>
      </c>
      <c r="AH62" s="85">
        <f t="shared" si="10"/>
        <v>112153.55602395827</v>
      </c>
    </row>
    <row r="63" spans="1:34" x14ac:dyDescent="0.3">
      <c r="A63" s="83">
        <v>45847</v>
      </c>
      <c r="B63" s="80" t="s">
        <v>1936</v>
      </c>
      <c r="C63" s="80" t="s">
        <v>1871</v>
      </c>
      <c r="D63" s="80" t="s">
        <v>1831</v>
      </c>
      <c r="E63" s="80">
        <v>18</v>
      </c>
      <c r="F63" s="80" t="s">
        <v>1872</v>
      </c>
      <c r="G63" s="80" t="s">
        <v>1886</v>
      </c>
      <c r="H63" s="80" t="s">
        <v>1887</v>
      </c>
      <c r="I63" s="80" t="s">
        <v>1861</v>
      </c>
      <c r="J63" s="80" t="s">
        <v>1858</v>
      </c>
      <c r="K63" s="80">
        <v>4</v>
      </c>
      <c r="L63" s="85">
        <v>13142</v>
      </c>
      <c r="M63" s="80">
        <v>15</v>
      </c>
      <c r="N63" s="80">
        <v>7.5</v>
      </c>
      <c r="O63" s="80" t="s">
        <v>372</v>
      </c>
      <c r="P63" s="80" t="s">
        <v>1837</v>
      </c>
      <c r="Q63" s="80" t="s">
        <v>636</v>
      </c>
      <c r="R63" s="85">
        <f t="shared" si="0"/>
        <v>52568</v>
      </c>
      <c r="S63" s="85">
        <f t="shared" si="1"/>
        <v>7885.2</v>
      </c>
      <c r="T63" s="85">
        <f t="shared" si="2"/>
        <v>44682.8</v>
      </c>
      <c r="U63" s="80">
        <f t="shared" si="3"/>
        <v>3351.21</v>
      </c>
      <c r="V63" s="85">
        <f t="shared" si="7"/>
        <v>48034.01</v>
      </c>
      <c r="W63" s="81">
        <v>7.4999999999999997E-2</v>
      </c>
      <c r="X63" s="85">
        <f t="shared" si="11"/>
        <v>3351.21</v>
      </c>
      <c r="Y63" s="80">
        <v>2000</v>
      </c>
      <c r="Z63" s="85">
        <f t="shared" si="8"/>
        <v>50034.01</v>
      </c>
      <c r="AA63" s="80" t="str" cm="1">
        <f t="array" ref="AA63">_xlfn.IFS(V63&gt;=150000,"High Cost",V63&gt;=0,"Normal Cost")</f>
        <v>Normal Cost</v>
      </c>
      <c r="AB63" s="85">
        <f t="shared" si="4"/>
        <v>0</v>
      </c>
      <c r="AC63" s="84">
        <f t="shared" si="9"/>
        <v>48034.01</v>
      </c>
      <c r="AD63" s="80" t="str" cm="1">
        <f t="array" ref="AD63">_xlfn.IFS(E63&gt;=60,"Senior ",E63&gt;=18,"Adult",E63&gt;=0,"Child")</f>
        <v>Adult</v>
      </c>
      <c r="AE63" s="80" t="str">
        <f t="shared" si="12"/>
        <v>July</v>
      </c>
      <c r="AF63" s="80" t="str">
        <f t="shared" si="5"/>
        <v>00062</v>
      </c>
      <c r="AG63" s="80" t="str">
        <f t="shared" si="6"/>
        <v>Farouk-Female</v>
      </c>
      <c r="AH63" s="85">
        <f t="shared" si="10"/>
        <v>112153.55602395827</v>
      </c>
    </row>
    <row r="64" spans="1:34" x14ac:dyDescent="0.3">
      <c r="A64" s="83">
        <v>45852</v>
      </c>
      <c r="B64" s="80" t="s">
        <v>1937</v>
      </c>
      <c r="C64" s="80" t="s">
        <v>1871</v>
      </c>
      <c r="D64" s="80" t="s">
        <v>1847</v>
      </c>
      <c r="E64" s="80">
        <v>67</v>
      </c>
      <c r="F64" s="80" t="s">
        <v>1832</v>
      </c>
      <c r="G64" s="80" t="s">
        <v>1833</v>
      </c>
      <c r="H64" s="80" t="s">
        <v>1834</v>
      </c>
      <c r="I64" s="80" t="s">
        <v>1851</v>
      </c>
      <c r="J64" s="80" t="s">
        <v>1836</v>
      </c>
      <c r="K64" s="80">
        <v>1</v>
      </c>
      <c r="L64" s="85">
        <v>56738</v>
      </c>
      <c r="M64" s="80">
        <v>5</v>
      </c>
      <c r="N64" s="80">
        <v>7.5</v>
      </c>
      <c r="O64" s="80" t="s">
        <v>392</v>
      </c>
      <c r="P64" s="80" t="s">
        <v>1844</v>
      </c>
      <c r="Q64" s="80" t="s">
        <v>665</v>
      </c>
      <c r="R64" s="85">
        <f t="shared" si="0"/>
        <v>56738</v>
      </c>
      <c r="S64" s="85">
        <f t="shared" si="1"/>
        <v>2836.9</v>
      </c>
      <c r="T64" s="85">
        <f t="shared" si="2"/>
        <v>53901.1</v>
      </c>
      <c r="U64" s="80">
        <f t="shared" si="3"/>
        <v>4042.5824999999995</v>
      </c>
      <c r="V64" s="85">
        <f t="shared" si="7"/>
        <v>57943.682499999995</v>
      </c>
      <c r="W64" s="81">
        <v>7.4999999999999997E-2</v>
      </c>
      <c r="X64" s="85">
        <f t="shared" si="11"/>
        <v>4042.5824999999995</v>
      </c>
      <c r="Y64" s="80">
        <v>2000</v>
      </c>
      <c r="Z64" s="85">
        <f t="shared" si="8"/>
        <v>59943.682499999995</v>
      </c>
      <c r="AA64" s="80" t="str" cm="1">
        <f t="array" ref="AA64">_xlfn.IFS(V64&gt;=150000,"High Cost",V64&gt;=0,"Normal Cost")</f>
        <v>Normal Cost</v>
      </c>
      <c r="AB64" s="85">
        <f t="shared" si="4"/>
        <v>5794.3682499999995</v>
      </c>
      <c r="AC64" s="84">
        <f t="shared" si="9"/>
        <v>52149.314249999996</v>
      </c>
      <c r="AD64" s="80" t="str" cm="1">
        <f t="array" ref="AD64">_xlfn.IFS(E64&gt;=60,"Senior ",E64&gt;=18,"Adult",E64&gt;=0,"Child")</f>
        <v xml:space="preserve">Senior </v>
      </c>
      <c r="AE64" s="80" t="str">
        <f t="shared" si="12"/>
        <v>July</v>
      </c>
      <c r="AF64" s="80" t="str">
        <f t="shared" si="5"/>
        <v>00063</v>
      </c>
      <c r="AG64" s="80" t="str">
        <f t="shared" si="6"/>
        <v>Farouk-Male</v>
      </c>
      <c r="AH64" s="85">
        <f t="shared" si="10"/>
        <v>112153.55602395827</v>
      </c>
    </row>
    <row r="65" spans="1:34" x14ac:dyDescent="0.3">
      <c r="A65" s="83">
        <v>45818</v>
      </c>
      <c r="B65" s="80" t="s">
        <v>1938</v>
      </c>
      <c r="C65" s="80" t="s">
        <v>1871</v>
      </c>
      <c r="D65" s="80" t="s">
        <v>1847</v>
      </c>
      <c r="E65" s="80">
        <v>9</v>
      </c>
      <c r="F65" s="80" t="s">
        <v>1855</v>
      </c>
      <c r="G65" s="80" t="s">
        <v>1878</v>
      </c>
      <c r="H65" s="80" t="s">
        <v>1857</v>
      </c>
      <c r="I65" s="80" t="s">
        <v>1843</v>
      </c>
      <c r="J65" s="80" t="s">
        <v>1858</v>
      </c>
      <c r="K65" s="80">
        <v>1</v>
      </c>
      <c r="L65" s="85">
        <v>25964</v>
      </c>
      <c r="M65" s="80">
        <v>10</v>
      </c>
      <c r="N65" s="80">
        <v>7.5</v>
      </c>
      <c r="O65" s="80" t="s">
        <v>384</v>
      </c>
      <c r="P65" s="80" t="s">
        <v>1837</v>
      </c>
      <c r="Q65" s="80" t="s">
        <v>636</v>
      </c>
      <c r="R65" s="85">
        <f t="shared" si="0"/>
        <v>25964</v>
      </c>
      <c r="S65" s="85">
        <f t="shared" si="1"/>
        <v>2596.4</v>
      </c>
      <c r="T65" s="85">
        <f t="shared" si="2"/>
        <v>23367.599999999999</v>
      </c>
      <c r="U65" s="80">
        <f t="shared" si="3"/>
        <v>1752.57</v>
      </c>
      <c r="V65" s="85">
        <f t="shared" si="7"/>
        <v>25120.17</v>
      </c>
      <c r="W65" s="81">
        <v>7.4999999999999997E-2</v>
      </c>
      <c r="X65" s="85">
        <f t="shared" si="11"/>
        <v>1752.57</v>
      </c>
      <c r="Y65" s="80">
        <v>2000</v>
      </c>
      <c r="Z65" s="85">
        <f t="shared" si="8"/>
        <v>27120.17</v>
      </c>
      <c r="AA65" s="80" t="str" cm="1">
        <f t="array" ref="AA65">_xlfn.IFS(V65&gt;=150000,"High Cost",V65&gt;=0,"Normal Cost")</f>
        <v>Normal Cost</v>
      </c>
      <c r="AB65" s="85">
        <f t="shared" si="4"/>
        <v>0</v>
      </c>
      <c r="AC65" s="84">
        <f t="shared" si="9"/>
        <v>25120.17</v>
      </c>
      <c r="AD65" s="80" t="str" cm="1">
        <f t="array" ref="AD65">_xlfn.IFS(E65&gt;=60,"Senior ",E65&gt;=18,"Adult",E65&gt;=0,"Child")</f>
        <v>Child</v>
      </c>
      <c r="AE65" s="80" t="str">
        <f t="shared" si="12"/>
        <v>June</v>
      </c>
      <c r="AF65" s="80" t="str">
        <f t="shared" si="5"/>
        <v>00064</v>
      </c>
      <c r="AG65" s="80" t="str">
        <f t="shared" si="6"/>
        <v>Farouk-Male</v>
      </c>
      <c r="AH65" s="85">
        <f t="shared" si="10"/>
        <v>112153.55602395827</v>
      </c>
    </row>
    <row r="66" spans="1:34" x14ac:dyDescent="0.3">
      <c r="A66" s="83">
        <v>45869</v>
      </c>
      <c r="B66" s="80" t="s">
        <v>1939</v>
      </c>
      <c r="C66" s="80" t="s">
        <v>1884</v>
      </c>
      <c r="D66" s="80" t="s">
        <v>1847</v>
      </c>
      <c r="E66" s="80">
        <v>82</v>
      </c>
      <c r="F66" s="80" t="s">
        <v>1855</v>
      </c>
      <c r="G66" s="80" t="s">
        <v>1878</v>
      </c>
      <c r="H66" s="80" t="s">
        <v>1857</v>
      </c>
      <c r="I66" s="80" t="s">
        <v>1843</v>
      </c>
      <c r="J66" s="80" t="s">
        <v>1836</v>
      </c>
      <c r="K66" s="80">
        <v>2</v>
      </c>
      <c r="L66" s="85">
        <v>73078</v>
      </c>
      <c r="M66" s="80">
        <v>5</v>
      </c>
      <c r="N66" s="80">
        <v>7.5</v>
      </c>
      <c r="O66" s="80" t="s">
        <v>372</v>
      </c>
      <c r="P66" s="80" t="s">
        <v>1844</v>
      </c>
      <c r="Q66" s="80" t="s">
        <v>649</v>
      </c>
      <c r="R66" s="85">
        <f t="shared" ref="R66:R129" si="13">SUM(K66*L66)</f>
        <v>146156</v>
      </c>
      <c r="S66" s="85">
        <f t="shared" ref="S66:S129" si="14">SUM(R66*M66%)</f>
        <v>7307.8</v>
      </c>
      <c r="T66" s="85">
        <f t="shared" ref="T66:T129" si="15">SUM(R66-S66)</f>
        <v>138848.20000000001</v>
      </c>
      <c r="U66" s="80">
        <f t="shared" ref="U66:U129" si="16">SUM(T66*N66%)</f>
        <v>10413.615</v>
      </c>
      <c r="V66" s="85">
        <f t="shared" ref="V66:V129" si="17">SUM(T66+U66)</f>
        <v>149261.815</v>
      </c>
      <c r="W66" s="81">
        <v>7.4999999999999997E-2</v>
      </c>
      <c r="X66" s="85">
        <f t="shared" si="11"/>
        <v>10413.615</v>
      </c>
      <c r="Y66" s="80">
        <v>2000</v>
      </c>
      <c r="Z66" s="85">
        <f t="shared" si="8"/>
        <v>151261.815</v>
      </c>
      <c r="AA66" s="80" t="str" cm="1">
        <f t="array" ref="AA66">_xlfn.IFS(V66&gt;=150000,"High Cost",V66&gt;=0,"Normal Cost")</f>
        <v>Normal Cost</v>
      </c>
      <c r="AB66" s="85">
        <f t="shared" ref="AB66:AB129" si="18">IF(P66="NHIS",10%*V66,0)</f>
        <v>14926.181500000001</v>
      </c>
      <c r="AC66" s="84">
        <f t="shared" ref="AC66:AC129" si="19">SUM(V66-AB66)</f>
        <v>134335.6335</v>
      </c>
      <c r="AD66" s="80" t="str" cm="1">
        <f t="array" ref="AD66">_xlfn.IFS(E66&gt;=60,"Senior ",E66&gt;=18,"Adult",E66&gt;=0,"Child")</f>
        <v xml:space="preserve">Senior </v>
      </c>
      <c r="AE66" s="80" t="str">
        <f t="shared" ref="AE66:AE129" si="20">TEXT(A66,"mmmm")</f>
        <v>July</v>
      </c>
      <c r="AF66" s="80" t="str">
        <f t="shared" ref="AF66:AF129" si="21">RIGHT(B66,5)</f>
        <v>00065</v>
      </c>
      <c r="AG66" s="80" t="str">
        <f t="shared" ref="AG66:AG129" si="22">_xlfn.CONCAT(C66,"-",D66)</f>
        <v>Kabir-Male</v>
      </c>
      <c r="AH66" s="85">
        <f t="shared" si="10"/>
        <v>112153.55602395827</v>
      </c>
    </row>
    <row r="67" spans="1:34" x14ac:dyDescent="0.3">
      <c r="A67" s="83">
        <v>45836</v>
      </c>
      <c r="B67" s="80" t="s">
        <v>1940</v>
      </c>
      <c r="C67" s="80" t="s">
        <v>1846</v>
      </c>
      <c r="D67" s="80" t="s">
        <v>1831</v>
      </c>
      <c r="E67" s="80">
        <v>61</v>
      </c>
      <c r="F67" s="80" t="s">
        <v>1848</v>
      </c>
      <c r="G67" s="80" t="s">
        <v>1849</v>
      </c>
      <c r="H67" s="80" t="s">
        <v>1850</v>
      </c>
      <c r="I67" s="80" t="s">
        <v>1843</v>
      </c>
      <c r="J67" s="80" t="s">
        <v>1858</v>
      </c>
      <c r="K67" s="80">
        <v>4</v>
      </c>
      <c r="L67" s="85">
        <v>37810</v>
      </c>
      <c r="M67" s="80">
        <v>0</v>
      </c>
      <c r="N67" s="80">
        <v>7.5</v>
      </c>
      <c r="O67" s="80" t="s">
        <v>392</v>
      </c>
      <c r="P67" s="80" t="s">
        <v>1837</v>
      </c>
      <c r="Q67" s="80" t="s">
        <v>665</v>
      </c>
      <c r="R67" s="85">
        <f t="shared" si="13"/>
        <v>151240</v>
      </c>
      <c r="S67" s="85">
        <f t="shared" si="14"/>
        <v>0</v>
      </c>
      <c r="T67" s="85">
        <f t="shared" si="15"/>
        <v>151240</v>
      </c>
      <c r="U67" s="80">
        <f t="shared" si="16"/>
        <v>11343</v>
      </c>
      <c r="V67" s="85">
        <f t="shared" si="17"/>
        <v>162583</v>
      </c>
      <c r="W67" s="81">
        <v>7.4999999999999997E-2</v>
      </c>
      <c r="X67" s="85">
        <f t="shared" si="11"/>
        <v>11343</v>
      </c>
      <c r="Y67" s="80">
        <v>2000</v>
      </c>
      <c r="Z67" s="85">
        <f t="shared" ref="Z67:Z130" si="23">$Y$4+V67</f>
        <v>164583</v>
      </c>
      <c r="AA67" s="80" t="str" cm="1">
        <f t="array" ref="AA67">_xlfn.IFS(V67&gt;=150000,"High Cost",V67&gt;=0,"Normal Cost")</f>
        <v>High Cost</v>
      </c>
      <c r="AB67" s="85">
        <f t="shared" si="18"/>
        <v>0</v>
      </c>
      <c r="AC67" s="84">
        <f t="shared" si="19"/>
        <v>162583</v>
      </c>
      <c r="AD67" s="80" t="str" cm="1">
        <f t="array" ref="AD67">_xlfn.IFS(E67&gt;=60,"Senior ",E67&gt;=18,"Adult",E67&gt;=0,"Child")</f>
        <v xml:space="preserve">Senior </v>
      </c>
      <c r="AE67" s="80" t="str">
        <f t="shared" si="20"/>
        <v>June</v>
      </c>
      <c r="AF67" s="80" t="str">
        <f t="shared" si="21"/>
        <v>00066</v>
      </c>
      <c r="AG67" s="80" t="str">
        <f t="shared" si="22"/>
        <v>Hauwa-Female</v>
      </c>
      <c r="AH67" s="85">
        <f t="shared" ref="AH67:AH130" si="24">SUM(Z:Z)/1200</f>
        <v>112153.55602395827</v>
      </c>
    </row>
    <row r="68" spans="1:34" x14ac:dyDescent="0.3">
      <c r="A68" s="83">
        <v>45817</v>
      </c>
      <c r="B68" s="80" t="s">
        <v>1941</v>
      </c>
      <c r="C68" s="80" t="s">
        <v>1863</v>
      </c>
      <c r="D68" s="80" t="s">
        <v>1847</v>
      </c>
      <c r="E68" s="80">
        <v>30</v>
      </c>
      <c r="F68" s="80" t="s">
        <v>1864</v>
      </c>
      <c r="G68" s="80" t="s">
        <v>1868</v>
      </c>
      <c r="H68" s="80" t="s">
        <v>1869</v>
      </c>
      <c r="I68" s="80" t="s">
        <v>1843</v>
      </c>
      <c r="J68" s="80" t="s">
        <v>1836</v>
      </c>
      <c r="K68" s="80">
        <v>1</v>
      </c>
      <c r="L68" s="85">
        <v>16141</v>
      </c>
      <c r="M68" s="80">
        <v>10</v>
      </c>
      <c r="N68" s="80">
        <v>7.5</v>
      </c>
      <c r="O68" s="80" t="s">
        <v>392</v>
      </c>
      <c r="P68" s="80" t="s">
        <v>1837</v>
      </c>
      <c r="Q68" s="80" t="s">
        <v>649</v>
      </c>
      <c r="R68" s="85">
        <f t="shared" si="13"/>
        <v>16141</v>
      </c>
      <c r="S68" s="85">
        <f t="shared" si="14"/>
        <v>1614.1000000000001</v>
      </c>
      <c r="T68" s="85">
        <f t="shared" si="15"/>
        <v>14526.9</v>
      </c>
      <c r="U68" s="80">
        <f t="shared" si="16"/>
        <v>1089.5174999999999</v>
      </c>
      <c r="V68" s="85">
        <f t="shared" si="17"/>
        <v>15616.4175</v>
      </c>
      <c r="W68" s="81">
        <v>7.4999999999999997E-2</v>
      </c>
      <c r="X68" s="85">
        <f t="shared" ref="X68:X131" si="25">$W$4*T68</f>
        <v>1089.5174999999999</v>
      </c>
      <c r="Y68" s="80">
        <v>2000</v>
      </c>
      <c r="Z68" s="85">
        <f t="shared" si="23"/>
        <v>17616.4175</v>
      </c>
      <c r="AA68" s="80" t="str" cm="1">
        <f t="array" ref="AA68">_xlfn.IFS(V68&gt;=150000,"High Cost",V68&gt;=0,"Normal Cost")</f>
        <v>Normal Cost</v>
      </c>
      <c r="AB68" s="85">
        <f t="shared" si="18"/>
        <v>0</v>
      </c>
      <c r="AC68" s="84">
        <f t="shared" si="19"/>
        <v>15616.4175</v>
      </c>
      <c r="AD68" s="80" t="str" cm="1">
        <f t="array" ref="AD68">_xlfn.IFS(E68&gt;=60,"Senior ",E68&gt;=18,"Adult",E68&gt;=0,"Child")</f>
        <v>Adult</v>
      </c>
      <c r="AE68" s="80" t="str">
        <f t="shared" si="20"/>
        <v>June</v>
      </c>
      <c r="AF68" s="80" t="str">
        <f t="shared" si="21"/>
        <v>00067</v>
      </c>
      <c r="AG68" s="80" t="str">
        <f t="shared" si="22"/>
        <v>Esther-Male</v>
      </c>
      <c r="AH68" s="85">
        <f t="shared" si="24"/>
        <v>112153.55602395827</v>
      </c>
    </row>
    <row r="69" spans="1:34" x14ac:dyDescent="0.3">
      <c r="A69" s="83">
        <v>45859</v>
      </c>
      <c r="B69" s="80" t="s">
        <v>1942</v>
      </c>
      <c r="C69" s="80" t="s">
        <v>1839</v>
      </c>
      <c r="D69" s="80" t="s">
        <v>1831</v>
      </c>
      <c r="E69" s="80">
        <v>61</v>
      </c>
      <c r="F69" s="80" t="s">
        <v>1840</v>
      </c>
      <c r="G69" s="80" t="s">
        <v>1841</v>
      </c>
      <c r="H69" s="80" t="s">
        <v>1842</v>
      </c>
      <c r="I69" s="80" t="s">
        <v>1851</v>
      </c>
      <c r="J69" s="80" t="s">
        <v>1836</v>
      </c>
      <c r="K69" s="80">
        <v>5</v>
      </c>
      <c r="L69" s="85">
        <v>32708</v>
      </c>
      <c r="M69" s="80">
        <v>10</v>
      </c>
      <c r="N69" s="80">
        <v>7.5</v>
      </c>
      <c r="O69" s="80" t="s">
        <v>384</v>
      </c>
      <c r="P69" s="80" t="s">
        <v>1852</v>
      </c>
      <c r="Q69" s="80" t="s">
        <v>649</v>
      </c>
      <c r="R69" s="85">
        <f t="shared" si="13"/>
        <v>163540</v>
      </c>
      <c r="S69" s="85">
        <f t="shared" si="14"/>
        <v>16354</v>
      </c>
      <c r="T69" s="85">
        <f t="shared" si="15"/>
        <v>147186</v>
      </c>
      <c r="U69" s="80">
        <f t="shared" si="16"/>
        <v>11038.949999999999</v>
      </c>
      <c r="V69" s="85">
        <f t="shared" si="17"/>
        <v>158224.95000000001</v>
      </c>
      <c r="W69" s="81">
        <v>7.4999999999999997E-2</v>
      </c>
      <c r="X69" s="85">
        <f t="shared" si="25"/>
        <v>11038.949999999999</v>
      </c>
      <c r="Y69" s="80">
        <v>2000</v>
      </c>
      <c r="Z69" s="85">
        <f t="shared" si="23"/>
        <v>160224.95000000001</v>
      </c>
      <c r="AA69" s="80" t="str" cm="1">
        <f t="array" ref="AA69">_xlfn.IFS(V69&gt;=150000,"High Cost",V69&gt;=0,"Normal Cost")</f>
        <v>High Cost</v>
      </c>
      <c r="AB69" s="85">
        <f t="shared" si="18"/>
        <v>0</v>
      </c>
      <c r="AC69" s="84">
        <f t="shared" si="19"/>
        <v>158224.95000000001</v>
      </c>
      <c r="AD69" s="80" t="str" cm="1">
        <f t="array" ref="AD69">_xlfn.IFS(E69&gt;=60,"Senior ",E69&gt;=18,"Adult",E69&gt;=0,"Child")</f>
        <v xml:space="preserve">Senior </v>
      </c>
      <c r="AE69" s="80" t="str">
        <f t="shared" si="20"/>
        <v>July</v>
      </c>
      <c r="AF69" s="80" t="str">
        <f t="shared" si="21"/>
        <v>00068</v>
      </c>
      <c r="AG69" s="80" t="str">
        <f t="shared" si="22"/>
        <v>Bello-Female</v>
      </c>
      <c r="AH69" s="85">
        <f t="shared" si="24"/>
        <v>112153.55602395827</v>
      </c>
    </row>
    <row r="70" spans="1:34" x14ac:dyDescent="0.3">
      <c r="A70" s="83">
        <v>45869</v>
      </c>
      <c r="B70" s="80" t="s">
        <v>1943</v>
      </c>
      <c r="C70" s="80" t="s">
        <v>1846</v>
      </c>
      <c r="D70" s="80" t="s">
        <v>1847</v>
      </c>
      <c r="E70" s="80">
        <v>53</v>
      </c>
      <c r="F70" s="80" t="s">
        <v>1864</v>
      </c>
      <c r="G70" s="80" t="s">
        <v>1868</v>
      </c>
      <c r="H70" s="80" t="s">
        <v>1869</v>
      </c>
      <c r="I70" s="80" t="s">
        <v>1835</v>
      </c>
      <c r="J70" s="80" t="s">
        <v>1858</v>
      </c>
      <c r="K70" s="80">
        <v>3</v>
      </c>
      <c r="L70" s="85">
        <v>73715</v>
      </c>
      <c r="M70" s="80">
        <v>15</v>
      </c>
      <c r="N70" s="80">
        <v>7.5</v>
      </c>
      <c r="O70" s="80" t="s">
        <v>372</v>
      </c>
      <c r="P70" s="80" t="s">
        <v>1852</v>
      </c>
      <c r="Q70" s="80" t="s">
        <v>665</v>
      </c>
      <c r="R70" s="85">
        <f t="shared" si="13"/>
        <v>221145</v>
      </c>
      <c r="S70" s="85">
        <f t="shared" si="14"/>
        <v>33171.75</v>
      </c>
      <c r="T70" s="85">
        <f t="shared" si="15"/>
        <v>187973.25</v>
      </c>
      <c r="U70" s="80">
        <f t="shared" si="16"/>
        <v>14097.99375</v>
      </c>
      <c r="V70" s="85">
        <f t="shared" si="17"/>
        <v>202071.24374999999</v>
      </c>
      <c r="W70" s="81">
        <v>7.4999999999999997E-2</v>
      </c>
      <c r="X70" s="85">
        <f t="shared" si="25"/>
        <v>14097.99375</v>
      </c>
      <c r="Y70" s="80">
        <v>2000</v>
      </c>
      <c r="Z70" s="85">
        <f t="shared" si="23"/>
        <v>204071.24374999999</v>
      </c>
      <c r="AA70" s="80" t="str" cm="1">
        <f t="array" ref="AA70">_xlfn.IFS(V70&gt;=150000,"High Cost",V70&gt;=0,"Normal Cost")</f>
        <v>High Cost</v>
      </c>
      <c r="AB70" s="85">
        <f t="shared" si="18"/>
        <v>0</v>
      </c>
      <c r="AC70" s="84">
        <f t="shared" si="19"/>
        <v>202071.24374999999</v>
      </c>
      <c r="AD70" s="80" t="str" cm="1">
        <f t="array" ref="AD70">_xlfn.IFS(E70&gt;=60,"Senior ",E70&gt;=18,"Adult",E70&gt;=0,"Child")</f>
        <v>Adult</v>
      </c>
      <c r="AE70" s="80" t="str">
        <f t="shared" si="20"/>
        <v>July</v>
      </c>
      <c r="AF70" s="80" t="str">
        <f t="shared" si="21"/>
        <v>00069</v>
      </c>
      <c r="AG70" s="80" t="str">
        <f t="shared" si="22"/>
        <v>Hauwa-Male</v>
      </c>
      <c r="AH70" s="85">
        <f t="shared" si="24"/>
        <v>112153.55602395827</v>
      </c>
    </row>
    <row r="71" spans="1:34" x14ac:dyDescent="0.3">
      <c r="A71" s="83">
        <v>45816</v>
      </c>
      <c r="B71" s="80" t="s">
        <v>1944</v>
      </c>
      <c r="C71" s="80" t="s">
        <v>1882</v>
      </c>
      <c r="D71" s="80" t="s">
        <v>1831</v>
      </c>
      <c r="E71" s="80">
        <v>76</v>
      </c>
      <c r="F71" s="80" t="s">
        <v>1855</v>
      </c>
      <c r="G71" s="80" t="s">
        <v>1856</v>
      </c>
      <c r="H71" s="80" t="s">
        <v>1857</v>
      </c>
      <c r="I71" s="80" t="s">
        <v>1851</v>
      </c>
      <c r="J71" s="80" t="s">
        <v>1858</v>
      </c>
      <c r="K71" s="80">
        <v>4</v>
      </c>
      <c r="L71" s="85">
        <v>10703</v>
      </c>
      <c r="M71" s="80">
        <v>10</v>
      </c>
      <c r="N71" s="80">
        <v>7.5</v>
      </c>
      <c r="O71" s="80" t="s">
        <v>384</v>
      </c>
      <c r="P71" s="80" t="s">
        <v>1837</v>
      </c>
      <c r="Q71" s="80" t="s">
        <v>649</v>
      </c>
      <c r="R71" s="85">
        <f t="shared" si="13"/>
        <v>42812</v>
      </c>
      <c r="S71" s="85">
        <f t="shared" si="14"/>
        <v>4281.2</v>
      </c>
      <c r="T71" s="85">
        <f t="shared" si="15"/>
        <v>38530.800000000003</v>
      </c>
      <c r="U71" s="80">
        <f t="shared" si="16"/>
        <v>2889.81</v>
      </c>
      <c r="V71" s="85">
        <f t="shared" si="17"/>
        <v>41420.61</v>
      </c>
      <c r="W71" s="81">
        <v>7.4999999999999997E-2</v>
      </c>
      <c r="X71" s="85">
        <f t="shared" si="25"/>
        <v>2889.81</v>
      </c>
      <c r="Y71" s="80">
        <v>2000</v>
      </c>
      <c r="Z71" s="85">
        <f t="shared" si="23"/>
        <v>43420.61</v>
      </c>
      <c r="AA71" s="80" t="str" cm="1">
        <f t="array" ref="AA71">_xlfn.IFS(V71&gt;=150000,"High Cost",V71&gt;=0,"Normal Cost")</f>
        <v>Normal Cost</v>
      </c>
      <c r="AB71" s="85">
        <f t="shared" si="18"/>
        <v>0</v>
      </c>
      <c r="AC71" s="84">
        <f t="shared" si="19"/>
        <v>41420.61</v>
      </c>
      <c r="AD71" s="80" t="str" cm="1">
        <f t="array" ref="AD71">_xlfn.IFS(E71&gt;=60,"Senior ",E71&gt;=18,"Adult",E71&gt;=0,"Child")</f>
        <v xml:space="preserve">Senior </v>
      </c>
      <c r="AE71" s="80" t="str">
        <f t="shared" si="20"/>
        <v>June</v>
      </c>
      <c r="AF71" s="80" t="str">
        <f t="shared" si="21"/>
        <v>00070</v>
      </c>
      <c r="AG71" s="80" t="str">
        <f t="shared" si="22"/>
        <v>Ifeanyi-Female</v>
      </c>
      <c r="AH71" s="85">
        <f t="shared" si="24"/>
        <v>112153.55602395827</v>
      </c>
    </row>
    <row r="72" spans="1:34" x14ac:dyDescent="0.3">
      <c r="A72" s="83">
        <v>45833</v>
      </c>
      <c r="B72" s="80" t="s">
        <v>1945</v>
      </c>
      <c r="C72" s="80" t="s">
        <v>1846</v>
      </c>
      <c r="D72" s="80" t="s">
        <v>1831</v>
      </c>
      <c r="E72" s="80">
        <v>11</v>
      </c>
      <c r="F72" s="80" t="s">
        <v>1872</v>
      </c>
      <c r="G72" s="80" t="s">
        <v>1873</v>
      </c>
      <c r="H72" s="80" t="s">
        <v>1874</v>
      </c>
      <c r="I72" s="80" t="s">
        <v>1866</v>
      </c>
      <c r="J72" s="80" t="s">
        <v>1836</v>
      </c>
      <c r="K72" s="80">
        <v>4</v>
      </c>
      <c r="L72" s="85">
        <v>51516</v>
      </c>
      <c r="M72" s="80">
        <v>10</v>
      </c>
      <c r="N72" s="80">
        <v>7.5</v>
      </c>
      <c r="O72" s="80" t="s">
        <v>384</v>
      </c>
      <c r="P72" s="80" t="s">
        <v>1844</v>
      </c>
      <c r="Q72" s="80" t="s">
        <v>643</v>
      </c>
      <c r="R72" s="85">
        <f t="shared" si="13"/>
        <v>206064</v>
      </c>
      <c r="S72" s="85">
        <f t="shared" si="14"/>
        <v>20606.400000000001</v>
      </c>
      <c r="T72" s="85">
        <f t="shared" si="15"/>
        <v>185457.6</v>
      </c>
      <c r="U72" s="80">
        <f t="shared" si="16"/>
        <v>13909.32</v>
      </c>
      <c r="V72" s="85">
        <f t="shared" si="17"/>
        <v>199366.92</v>
      </c>
      <c r="W72" s="81">
        <v>7.4999999999999997E-2</v>
      </c>
      <c r="X72" s="85">
        <f t="shared" si="25"/>
        <v>13909.32</v>
      </c>
      <c r="Y72" s="80">
        <v>2000</v>
      </c>
      <c r="Z72" s="85">
        <f t="shared" si="23"/>
        <v>201366.92</v>
      </c>
      <c r="AA72" s="80" t="str" cm="1">
        <f t="array" ref="AA72">_xlfn.IFS(V72&gt;=150000,"High Cost",V72&gt;=0,"Normal Cost")</f>
        <v>High Cost</v>
      </c>
      <c r="AB72" s="85">
        <f t="shared" si="18"/>
        <v>19936.692000000003</v>
      </c>
      <c r="AC72" s="84">
        <f t="shared" si="19"/>
        <v>179430.228</v>
      </c>
      <c r="AD72" s="80" t="str" cm="1">
        <f t="array" ref="AD72">_xlfn.IFS(E72&gt;=60,"Senior ",E72&gt;=18,"Adult",E72&gt;=0,"Child")</f>
        <v>Child</v>
      </c>
      <c r="AE72" s="80" t="str">
        <f t="shared" si="20"/>
        <v>June</v>
      </c>
      <c r="AF72" s="80" t="str">
        <f t="shared" si="21"/>
        <v>00071</v>
      </c>
      <c r="AG72" s="80" t="str">
        <f t="shared" si="22"/>
        <v>Hauwa-Female</v>
      </c>
      <c r="AH72" s="85">
        <f t="shared" si="24"/>
        <v>112153.55602395827</v>
      </c>
    </row>
    <row r="73" spans="1:34" x14ac:dyDescent="0.3">
      <c r="A73" s="83">
        <v>45853</v>
      </c>
      <c r="B73" s="80" t="s">
        <v>1946</v>
      </c>
      <c r="C73" s="80" t="s">
        <v>1846</v>
      </c>
      <c r="D73" s="80" t="s">
        <v>1847</v>
      </c>
      <c r="E73" s="80">
        <v>74</v>
      </c>
      <c r="F73" s="80" t="s">
        <v>1832</v>
      </c>
      <c r="G73" s="80" t="s">
        <v>1860</v>
      </c>
      <c r="H73" s="80" t="s">
        <v>1834</v>
      </c>
      <c r="I73" s="80" t="s">
        <v>1861</v>
      </c>
      <c r="J73" s="80" t="s">
        <v>1836</v>
      </c>
      <c r="K73" s="80">
        <v>3</v>
      </c>
      <c r="L73" s="85">
        <v>69502</v>
      </c>
      <c r="M73" s="80">
        <v>10</v>
      </c>
      <c r="N73" s="80">
        <v>7.5</v>
      </c>
      <c r="O73" s="80" t="s">
        <v>384</v>
      </c>
      <c r="P73" s="80" t="s">
        <v>1837</v>
      </c>
      <c r="Q73" s="80" t="s">
        <v>649</v>
      </c>
      <c r="R73" s="85">
        <f t="shared" si="13"/>
        <v>208506</v>
      </c>
      <c r="S73" s="85">
        <f t="shared" si="14"/>
        <v>20850.600000000002</v>
      </c>
      <c r="T73" s="85">
        <f t="shared" si="15"/>
        <v>187655.4</v>
      </c>
      <c r="U73" s="80">
        <f t="shared" si="16"/>
        <v>14074.154999999999</v>
      </c>
      <c r="V73" s="85">
        <f t="shared" si="17"/>
        <v>201729.55499999999</v>
      </c>
      <c r="W73" s="81">
        <v>7.4999999999999997E-2</v>
      </c>
      <c r="X73" s="85">
        <f t="shared" si="25"/>
        <v>14074.154999999999</v>
      </c>
      <c r="Y73" s="80">
        <v>2000</v>
      </c>
      <c r="Z73" s="85">
        <f t="shared" si="23"/>
        <v>203729.55499999999</v>
      </c>
      <c r="AA73" s="80" t="str" cm="1">
        <f t="array" ref="AA73">_xlfn.IFS(V73&gt;=150000,"High Cost",V73&gt;=0,"Normal Cost")</f>
        <v>High Cost</v>
      </c>
      <c r="AB73" s="85">
        <f t="shared" si="18"/>
        <v>0</v>
      </c>
      <c r="AC73" s="84">
        <f t="shared" si="19"/>
        <v>201729.55499999999</v>
      </c>
      <c r="AD73" s="80" t="str" cm="1">
        <f t="array" ref="AD73">_xlfn.IFS(E73&gt;=60,"Senior ",E73&gt;=18,"Adult",E73&gt;=0,"Child")</f>
        <v xml:space="preserve">Senior </v>
      </c>
      <c r="AE73" s="80" t="str">
        <f t="shared" si="20"/>
        <v>July</v>
      </c>
      <c r="AF73" s="80" t="str">
        <f t="shared" si="21"/>
        <v>00072</v>
      </c>
      <c r="AG73" s="80" t="str">
        <f t="shared" si="22"/>
        <v>Hauwa-Male</v>
      </c>
      <c r="AH73" s="85">
        <f t="shared" si="24"/>
        <v>112153.55602395827</v>
      </c>
    </row>
    <row r="74" spans="1:34" x14ac:dyDescent="0.3">
      <c r="A74" s="83">
        <v>45844</v>
      </c>
      <c r="B74" s="80" t="s">
        <v>1947</v>
      </c>
      <c r="C74" s="80" t="s">
        <v>1884</v>
      </c>
      <c r="D74" s="80" t="s">
        <v>1831</v>
      </c>
      <c r="E74" s="80">
        <v>64</v>
      </c>
      <c r="F74" s="80" t="s">
        <v>1832</v>
      </c>
      <c r="G74" s="80" t="s">
        <v>1833</v>
      </c>
      <c r="H74" s="80" t="s">
        <v>1834</v>
      </c>
      <c r="I74" s="80" t="s">
        <v>1835</v>
      </c>
      <c r="J74" s="80" t="s">
        <v>1848</v>
      </c>
      <c r="K74" s="80">
        <v>1</v>
      </c>
      <c r="L74" s="85">
        <v>48051</v>
      </c>
      <c r="M74" s="80">
        <v>0</v>
      </c>
      <c r="N74" s="80">
        <v>7.5</v>
      </c>
      <c r="O74" s="80" t="s">
        <v>384</v>
      </c>
      <c r="P74" s="80" t="s">
        <v>1837</v>
      </c>
      <c r="Q74" s="80" t="s">
        <v>643</v>
      </c>
      <c r="R74" s="85">
        <f t="shared" si="13"/>
        <v>48051</v>
      </c>
      <c r="S74" s="85">
        <f t="shared" si="14"/>
        <v>0</v>
      </c>
      <c r="T74" s="85">
        <f t="shared" si="15"/>
        <v>48051</v>
      </c>
      <c r="U74" s="80">
        <f t="shared" si="16"/>
        <v>3603.8249999999998</v>
      </c>
      <c r="V74" s="85">
        <f t="shared" si="17"/>
        <v>51654.824999999997</v>
      </c>
      <c r="W74" s="81">
        <v>7.4999999999999997E-2</v>
      </c>
      <c r="X74" s="85">
        <f t="shared" si="25"/>
        <v>3603.8249999999998</v>
      </c>
      <c r="Y74" s="80">
        <v>2000</v>
      </c>
      <c r="Z74" s="85">
        <f t="shared" si="23"/>
        <v>53654.824999999997</v>
      </c>
      <c r="AA74" s="80" t="str" cm="1">
        <f t="array" ref="AA74">_xlfn.IFS(V74&gt;=150000,"High Cost",V74&gt;=0,"Normal Cost")</f>
        <v>Normal Cost</v>
      </c>
      <c r="AB74" s="85">
        <f t="shared" si="18"/>
        <v>0</v>
      </c>
      <c r="AC74" s="84">
        <f t="shared" si="19"/>
        <v>51654.824999999997</v>
      </c>
      <c r="AD74" s="80" t="str" cm="1">
        <f t="array" ref="AD74">_xlfn.IFS(E74&gt;=60,"Senior ",E74&gt;=18,"Adult",E74&gt;=0,"Child")</f>
        <v xml:space="preserve">Senior </v>
      </c>
      <c r="AE74" s="80" t="str">
        <f t="shared" si="20"/>
        <v>July</v>
      </c>
      <c r="AF74" s="80" t="str">
        <f t="shared" si="21"/>
        <v>00073</v>
      </c>
      <c r="AG74" s="80" t="str">
        <f t="shared" si="22"/>
        <v>Kabir-Female</v>
      </c>
      <c r="AH74" s="85">
        <f t="shared" si="24"/>
        <v>112153.55602395827</v>
      </c>
    </row>
    <row r="75" spans="1:34" x14ac:dyDescent="0.3">
      <c r="A75" s="83">
        <v>45834</v>
      </c>
      <c r="B75" s="80" t="s">
        <v>1948</v>
      </c>
      <c r="C75" s="80" t="s">
        <v>1830</v>
      </c>
      <c r="D75" s="80" t="s">
        <v>1847</v>
      </c>
      <c r="E75" s="80">
        <v>2</v>
      </c>
      <c r="F75" s="80" t="s">
        <v>1872</v>
      </c>
      <c r="G75" s="80" t="s">
        <v>1886</v>
      </c>
      <c r="H75" s="80" t="s">
        <v>1887</v>
      </c>
      <c r="I75" s="80" t="s">
        <v>1843</v>
      </c>
      <c r="J75" s="80" t="s">
        <v>1836</v>
      </c>
      <c r="K75" s="80">
        <v>3</v>
      </c>
      <c r="L75" s="85">
        <v>54123</v>
      </c>
      <c r="M75" s="80">
        <v>10</v>
      </c>
      <c r="N75" s="80">
        <v>7.5</v>
      </c>
      <c r="O75" s="80" t="s">
        <v>372</v>
      </c>
      <c r="P75" s="80" t="s">
        <v>1852</v>
      </c>
      <c r="Q75" s="80" t="s">
        <v>643</v>
      </c>
      <c r="R75" s="85">
        <f t="shared" si="13"/>
        <v>162369</v>
      </c>
      <c r="S75" s="85">
        <f t="shared" si="14"/>
        <v>16236.900000000001</v>
      </c>
      <c r="T75" s="85">
        <f t="shared" si="15"/>
        <v>146132.1</v>
      </c>
      <c r="U75" s="80">
        <f t="shared" si="16"/>
        <v>10959.907499999999</v>
      </c>
      <c r="V75" s="85">
        <f t="shared" si="17"/>
        <v>157092.00750000001</v>
      </c>
      <c r="W75" s="81">
        <v>7.4999999999999997E-2</v>
      </c>
      <c r="X75" s="85">
        <f t="shared" si="25"/>
        <v>10959.907499999999</v>
      </c>
      <c r="Y75" s="80">
        <v>2000</v>
      </c>
      <c r="Z75" s="85">
        <f t="shared" si="23"/>
        <v>159092.00750000001</v>
      </c>
      <c r="AA75" s="80" t="str" cm="1">
        <f t="array" ref="AA75">_xlfn.IFS(V75&gt;=150000,"High Cost",V75&gt;=0,"Normal Cost")</f>
        <v>High Cost</v>
      </c>
      <c r="AB75" s="85">
        <f t="shared" si="18"/>
        <v>0</v>
      </c>
      <c r="AC75" s="84">
        <f t="shared" si="19"/>
        <v>157092.00750000001</v>
      </c>
      <c r="AD75" s="80" t="str" cm="1">
        <f t="array" ref="AD75">_xlfn.IFS(E75&gt;=60,"Senior ",E75&gt;=18,"Adult",E75&gt;=0,"Child")</f>
        <v>Child</v>
      </c>
      <c r="AE75" s="80" t="str">
        <f t="shared" si="20"/>
        <v>June</v>
      </c>
      <c r="AF75" s="80" t="str">
        <f t="shared" si="21"/>
        <v>00074</v>
      </c>
      <c r="AG75" s="80" t="str">
        <f t="shared" si="22"/>
        <v>Joy-Male</v>
      </c>
      <c r="AH75" s="85">
        <f t="shared" si="24"/>
        <v>112153.55602395827</v>
      </c>
    </row>
    <row r="76" spans="1:34" x14ac:dyDescent="0.3">
      <c r="A76" s="83">
        <v>45841</v>
      </c>
      <c r="B76" s="80" t="s">
        <v>1949</v>
      </c>
      <c r="C76" s="80" t="s">
        <v>106</v>
      </c>
      <c r="D76" s="80" t="s">
        <v>1831</v>
      </c>
      <c r="E76" s="80">
        <v>46</v>
      </c>
      <c r="F76" s="80" t="s">
        <v>1832</v>
      </c>
      <c r="G76" s="80" t="s">
        <v>1860</v>
      </c>
      <c r="H76" s="80" t="s">
        <v>1834</v>
      </c>
      <c r="I76" s="80" t="s">
        <v>1861</v>
      </c>
      <c r="J76" s="80" t="s">
        <v>1858</v>
      </c>
      <c r="K76" s="80">
        <v>1</v>
      </c>
      <c r="L76" s="85">
        <v>46683</v>
      </c>
      <c r="M76" s="80">
        <v>0</v>
      </c>
      <c r="N76" s="80">
        <v>7.5</v>
      </c>
      <c r="O76" s="80" t="s">
        <v>372</v>
      </c>
      <c r="P76" s="80" t="s">
        <v>1837</v>
      </c>
      <c r="Q76" s="80" t="s">
        <v>665</v>
      </c>
      <c r="R76" s="85">
        <f t="shared" si="13"/>
        <v>46683</v>
      </c>
      <c r="S76" s="85">
        <f t="shared" si="14"/>
        <v>0</v>
      </c>
      <c r="T76" s="85">
        <f t="shared" si="15"/>
        <v>46683</v>
      </c>
      <c r="U76" s="80">
        <f t="shared" si="16"/>
        <v>3501.2249999999999</v>
      </c>
      <c r="V76" s="85">
        <f t="shared" si="17"/>
        <v>50184.224999999999</v>
      </c>
      <c r="W76" s="81">
        <v>7.4999999999999997E-2</v>
      </c>
      <c r="X76" s="85">
        <f t="shared" si="25"/>
        <v>3501.2249999999999</v>
      </c>
      <c r="Y76" s="80">
        <v>2000</v>
      </c>
      <c r="Z76" s="85">
        <f t="shared" si="23"/>
        <v>52184.224999999999</v>
      </c>
      <c r="AA76" s="80" t="str" cm="1">
        <f t="array" ref="AA76">_xlfn.IFS(V76&gt;=150000,"High Cost",V76&gt;=0,"Normal Cost")</f>
        <v>Normal Cost</v>
      </c>
      <c r="AB76" s="85">
        <f t="shared" si="18"/>
        <v>0</v>
      </c>
      <c r="AC76" s="84">
        <f t="shared" si="19"/>
        <v>50184.224999999999</v>
      </c>
      <c r="AD76" s="80" t="str" cm="1">
        <f t="array" ref="AD76">_xlfn.IFS(E76&gt;=60,"Senior ",E76&gt;=18,"Adult",E76&gt;=0,"Child")</f>
        <v>Adult</v>
      </c>
      <c r="AE76" s="80" t="str">
        <f t="shared" si="20"/>
        <v>July</v>
      </c>
      <c r="AF76" s="80" t="str">
        <f t="shared" si="21"/>
        <v>00075</v>
      </c>
      <c r="AG76" s="80" t="str">
        <f t="shared" si="22"/>
        <v>Aisha-Female</v>
      </c>
      <c r="AH76" s="85">
        <f t="shared" si="24"/>
        <v>112153.55602395827</v>
      </c>
    </row>
    <row r="77" spans="1:34" x14ac:dyDescent="0.3">
      <c r="A77" s="83">
        <v>45825</v>
      </c>
      <c r="B77" s="80" t="s">
        <v>1950</v>
      </c>
      <c r="C77" s="80" t="s">
        <v>1884</v>
      </c>
      <c r="D77" s="80" t="s">
        <v>1847</v>
      </c>
      <c r="E77" s="80">
        <v>45</v>
      </c>
      <c r="F77" s="80" t="s">
        <v>1832</v>
      </c>
      <c r="G77" s="80" t="s">
        <v>1833</v>
      </c>
      <c r="H77" s="80" t="s">
        <v>1834</v>
      </c>
      <c r="I77" s="80" t="s">
        <v>1843</v>
      </c>
      <c r="J77" s="80" t="s">
        <v>1848</v>
      </c>
      <c r="K77" s="80">
        <v>5</v>
      </c>
      <c r="L77" s="85">
        <v>51611</v>
      </c>
      <c r="M77" s="80">
        <v>0</v>
      </c>
      <c r="N77" s="80">
        <v>7.5</v>
      </c>
      <c r="O77" s="80" t="s">
        <v>372</v>
      </c>
      <c r="P77" s="80" t="s">
        <v>1852</v>
      </c>
      <c r="Q77" s="80" t="s">
        <v>665</v>
      </c>
      <c r="R77" s="85">
        <f t="shared" si="13"/>
        <v>258055</v>
      </c>
      <c r="S77" s="85">
        <f t="shared" si="14"/>
        <v>0</v>
      </c>
      <c r="T77" s="85">
        <f t="shared" si="15"/>
        <v>258055</v>
      </c>
      <c r="U77" s="80">
        <f t="shared" si="16"/>
        <v>19354.125</v>
      </c>
      <c r="V77" s="85">
        <f t="shared" si="17"/>
        <v>277409.125</v>
      </c>
      <c r="W77" s="81">
        <v>7.4999999999999997E-2</v>
      </c>
      <c r="X77" s="85">
        <f t="shared" si="25"/>
        <v>19354.125</v>
      </c>
      <c r="Y77" s="80">
        <v>2000</v>
      </c>
      <c r="Z77" s="85">
        <f t="shared" si="23"/>
        <v>279409.125</v>
      </c>
      <c r="AA77" s="80" t="str" cm="1">
        <f t="array" ref="AA77">_xlfn.IFS(V77&gt;=150000,"High Cost",V77&gt;=0,"Normal Cost")</f>
        <v>High Cost</v>
      </c>
      <c r="AB77" s="85">
        <f t="shared" si="18"/>
        <v>0</v>
      </c>
      <c r="AC77" s="84">
        <f t="shared" si="19"/>
        <v>277409.125</v>
      </c>
      <c r="AD77" s="80" t="str" cm="1">
        <f t="array" ref="AD77">_xlfn.IFS(E77&gt;=60,"Senior ",E77&gt;=18,"Adult",E77&gt;=0,"Child")</f>
        <v>Adult</v>
      </c>
      <c r="AE77" s="80" t="str">
        <f t="shared" si="20"/>
        <v>June</v>
      </c>
      <c r="AF77" s="80" t="str">
        <f t="shared" si="21"/>
        <v>00076</v>
      </c>
      <c r="AG77" s="80" t="str">
        <f t="shared" si="22"/>
        <v>Kabir-Male</v>
      </c>
      <c r="AH77" s="85">
        <f t="shared" si="24"/>
        <v>112153.55602395827</v>
      </c>
    </row>
    <row r="78" spans="1:34" x14ac:dyDescent="0.3">
      <c r="A78" s="83">
        <v>45824</v>
      </c>
      <c r="B78" s="80" t="s">
        <v>1951</v>
      </c>
      <c r="C78" s="80" t="s">
        <v>1839</v>
      </c>
      <c r="D78" s="80" t="s">
        <v>1831</v>
      </c>
      <c r="E78" s="80">
        <v>20</v>
      </c>
      <c r="F78" s="80" t="s">
        <v>1864</v>
      </c>
      <c r="G78" s="80" t="s">
        <v>1865</v>
      </c>
      <c r="H78" s="80" t="s">
        <v>1842</v>
      </c>
      <c r="I78" s="80" t="s">
        <v>1851</v>
      </c>
      <c r="J78" s="80" t="s">
        <v>1848</v>
      </c>
      <c r="K78" s="80">
        <v>4</v>
      </c>
      <c r="L78" s="85">
        <v>74920</v>
      </c>
      <c r="M78" s="80">
        <v>5</v>
      </c>
      <c r="N78" s="80">
        <v>7.5</v>
      </c>
      <c r="O78" s="80" t="s">
        <v>384</v>
      </c>
      <c r="P78" s="80" t="s">
        <v>1852</v>
      </c>
      <c r="Q78" s="80" t="s">
        <v>649</v>
      </c>
      <c r="R78" s="85">
        <f t="shared" si="13"/>
        <v>299680</v>
      </c>
      <c r="S78" s="85">
        <f t="shared" si="14"/>
        <v>14984</v>
      </c>
      <c r="T78" s="85">
        <f t="shared" si="15"/>
        <v>284696</v>
      </c>
      <c r="U78" s="80">
        <f t="shared" si="16"/>
        <v>21352.2</v>
      </c>
      <c r="V78" s="85">
        <f t="shared" si="17"/>
        <v>306048.2</v>
      </c>
      <c r="W78" s="81">
        <v>7.4999999999999997E-2</v>
      </c>
      <c r="X78" s="85">
        <f t="shared" si="25"/>
        <v>21352.2</v>
      </c>
      <c r="Y78" s="80">
        <v>2000</v>
      </c>
      <c r="Z78" s="85">
        <f t="shared" si="23"/>
        <v>308048.2</v>
      </c>
      <c r="AA78" s="80" t="str" cm="1">
        <f t="array" ref="AA78">_xlfn.IFS(V78&gt;=150000,"High Cost",V78&gt;=0,"Normal Cost")</f>
        <v>High Cost</v>
      </c>
      <c r="AB78" s="85">
        <f t="shared" si="18"/>
        <v>0</v>
      </c>
      <c r="AC78" s="84">
        <f t="shared" si="19"/>
        <v>306048.2</v>
      </c>
      <c r="AD78" s="80" t="str" cm="1">
        <f t="array" ref="AD78">_xlfn.IFS(E78&gt;=60,"Senior ",E78&gt;=18,"Adult",E78&gt;=0,"Child")</f>
        <v>Adult</v>
      </c>
      <c r="AE78" s="80" t="str">
        <f t="shared" si="20"/>
        <v>June</v>
      </c>
      <c r="AF78" s="80" t="str">
        <f t="shared" si="21"/>
        <v>00077</v>
      </c>
      <c r="AG78" s="80" t="str">
        <f t="shared" si="22"/>
        <v>Bello-Female</v>
      </c>
      <c r="AH78" s="85">
        <f t="shared" si="24"/>
        <v>112153.55602395827</v>
      </c>
    </row>
    <row r="79" spans="1:34" x14ac:dyDescent="0.3">
      <c r="A79" s="83">
        <v>45828</v>
      </c>
      <c r="B79" s="80" t="s">
        <v>1952</v>
      </c>
      <c r="C79" s="80" t="s">
        <v>1882</v>
      </c>
      <c r="D79" s="80" t="s">
        <v>1831</v>
      </c>
      <c r="E79" s="80">
        <v>81</v>
      </c>
      <c r="F79" s="80" t="s">
        <v>1848</v>
      </c>
      <c r="G79" s="80" t="s">
        <v>1849</v>
      </c>
      <c r="H79" s="80" t="s">
        <v>1850</v>
      </c>
      <c r="I79" s="80" t="s">
        <v>1861</v>
      </c>
      <c r="J79" s="80" t="s">
        <v>1848</v>
      </c>
      <c r="K79" s="80">
        <v>1</v>
      </c>
      <c r="L79" s="85">
        <v>4815</v>
      </c>
      <c r="M79" s="80">
        <v>5</v>
      </c>
      <c r="N79" s="80">
        <v>7.5</v>
      </c>
      <c r="O79" s="80" t="s">
        <v>392</v>
      </c>
      <c r="P79" s="80" t="s">
        <v>1837</v>
      </c>
      <c r="Q79" s="80" t="s">
        <v>649</v>
      </c>
      <c r="R79" s="85">
        <f t="shared" si="13"/>
        <v>4815</v>
      </c>
      <c r="S79" s="85">
        <f t="shared" si="14"/>
        <v>240.75</v>
      </c>
      <c r="T79" s="85">
        <f t="shared" si="15"/>
        <v>4574.25</v>
      </c>
      <c r="U79" s="80">
        <f t="shared" si="16"/>
        <v>343.06874999999997</v>
      </c>
      <c r="V79" s="85">
        <f t="shared" si="17"/>
        <v>4917.3187500000004</v>
      </c>
      <c r="W79" s="81">
        <v>7.4999999999999997E-2</v>
      </c>
      <c r="X79" s="85">
        <f t="shared" si="25"/>
        <v>343.06874999999997</v>
      </c>
      <c r="Y79" s="80">
        <v>2000</v>
      </c>
      <c r="Z79" s="85">
        <f t="shared" si="23"/>
        <v>6917.3187500000004</v>
      </c>
      <c r="AA79" s="80" t="str" cm="1">
        <f t="array" ref="AA79">_xlfn.IFS(V79&gt;=150000,"High Cost",V79&gt;=0,"Normal Cost")</f>
        <v>Normal Cost</v>
      </c>
      <c r="AB79" s="85">
        <f t="shared" si="18"/>
        <v>0</v>
      </c>
      <c r="AC79" s="84">
        <f t="shared" si="19"/>
        <v>4917.3187500000004</v>
      </c>
      <c r="AD79" s="80" t="str" cm="1">
        <f t="array" ref="AD79">_xlfn.IFS(E79&gt;=60,"Senior ",E79&gt;=18,"Adult",E79&gt;=0,"Child")</f>
        <v xml:space="preserve">Senior </v>
      </c>
      <c r="AE79" s="80" t="str">
        <f t="shared" si="20"/>
        <v>June</v>
      </c>
      <c r="AF79" s="80" t="str">
        <f t="shared" si="21"/>
        <v>00078</v>
      </c>
      <c r="AG79" s="80" t="str">
        <f t="shared" si="22"/>
        <v>Ifeanyi-Female</v>
      </c>
      <c r="AH79" s="85">
        <f t="shared" si="24"/>
        <v>112153.55602395827</v>
      </c>
    </row>
    <row r="80" spans="1:34" x14ac:dyDescent="0.3">
      <c r="A80" s="83">
        <v>45864</v>
      </c>
      <c r="B80" s="80" t="s">
        <v>1953</v>
      </c>
      <c r="C80" s="80" t="s">
        <v>106</v>
      </c>
      <c r="D80" s="80" t="s">
        <v>1831</v>
      </c>
      <c r="E80" s="80">
        <v>29</v>
      </c>
      <c r="F80" s="80" t="s">
        <v>1855</v>
      </c>
      <c r="G80" s="80" t="s">
        <v>1856</v>
      </c>
      <c r="H80" s="80" t="s">
        <v>1857</v>
      </c>
      <c r="I80" s="80" t="s">
        <v>1851</v>
      </c>
      <c r="J80" s="80" t="s">
        <v>1848</v>
      </c>
      <c r="K80" s="80">
        <v>3</v>
      </c>
      <c r="L80" s="85">
        <v>5274</v>
      </c>
      <c r="M80" s="80">
        <v>10</v>
      </c>
      <c r="N80" s="80">
        <v>7.5</v>
      </c>
      <c r="O80" s="80" t="s">
        <v>392</v>
      </c>
      <c r="P80" s="80" t="s">
        <v>1844</v>
      </c>
      <c r="Q80" s="80" t="s">
        <v>665</v>
      </c>
      <c r="R80" s="85">
        <f t="shared" si="13"/>
        <v>15822</v>
      </c>
      <c r="S80" s="85">
        <f t="shared" si="14"/>
        <v>1582.2</v>
      </c>
      <c r="T80" s="85">
        <f t="shared" si="15"/>
        <v>14239.8</v>
      </c>
      <c r="U80" s="80">
        <f t="shared" si="16"/>
        <v>1067.9849999999999</v>
      </c>
      <c r="V80" s="85">
        <f t="shared" si="17"/>
        <v>15307.785</v>
      </c>
      <c r="W80" s="81">
        <v>7.4999999999999997E-2</v>
      </c>
      <c r="X80" s="85">
        <f t="shared" si="25"/>
        <v>1067.9849999999999</v>
      </c>
      <c r="Y80" s="80">
        <v>2000</v>
      </c>
      <c r="Z80" s="85">
        <f t="shared" si="23"/>
        <v>17307.785</v>
      </c>
      <c r="AA80" s="80" t="str" cm="1">
        <f t="array" ref="AA80">_xlfn.IFS(V80&gt;=150000,"High Cost",V80&gt;=0,"Normal Cost")</f>
        <v>Normal Cost</v>
      </c>
      <c r="AB80" s="85">
        <f t="shared" si="18"/>
        <v>1530.7785000000001</v>
      </c>
      <c r="AC80" s="84">
        <f t="shared" si="19"/>
        <v>13777.0065</v>
      </c>
      <c r="AD80" s="80" t="str" cm="1">
        <f t="array" ref="AD80">_xlfn.IFS(E80&gt;=60,"Senior ",E80&gt;=18,"Adult",E80&gt;=0,"Child")</f>
        <v>Adult</v>
      </c>
      <c r="AE80" s="80" t="str">
        <f t="shared" si="20"/>
        <v>July</v>
      </c>
      <c r="AF80" s="80" t="str">
        <f t="shared" si="21"/>
        <v>00079</v>
      </c>
      <c r="AG80" s="80" t="str">
        <f t="shared" si="22"/>
        <v>Aisha-Female</v>
      </c>
      <c r="AH80" s="85">
        <f t="shared" si="24"/>
        <v>112153.55602395827</v>
      </c>
    </row>
    <row r="81" spans="1:36" x14ac:dyDescent="0.3">
      <c r="A81" s="83">
        <v>45810</v>
      </c>
      <c r="B81" s="80" t="s">
        <v>1954</v>
      </c>
      <c r="C81" s="80" t="s">
        <v>1880</v>
      </c>
      <c r="D81" s="80" t="s">
        <v>1847</v>
      </c>
      <c r="E81" s="80">
        <v>65</v>
      </c>
      <c r="F81" s="80" t="s">
        <v>1848</v>
      </c>
      <c r="G81" s="80" t="s">
        <v>1849</v>
      </c>
      <c r="H81" s="80" t="s">
        <v>1850</v>
      </c>
      <c r="I81" s="80" t="s">
        <v>1835</v>
      </c>
      <c r="J81" s="80" t="s">
        <v>1848</v>
      </c>
      <c r="K81" s="80">
        <v>1</v>
      </c>
      <c r="L81" s="85">
        <v>13138</v>
      </c>
      <c r="M81" s="80">
        <v>0</v>
      </c>
      <c r="N81" s="80">
        <v>7.5</v>
      </c>
      <c r="O81" s="80" t="s">
        <v>372</v>
      </c>
      <c r="P81" s="80" t="s">
        <v>1837</v>
      </c>
      <c r="Q81" s="80" t="s">
        <v>649</v>
      </c>
      <c r="R81" s="85">
        <f t="shared" si="13"/>
        <v>13138</v>
      </c>
      <c r="S81" s="85">
        <f t="shared" si="14"/>
        <v>0</v>
      </c>
      <c r="T81" s="85">
        <f t="shared" si="15"/>
        <v>13138</v>
      </c>
      <c r="U81" s="80">
        <f t="shared" si="16"/>
        <v>985.34999999999991</v>
      </c>
      <c r="V81" s="85">
        <f t="shared" si="17"/>
        <v>14123.35</v>
      </c>
      <c r="W81" s="81">
        <v>7.4999999999999997E-2</v>
      </c>
      <c r="X81" s="85">
        <f t="shared" si="25"/>
        <v>985.34999999999991</v>
      </c>
      <c r="Y81" s="80">
        <v>2000</v>
      </c>
      <c r="Z81" s="85">
        <f t="shared" si="23"/>
        <v>16123.35</v>
      </c>
      <c r="AA81" s="80" t="str" cm="1">
        <f t="array" ref="AA81">_xlfn.IFS(V81&gt;=150000,"High Cost",V81&gt;=0,"Normal Cost")</f>
        <v>Normal Cost</v>
      </c>
      <c r="AB81" s="85">
        <f t="shared" si="18"/>
        <v>0</v>
      </c>
      <c r="AC81" s="84">
        <f t="shared" si="19"/>
        <v>14123.35</v>
      </c>
      <c r="AD81" s="80" t="str" cm="1">
        <f t="array" ref="AD81">_xlfn.IFS(E81&gt;=60,"Senior ",E81&gt;=18,"Adult",E81&gt;=0,"Child")</f>
        <v xml:space="preserve">Senior </v>
      </c>
      <c r="AE81" s="80" t="str">
        <f t="shared" si="20"/>
        <v>June</v>
      </c>
      <c r="AF81" s="80" t="str">
        <f t="shared" si="21"/>
        <v>00080</v>
      </c>
      <c r="AG81" s="80" t="str">
        <f t="shared" si="22"/>
        <v>Daniel-Male</v>
      </c>
      <c r="AH81" s="85">
        <f t="shared" si="24"/>
        <v>112153.55602395827</v>
      </c>
    </row>
    <row r="82" spans="1:36" x14ac:dyDescent="0.3">
      <c r="A82" s="83">
        <v>45834</v>
      </c>
      <c r="B82" s="80" t="s">
        <v>1955</v>
      </c>
      <c r="C82" s="80" t="s">
        <v>1846</v>
      </c>
      <c r="D82" s="80" t="s">
        <v>1831</v>
      </c>
      <c r="E82" s="80">
        <v>23</v>
      </c>
      <c r="F82" s="80" t="s">
        <v>1855</v>
      </c>
      <c r="G82" s="80" t="s">
        <v>1856</v>
      </c>
      <c r="H82" s="80" t="s">
        <v>1857</v>
      </c>
      <c r="I82" s="80" t="s">
        <v>1851</v>
      </c>
      <c r="J82" s="80" t="s">
        <v>1836</v>
      </c>
      <c r="K82" s="80">
        <v>3</v>
      </c>
      <c r="L82" s="85">
        <v>68030</v>
      </c>
      <c r="M82" s="80">
        <v>15</v>
      </c>
      <c r="N82" s="80">
        <v>7.5</v>
      </c>
      <c r="O82" s="80" t="s">
        <v>372</v>
      </c>
      <c r="P82" s="80" t="s">
        <v>1837</v>
      </c>
      <c r="Q82" s="80" t="s">
        <v>636</v>
      </c>
      <c r="R82" s="85">
        <f t="shared" si="13"/>
        <v>204090</v>
      </c>
      <c r="S82" s="85">
        <f t="shared" si="14"/>
        <v>30613.5</v>
      </c>
      <c r="T82" s="85">
        <f t="shared" si="15"/>
        <v>173476.5</v>
      </c>
      <c r="U82" s="80">
        <f t="shared" si="16"/>
        <v>13010.737499999999</v>
      </c>
      <c r="V82" s="85">
        <f t="shared" si="17"/>
        <v>186487.23749999999</v>
      </c>
      <c r="W82" s="81">
        <v>7.4999999999999997E-2</v>
      </c>
      <c r="X82" s="85">
        <f t="shared" si="25"/>
        <v>13010.737499999999</v>
      </c>
      <c r="Y82" s="80">
        <v>2000</v>
      </c>
      <c r="Z82" s="85">
        <f t="shared" si="23"/>
        <v>188487.23749999999</v>
      </c>
      <c r="AA82" s="80" t="str" cm="1">
        <f t="array" ref="AA82">_xlfn.IFS(V82&gt;=150000,"High Cost",V82&gt;=0,"Normal Cost")</f>
        <v>High Cost</v>
      </c>
      <c r="AB82" s="85">
        <f t="shared" si="18"/>
        <v>0</v>
      </c>
      <c r="AC82" s="84">
        <f t="shared" si="19"/>
        <v>186487.23749999999</v>
      </c>
      <c r="AD82" s="80" t="str" cm="1">
        <f t="array" ref="AD82">_xlfn.IFS(E82&gt;=60,"Senior ",E82&gt;=18,"Adult",E82&gt;=0,"Child")</f>
        <v>Adult</v>
      </c>
      <c r="AE82" s="80" t="str">
        <f t="shared" si="20"/>
        <v>June</v>
      </c>
      <c r="AF82" s="80" t="str">
        <f t="shared" si="21"/>
        <v>00081</v>
      </c>
      <c r="AG82" s="80" t="str">
        <f t="shared" si="22"/>
        <v>Hauwa-Female</v>
      </c>
      <c r="AH82" s="85">
        <f t="shared" si="24"/>
        <v>112153.55602395827</v>
      </c>
    </row>
    <row r="83" spans="1:36" x14ac:dyDescent="0.3">
      <c r="A83" s="83">
        <v>45842</v>
      </c>
      <c r="B83" s="80" t="s">
        <v>1956</v>
      </c>
      <c r="C83" s="80" t="s">
        <v>1839</v>
      </c>
      <c r="D83" s="80" t="s">
        <v>1847</v>
      </c>
      <c r="E83" s="80">
        <v>44</v>
      </c>
      <c r="F83" s="80" t="s">
        <v>1840</v>
      </c>
      <c r="G83" s="80" t="s">
        <v>1890</v>
      </c>
      <c r="H83" s="80" t="s">
        <v>1891</v>
      </c>
      <c r="I83" s="80" t="s">
        <v>1866</v>
      </c>
      <c r="J83" s="80" t="s">
        <v>1848</v>
      </c>
      <c r="K83" s="80">
        <v>2</v>
      </c>
      <c r="L83" s="85">
        <v>28883</v>
      </c>
      <c r="M83" s="80">
        <v>5</v>
      </c>
      <c r="N83" s="80">
        <v>7.5</v>
      </c>
      <c r="O83" s="80" t="s">
        <v>392</v>
      </c>
      <c r="P83" s="80" t="s">
        <v>1844</v>
      </c>
      <c r="Q83" s="80" t="s">
        <v>636</v>
      </c>
      <c r="R83" s="85">
        <f t="shared" si="13"/>
        <v>57766</v>
      </c>
      <c r="S83" s="85">
        <f t="shared" si="14"/>
        <v>2888.3</v>
      </c>
      <c r="T83" s="85">
        <f t="shared" si="15"/>
        <v>54877.7</v>
      </c>
      <c r="U83" s="80">
        <f t="shared" si="16"/>
        <v>4115.8274999999994</v>
      </c>
      <c r="V83" s="85">
        <f t="shared" si="17"/>
        <v>58993.527499999997</v>
      </c>
      <c r="W83" s="81">
        <v>7.4999999999999997E-2</v>
      </c>
      <c r="X83" s="85">
        <f t="shared" si="25"/>
        <v>4115.8274999999994</v>
      </c>
      <c r="Y83" s="80">
        <v>2000</v>
      </c>
      <c r="Z83" s="85">
        <f t="shared" si="23"/>
        <v>60993.527499999997</v>
      </c>
      <c r="AA83" s="80" t="str" cm="1">
        <f t="array" ref="AA83">_xlfn.IFS(V83&gt;=150000,"High Cost",V83&gt;=0,"Normal Cost")</f>
        <v>Normal Cost</v>
      </c>
      <c r="AB83" s="85">
        <f t="shared" si="18"/>
        <v>5899.35275</v>
      </c>
      <c r="AC83" s="84">
        <f t="shared" si="19"/>
        <v>53094.174749999998</v>
      </c>
      <c r="AD83" s="80" t="str" cm="1">
        <f t="array" ref="AD83">_xlfn.IFS(E83&gt;=60,"Senior ",E83&gt;=18,"Adult",E83&gt;=0,"Child")</f>
        <v>Adult</v>
      </c>
      <c r="AE83" s="80" t="str">
        <f t="shared" si="20"/>
        <v>July</v>
      </c>
      <c r="AF83" s="80" t="str">
        <f t="shared" si="21"/>
        <v>00082</v>
      </c>
      <c r="AG83" s="80" t="str">
        <f t="shared" si="22"/>
        <v>Bello-Male</v>
      </c>
      <c r="AH83" s="85">
        <f t="shared" si="24"/>
        <v>112153.55602395827</v>
      </c>
    </row>
    <row r="84" spans="1:36" x14ac:dyDescent="0.3">
      <c r="A84" s="83">
        <v>45810</v>
      </c>
      <c r="B84" s="80" t="s">
        <v>1957</v>
      </c>
      <c r="C84" s="80" t="s">
        <v>1880</v>
      </c>
      <c r="D84" s="80" t="s">
        <v>1831</v>
      </c>
      <c r="E84" s="80">
        <v>62</v>
      </c>
      <c r="F84" s="80" t="s">
        <v>1864</v>
      </c>
      <c r="G84" s="80" t="s">
        <v>1868</v>
      </c>
      <c r="H84" s="80" t="s">
        <v>1869</v>
      </c>
      <c r="I84" s="80" t="s">
        <v>1835</v>
      </c>
      <c r="J84" s="80" t="s">
        <v>1836</v>
      </c>
      <c r="K84" s="80">
        <v>5</v>
      </c>
      <c r="L84" s="85">
        <v>37633</v>
      </c>
      <c r="M84" s="80">
        <v>5</v>
      </c>
      <c r="N84" s="80">
        <v>7.5</v>
      </c>
      <c r="O84" s="80" t="s">
        <v>392</v>
      </c>
      <c r="P84" s="80" t="s">
        <v>1844</v>
      </c>
      <c r="Q84" s="80" t="s">
        <v>643</v>
      </c>
      <c r="R84" s="85">
        <f t="shared" si="13"/>
        <v>188165</v>
      </c>
      <c r="S84" s="85">
        <f t="shared" si="14"/>
        <v>9408.25</v>
      </c>
      <c r="T84" s="85">
        <f t="shared" si="15"/>
        <v>178756.75</v>
      </c>
      <c r="U84" s="80">
        <f t="shared" si="16"/>
        <v>13406.75625</v>
      </c>
      <c r="V84" s="85">
        <f t="shared" si="17"/>
        <v>192163.50625000001</v>
      </c>
      <c r="W84" s="81">
        <v>7.4999999999999997E-2</v>
      </c>
      <c r="X84" s="85">
        <f t="shared" si="25"/>
        <v>13406.75625</v>
      </c>
      <c r="Y84" s="80">
        <v>2000</v>
      </c>
      <c r="Z84" s="85">
        <f t="shared" si="23"/>
        <v>194163.50625000001</v>
      </c>
      <c r="AA84" s="80" t="str" cm="1">
        <f t="array" ref="AA84">_xlfn.IFS(V84&gt;=150000,"High Cost",V84&gt;=0,"Normal Cost")</f>
        <v>High Cost</v>
      </c>
      <c r="AB84" s="85">
        <f t="shared" si="18"/>
        <v>19216.350625000003</v>
      </c>
      <c r="AC84" s="84">
        <f t="shared" si="19"/>
        <v>172947.15562500001</v>
      </c>
      <c r="AD84" s="80" t="str" cm="1">
        <f t="array" ref="AD84">_xlfn.IFS(E84&gt;=60,"Senior ",E84&gt;=18,"Adult",E84&gt;=0,"Child")</f>
        <v xml:space="preserve">Senior </v>
      </c>
      <c r="AE84" s="80" t="str">
        <f t="shared" si="20"/>
        <v>June</v>
      </c>
      <c r="AF84" s="80" t="str">
        <f t="shared" si="21"/>
        <v>00083</v>
      </c>
      <c r="AG84" s="80" t="str">
        <f t="shared" si="22"/>
        <v>Daniel-Female</v>
      </c>
      <c r="AH84" s="85">
        <f t="shared" si="24"/>
        <v>112153.55602395827</v>
      </c>
    </row>
    <row r="85" spans="1:36" x14ac:dyDescent="0.3">
      <c r="A85" s="83">
        <v>45862</v>
      </c>
      <c r="B85" s="80" t="s">
        <v>1958</v>
      </c>
      <c r="C85" s="80" t="s">
        <v>1884</v>
      </c>
      <c r="D85" s="80" t="s">
        <v>1847</v>
      </c>
      <c r="E85" s="80">
        <v>2</v>
      </c>
      <c r="F85" s="80" t="s">
        <v>1872</v>
      </c>
      <c r="G85" s="80" t="s">
        <v>1886</v>
      </c>
      <c r="H85" s="80" t="s">
        <v>1887</v>
      </c>
      <c r="I85" s="80" t="s">
        <v>1835</v>
      </c>
      <c r="J85" s="80" t="s">
        <v>1858</v>
      </c>
      <c r="K85" s="80">
        <v>5</v>
      </c>
      <c r="L85" s="85">
        <v>47241</v>
      </c>
      <c r="M85" s="80">
        <v>5</v>
      </c>
      <c r="N85" s="80">
        <v>7.5</v>
      </c>
      <c r="O85" s="80" t="s">
        <v>372</v>
      </c>
      <c r="P85" s="80" t="s">
        <v>1844</v>
      </c>
      <c r="Q85" s="80" t="s">
        <v>643</v>
      </c>
      <c r="R85" s="85">
        <f t="shared" si="13"/>
        <v>236205</v>
      </c>
      <c r="S85" s="85">
        <f t="shared" si="14"/>
        <v>11810.25</v>
      </c>
      <c r="T85" s="85">
        <f t="shared" si="15"/>
        <v>224394.75</v>
      </c>
      <c r="U85" s="80">
        <f t="shared" si="16"/>
        <v>16829.606250000001</v>
      </c>
      <c r="V85" s="85">
        <f t="shared" si="17"/>
        <v>241224.35625000001</v>
      </c>
      <c r="W85" s="81">
        <v>7.4999999999999997E-2</v>
      </c>
      <c r="X85" s="85">
        <f t="shared" si="25"/>
        <v>16829.606250000001</v>
      </c>
      <c r="Y85" s="80">
        <v>2000</v>
      </c>
      <c r="Z85" s="85">
        <f t="shared" si="23"/>
        <v>243224.35625000001</v>
      </c>
      <c r="AA85" s="80" t="str" cm="1">
        <f t="array" ref="AA85">_xlfn.IFS(V85&gt;=150000,"High Cost",V85&gt;=0,"Normal Cost")</f>
        <v>High Cost</v>
      </c>
      <c r="AB85" s="85">
        <f t="shared" si="18"/>
        <v>24122.435625000002</v>
      </c>
      <c r="AC85" s="84">
        <f t="shared" si="19"/>
        <v>217101.920625</v>
      </c>
      <c r="AD85" s="80" t="str" cm="1">
        <f t="array" ref="AD85">_xlfn.IFS(E85&gt;=60,"Senior ",E85&gt;=18,"Adult",E85&gt;=0,"Child")</f>
        <v>Child</v>
      </c>
      <c r="AE85" s="80" t="str">
        <f t="shared" si="20"/>
        <v>July</v>
      </c>
      <c r="AF85" s="80" t="str">
        <f t="shared" si="21"/>
        <v>00084</v>
      </c>
      <c r="AG85" s="80" t="str">
        <f t="shared" si="22"/>
        <v>Kabir-Male</v>
      </c>
      <c r="AH85" s="85">
        <f t="shared" si="24"/>
        <v>112153.55602395827</v>
      </c>
    </row>
    <row r="86" spans="1:36" x14ac:dyDescent="0.3">
      <c r="A86" s="83">
        <v>45824</v>
      </c>
      <c r="B86" s="80" t="s">
        <v>1959</v>
      </c>
      <c r="C86" s="80" t="s">
        <v>1830</v>
      </c>
      <c r="D86" s="80" t="s">
        <v>1831</v>
      </c>
      <c r="E86" s="80">
        <v>25</v>
      </c>
      <c r="F86" s="80" t="s">
        <v>1855</v>
      </c>
      <c r="G86" s="80" t="s">
        <v>1878</v>
      </c>
      <c r="H86" s="80" t="s">
        <v>1857</v>
      </c>
      <c r="I86" s="80" t="s">
        <v>1843</v>
      </c>
      <c r="J86" s="80" t="s">
        <v>1848</v>
      </c>
      <c r="K86" s="80">
        <v>4</v>
      </c>
      <c r="L86" s="85">
        <v>8845</v>
      </c>
      <c r="M86" s="80">
        <v>5</v>
      </c>
      <c r="N86" s="80">
        <v>7.5</v>
      </c>
      <c r="O86" s="80" t="s">
        <v>392</v>
      </c>
      <c r="P86" s="80" t="s">
        <v>1837</v>
      </c>
      <c r="Q86" s="80" t="s">
        <v>649</v>
      </c>
      <c r="R86" s="85">
        <f t="shared" si="13"/>
        <v>35380</v>
      </c>
      <c r="S86" s="85">
        <f t="shared" si="14"/>
        <v>1769</v>
      </c>
      <c r="T86" s="85">
        <f t="shared" si="15"/>
        <v>33611</v>
      </c>
      <c r="U86" s="80">
        <f t="shared" si="16"/>
        <v>2520.8249999999998</v>
      </c>
      <c r="V86" s="85">
        <f t="shared" si="17"/>
        <v>36131.824999999997</v>
      </c>
      <c r="W86" s="81">
        <v>7.4999999999999997E-2</v>
      </c>
      <c r="X86" s="85">
        <f t="shared" si="25"/>
        <v>2520.8249999999998</v>
      </c>
      <c r="Y86" s="80">
        <v>2000</v>
      </c>
      <c r="Z86" s="85">
        <f t="shared" si="23"/>
        <v>38131.824999999997</v>
      </c>
      <c r="AA86" s="80" t="str" cm="1">
        <f t="array" ref="AA86">_xlfn.IFS(V86&gt;=150000,"High Cost",V86&gt;=0,"Normal Cost")</f>
        <v>Normal Cost</v>
      </c>
      <c r="AB86" s="85">
        <f t="shared" si="18"/>
        <v>0</v>
      </c>
      <c r="AC86" s="84">
        <f t="shared" si="19"/>
        <v>36131.824999999997</v>
      </c>
      <c r="AD86" s="80" t="str" cm="1">
        <f t="array" ref="AD86">_xlfn.IFS(E86&gt;=60,"Senior ",E86&gt;=18,"Adult",E86&gt;=0,"Child")</f>
        <v>Adult</v>
      </c>
      <c r="AE86" s="80" t="str">
        <f t="shared" si="20"/>
        <v>June</v>
      </c>
      <c r="AF86" s="80" t="str">
        <f t="shared" si="21"/>
        <v>00085</v>
      </c>
      <c r="AG86" s="80" t="str">
        <f t="shared" si="22"/>
        <v>Joy-Female</v>
      </c>
      <c r="AH86" s="85">
        <f t="shared" si="24"/>
        <v>112153.55602395827</v>
      </c>
    </row>
    <row r="87" spans="1:36" x14ac:dyDescent="0.3">
      <c r="A87" s="83">
        <v>45837</v>
      </c>
      <c r="B87" s="80" t="s">
        <v>1960</v>
      </c>
      <c r="C87" s="80" t="s">
        <v>1863</v>
      </c>
      <c r="D87" s="80" t="s">
        <v>1847</v>
      </c>
      <c r="E87" s="80">
        <v>76</v>
      </c>
      <c r="F87" s="80" t="s">
        <v>1855</v>
      </c>
      <c r="G87" s="80" t="s">
        <v>1878</v>
      </c>
      <c r="H87" s="80" t="s">
        <v>1857</v>
      </c>
      <c r="I87" s="80" t="s">
        <v>1835</v>
      </c>
      <c r="J87" s="80" t="s">
        <v>1836</v>
      </c>
      <c r="K87" s="80">
        <v>4</v>
      </c>
      <c r="L87" s="85">
        <v>44511</v>
      </c>
      <c r="M87" s="80">
        <v>10</v>
      </c>
      <c r="N87" s="80">
        <v>7.5</v>
      </c>
      <c r="O87" s="80" t="s">
        <v>392</v>
      </c>
      <c r="P87" s="80" t="s">
        <v>1852</v>
      </c>
      <c r="Q87" s="80" t="s">
        <v>649</v>
      </c>
      <c r="R87" s="85">
        <f t="shared" si="13"/>
        <v>178044</v>
      </c>
      <c r="S87" s="85">
        <f t="shared" si="14"/>
        <v>17804.400000000001</v>
      </c>
      <c r="T87" s="85">
        <f t="shared" si="15"/>
        <v>160239.6</v>
      </c>
      <c r="U87" s="80">
        <f t="shared" si="16"/>
        <v>12017.97</v>
      </c>
      <c r="V87" s="85">
        <f t="shared" si="17"/>
        <v>172257.57</v>
      </c>
      <c r="W87" s="81">
        <v>7.4999999999999997E-2</v>
      </c>
      <c r="X87" s="85">
        <f t="shared" si="25"/>
        <v>12017.97</v>
      </c>
      <c r="Y87" s="80">
        <v>2000</v>
      </c>
      <c r="Z87" s="85">
        <f t="shared" si="23"/>
        <v>174257.57</v>
      </c>
      <c r="AA87" s="80" t="str" cm="1">
        <f t="array" ref="AA87">_xlfn.IFS(V87&gt;=150000,"High Cost",V87&gt;=0,"Normal Cost")</f>
        <v>High Cost</v>
      </c>
      <c r="AB87" s="85">
        <f t="shared" si="18"/>
        <v>0</v>
      </c>
      <c r="AC87" s="84">
        <f t="shared" si="19"/>
        <v>172257.57</v>
      </c>
      <c r="AD87" s="80" t="str" cm="1">
        <f t="array" ref="AD87">_xlfn.IFS(E87&gt;=60,"Senior ",E87&gt;=18,"Adult",E87&gt;=0,"Child")</f>
        <v xml:space="preserve">Senior </v>
      </c>
      <c r="AE87" s="80" t="str">
        <f t="shared" si="20"/>
        <v>June</v>
      </c>
      <c r="AF87" s="80" t="str">
        <f t="shared" si="21"/>
        <v>00086</v>
      </c>
      <c r="AG87" s="80" t="str">
        <f t="shared" si="22"/>
        <v>Esther-Male</v>
      </c>
      <c r="AH87" s="85">
        <f t="shared" si="24"/>
        <v>112153.55602395827</v>
      </c>
    </row>
    <row r="88" spans="1:36" x14ac:dyDescent="0.3">
      <c r="A88" s="83">
        <v>45857</v>
      </c>
      <c r="B88" s="80" t="s">
        <v>1961</v>
      </c>
      <c r="C88" s="80" t="s">
        <v>1877</v>
      </c>
      <c r="D88" s="80" t="s">
        <v>1831</v>
      </c>
      <c r="E88" s="80">
        <v>68</v>
      </c>
      <c r="F88" s="80" t="s">
        <v>1840</v>
      </c>
      <c r="G88" s="80" t="s">
        <v>1841</v>
      </c>
      <c r="H88" s="80" t="s">
        <v>1842</v>
      </c>
      <c r="I88" s="80" t="s">
        <v>1866</v>
      </c>
      <c r="J88" s="80" t="s">
        <v>1848</v>
      </c>
      <c r="K88" s="80">
        <v>4</v>
      </c>
      <c r="L88" s="85">
        <v>22684</v>
      </c>
      <c r="M88" s="80">
        <v>15</v>
      </c>
      <c r="N88" s="80">
        <v>7.5</v>
      </c>
      <c r="O88" s="80" t="s">
        <v>392</v>
      </c>
      <c r="P88" s="80" t="s">
        <v>1852</v>
      </c>
      <c r="Q88" s="80" t="s">
        <v>636</v>
      </c>
      <c r="R88" s="85">
        <f t="shared" si="13"/>
        <v>90736</v>
      </c>
      <c r="S88" s="85">
        <f t="shared" si="14"/>
        <v>13610.4</v>
      </c>
      <c r="T88" s="85">
        <f t="shared" si="15"/>
        <v>77125.600000000006</v>
      </c>
      <c r="U88" s="80">
        <f t="shared" si="16"/>
        <v>5784.42</v>
      </c>
      <c r="V88" s="85">
        <f t="shared" si="17"/>
        <v>82910.02</v>
      </c>
      <c r="W88" s="81">
        <v>7.4999999999999997E-2</v>
      </c>
      <c r="X88" s="85">
        <f t="shared" si="25"/>
        <v>5784.42</v>
      </c>
      <c r="Y88" s="80">
        <v>2000</v>
      </c>
      <c r="Z88" s="85">
        <f t="shared" si="23"/>
        <v>84910.02</v>
      </c>
      <c r="AA88" s="80" t="str" cm="1">
        <f t="array" ref="AA88">_xlfn.IFS(V88&gt;=150000,"High Cost",V88&gt;=0,"Normal Cost")</f>
        <v>Normal Cost</v>
      </c>
      <c r="AB88" s="85">
        <f t="shared" si="18"/>
        <v>0</v>
      </c>
      <c r="AC88" s="84">
        <f t="shared" si="19"/>
        <v>82910.02</v>
      </c>
      <c r="AD88" s="80" t="str" cm="1">
        <f t="array" ref="AD88">_xlfn.IFS(E88&gt;=60,"Senior ",E88&gt;=18,"Adult",E88&gt;=0,"Child")</f>
        <v xml:space="preserve">Senior </v>
      </c>
      <c r="AE88" s="80" t="str">
        <f t="shared" si="20"/>
        <v>July</v>
      </c>
      <c r="AF88" s="80" t="str">
        <f t="shared" si="21"/>
        <v>00087</v>
      </c>
      <c r="AG88" s="80" t="str">
        <f t="shared" si="22"/>
        <v>Chiamaka-Female</v>
      </c>
      <c r="AH88" s="85">
        <f t="shared" si="24"/>
        <v>112153.55602395827</v>
      </c>
    </row>
    <row r="89" spans="1:36" x14ac:dyDescent="0.3">
      <c r="A89" s="83">
        <v>45834</v>
      </c>
      <c r="B89" s="80" t="s">
        <v>1962</v>
      </c>
      <c r="C89" s="80" t="s">
        <v>1863</v>
      </c>
      <c r="D89" s="80" t="s">
        <v>1831</v>
      </c>
      <c r="E89" s="80">
        <v>11</v>
      </c>
      <c r="F89" s="80" t="s">
        <v>1840</v>
      </c>
      <c r="G89" s="80" t="s">
        <v>1890</v>
      </c>
      <c r="H89" s="80" t="s">
        <v>1891</v>
      </c>
      <c r="I89" s="80" t="s">
        <v>1866</v>
      </c>
      <c r="J89" s="80" t="s">
        <v>1836</v>
      </c>
      <c r="K89" s="80">
        <v>1</v>
      </c>
      <c r="L89" s="85">
        <v>67181</v>
      </c>
      <c r="M89" s="80">
        <v>15</v>
      </c>
      <c r="N89" s="80">
        <v>7.5</v>
      </c>
      <c r="O89" s="80" t="s">
        <v>384</v>
      </c>
      <c r="P89" s="80" t="s">
        <v>1852</v>
      </c>
      <c r="Q89" s="80" t="s">
        <v>665</v>
      </c>
      <c r="R89" s="85">
        <f t="shared" si="13"/>
        <v>67181</v>
      </c>
      <c r="S89" s="85">
        <f t="shared" si="14"/>
        <v>10077.15</v>
      </c>
      <c r="T89" s="85">
        <f t="shared" si="15"/>
        <v>57103.85</v>
      </c>
      <c r="U89" s="80">
        <f t="shared" si="16"/>
        <v>4282.7887499999997</v>
      </c>
      <c r="V89" s="85">
        <f t="shared" si="17"/>
        <v>61386.638749999998</v>
      </c>
      <c r="W89" s="81">
        <v>7.4999999999999997E-2</v>
      </c>
      <c r="X89" s="85">
        <f t="shared" si="25"/>
        <v>4282.7887499999997</v>
      </c>
      <c r="Y89" s="80">
        <v>2000</v>
      </c>
      <c r="Z89" s="85">
        <f t="shared" si="23"/>
        <v>63386.638749999998</v>
      </c>
      <c r="AA89" s="80" t="str" cm="1">
        <f t="array" ref="AA89">_xlfn.IFS(V89&gt;=150000,"High Cost",V89&gt;=0,"Normal Cost")</f>
        <v>Normal Cost</v>
      </c>
      <c r="AB89" s="85">
        <f t="shared" si="18"/>
        <v>0</v>
      </c>
      <c r="AC89" s="84">
        <f t="shared" si="19"/>
        <v>61386.638749999998</v>
      </c>
      <c r="AD89" s="80" t="str" cm="1">
        <f t="array" ref="AD89">_xlfn.IFS(E89&gt;=60,"Senior ",E89&gt;=18,"Adult",E89&gt;=0,"Child")</f>
        <v>Child</v>
      </c>
      <c r="AE89" s="80" t="str">
        <f t="shared" si="20"/>
        <v>June</v>
      </c>
      <c r="AF89" s="80" t="str">
        <f t="shared" si="21"/>
        <v>00088</v>
      </c>
      <c r="AG89" s="80" t="str">
        <f t="shared" si="22"/>
        <v>Esther-Female</v>
      </c>
      <c r="AH89" s="85">
        <f t="shared" si="24"/>
        <v>112153.55602395827</v>
      </c>
    </row>
    <row r="90" spans="1:36" x14ac:dyDescent="0.3">
      <c r="A90" s="83">
        <v>45835</v>
      </c>
      <c r="B90" s="80" t="s">
        <v>1963</v>
      </c>
      <c r="C90" s="80" t="s">
        <v>1877</v>
      </c>
      <c r="D90" s="80" t="s">
        <v>1831</v>
      </c>
      <c r="E90" s="80">
        <v>82</v>
      </c>
      <c r="F90" s="80" t="s">
        <v>1832</v>
      </c>
      <c r="G90" s="80" t="s">
        <v>1860</v>
      </c>
      <c r="H90" s="80" t="s">
        <v>1834</v>
      </c>
      <c r="I90" s="80" t="s">
        <v>1861</v>
      </c>
      <c r="J90" s="80" t="s">
        <v>1836</v>
      </c>
      <c r="K90" s="80">
        <v>5</v>
      </c>
      <c r="L90" s="85">
        <v>7981</v>
      </c>
      <c r="M90" s="80">
        <v>0</v>
      </c>
      <c r="N90" s="80">
        <v>7.5</v>
      </c>
      <c r="O90" s="80" t="s">
        <v>392</v>
      </c>
      <c r="P90" s="80" t="s">
        <v>1837</v>
      </c>
      <c r="Q90" s="80" t="s">
        <v>636</v>
      </c>
      <c r="R90" s="85">
        <f t="shared" si="13"/>
        <v>39905</v>
      </c>
      <c r="S90" s="85">
        <f t="shared" si="14"/>
        <v>0</v>
      </c>
      <c r="T90" s="85">
        <f t="shared" si="15"/>
        <v>39905</v>
      </c>
      <c r="U90" s="80">
        <f t="shared" si="16"/>
        <v>2992.875</v>
      </c>
      <c r="V90" s="85">
        <f t="shared" si="17"/>
        <v>42897.875</v>
      </c>
      <c r="W90" s="81">
        <v>7.4999999999999997E-2</v>
      </c>
      <c r="X90" s="85">
        <f t="shared" si="25"/>
        <v>2992.875</v>
      </c>
      <c r="Y90" s="80">
        <v>2000</v>
      </c>
      <c r="Z90" s="85">
        <f t="shared" si="23"/>
        <v>44897.875</v>
      </c>
      <c r="AA90" s="80" t="str" cm="1">
        <f t="array" ref="AA90">_xlfn.IFS(V90&gt;=150000,"High Cost",V90&gt;=0,"Normal Cost")</f>
        <v>Normal Cost</v>
      </c>
      <c r="AB90" s="85">
        <f t="shared" si="18"/>
        <v>0</v>
      </c>
      <c r="AC90" s="84">
        <f t="shared" si="19"/>
        <v>42897.875</v>
      </c>
      <c r="AD90" s="80" t="str" cm="1">
        <f t="array" ref="AD90">_xlfn.IFS(E90&gt;=60,"Senior ",E90&gt;=18,"Adult",E90&gt;=0,"Child")</f>
        <v xml:space="preserve">Senior </v>
      </c>
      <c r="AE90" s="80" t="str">
        <f t="shared" si="20"/>
        <v>June</v>
      </c>
      <c r="AF90" s="80" t="str">
        <f t="shared" si="21"/>
        <v>00089</v>
      </c>
      <c r="AG90" s="80" t="str">
        <f t="shared" si="22"/>
        <v>Chiamaka-Female</v>
      </c>
      <c r="AH90" s="85">
        <f t="shared" si="24"/>
        <v>112153.55602395827</v>
      </c>
    </row>
    <row r="91" spans="1:36" x14ac:dyDescent="0.3">
      <c r="A91" s="83">
        <v>45865</v>
      </c>
      <c r="B91" s="80" t="s">
        <v>1964</v>
      </c>
      <c r="C91" s="80" t="s">
        <v>1863</v>
      </c>
      <c r="D91" s="80" t="s">
        <v>1831</v>
      </c>
      <c r="E91" s="80">
        <v>4</v>
      </c>
      <c r="F91" s="80" t="s">
        <v>1840</v>
      </c>
      <c r="G91" s="80" t="s">
        <v>1841</v>
      </c>
      <c r="H91" s="80" t="s">
        <v>1842</v>
      </c>
      <c r="I91" s="80" t="s">
        <v>1861</v>
      </c>
      <c r="J91" s="80" t="s">
        <v>1858</v>
      </c>
      <c r="K91" s="80">
        <v>4</v>
      </c>
      <c r="L91" s="85">
        <v>56421</v>
      </c>
      <c r="M91" s="80">
        <v>10</v>
      </c>
      <c r="N91" s="80">
        <v>7.5</v>
      </c>
      <c r="O91" s="80" t="s">
        <v>384</v>
      </c>
      <c r="P91" s="80" t="s">
        <v>1852</v>
      </c>
      <c r="Q91" s="80" t="s">
        <v>636</v>
      </c>
      <c r="R91" s="85">
        <f t="shared" si="13"/>
        <v>225684</v>
      </c>
      <c r="S91" s="85">
        <f t="shared" si="14"/>
        <v>22568.400000000001</v>
      </c>
      <c r="T91" s="85">
        <f t="shared" si="15"/>
        <v>203115.6</v>
      </c>
      <c r="U91" s="80">
        <f t="shared" si="16"/>
        <v>15233.67</v>
      </c>
      <c r="V91" s="85">
        <f t="shared" si="17"/>
        <v>218349.27000000002</v>
      </c>
      <c r="W91" s="81">
        <v>7.4999999999999997E-2</v>
      </c>
      <c r="X91" s="85">
        <f t="shared" si="25"/>
        <v>15233.67</v>
      </c>
      <c r="Y91" s="80">
        <v>2000</v>
      </c>
      <c r="Z91" s="85">
        <f t="shared" si="23"/>
        <v>220349.27000000002</v>
      </c>
      <c r="AA91" s="80" t="str" cm="1">
        <f t="array" ref="AA91">_xlfn.IFS(V91&gt;=150000,"High Cost",V91&gt;=0,"Normal Cost")</f>
        <v>High Cost</v>
      </c>
      <c r="AB91" s="85">
        <f t="shared" si="18"/>
        <v>0</v>
      </c>
      <c r="AC91" s="84">
        <f t="shared" si="19"/>
        <v>218349.27000000002</v>
      </c>
      <c r="AD91" s="80" t="str" cm="1">
        <f t="array" ref="AD91">_xlfn.IFS(E91&gt;=60,"Senior ",E91&gt;=18,"Adult",E91&gt;=0,"Child")</f>
        <v>Child</v>
      </c>
      <c r="AE91" s="80" t="str">
        <f t="shared" si="20"/>
        <v>July</v>
      </c>
      <c r="AF91" s="80" t="str">
        <f t="shared" si="21"/>
        <v>00090</v>
      </c>
      <c r="AG91" s="80" t="str">
        <f t="shared" si="22"/>
        <v>Esther-Female</v>
      </c>
      <c r="AH91" s="85">
        <f t="shared" si="24"/>
        <v>112153.55602395827</v>
      </c>
    </row>
    <row r="92" spans="1:36" x14ac:dyDescent="0.3">
      <c r="A92" s="83">
        <v>45814</v>
      </c>
      <c r="B92" s="80" t="s">
        <v>1965</v>
      </c>
      <c r="C92" s="80" t="s">
        <v>1871</v>
      </c>
      <c r="D92" s="80" t="s">
        <v>1847</v>
      </c>
      <c r="E92" s="80">
        <v>68</v>
      </c>
      <c r="F92" s="80" t="s">
        <v>1872</v>
      </c>
      <c r="G92" s="80" t="s">
        <v>1873</v>
      </c>
      <c r="H92" s="80" t="s">
        <v>1874</v>
      </c>
      <c r="I92" s="80" t="s">
        <v>1851</v>
      </c>
      <c r="J92" s="80" t="s">
        <v>1836</v>
      </c>
      <c r="K92" s="80">
        <v>2</v>
      </c>
      <c r="L92" s="85">
        <v>11742</v>
      </c>
      <c r="M92" s="80">
        <v>0</v>
      </c>
      <c r="N92" s="80">
        <v>7.5</v>
      </c>
      <c r="O92" s="80" t="s">
        <v>372</v>
      </c>
      <c r="P92" s="80" t="s">
        <v>1837</v>
      </c>
      <c r="Q92" s="80" t="s">
        <v>649</v>
      </c>
      <c r="R92" s="85">
        <f t="shared" si="13"/>
        <v>23484</v>
      </c>
      <c r="S92" s="85">
        <f t="shared" si="14"/>
        <v>0</v>
      </c>
      <c r="T92" s="85">
        <f t="shared" si="15"/>
        <v>23484</v>
      </c>
      <c r="U92" s="80">
        <f t="shared" si="16"/>
        <v>1761.3</v>
      </c>
      <c r="V92" s="85">
        <f t="shared" si="17"/>
        <v>25245.3</v>
      </c>
      <c r="W92" s="81">
        <v>7.4999999999999997E-2</v>
      </c>
      <c r="X92" s="85">
        <f t="shared" si="25"/>
        <v>1761.3</v>
      </c>
      <c r="Y92" s="80">
        <v>2000</v>
      </c>
      <c r="Z92" s="85">
        <f t="shared" si="23"/>
        <v>27245.3</v>
      </c>
      <c r="AA92" s="80" t="str" cm="1">
        <f t="array" ref="AA92">_xlfn.IFS(V92&gt;=150000,"High Cost",V92&gt;=0,"Normal Cost")</f>
        <v>Normal Cost</v>
      </c>
      <c r="AB92" s="85">
        <f t="shared" si="18"/>
        <v>0</v>
      </c>
      <c r="AC92" s="84">
        <f t="shared" si="19"/>
        <v>25245.3</v>
      </c>
      <c r="AD92" s="80" t="str" cm="1">
        <f t="array" ref="AD92">_xlfn.IFS(E92&gt;=60,"Senior ",E92&gt;=18,"Adult",E92&gt;=0,"Child")</f>
        <v xml:space="preserve">Senior </v>
      </c>
      <c r="AE92" s="80" t="str">
        <f t="shared" si="20"/>
        <v>June</v>
      </c>
      <c r="AF92" s="80" t="str">
        <f t="shared" si="21"/>
        <v>00091</v>
      </c>
      <c r="AG92" s="80" t="str">
        <f t="shared" si="22"/>
        <v>Farouk-Male</v>
      </c>
      <c r="AH92" s="85">
        <f t="shared" si="24"/>
        <v>112153.55602395827</v>
      </c>
    </row>
    <row r="93" spans="1:36" x14ac:dyDescent="0.3">
      <c r="A93" s="83">
        <v>45824</v>
      </c>
      <c r="B93" s="80" t="s">
        <v>1966</v>
      </c>
      <c r="C93" s="80" t="s">
        <v>1846</v>
      </c>
      <c r="D93" s="80" t="s">
        <v>1831</v>
      </c>
      <c r="E93" s="80">
        <v>72</v>
      </c>
      <c r="F93" s="80" t="s">
        <v>1864</v>
      </c>
      <c r="G93" s="80" t="s">
        <v>1865</v>
      </c>
      <c r="H93" s="80" t="s">
        <v>1842</v>
      </c>
      <c r="I93" s="80" t="s">
        <v>1866</v>
      </c>
      <c r="J93" s="80" t="s">
        <v>1836</v>
      </c>
      <c r="K93" s="80">
        <v>3</v>
      </c>
      <c r="L93" s="85">
        <v>30720</v>
      </c>
      <c r="M93" s="80">
        <v>15</v>
      </c>
      <c r="N93" s="80">
        <v>7.5</v>
      </c>
      <c r="O93" s="80" t="s">
        <v>384</v>
      </c>
      <c r="P93" s="80" t="s">
        <v>1844</v>
      </c>
      <c r="Q93" s="80" t="s">
        <v>649</v>
      </c>
      <c r="R93" s="85">
        <f t="shared" si="13"/>
        <v>92160</v>
      </c>
      <c r="S93" s="85">
        <f t="shared" si="14"/>
        <v>13824</v>
      </c>
      <c r="T93" s="85">
        <f t="shared" si="15"/>
        <v>78336</v>
      </c>
      <c r="U93" s="80">
        <f t="shared" si="16"/>
        <v>5875.2</v>
      </c>
      <c r="V93" s="85">
        <f t="shared" si="17"/>
        <v>84211.199999999997</v>
      </c>
      <c r="W93" s="81">
        <v>7.4999999999999997E-2</v>
      </c>
      <c r="X93" s="85">
        <f t="shared" si="25"/>
        <v>5875.2</v>
      </c>
      <c r="Y93" s="80">
        <v>2000</v>
      </c>
      <c r="Z93" s="85">
        <f t="shared" si="23"/>
        <v>86211.199999999997</v>
      </c>
      <c r="AA93" s="80" t="str" cm="1">
        <f t="array" ref="AA93">_xlfn.IFS(V93&gt;=150000,"High Cost",V93&gt;=0,"Normal Cost")</f>
        <v>Normal Cost</v>
      </c>
      <c r="AB93" s="85">
        <f t="shared" si="18"/>
        <v>8421.1200000000008</v>
      </c>
      <c r="AC93" s="84">
        <f t="shared" si="19"/>
        <v>75790.080000000002</v>
      </c>
      <c r="AD93" s="80" t="str" cm="1">
        <f t="array" ref="AD93">_xlfn.IFS(E93&gt;=60,"Senior ",E93&gt;=18,"Adult",E93&gt;=0,"Child")</f>
        <v xml:space="preserve">Senior </v>
      </c>
      <c r="AE93" s="80" t="str">
        <f t="shared" si="20"/>
        <v>June</v>
      </c>
      <c r="AF93" s="80" t="str">
        <f t="shared" si="21"/>
        <v>00092</v>
      </c>
      <c r="AG93" s="80" t="str">
        <f t="shared" si="22"/>
        <v>Hauwa-Female</v>
      </c>
      <c r="AH93" s="85">
        <f t="shared" si="24"/>
        <v>112153.55602395827</v>
      </c>
    </row>
    <row r="94" spans="1:36" x14ac:dyDescent="0.3">
      <c r="A94" s="83">
        <v>45821</v>
      </c>
      <c r="B94" s="80" t="s">
        <v>1967</v>
      </c>
      <c r="C94" s="80" t="s">
        <v>106</v>
      </c>
      <c r="D94" s="80" t="s">
        <v>1847</v>
      </c>
      <c r="E94" s="80">
        <v>23</v>
      </c>
      <c r="F94" s="80" t="s">
        <v>1832</v>
      </c>
      <c r="G94" s="80" t="s">
        <v>1833</v>
      </c>
      <c r="H94" s="80" t="s">
        <v>1834</v>
      </c>
      <c r="I94" s="80" t="s">
        <v>1866</v>
      </c>
      <c r="J94" s="80" t="s">
        <v>1858</v>
      </c>
      <c r="K94" s="80">
        <v>2</v>
      </c>
      <c r="L94" s="85">
        <v>20782</v>
      </c>
      <c r="M94" s="80">
        <v>5</v>
      </c>
      <c r="N94" s="80">
        <v>7.5</v>
      </c>
      <c r="O94" s="80" t="s">
        <v>392</v>
      </c>
      <c r="P94" s="80" t="s">
        <v>1837</v>
      </c>
      <c r="Q94" s="80" t="s">
        <v>636</v>
      </c>
      <c r="R94" s="85">
        <f t="shared" si="13"/>
        <v>41564</v>
      </c>
      <c r="S94" s="85">
        <f t="shared" si="14"/>
        <v>2078.2000000000003</v>
      </c>
      <c r="T94" s="85">
        <f t="shared" si="15"/>
        <v>39485.800000000003</v>
      </c>
      <c r="U94" s="80">
        <f t="shared" si="16"/>
        <v>2961.4349999999999</v>
      </c>
      <c r="V94" s="85">
        <f t="shared" si="17"/>
        <v>42447.235000000001</v>
      </c>
      <c r="W94" s="81">
        <v>7.4999999999999997E-2</v>
      </c>
      <c r="X94" s="85">
        <f t="shared" si="25"/>
        <v>2961.4349999999999</v>
      </c>
      <c r="Y94" s="80">
        <v>2000</v>
      </c>
      <c r="Z94" s="85">
        <f t="shared" si="23"/>
        <v>44447.235000000001</v>
      </c>
      <c r="AA94" s="80" t="str" cm="1">
        <f t="array" ref="AA94">_xlfn.IFS(V94&gt;=150000,"High Cost",V94&gt;=0,"Normal Cost")</f>
        <v>Normal Cost</v>
      </c>
      <c r="AB94" s="85">
        <f t="shared" si="18"/>
        <v>0</v>
      </c>
      <c r="AC94" s="84">
        <f t="shared" si="19"/>
        <v>42447.235000000001</v>
      </c>
      <c r="AD94" s="80" t="str" cm="1">
        <f t="array" ref="AD94">_xlfn.IFS(E94&gt;=60,"Senior ",E94&gt;=18,"Adult",E94&gt;=0,"Child")</f>
        <v>Adult</v>
      </c>
      <c r="AE94" s="80" t="str">
        <f t="shared" si="20"/>
        <v>June</v>
      </c>
      <c r="AF94" s="80" t="str">
        <f t="shared" si="21"/>
        <v>00093</v>
      </c>
      <c r="AG94" s="80" t="str">
        <f t="shared" si="22"/>
        <v>Aisha-Male</v>
      </c>
      <c r="AH94" s="85">
        <f t="shared" si="24"/>
        <v>112153.55602395827</v>
      </c>
      <c r="AJ94">
        <f>COUNTA(B:B)</f>
        <v>1201</v>
      </c>
    </row>
    <row r="95" spans="1:36" x14ac:dyDescent="0.3">
      <c r="A95" s="83">
        <v>45860</v>
      </c>
      <c r="B95" s="80" t="s">
        <v>1968</v>
      </c>
      <c r="C95" s="80" t="s">
        <v>1863</v>
      </c>
      <c r="D95" s="80" t="s">
        <v>1831</v>
      </c>
      <c r="E95" s="80">
        <v>36</v>
      </c>
      <c r="F95" s="80" t="s">
        <v>1872</v>
      </c>
      <c r="G95" s="80" t="s">
        <v>1873</v>
      </c>
      <c r="H95" s="80" t="s">
        <v>1874</v>
      </c>
      <c r="I95" s="80" t="s">
        <v>1866</v>
      </c>
      <c r="J95" s="80" t="s">
        <v>1848</v>
      </c>
      <c r="K95" s="80">
        <v>4</v>
      </c>
      <c r="L95" s="85">
        <v>12529</v>
      </c>
      <c r="M95" s="80">
        <v>10</v>
      </c>
      <c r="N95" s="80">
        <v>7.5</v>
      </c>
      <c r="O95" s="80" t="s">
        <v>372</v>
      </c>
      <c r="P95" s="80" t="s">
        <v>1852</v>
      </c>
      <c r="Q95" s="80" t="s">
        <v>636</v>
      </c>
      <c r="R95" s="85">
        <f t="shared" si="13"/>
        <v>50116</v>
      </c>
      <c r="S95" s="85">
        <f t="shared" si="14"/>
        <v>5011.6000000000004</v>
      </c>
      <c r="T95" s="85">
        <f t="shared" si="15"/>
        <v>45104.4</v>
      </c>
      <c r="U95" s="80">
        <f t="shared" si="16"/>
        <v>3382.83</v>
      </c>
      <c r="V95" s="85">
        <f t="shared" si="17"/>
        <v>48487.23</v>
      </c>
      <c r="W95" s="81">
        <v>7.4999999999999997E-2</v>
      </c>
      <c r="X95" s="85">
        <f t="shared" si="25"/>
        <v>3382.83</v>
      </c>
      <c r="Y95" s="80">
        <v>2000</v>
      </c>
      <c r="Z95" s="85">
        <f t="shared" si="23"/>
        <v>50487.23</v>
      </c>
      <c r="AA95" s="80" t="str" cm="1">
        <f t="array" ref="AA95">_xlfn.IFS(V95&gt;=150000,"High Cost",V95&gt;=0,"Normal Cost")</f>
        <v>Normal Cost</v>
      </c>
      <c r="AB95" s="85">
        <f t="shared" si="18"/>
        <v>0</v>
      </c>
      <c r="AC95" s="84">
        <f t="shared" si="19"/>
        <v>48487.23</v>
      </c>
      <c r="AD95" s="80" t="str" cm="1">
        <f t="array" ref="AD95">_xlfn.IFS(E95&gt;=60,"Senior ",E95&gt;=18,"Adult",E95&gt;=0,"Child")</f>
        <v>Adult</v>
      </c>
      <c r="AE95" s="80" t="str">
        <f t="shared" si="20"/>
        <v>July</v>
      </c>
      <c r="AF95" s="80" t="str">
        <f t="shared" si="21"/>
        <v>00094</v>
      </c>
      <c r="AG95" s="80" t="str">
        <f t="shared" si="22"/>
        <v>Esther-Female</v>
      </c>
      <c r="AH95" s="85">
        <f t="shared" si="24"/>
        <v>112153.55602395827</v>
      </c>
    </row>
    <row r="96" spans="1:36" x14ac:dyDescent="0.3">
      <c r="A96" s="83">
        <v>45835</v>
      </c>
      <c r="B96" s="80" t="s">
        <v>1969</v>
      </c>
      <c r="C96" s="80" t="s">
        <v>1880</v>
      </c>
      <c r="D96" s="80" t="s">
        <v>1831</v>
      </c>
      <c r="E96" s="80">
        <v>78</v>
      </c>
      <c r="F96" s="80" t="s">
        <v>1832</v>
      </c>
      <c r="G96" s="80" t="s">
        <v>1833</v>
      </c>
      <c r="H96" s="80" t="s">
        <v>1834</v>
      </c>
      <c r="I96" s="80" t="s">
        <v>1835</v>
      </c>
      <c r="J96" s="80" t="s">
        <v>1858</v>
      </c>
      <c r="K96" s="80">
        <v>4</v>
      </c>
      <c r="L96" s="85">
        <v>63710</v>
      </c>
      <c r="M96" s="80">
        <v>10</v>
      </c>
      <c r="N96" s="80">
        <v>7.5</v>
      </c>
      <c r="O96" s="80" t="s">
        <v>372</v>
      </c>
      <c r="P96" s="80" t="s">
        <v>1837</v>
      </c>
      <c r="Q96" s="80" t="s">
        <v>636</v>
      </c>
      <c r="R96" s="85">
        <f t="shared" si="13"/>
        <v>254840</v>
      </c>
      <c r="S96" s="85">
        <f t="shared" si="14"/>
        <v>25484</v>
      </c>
      <c r="T96" s="85">
        <f t="shared" si="15"/>
        <v>229356</v>
      </c>
      <c r="U96" s="80">
        <f t="shared" si="16"/>
        <v>17201.7</v>
      </c>
      <c r="V96" s="85">
        <f t="shared" si="17"/>
        <v>246557.7</v>
      </c>
      <c r="W96" s="81">
        <v>7.4999999999999997E-2</v>
      </c>
      <c r="X96" s="85">
        <f t="shared" si="25"/>
        <v>17201.7</v>
      </c>
      <c r="Y96" s="80">
        <v>2000</v>
      </c>
      <c r="Z96" s="85">
        <f t="shared" si="23"/>
        <v>248557.7</v>
      </c>
      <c r="AA96" s="80" t="str" cm="1">
        <f t="array" ref="AA96">_xlfn.IFS(V96&gt;=150000,"High Cost",V96&gt;=0,"Normal Cost")</f>
        <v>High Cost</v>
      </c>
      <c r="AB96" s="85">
        <f t="shared" si="18"/>
        <v>0</v>
      </c>
      <c r="AC96" s="84">
        <f t="shared" si="19"/>
        <v>246557.7</v>
      </c>
      <c r="AD96" s="80" t="str" cm="1">
        <f t="array" ref="AD96">_xlfn.IFS(E96&gt;=60,"Senior ",E96&gt;=18,"Adult",E96&gt;=0,"Child")</f>
        <v xml:space="preserve">Senior </v>
      </c>
      <c r="AE96" s="80" t="str">
        <f t="shared" si="20"/>
        <v>June</v>
      </c>
      <c r="AF96" s="80" t="str">
        <f t="shared" si="21"/>
        <v>00095</v>
      </c>
      <c r="AG96" s="80" t="str">
        <f t="shared" si="22"/>
        <v>Daniel-Female</v>
      </c>
      <c r="AH96" s="85">
        <f t="shared" si="24"/>
        <v>112153.55602395827</v>
      </c>
    </row>
    <row r="97" spans="1:34" x14ac:dyDescent="0.3">
      <c r="A97" s="83">
        <v>45832</v>
      </c>
      <c r="B97" s="80" t="s">
        <v>1970</v>
      </c>
      <c r="C97" s="80" t="s">
        <v>1839</v>
      </c>
      <c r="D97" s="80" t="s">
        <v>1831</v>
      </c>
      <c r="E97" s="80">
        <v>31</v>
      </c>
      <c r="F97" s="80" t="s">
        <v>1832</v>
      </c>
      <c r="G97" s="80" t="s">
        <v>1833</v>
      </c>
      <c r="H97" s="80" t="s">
        <v>1834</v>
      </c>
      <c r="I97" s="80" t="s">
        <v>1861</v>
      </c>
      <c r="J97" s="80" t="s">
        <v>1848</v>
      </c>
      <c r="K97" s="80">
        <v>5</v>
      </c>
      <c r="L97" s="85">
        <v>68352</v>
      </c>
      <c r="M97" s="80">
        <v>10</v>
      </c>
      <c r="N97" s="80">
        <v>7.5</v>
      </c>
      <c r="O97" s="80" t="s">
        <v>392</v>
      </c>
      <c r="P97" s="80" t="s">
        <v>1844</v>
      </c>
      <c r="Q97" s="80" t="s">
        <v>665</v>
      </c>
      <c r="R97" s="85">
        <f t="shared" si="13"/>
        <v>341760</v>
      </c>
      <c r="S97" s="85">
        <f t="shared" si="14"/>
        <v>34176</v>
      </c>
      <c r="T97" s="85">
        <f t="shared" si="15"/>
        <v>307584</v>
      </c>
      <c r="U97" s="80">
        <f t="shared" si="16"/>
        <v>23068.799999999999</v>
      </c>
      <c r="V97" s="85">
        <f t="shared" si="17"/>
        <v>330652.79999999999</v>
      </c>
      <c r="W97" s="81">
        <v>7.4999999999999997E-2</v>
      </c>
      <c r="X97" s="85">
        <f t="shared" si="25"/>
        <v>23068.799999999999</v>
      </c>
      <c r="Y97" s="80">
        <v>2000</v>
      </c>
      <c r="Z97" s="85">
        <f t="shared" si="23"/>
        <v>332652.79999999999</v>
      </c>
      <c r="AA97" s="80" t="str" cm="1">
        <f t="array" ref="AA97">_xlfn.IFS(V97&gt;=150000,"High Cost",V97&gt;=0,"Normal Cost")</f>
        <v>High Cost</v>
      </c>
      <c r="AB97" s="85">
        <f t="shared" si="18"/>
        <v>33065.279999999999</v>
      </c>
      <c r="AC97" s="84">
        <f t="shared" si="19"/>
        <v>297587.52</v>
      </c>
      <c r="AD97" s="80" t="str" cm="1">
        <f t="array" ref="AD97">_xlfn.IFS(E97&gt;=60,"Senior ",E97&gt;=18,"Adult",E97&gt;=0,"Child")</f>
        <v>Adult</v>
      </c>
      <c r="AE97" s="80" t="str">
        <f t="shared" si="20"/>
        <v>June</v>
      </c>
      <c r="AF97" s="80" t="str">
        <f t="shared" si="21"/>
        <v>00096</v>
      </c>
      <c r="AG97" s="80" t="str">
        <f t="shared" si="22"/>
        <v>Bello-Female</v>
      </c>
      <c r="AH97" s="85">
        <f t="shared" si="24"/>
        <v>112153.55602395827</v>
      </c>
    </row>
    <row r="98" spans="1:34" x14ac:dyDescent="0.3">
      <c r="A98" s="83">
        <v>45837</v>
      </c>
      <c r="B98" s="80" t="s">
        <v>1971</v>
      </c>
      <c r="C98" s="80" t="s">
        <v>1871</v>
      </c>
      <c r="D98" s="80" t="s">
        <v>1847</v>
      </c>
      <c r="E98" s="80">
        <v>44</v>
      </c>
      <c r="F98" s="80" t="s">
        <v>1872</v>
      </c>
      <c r="G98" s="80" t="s">
        <v>1873</v>
      </c>
      <c r="H98" s="80" t="s">
        <v>1874</v>
      </c>
      <c r="I98" s="80" t="s">
        <v>1866</v>
      </c>
      <c r="J98" s="80" t="s">
        <v>1848</v>
      </c>
      <c r="K98" s="80">
        <v>4</v>
      </c>
      <c r="L98" s="85">
        <v>6787</v>
      </c>
      <c r="M98" s="80">
        <v>15</v>
      </c>
      <c r="N98" s="80">
        <v>7.5</v>
      </c>
      <c r="O98" s="80" t="s">
        <v>372</v>
      </c>
      <c r="P98" s="80" t="s">
        <v>1852</v>
      </c>
      <c r="Q98" s="80" t="s">
        <v>649</v>
      </c>
      <c r="R98" s="85">
        <f t="shared" si="13"/>
        <v>27148</v>
      </c>
      <c r="S98" s="85">
        <f t="shared" si="14"/>
        <v>4072.2</v>
      </c>
      <c r="T98" s="85">
        <f t="shared" si="15"/>
        <v>23075.8</v>
      </c>
      <c r="U98" s="80">
        <f t="shared" si="16"/>
        <v>1730.6849999999999</v>
      </c>
      <c r="V98" s="85">
        <f t="shared" si="17"/>
        <v>24806.485000000001</v>
      </c>
      <c r="W98" s="81">
        <v>7.4999999999999997E-2</v>
      </c>
      <c r="X98" s="85">
        <f t="shared" si="25"/>
        <v>1730.6849999999999</v>
      </c>
      <c r="Y98" s="80">
        <v>2000</v>
      </c>
      <c r="Z98" s="85">
        <f t="shared" si="23"/>
        <v>26806.485000000001</v>
      </c>
      <c r="AA98" s="80" t="str" cm="1">
        <f t="array" ref="AA98">_xlfn.IFS(V98&gt;=150000,"High Cost",V98&gt;=0,"Normal Cost")</f>
        <v>Normal Cost</v>
      </c>
      <c r="AB98" s="85">
        <f t="shared" si="18"/>
        <v>0</v>
      </c>
      <c r="AC98" s="84">
        <f t="shared" si="19"/>
        <v>24806.485000000001</v>
      </c>
      <c r="AD98" s="80" t="str" cm="1">
        <f t="array" ref="AD98">_xlfn.IFS(E98&gt;=60,"Senior ",E98&gt;=18,"Adult",E98&gt;=0,"Child")</f>
        <v>Adult</v>
      </c>
      <c r="AE98" s="80" t="str">
        <f t="shared" si="20"/>
        <v>June</v>
      </c>
      <c r="AF98" s="80" t="str">
        <f t="shared" si="21"/>
        <v>00097</v>
      </c>
      <c r="AG98" s="80" t="str">
        <f t="shared" si="22"/>
        <v>Farouk-Male</v>
      </c>
      <c r="AH98" s="85">
        <f t="shared" si="24"/>
        <v>112153.55602395827</v>
      </c>
    </row>
    <row r="99" spans="1:34" x14ac:dyDescent="0.3">
      <c r="A99" s="83">
        <v>45842</v>
      </c>
      <c r="B99" s="80" t="s">
        <v>1972</v>
      </c>
      <c r="C99" s="80" t="s">
        <v>1830</v>
      </c>
      <c r="D99" s="80" t="s">
        <v>1831</v>
      </c>
      <c r="E99" s="80">
        <v>37</v>
      </c>
      <c r="F99" s="80" t="s">
        <v>1840</v>
      </c>
      <c r="G99" s="80" t="s">
        <v>1841</v>
      </c>
      <c r="H99" s="80" t="s">
        <v>1842</v>
      </c>
      <c r="I99" s="80" t="s">
        <v>1843</v>
      </c>
      <c r="J99" s="80" t="s">
        <v>1836</v>
      </c>
      <c r="K99" s="80">
        <v>1</v>
      </c>
      <c r="L99" s="85">
        <v>6806</v>
      </c>
      <c r="M99" s="80">
        <v>0</v>
      </c>
      <c r="N99" s="80">
        <v>7.5</v>
      </c>
      <c r="O99" s="80" t="s">
        <v>372</v>
      </c>
      <c r="P99" s="80" t="s">
        <v>1844</v>
      </c>
      <c r="Q99" s="80" t="s">
        <v>643</v>
      </c>
      <c r="R99" s="85">
        <f t="shared" si="13"/>
        <v>6806</v>
      </c>
      <c r="S99" s="85">
        <f t="shared" si="14"/>
        <v>0</v>
      </c>
      <c r="T99" s="85">
        <f t="shared" si="15"/>
        <v>6806</v>
      </c>
      <c r="U99" s="80">
        <f t="shared" si="16"/>
        <v>510.45</v>
      </c>
      <c r="V99" s="85">
        <f t="shared" si="17"/>
        <v>7316.45</v>
      </c>
      <c r="W99" s="81">
        <v>7.4999999999999997E-2</v>
      </c>
      <c r="X99" s="85">
        <f t="shared" si="25"/>
        <v>510.45</v>
      </c>
      <c r="Y99" s="80">
        <v>2000</v>
      </c>
      <c r="Z99" s="85">
        <f t="shared" si="23"/>
        <v>9316.4500000000007</v>
      </c>
      <c r="AA99" s="80" t="str" cm="1">
        <f t="array" ref="AA99">_xlfn.IFS(V99&gt;=150000,"High Cost",V99&gt;=0,"Normal Cost")</f>
        <v>Normal Cost</v>
      </c>
      <c r="AB99" s="85">
        <f t="shared" si="18"/>
        <v>731.64499999999998</v>
      </c>
      <c r="AC99" s="84">
        <f t="shared" si="19"/>
        <v>6584.8050000000003</v>
      </c>
      <c r="AD99" s="80" t="str" cm="1">
        <f t="array" ref="AD99">_xlfn.IFS(E99&gt;=60,"Senior ",E99&gt;=18,"Adult",E99&gt;=0,"Child")</f>
        <v>Adult</v>
      </c>
      <c r="AE99" s="80" t="str">
        <f t="shared" si="20"/>
        <v>July</v>
      </c>
      <c r="AF99" s="80" t="str">
        <f t="shared" si="21"/>
        <v>00098</v>
      </c>
      <c r="AG99" s="80" t="str">
        <f t="shared" si="22"/>
        <v>Joy-Female</v>
      </c>
      <c r="AH99" s="85">
        <f t="shared" si="24"/>
        <v>112153.55602395827</v>
      </c>
    </row>
    <row r="100" spans="1:34" x14ac:dyDescent="0.3">
      <c r="A100" s="83">
        <v>45850</v>
      </c>
      <c r="B100" s="80" t="s">
        <v>1973</v>
      </c>
      <c r="C100" s="80" t="s">
        <v>106</v>
      </c>
      <c r="D100" s="80" t="s">
        <v>1847</v>
      </c>
      <c r="E100" s="80">
        <v>18</v>
      </c>
      <c r="F100" s="80" t="s">
        <v>1840</v>
      </c>
      <c r="G100" s="80" t="s">
        <v>1841</v>
      </c>
      <c r="H100" s="80" t="s">
        <v>1842</v>
      </c>
      <c r="I100" s="80" t="s">
        <v>1861</v>
      </c>
      <c r="J100" s="80" t="s">
        <v>1848</v>
      </c>
      <c r="K100" s="80">
        <v>4</v>
      </c>
      <c r="L100" s="85">
        <v>54501</v>
      </c>
      <c r="M100" s="80">
        <v>15</v>
      </c>
      <c r="N100" s="80">
        <v>7.5</v>
      </c>
      <c r="O100" s="80" t="s">
        <v>384</v>
      </c>
      <c r="P100" s="80" t="s">
        <v>1852</v>
      </c>
      <c r="Q100" s="80" t="s">
        <v>649</v>
      </c>
      <c r="R100" s="85">
        <f t="shared" si="13"/>
        <v>218004</v>
      </c>
      <c r="S100" s="85">
        <f t="shared" si="14"/>
        <v>32700.6</v>
      </c>
      <c r="T100" s="85">
        <f t="shared" si="15"/>
        <v>185303.4</v>
      </c>
      <c r="U100" s="80">
        <f t="shared" si="16"/>
        <v>13897.754999999999</v>
      </c>
      <c r="V100" s="85">
        <f t="shared" si="17"/>
        <v>199201.155</v>
      </c>
      <c r="W100" s="81">
        <v>7.4999999999999997E-2</v>
      </c>
      <c r="X100" s="85">
        <f t="shared" si="25"/>
        <v>13897.754999999999</v>
      </c>
      <c r="Y100" s="80">
        <v>2000</v>
      </c>
      <c r="Z100" s="85">
        <f t="shared" si="23"/>
        <v>201201.155</v>
      </c>
      <c r="AA100" s="80" t="str" cm="1">
        <f t="array" ref="AA100">_xlfn.IFS(V100&gt;=150000,"High Cost",V100&gt;=0,"Normal Cost")</f>
        <v>High Cost</v>
      </c>
      <c r="AB100" s="85">
        <f t="shared" si="18"/>
        <v>0</v>
      </c>
      <c r="AC100" s="84">
        <f t="shared" si="19"/>
        <v>199201.155</v>
      </c>
      <c r="AD100" s="80" t="str" cm="1">
        <f t="array" ref="AD100">_xlfn.IFS(E100&gt;=60,"Senior ",E100&gt;=18,"Adult",E100&gt;=0,"Child")</f>
        <v>Adult</v>
      </c>
      <c r="AE100" s="80" t="str">
        <f t="shared" si="20"/>
        <v>July</v>
      </c>
      <c r="AF100" s="80" t="str">
        <f t="shared" si="21"/>
        <v>00099</v>
      </c>
      <c r="AG100" s="80" t="str">
        <f t="shared" si="22"/>
        <v>Aisha-Male</v>
      </c>
      <c r="AH100" s="85">
        <f t="shared" si="24"/>
        <v>112153.55602395827</v>
      </c>
    </row>
    <row r="101" spans="1:34" x14ac:dyDescent="0.3">
      <c r="A101" s="83">
        <v>45832</v>
      </c>
      <c r="B101" s="80" t="s">
        <v>1974</v>
      </c>
      <c r="C101" s="80" t="s">
        <v>1877</v>
      </c>
      <c r="D101" s="80" t="s">
        <v>1831</v>
      </c>
      <c r="E101" s="80">
        <v>24</v>
      </c>
      <c r="F101" s="80" t="s">
        <v>1840</v>
      </c>
      <c r="G101" s="80" t="s">
        <v>1841</v>
      </c>
      <c r="H101" s="80" t="s">
        <v>1842</v>
      </c>
      <c r="I101" s="80" t="s">
        <v>1843</v>
      </c>
      <c r="J101" s="80" t="s">
        <v>1858</v>
      </c>
      <c r="K101" s="80">
        <v>1</v>
      </c>
      <c r="L101" s="85">
        <v>16294</v>
      </c>
      <c r="M101" s="80">
        <v>0</v>
      </c>
      <c r="N101" s="80">
        <v>7.5</v>
      </c>
      <c r="O101" s="80" t="s">
        <v>372</v>
      </c>
      <c r="P101" s="80" t="s">
        <v>1852</v>
      </c>
      <c r="Q101" s="80" t="s">
        <v>643</v>
      </c>
      <c r="R101" s="85">
        <f t="shared" si="13"/>
        <v>16294</v>
      </c>
      <c r="S101" s="85">
        <f t="shared" si="14"/>
        <v>0</v>
      </c>
      <c r="T101" s="85">
        <f t="shared" si="15"/>
        <v>16294</v>
      </c>
      <c r="U101" s="80">
        <f t="shared" si="16"/>
        <v>1222.05</v>
      </c>
      <c r="V101" s="85">
        <f t="shared" si="17"/>
        <v>17516.05</v>
      </c>
      <c r="W101" s="81">
        <v>7.4999999999999997E-2</v>
      </c>
      <c r="X101" s="85">
        <f t="shared" si="25"/>
        <v>1222.05</v>
      </c>
      <c r="Y101" s="80">
        <v>2000</v>
      </c>
      <c r="Z101" s="85">
        <f t="shared" si="23"/>
        <v>19516.05</v>
      </c>
      <c r="AA101" s="80" t="str" cm="1">
        <f t="array" ref="AA101">_xlfn.IFS(V101&gt;=150000,"High Cost",V101&gt;=0,"Normal Cost")</f>
        <v>Normal Cost</v>
      </c>
      <c r="AB101" s="85">
        <f t="shared" si="18"/>
        <v>0</v>
      </c>
      <c r="AC101" s="84">
        <f t="shared" si="19"/>
        <v>17516.05</v>
      </c>
      <c r="AD101" s="80" t="str" cm="1">
        <f t="array" ref="AD101">_xlfn.IFS(E101&gt;=60,"Senior ",E101&gt;=18,"Adult",E101&gt;=0,"Child")</f>
        <v>Adult</v>
      </c>
      <c r="AE101" s="80" t="str">
        <f t="shared" si="20"/>
        <v>June</v>
      </c>
      <c r="AF101" s="80" t="str">
        <f t="shared" si="21"/>
        <v>00100</v>
      </c>
      <c r="AG101" s="80" t="str">
        <f t="shared" si="22"/>
        <v>Chiamaka-Female</v>
      </c>
      <c r="AH101" s="85">
        <f t="shared" si="24"/>
        <v>112153.55602395827</v>
      </c>
    </row>
    <row r="102" spans="1:34" x14ac:dyDescent="0.3">
      <c r="A102" s="83">
        <v>45851</v>
      </c>
      <c r="B102" s="80" t="s">
        <v>1975</v>
      </c>
      <c r="C102" s="80" t="s">
        <v>1880</v>
      </c>
      <c r="D102" s="80" t="s">
        <v>1831</v>
      </c>
      <c r="E102" s="80">
        <v>70</v>
      </c>
      <c r="F102" s="80" t="s">
        <v>1864</v>
      </c>
      <c r="G102" s="80" t="s">
        <v>1868</v>
      </c>
      <c r="H102" s="80" t="s">
        <v>1869</v>
      </c>
      <c r="I102" s="80" t="s">
        <v>1851</v>
      </c>
      <c r="J102" s="80" t="s">
        <v>1848</v>
      </c>
      <c r="K102" s="80">
        <v>5</v>
      </c>
      <c r="L102" s="85">
        <v>30781</v>
      </c>
      <c r="M102" s="80">
        <v>10</v>
      </c>
      <c r="N102" s="80">
        <v>7.5</v>
      </c>
      <c r="O102" s="80" t="s">
        <v>392</v>
      </c>
      <c r="P102" s="80" t="s">
        <v>1837</v>
      </c>
      <c r="Q102" s="80" t="s">
        <v>665</v>
      </c>
      <c r="R102" s="85">
        <f t="shared" si="13"/>
        <v>153905</v>
      </c>
      <c r="S102" s="85">
        <f t="shared" si="14"/>
        <v>15390.5</v>
      </c>
      <c r="T102" s="85">
        <f t="shared" si="15"/>
        <v>138514.5</v>
      </c>
      <c r="U102" s="80">
        <f t="shared" si="16"/>
        <v>10388.5875</v>
      </c>
      <c r="V102" s="85">
        <f t="shared" si="17"/>
        <v>148903.08749999999</v>
      </c>
      <c r="W102" s="81">
        <v>7.4999999999999997E-2</v>
      </c>
      <c r="X102" s="85">
        <f t="shared" si="25"/>
        <v>10388.5875</v>
      </c>
      <c r="Y102" s="80">
        <v>2000</v>
      </c>
      <c r="Z102" s="85">
        <f t="shared" si="23"/>
        <v>150903.08749999999</v>
      </c>
      <c r="AA102" s="80" t="str" cm="1">
        <f t="array" ref="AA102">_xlfn.IFS(V102&gt;=150000,"High Cost",V102&gt;=0,"Normal Cost")</f>
        <v>Normal Cost</v>
      </c>
      <c r="AB102" s="85">
        <f t="shared" si="18"/>
        <v>0</v>
      </c>
      <c r="AC102" s="84">
        <f t="shared" si="19"/>
        <v>148903.08749999999</v>
      </c>
      <c r="AD102" s="80" t="str" cm="1">
        <f t="array" ref="AD102">_xlfn.IFS(E102&gt;=60,"Senior ",E102&gt;=18,"Adult",E102&gt;=0,"Child")</f>
        <v xml:space="preserve">Senior </v>
      </c>
      <c r="AE102" s="80" t="str">
        <f t="shared" si="20"/>
        <v>July</v>
      </c>
      <c r="AF102" s="80" t="str">
        <f t="shared" si="21"/>
        <v>00101</v>
      </c>
      <c r="AG102" s="80" t="str">
        <f t="shared" si="22"/>
        <v>Daniel-Female</v>
      </c>
      <c r="AH102" s="85">
        <f t="shared" si="24"/>
        <v>112153.55602395827</v>
      </c>
    </row>
    <row r="103" spans="1:34" x14ac:dyDescent="0.3">
      <c r="A103" s="83">
        <v>45861</v>
      </c>
      <c r="B103" s="80" t="s">
        <v>1976</v>
      </c>
      <c r="C103" s="80" t="s">
        <v>1830</v>
      </c>
      <c r="D103" s="80" t="s">
        <v>1847</v>
      </c>
      <c r="E103" s="80">
        <v>51</v>
      </c>
      <c r="F103" s="80" t="s">
        <v>1840</v>
      </c>
      <c r="G103" s="80" t="s">
        <v>1890</v>
      </c>
      <c r="H103" s="80" t="s">
        <v>1891</v>
      </c>
      <c r="I103" s="80" t="s">
        <v>1861</v>
      </c>
      <c r="J103" s="80" t="s">
        <v>1858</v>
      </c>
      <c r="K103" s="80">
        <v>4</v>
      </c>
      <c r="L103" s="85">
        <v>43280</v>
      </c>
      <c r="M103" s="80">
        <v>15</v>
      </c>
      <c r="N103" s="80">
        <v>7.5</v>
      </c>
      <c r="O103" s="80" t="s">
        <v>372</v>
      </c>
      <c r="P103" s="80" t="s">
        <v>1844</v>
      </c>
      <c r="Q103" s="80" t="s">
        <v>636</v>
      </c>
      <c r="R103" s="85">
        <f t="shared" si="13"/>
        <v>173120</v>
      </c>
      <c r="S103" s="85">
        <f t="shared" si="14"/>
        <v>25968</v>
      </c>
      <c r="T103" s="85">
        <f t="shared" si="15"/>
        <v>147152</v>
      </c>
      <c r="U103" s="80">
        <f t="shared" si="16"/>
        <v>11036.4</v>
      </c>
      <c r="V103" s="85">
        <f t="shared" si="17"/>
        <v>158188.4</v>
      </c>
      <c r="W103" s="81">
        <v>7.4999999999999997E-2</v>
      </c>
      <c r="X103" s="85">
        <f t="shared" si="25"/>
        <v>11036.4</v>
      </c>
      <c r="Y103" s="80">
        <v>2000</v>
      </c>
      <c r="Z103" s="85">
        <f t="shared" si="23"/>
        <v>160188.4</v>
      </c>
      <c r="AA103" s="80" t="str" cm="1">
        <f t="array" ref="AA103">_xlfn.IFS(V103&gt;=150000,"High Cost",V103&gt;=0,"Normal Cost")</f>
        <v>High Cost</v>
      </c>
      <c r="AB103" s="85">
        <f t="shared" si="18"/>
        <v>15818.84</v>
      </c>
      <c r="AC103" s="84">
        <f t="shared" si="19"/>
        <v>142369.56</v>
      </c>
      <c r="AD103" s="80" t="str" cm="1">
        <f t="array" ref="AD103">_xlfn.IFS(E103&gt;=60,"Senior ",E103&gt;=18,"Adult",E103&gt;=0,"Child")</f>
        <v>Adult</v>
      </c>
      <c r="AE103" s="80" t="str">
        <f t="shared" si="20"/>
        <v>July</v>
      </c>
      <c r="AF103" s="80" t="str">
        <f t="shared" si="21"/>
        <v>00102</v>
      </c>
      <c r="AG103" s="80" t="str">
        <f t="shared" si="22"/>
        <v>Joy-Male</v>
      </c>
      <c r="AH103" s="85">
        <f t="shared" si="24"/>
        <v>112153.55602395827</v>
      </c>
    </row>
    <row r="104" spans="1:34" x14ac:dyDescent="0.3">
      <c r="A104" s="83">
        <v>45837</v>
      </c>
      <c r="B104" s="80" t="s">
        <v>1977</v>
      </c>
      <c r="C104" s="80" t="s">
        <v>1882</v>
      </c>
      <c r="D104" s="80" t="s">
        <v>1831</v>
      </c>
      <c r="E104" s="80">
        <v>22</v>
      </c>
      <c r="F104" s="80" t="s">
        <v>1872</v>
      </c>
      <c r="G104" s="80" t="s">
        <v>1873</v>
      </c>
      <c r="H104" s="80" t="s">
        <v>1874</v>
      </c>
      <c r="I104" s="80" t="s">
        <v>1851</v>
      </c>
      <c r="J104" s="80" t="s">
        <v>1836</v>
      </c>
      <c r="K104" s="80">
        <v>4</v>
      </c>
      <c r="L104" s="85">
        <v>44119</v>
      </c>
      <c r="M104" s="80">
        <v>15</v>
      </c>
      <c r="N104" s="80">
        <v>7.5</v>
      </c>
      <c r="O104" s="80" t="s">
        <v>392</v>
      </c>
      <c r="P104" s="80" t="s">
        <v>1844</v>
      </c>
      <c r="Q104" s="80" t="s">
        <v>636</v>
      </c>
      <c r="R104" s="85">
        <f t="shared" si="13"/>
        <v>176476</v>
      </c>
      <c r="S104" s="85">
        <f t="shared" si="14"/>
        <v>26471.399999999998</v>
      </c>
      <c r="T104" s="85">
        <f t="shared" si="15"/>
        <v>150004.6</v>
      </c>
      <c r="U104" s="80">
        <f t="shared" si="16"/>
        <v>11250.344999999999</v>
      </c>
      <c r="V104" s="85">
        <f t="shared" si="17"/>
        <v>161254.94500000001</v>
      </c>
      <c r="W104" s="81">
        <v>7.4999999999999997E-2</v>
      </c>
      <c r="X104" s="85">
        <f t="shared" si="25"/>
        <v>11250.344999999999</v>
      </c>
      <c r="Y104" s="80">
        <v>2000</v>
      </c>
      <c r="Z104" s="85">
        <f t="shared" si="23"/>
        <v>163254.94500000001</v>
      </c>
      <c r="AA104" s="80" t="str" cm="1">
        <f t="array" ref="AA104">_xlfn.IFS(V104&gt;=150000,"High Cost",V104&gt;=0,"Normal Cost")</f>
        <v>High Cost</v>
      </c>
      <c r="AB104" s="85">
        <f t="shared" si="18"/>
        <v>16125.494500000001</v>
      </c>
      <c r="AC104" s="84">
        <f t="shared" si="19"/>
        <v>145129.45050000001</v>
      </c>
      <c r="AD104" s="80" t="str" cm="1">
        <f t="array" ref="AD104">_xlfn.IFS(E104&gt;=60,"Senior ",E104&gt;=18,"Adult",E104&gt;=0,"Child")</f>
        <v>Adult</v>
      </c>
      <c r="AE104" s="80" t="str">
        <f t="shared" si="20"/>
        <v>June</v>
      </c>
      <c r="AF104" s="80" t="str">
        <f t="shared" si="21"/>
        <v>00103</v>
      </c>
      <c r="AG104" s="80" t="str">
        <f t="shared" si="22"/>
        <v>Ifeanyi-Female</v>
      </c>
      <c r="AH104" s="85">
        <f t="shared" si="24"/>
        <v>112153.55602395827</v>
      </c>
    </row>
    <row r="105" spans="1:34" x14ac:dyDescent="0.3">
      <c r="A105" s="83">
        <v>45826</v>
      </c>
      <c r="B105" s="80" t="s">
        <v>1978</v>
      </c>
      <c r="C105" s="80" t="s">
        <v>1846</v>
      </c>
      <c r="D105" s="80" t="s">
        <v>1831</v>
      </c>
      <c r="E105" s="80">
        <v>26</v>
      </c>
      <c r="F105" s="80" t="s">
        <v>1872</v>
      </c>
      <c r="G105" s="80" t="s">
        <v>1873</v>
      </c>
      <c r="H105" s="80" t="s">
        <v>1874</v>
      </c>
      <c r="I105" s="80" t="s">
        <v>1835</v>
      </c>
      <c r="J105" s="80" t="s">
        <v>1848</v>
      </c>
      <c r="K105" s="80">
        <v>1</v>
      </c>
      <c r="L105" s="85">
        <v>57144</v>
      </c>
      <c r="M105" s="80">
        <v>0</v>
      </c>
      <c r="N105" s="80">
        <v>7.5</v>
      </c>
      <c r="O105" s="80" t="s">
        <v>392</v>
      </c>
      <c r="P105" s="80" t="s">
        <v>1844</v>
      </c>
      <c r="Q105" s="80" t="s">
        <v>649</v>
      </c>
      <c r="R105" s="85">
        <f t="shared" si="13"/>
        <v>57144</v>
      </c>
      <c r="S105" s="85">
        <f t="shared" si="14"/>
        <v>0</v>
      </c>
      <c r="T105" s="85">
        <f t="shared" si="15"/>
        <v>57144</v>
      </c>
      <c r="U105" s="80">
        <f t="shared" si="16"/>
        <v>4285.8</v>
      </c>
      <c r="V105" s="85">
        <f t="shared" si="17"/>
        <v>61429.8</v>
      </c>
      <c r="W105" s="81">
        <v>7.4999999999999997E-2</v>
      </c>
      <c r="X105" s="85">
        <f t="shared" si="25"/>
        <v>4285.8</v>
      </c>
      <c r="Y105" s="80">
        <v>2000</v>
      </c>
      <c r="Z105" s="85">
        <f t="shared" si="23"/>
        <v>63429.8</v>
      </c>
      <c r="AA105" s="80" t="str" cm="1">
        <f t="array" ref="AA105">_xlfn.IFS(V105&gt;=150000,"High Cost",V105&gt;=0,"Normal Cost")</f>
        <v>Normal Cost</v>
      </c>
      <c r="AB105" s="85">
        <f t="shared" si="18"/>
        <v>6142.9800000000005</v>
      </c>
      <c r="AC105" s="84">
        <f t="shared" si="19"/>
        <v>55286.82</v>
      </c>
      <c r="AD105" s="80" t="str" cm="1">
        <f t="array" ref="AD105">_xlfn.IFS(E105&gt;=60,"Senior ",E105&gt;=18,"Adult",E105&gt;=0,"Child")</f>
        <v>Adult</v>
      </c>
      <c r="AE105" s="80" t="str">
        <f t="shared" si="20"/>
        <v>June</v>
      </c>
      <c r="AF105" s="80" t="str">
        <f t="shared" si="21"/>
        <v>00104</v>
      </c>
      <c r="AG105" s="80" t="str">
        <f t="shared" si="22"/>
        <v>Hauwa-Female</v>
      </c>
      <c r="AH105" s="85">
        <f t="shared" si="24"/>
        <v>112153.55602395827</v>
      </c>
    </row>
    <row r="106" spans="1:34" x14ac:dyDescent="0.3">
      <c r="A106" s="83">
        <v>45833</v>
      </c>
      <c r="B106" s="80" t="s">
        <v>1979</v>
      </c>
      <c r="C106" s="80" t="s">
        <v>1863</v>
      </c>
      <c r="D106" s="80" t="s">
        <v>1831</v>
      </c>
      <c r="E106" s="80">
        <v>6</v>
      </c>
      <c r="F106" s="80" t="s">
        <v>1872</v>
      </c>
      <c r="G106" s="80" t="s">
        <v>1886</v>
      </c>
      <c r="H106" s="80" t="s">
        <v>1887</v>
      </c>
      <c r="I106" s="80" t="s">
        <v>1861</v>
      </c>
      <c r="J106" s="80" t="s">
        <v>1858</v>
      </c>
      <c r="K106" s="80">
        <v>4</v>
      </c>
      <c r="L106" s="85">
        <v>24764</v>
      </c>
      <c r="M106" s="80">
        <v>0</v>
      </c>
      <c r="N106" s="80">
        <v>7.5</v>
      </c>
      <c r="O106" s="80" t="s">
        <v>392</v>
      </c>
      <c r="P106" s="80" t="s">
        <v>1837</v>
      </c>
      <c r="Q106" s="80" t="s">
        <v>649</v>
      </c>
      <c r="R106" s="85">
        <f t="shared" si="13"/>
        <v>99056</v>
      </c>
      <c r="S106" s="85">
        <f t="shared" si="14"/>
        <v>0</v>
      </c>
      <c r="T106" s="85">
        <f t="shared" si="15"/>
        <v>99056</v>
      </c>
      <c r="U106" s="80">
        <f t="shared" si="16"/>
        <v>7429.2</v>
      </c>
      <c r="V106" s="85">
        <f t="shared" si="17"/>
        <v>106485.2</v>
      </c>
      <c r="W106" s="81">
        <v>7.4999999999999997E-2</v>
      </c>
      <c r="X106" s="85">
        <f t="shared" si="25"/>
        <v>7429.2</v>
      </c>
      <c r="Y106" s="80">
        <v>2000</v>
      </c>
      <c r="Z106" s="85">
        <f t="shared" si="23"/>
        <v>108485.2</v>
      </c>
      <c r="AA106" s="80" t="str" cm="1">
        <f t="array" ref="AA106">_xlfn.IFS(V106&gt;=150000,"High Cost",V106&gt;=0,"Normal Cost")</f>
        <v>Normal Cost</v>
      </c>
      <c r="AB106" s="85">
        <f t="shared" si="18"/>
        <v>0</v>
      </c>
      <c r="AC106" s="84">
        <f t="shared" si="19"/>
        <v>106485.2</v>
      </c>
      <c r="AD106" s="80" t="str" cm="1">
        <f t="array" ref="AD106">_xlfn.IFS(E106&gt;=60,"Senior ",E106&gt;=18,"Adult",E106&gt;=0,"Child")</f>
        <v>Child</v>
      </c>
      <c r="AE106" s="80" t="str">
        <f t="shared" si="20"/>
        <v>June</v>
      </c>
      <c r="AF106" s="80" t="str">
        <f t="shared" si="21"/>
        <v>00105</v>
      </c>
      <c r="AG106" s="80" t="str">
        <f t="shared" si="22"/>
        <v>Esther-Female</v>
      </c>
      <c r="AH106" s="85">
        <f t="shared" si="24"/>
        <v>112153.55602395827</v>
      </c>
    </row>
    <row r="107" spans="1:34" x14ac:dyDescent="0.3">
      <c r="A107" s="83">
        <v>45809</v>
      </c>
      <c r="B107" s="80" t="s">
        <v>1980</v>
      </c>
      <c r="C107" s="80" t="s">
        <v>1871</v>
      </c>
      <c r="D107" s="80" t="s">
        <v>1831</v>
      </c>
      <c r="E107" s="80">
        <v>22</v>
      </c>
      <c r="F107" s="80" t="s">
        <v>1855</v>
      </c>
      <c r="G107" s="80" t="s">
        <v>1878</v>
      </c>
      <c r="H107" s="80" t="s">
        <v>1857</v>
      </c>
      <c r="I107" s="80" t="s">
        <v>1861</v>
      </c>
      <c r="J107" s="80" t="s">
        <v>1858</v>
      </c>
      <c r="K107" s="80">
        <v>4</v>
      </c>
      <c r="L107" s="85">
        <v>65820</v>
      </c>
      <c r="M107" s="80">
        <v>10</v>
      </c>
      <c r="N107" s="80">
        <v>7.5</v>
      </c>
      <c r="O107" s="80" t="s">
        <v>372</v>
      </c>
      <c r="P107" s="80" t="s">
        <v>1844</v>
      </c>
      <c r="Q107" s="80" t="s">
        <v>636</v>
      </c>
      <c r="R107" s="85">
        <f t="shared" si="13"/>
        <v>263280</v>
      </c>
      <c r="S107" s="85">
        <f t="shared" si="14"/>
        <v>26328</v>
      </c>
      <c r="T107" s="85">
        <f t="shared" si="15"/>
        <v>236952</v>
      </c>
      <c r="U107" s="80">
        <f t="shared" si="16"/>
        <v>17771.399999999998</v>
      </c>
      <c r="V107" s="85">
        <f t="shared" si="17"/>
        <v>254723.4</v>
      </c>
      <c r="W107" s="81">
        <v>7.4999999999999997E-2</v>
      </c>
      <c r="X107" s="85">
        <f t="shared" si="25"/>
        <v>17771.399999999998</v>
      </c>
      <c r="Y107" s="80">
        <v>2000</v>
      </c>
      <c r="Z107" s="85">
        <f t="shared" si="23"/>
        <v>256723.4</v>
      </c>
      <c r="AA107" s="80" t="str" cm="1">
        <f t="array" ref="AA107">_xlfn.IFS(V107&gt;=150000,"High Cost",V107&gt;=0,"Normal Cost")</f>
        <v>High Cost</v>
      </c>
      <c r="AB107" s="85">
        <f t="shared" si="18"/>
        <v>25472.34</v>
      </c>
      <c r="AC107" s="84">
        <f t="shared" si="19"/>
        <v>229251.06</v>
      </c>
      <c r="AD107" s="80" t="str" cm="1">
        <f t="array" ref="AD107">_xlfn.IFS(E107&gt;=60,"Senior ",E107&gt;=18,"Adult",E107&gt;=0,"Child")</f>
        <v>Adult</v>
      </c>
      <c r="AE107" s="80" t="str">
        <f t="shared" si="20"/>
        <v>June</v>
      </c>
      <c r="AF107" s="80" t="str">
        <f t="shared" si="21"/>
        <v>00106</v>
      </c>
      <c r="AG107" s="80" t="str">
        <f t="shared" si="22"/>
        <v>Farouk-Female</v>
      </c>
      <c r="AH107" s="85">
        <f t="shared" si="24"/>
        <v>112153.55602395827</v>
      </c>
    </row>
    <row r="108" spans="1:34" x14ac:dyDescent="0.3">
      <c r="A108" s="83">
        <v>45850</v>
      </c>
      <c r="B108" s="80" t="s">
        <v>1981</v>
      </c>
      <c r="C108" s="80" t="s">
        <v>1863</v>
      </c>
      <c r="D108" s="80" t="s">
        <v>1847</v>
      </c>
      <c r="E108" s="80">
        <v>41</v>
      </c>
      <c r="F108" s="80" t="s">
        <v>1840</v>
      </c>
      <c r="G108" s="80" t="s">
        <v>1890</v>
      </c>
      <c r="H108" s="80" t="s">
        <v>1891</v>
      </c>
      <c r="I108" s="80" t="s">
        <v>1835</v>
      </c>
      <c r="J108" s="80" t="s">
        <v>1836</v>
      </c>
      <c r="K108" s="80">
        <v>2</v>
      </c>
      <c r="L108" s="85">
        <v>63863</v>
      </c>
      <c r="M108" s="80">
        <v>5</v>
      </c>
      <c r="N108" s="80">
        <v>7.5</v>
      </c>
      <c r="O108" s="80" t="s">
        <v>372</v>
      </c>
      <c r="P108" s="80" t="s">
        <v>1852</v>
      </c>
      <c r="Q108" s="80" t="s">
        <v>643</v>
      </c>
      <c r="R108" s="85">
        <f t="shared" si="13"/>
        <v>127726</v>
      </c>
      <c r="S108" s="85">
        <f t="shared" si="14"/>
        <v>6386.3</v>
      </c>
      <c r="T108" s="85">
        <f t="shared" si="15"/>
        <v>121339.7</v>
      </c>
      <c r="U108" s="80">
        <f t="shared" si="16"/>
        <v>9100.4774999999991</v>
      </c>
      <c r="V108" s="85">
        <f t="shared" si="17"/>
        <v>130440.17749999999</v>
      </c>
      <c r="W108" s="81">
        <v>7.4999999999999997E-2</v>
      </c>
      <c r="X108" s="85">
        <f t="shared" si="25"/>
        <v>9100.4774999999991</v>
      </c>
      <c r="Y108" s="80">
        <v>2000</v>
      </c>
      <c r="Z108" s="85">
        <f t="shared" si="23"/>
        <v>132440.17749999999</v>
      </c>
      <c r="AA108" s="80" t="str" cm="1">
        <f t="array" ref="AA108">_xlfn.IFS(V108&gt;=150000,"High Cost",V108&gt;=0,"Normal Cost")</f>
        <v>Normal Cost</v>
      </c>
      <c r="AB108" s="85">
        <f t="shared" si="18"/>
        <v>0</v>
      </c>
      <c r="AC108" s="84">
        <f t="shared" si="19"/>
        <v>130440.17749999999</v>
      </c>
      <c r="AD108" s="80" t="str" cm="1">
        <f t="array" ref="AD108">_xlfn.IFS(E108&gt;=60,"Senior ",E108&gt;=18,"Adult",E108&gt;=0,"Child")</f>
        <v>Adult</v>
      </c>
      <c r="AE108" s="80" t="str">
        <f t="shared" si="20"/>
        <v>July</v>
      </c>
      <c r="AF108" s="80" t="str">
        <f t="shared" si="21"/>
        <v>00107</v>
      </c>
      <c r="AG108" s="80" t="str">
        <f t="shared" si="22"/>
        <v>Esther-Male</v>
      </c>
      <c r="AH108" s="85">
        <f t="shared" si="24"/>
        <v>112153.55602395827</v>
      </c>
    </row>
    <row r="109" spans="1:34" x14ac:dyDescent="0.3">
      <c r="A109" s="83">
        <v>45836</v>
      </c>
      <c r="B109" s="80" t="s">
        <v>1982</v>
      </c>
      <c r="C109" s="80" t="s">
        <v>1884</v>
      </c>
      <c r="D109" s="80" t="s">
        <v>1847</v>
      </c>
      <c r="E109" s="80">
        <v>63</v>
      </c>
      <c r="F109" s="80" t="s">
        <v>1872</v>
      </c>
      <c r="G109" s="80" t="s">
        <v>1873</v>
      </c>
      <c r="H109" s="80" t="s">
        <v>1874</v>
      </c>
      <c r="I109" s="80" t="s">
        <v>1861</v>
      </c>
      <c r="J109" s="80" t="s">
        <v>1836</v>
      </c>
      <c r="K109" s="80">
        <v>4</v>
      </c>
      <c r="L109" s="85">
        <v>28561</v>
      </c>
      <c r="M109" s="80">
        <v>5</v>
      </c>
      <c r="N109" s="80">
        <v>7.5</v>
      </c>
      <c r="O109" s="80" t="s">
        <v>384</v>
      </c>
      <c r="P109" s="80" t="s">
        <v>1852</v>
      </c>
      <c r="Q109" s="80" t="s">
        <v>649</v>
      </c>
      <c r="R109" s="85">
        <f t="shared" si="13"/>
        <v>114244</v>
      </c>
      <c r="S109" s="85">
        <f t="shared" si="14"/>
        <v>5712.2000000000007</v>
      </c>
      <c r="T109" s="85">
        <f t="shared" si="15"/>
        <v>108531.8</v>
      </c>
      <c r="U109" s="80">
        <f t="shared" si="16"/>
        <v>8139.8850000000002</v>
      </c>
      <c r="V109" s="85">
        <f t="shared" si="17"/>
        <v>116671.685</v>
      </c>
      <c r="W109" s="81">
        <v>7.4999999999999997E-2</v>
      </c>
      <c r="X109" s="85">
        <f t="shared" si="25"/>
        <v>8139.8850000000002</v>
      </c>
      <c r="Y109" s="80">
        <v>2000</v>
      </c>
      <c r="Z109" s="85">
        <f t="shared" si="23"/>
        <v>118671.685</v>
      </c>
      <c r="AA109" s="80" t="str" cm="1">
        <f t="array" ref="AA109">_xlfn.IFS(V109&gt;=150000,"High Cost",V109&gt;=0,"Normal Cost")</f>
        <v>Normal Cost</v>
      </c>
      <c r="AB109" s="85">
        <f t="shared" si="18"/>
        <v>0</v>
      </c>
      <c r="AC109" s="84">
        <f t="shared" si="19"/>
        <v>116671.685</v>
      </c>
      <c r="AD109" s="80" t="str" cm="1">
        <f t="array" ref="AD109">_xlfn.IFS(E109&gt;=60,"Senior ",E109&gt;=18,"Adult",E109&gt;=0,"Child")</f>
        <v xml:space="preserve">Senior </v>
      </c>
      <c r="AE109" s="80" t="str">
        <f t="shared" si="20"/>
        <v>June</v>
      </c>
      <c r="AF109" s="80" t="str">
        <f t="shared" si="21"/>
        <v>00108</v>
      </c>
      <c r="AG109" s="80" t="str">
        <f t="shared" si="22"/>
        <v>Kabir-Male</v>
      </c>
      <c r="AH109" s="85">
        <f t="shared" si="24"/>
        <v>112153.55602395827</v>
      </c>
    </row>
    <row r="110" spans="1:34" x14ac:dyDescent="0.3">
      <c r="A110" s="83">
        <v>45862</v>
      </c>
      <c r="B110" s="80" t="s">
        <v>1983</v>
      </c>
      <c r="C110" s="80" t="s">
        <v>1863</v>
      </c>
      <c r="D110" s="80" t="s">
        <v>1831</v>
      </c>
      <c r="E110" s="80">
        <v>57</v>
      </c>
      <c r="F110" s="80" t="s">
        <v>1848</v>
      </c>
      <c r="G110" s="80" t="s">
        <v>1849</v>
      </c>
      <c r="H110" s="80" t="s">
        <v>1850</v>
      </c>
      <c r="I110" s="80" t="s">
        <v>1866</v>
      </c>
      <c r="J110" s="80" t="s">
        <v>1836</v>
      </c>
      <c r="K110" s="80">
        <v>3</v>
      </c>
      <c r="L110" s="85">
        <v>51575</v>
      </c>
      <c r="M110" s="80">
        <v>15</v>
      </c>
      <c r="N110" s="80">
        <v>7.5</v>
      </c>
      <c r="O110" s="80" t="s">
        <v>384</v>
      </c>
      <c r="P110" s="80" t="s">
        <v>1844</v>
      </c>
      <c r="Q110" s="80" t="s">
        <v>649</v>
      </c>
      <c r="R110" s="85">
        <f t="shared" si="13"/>
        <v>154725</v>
      </c>
      <c r="S110" s="85">
        <f t="shared" si="14"/>
        <v>23208.75</v>
      </c>
      <c r="T110" s="85">
        <f t="shared" si="15"/>
        <v>131516.25</v>
      </c>
      <c r="U110" s="80">
        <f t="shared" si="16"/>
        <v>9863.71875</v>
      </c>
      <c r="V110" s="85">
        <f t="shared" si="17"/>
        <v>141379.96875</v>
      </c>
      <c r="W110" s="81">
        <v>7.4999999999999997E-2</v>
      </c>
      <c r="X110" s="85">
        <f t="shared" si="25"/>
        <v>9863.71875</v>
      </c>
      <c r="Y110" s="80">
        <v>2000</v>
      </c>
      <c r="Z110" s="85">
        <f t="shared" si="23"/>
        <v>143379.96875</v>
      </c>
      <c r="AA110" s="80" t="str" cm="1">
        <f t="array" ref="AA110">_xlfn.IFS(V110&gt;=150000,"High Cost",V110&gt;=0,"Normal Cost")</f>
        <v>Normal Cost</v>
      </c>
      <c r="AB110" s="85">
        <f t="shared" si="18"/>
        <v>14137.996875000001</v>
      </c>
      <c r="AC110" s="84">
        <f t="shared" si="19"/>
        <v>127241.971875</v>
      </c>
      <c r="AD110" s="80" t="str" cm="1">
        <f t="array" ref="AD110">_xlfn.IFS(E110&gt;=60,"Senior ",E110&gt;=18,"Adult",E110&gt;=0,"Child")</f>
        <v>Adult</v>
      </c>
      <c r="AE110" s="80" t="str">
        <f t="shared" si="20"/>
        <v>July</v>
      </c>
      <c r="AF110" s="80" t="str">
        <f t="shared" si="21"/>
        <v>00109</v>
      </c>
      <c r="AG110" s="80" t="str">
        <f t="shared" si="22"/>
        <v>Esther-Female</v>
      </c>
      <c r="AH110" s="85">
        <f t="shared" si="24"/>
        <v>112153.55602395827</v>
      </c>
    </row>
    <row r="111" spans="1:34" x14ac:dyDescent="0.3">
      <c r="A111" s="83">
        <v>45810</v>
      </c>
      <c r="B111" s="80" t="s">
        <v>1984</v>
      </c>
      <c r="C111" s="80" t="s">
        <v>1884</v>
      </c>
      <c r="D111" s="80" t="s">
        <v>1831</v>
      </c>
      <c r="E111" s="80">
        <v>55</v>
      </c>
      <c r="F111" s="80" t="s">
        <v>1832</v>
      </c>
      <c r="G111" s="80" t="s">
        <v>1860</v>
      </c>
      <c r="H111" s="80" t="s">
        <v>1834</v>
      </c>
      <c r="I111" s="80" t="s">
        <v>1843</v>
      </c>
      <c r="J111" s="80" t="s">
        <v>1836</v>
      </c>
      <c r="K111" s="80">
        <v>1</v>
      </c>
      <c r="L111" s="85">
        <v>57625</v>
      </c>
      <c r="M111" s="80">
        <v>15</v>
      </c>
      <c r="N111" s="80">
        <v>7.5</v>
      </c>
      <c r="O111" s="80" t="s">
        <v>392</v>
      </c>
      <c r="P111" s="80" t="s">
        <v>1852</v>
      </c>
      <c r="Q111" s="80" t="s">
        <v>643</v>
      </c>
      <c r="R111" s="85">
        <f t="shared" si="13"/>
        <v>57625</v>
      </c>
      <c r="S111" s="85">
        <f t="shared" si="14"/>
        <v>8643.75</v>
      </c>
      <c r="T111" s="85">
        <f t="shared" si="15"/>
        <v>48981.25</v>
      </c>
      <c r="U111" s="80">
        <f t="shared" si="16"/>
        <v>3673.59375</v>
      </c>
      <c r="V111" s="85">
        <f t="shared" si="17"/>
        <v>52654.84375</v>
      </c>
      <c r="W111" s="81">
        <v>7.4999999999999997E-2</v>
      </c>
      <c r="X111" s="85">
        <f t="shared" si="25"/>
        <v>3673.59375</v>
      </c>
      <c r="Y111" s="80">
        <v>2000</v>
      </c>
      <c r="Z111" s="85">
        <f t="shared" si="23"/>
        <v>54654.84375</v>
      </c>
      <c r="AA111" s="80" t="str" cm="1">
        <f t="array" ref="AA111">_xlfn.IFS(V111&gt;=150000,"High Cost",V111&gt;=0,"Normal Cost")</f>
        <v>Normal Cost</v>
      </c>
      <c r="AB111" s="85">
        <f t="shared" si="18"/>
        <v>0</v>
      </c>
      <c r="AC111" s="84">
        <f t="shared" si="19"/>
        <v>52654.84375</v>
      </c>
      <c r="AD111" s="80" t="str" cm="1">
        <f t="array" ref="AD111">_xlfn.IFS(E111&gt;=60,"Senior ",E111&gt;=18,"Adult",E111&gt;=0,"Child")</f>
        <v>Adult</v>
      </c>
      <c r="AE111" s="80" t="str">
        <f t="shared" si="20"/>
        <v>June</v>
      </c>
      <c r="AF111" s="80" t="str">
        <f t="shared" si="21"/>
        <v>00110</v>
      </c>
      <c r="AG111" s="80" t="str">
        <f t="shared" si="22"/>
        <v>Kabir-Female</v>
      </c>
      <c r="AH111" s="85">
        <f t="shared" si="24"/>
        <v>112153.55602395827</v>
      </c>
    </row>
    <row r="112" spans="1:34" x14ac:dyDescent="0.3">
      <c r="A112" s="83">
        <v>45830</v>
      </c>
      <c r="B112" s="80" t="s">
        <v>1985</v>
      </c>
      <c r="C112" s="80" t="s">
        <v>1839</v>
      </c>
      <c r="D112" s="80" t="s">
        <v>1831</v>
      </c>
      <c r="E112" s="80">
        <v>19</v>
      </c>
      <c r="F112" s="80" t="s">
        <v>1832</v>
      </c>
      <c r="G112" s="80" t="s">
        <v>1860</v>
      </c>
      <c r="H112" s="80" t="s">
        <v>1834</v>
      </c>
      <c r="I112" s="80" t="s">
        <v>1861</v>
      </c>
      <c r="J112" s="80" t="s">
        <v>1848</v>
      </c>
      <c r="K112" s="80">
        <v>2</v>
      </c>
      <c r="L112" s="85">
        <v>50323</v>
      </c>
      <c r="M112" s="80">
        <v>15</v>
      </c>
      <c r="N112" s="80">
        <v>7.5</v>
      </c>
      <c r="O112" s="80" t="s">
        <v>384</v>
      </c>
      <c r="P112" s="80" t="s">
        <v>1837</v>
      </c>
      <c r="Q112" s="80" t="s">
        <v>636</v>
      </c>
      <c r="R112" s="85">
        <f t="shared" si="13"/>
        <v>100646</v>
      </c>
      <c r="S112" s="85">
        <f t="shared" si="14"/>
        <v>15096.9</v>
      </c>
      <c r="T112" s="85">
        <f t="shared" si="15"/>
        <v>85549.1</v>
      </c>
      <c r="U112" s="80">
        <f t="shared" si="16"/>
        <v>6416.1824999999999</v>
      </c>
      <c r="V112" s="85">
        <f t="shared" si="17"/>
        <v>91965.282500000001</v>
      </c>
      <c r="W112" s="81">
        <v>7.4999999999999997E-2</v>
      </c>
      <c r="X112" s="85">
        <f t="shared" si="25"/>
        <v>6416.1824999999999</v>
      </c>
      <c r="Y112" s="80">
        <v>2000</v>
      </c>
      <c r="Z112" s="85">
        <f t="shared" si="23"/>
        <v>93965.282500000001</v>
      </c>
      <c r="AA112" s="80" t="str" cm="1">
        <f t="array" ref="AA112">_xlfn.IFS(V112&gt;=150000,"High Cost",V112&gt;=0,"Normal Cost")</f>
        <v>Normal Cost</v>
      </c>
      <c r="AB112" s="85">
        <f t="shared" si="18"/>
        <v>0</v>
      </c>
      <c r="AC112" s="84">
        <f t="shared" si="19"/>
        <v>91965.282500000001</v>
      </c>
      <c r="AD112" s="80" t="str" cm="1">
        <f t="array" ref="AD112">_xlfn.IFS(E112&gt;=60,"Senior ",E112&gt;=18,"Adult",E112&gt;=0,"Child")</f>
        <v>Adult</v>
      </c>
      <c r="AE112" s="80" t="str">
        <f t="shared" si="20"/>
        <v>June</v>
      </c>
      <c r="AF112" s="80" t="str">
        <f t="shared" si="21"/>
        <v>00111</v>
      </c>
      <c r="AG112" s="80" t="str">
        <f t="shared" si="22"/>
        <v>Bello-Female</v>
      </c>
      <c r="AH112" s="85">
        <f t="shared" si="24"/>
        <v>112153.55602395827</v>
      </c>
    </row>
    <row r="113" spans="1:34" x14ac:dyDescent="0.3">
      <c r="A113" s="83">
        <v>45842</v>
      </c>
      <c r="B113" s="80" t="s">
        <v>1986</v>
      </c>
      <c r="C113" s="80" t="s">
        <v>1863</v>
      </c>
      <c r="D113" s="80" t="s">
        <v>1847</v>
      </c>
      <c r="E113" s="80">
        <v>7</v>
      </c>
      <c r="F113" s="80" t="s">
        <v>1848</v>
      </c>
      <c r="G113" s="80" t="s">
        <v>1849</v>
      </c>
      <c r="H113" s="80" t="s">
        <v>1850</v>
      </c>
      <c r="I113" s="80" t="s">
        <v>1851</v>
      </c>
      <c r="J113" s="80" t="s">
        <v>1848</v>
      </c>
      <c r="K113" s="80">
        <v>4</v>
      </c>
      <c r="L113" s="85">
        <v>20490</v>
      </c>
      <c r="M113" s="80">
        <v>10</v>
      </c>
      <c r="N113" s="80">
        <v>7.5</v>
      </c>
      <c r="O113" s="80" t="s">
        <v>392</v>
      </c>
      <c r="P113" s="80" t="s">
        <v>1852</v>
      </c>
      <c r="Q113" s="80" t="s">
        <v>643</v>
      </c>
      <c r="R113" s="85">
        <f t="shared" si="13"/>
        <v>81960</v>
      </c>
      <c r="S113" s="85">
        <f t="shared" si="14"/>
        <v>8196</v>
      </c>
      <c r="T113" s="85">
        <f t="shared" si="15"/>
        <v>73764</v>
      </c>
      <c r="U113" s="80">
        <f t="shared" si="16"/>
        <v>5532.3</v>
      </c>
      <c r="V113" s="85">
        <f t="shared" si="17"/>
        <v>79296.3</v>
      </c>
      <c r="W113" s="81">
        <v>7.4999999999999997E-2</v>
      </c>
      <c r="X113" s="85">
        <f t="shared" si="25"/>
        <v>5532.3</v>
      </c>
      <c r="Y113" s="80">
        <v>2000</v>
      </c>
      <c r="Z113" s="85">
        <f t="shared" si="23"/>
        <v>81296.3</v>
      </c>
      <c r="AA113" s="80" t="str" cm="1">
        <f t="array" ref="AA113">_xlfn.IFS(V113&gt;=150000,"High Cost",V113&gt;=0,"Normal Cost")</f>
        <v>Normal Cost</v>
      </c>
      <c r="AB113" s="85">
        <f t="shared" si="18"/>
        <v>0</v>
      </c>
      <c r="AC113" s="84">
        <f t="shared" si="19"/>
        <v>79296.3</v>
      </c>
      <c r="AD113" s="80" t="str" cm="1">
        <f t="array" ref="AD113">_xlfn.IFS(E113&gt;=60,"Senior ",E113&gt;=18,"Adult",E113&gt;=0,"Child")</f>
        <v>Child</v>
      </c>
      <c r="AE113" s="80" t="str">
        <f t="shared" si="20"/>
        <v>July</v>
      </c>
      <c r="AF113" s="80" t="str">
        <f t="shared" si="21"/>
        <v>00112</v>
      </c>
      <c r="AG113" s="80" t="str">
        <f t="shared" si="22"/>
        <v>Esther-Male</v>
      </c>
      <c r="AH113" s="85">
        <f t="shared" si="24"/>
        <v>112153.55602395827</v>
      </c>
    </row>
    <row r="114" spans="1:34" x14ac:dyDescent="0.3">
      <c r="A114" s="83">
        <v>45830</v>
      </c>
      <c r="B114" s="80" t="s">
        <v>1987</v>
      </c>
      <c r="C114" s="80" t="s">
        <v>1846</v>
      </c>
      <c r="D114" s="80" t="s">
        <v>1847</v>
      </c>
      <c r="E114" s="80">
        <v>7</v>
      </c>
      <c r="F114" s="80" t="s">
        <v>1832</v>
      </c>
      <c r="G114" s="80" t="s">
        <v>1860</v>
      </c>
      <c r="H114" s="80" t="s">
        <v>1834</v>
      </c>
      <c r="I114" s="80" t="s">
        <v>1861</v>
      </c>
      <c r="J114" s="80" t="s">
        <v>1858</v>
      </c>
      <c r="K114" s="80">
        <v>3</v>
      </c>
      <c r="L114" s="85">
        <v>59366</v>
      </c>
      <c r="M114" s="80">
        <v>15</v>
      </c>
      <c r="N114" s="80">
        <v>7.5</v>
      </c>
      <c r="O114" s="80" t="s">
        <v>384</v>
      </c>
      <c r="P114" s="80" t="s">
        <v>1837</v>
      </c>
      <c r="Q114" s="80" t="s">
        <v>649</v>
      </c>
      <c r="R114" s="85">
        <f t="shared" si="13"/>
        <v>178098</v>
      </c>
      <c r="S114" s="85">
        <f t="shared" si="14"/>
        <v>26714.7</v>
      </c>
      <c r="T114" s="85">
        <f t="shared" si="15"/>
        <v>151383.29999999999</v>
      </c>
      <c r="U114" s="80">
        <f t="shared" si="16"/>
        <v>11353.747499999999</v>
      </c>
      <c r="V114" s="85">
        <f t="shared" si="17"/>
        <v>162737.04749999999</v>
      </c>
      <c r="W114" s="81">
        <v>7.4999999999999997E-2</v>
      </c>
      <c r="X114" s="85">
        <f t="shared" si="25"/>
        <v>11353.747499999999</v>
      </c>
      <c r="Y114" s="80">
        <v>2000</v>
      </c>
      <c r="Z114" s="85">
        <f t="shared" si="23"/>
        <v>164737.04749999999</v>
      </c>
      <c r="AA114" s="80" t="str" cm="1">
        <f t="array" ref="AA114">_xlfn.IFS(V114&gt;=150000,"High Cost",V114&gt;=0,"Normal Cost")</f>
        <v>High Cost</v>
      </c>
      <c r="AB114" s="85">
        <f t="shared" si="18"/>
        <v>0</v>
      </c>
      <c r="AC114" s="84">
        <f t="shared" si="19"/>
        <v>162737.04749999999</v>
      </c>
      <c r="AD114" s="80" t="str" cm="1">
        <f t="array" ref="AD114">_xlfn.IFS(E114&gt;=60,"Senior ",E114&gt;=18,"Adult",E114&gt;=0,"Child")</f>
        <v>Child</v>
      </c>
      <c r="AE114" s="80" t="str">
        <f t="shared" si="20"/>
        <v>June</v>
      </c>
      <c r="AF114" s="80" t="str">
        <f t="shared" si="21"/>
        <v>00113</v>
      </c>
      <c r="AG114" s="80" t="str">
        <f t="shared" si="22"/>
        <v>Hauwa-Male</v>
      </c>
      <c r="AH114" s="85">
        <f t="shared" si="24"/>
        <v>112153.55602395827</v>
      </c>
    </row>
    <row r="115" spans="1:34" x14ac:dyDescent="0.3">
      <c r="A115" s="83">
        <v>45833</v>
      </c>
      <c r="B115" s="80" t="s">
        <v>1988</v>
      </c>
      <c r="C115" s="80" t="s">
        <v>1839</v>
      </c>
      <c r="D115" s="80" t="s">
        <v>1831</v>
      </c>
      <c r="E115" s="80">
        <v>50</v>
      </c>
      <c r="F115" s="80" t="s">
        <v>1864</v>
      </c>
      <c r="G115" s="80" t="s">
        <v>1865</v>
      </c>
      <c r="H115" s="80" t="s">
        <v>1842</v>
      </c>
      <c r="I115" s="80" t="s">
        <v>1861</v>
      </c>
      <c r="J115" s="80" t="s">
        <v>1858</v>
      </c>
      <c r="K115" s="80">
        <v>5</v>
      </c>
      <c r="L115" s="85">
        <v>14946</v>
      </c>
      <c r="M115" s="80">
        <v>10</v>
      </c>
      <c r="N115" s="80">
        <v>7.5</v>
      </c>
      <c r="O115" s="80" t="s">
        <v>372</v>
      </c>
      <c r="P115" s="80" t="s">
        <v>1837</v>
      </c>
      <c r="Q115" s="80" t="s">
        <v>665</v>
      </c>
      <c r="R115" s="85">
        <f t="shared" si="13"/>
        <v>74730</v>
      </c>
      <c r="S115" s="85">
        <f t="shared" si="14"/>
        <v>7473</v>
      </c>
      <c r="T115" s="85">
        <f t="shared" si="15"/>
        <v>67257</v>
      </c>
      <c r="U115" s="80">
        <f t="shared" si="16"/>
        <v>5044.2749999999996</v>
      </c>
      <c r="V115" s="85">
        <f t="shared" si="17"/>
        <v>72301.274999999994</v>
      </c>
      <c r="W115" s="81">
        <v>7.4999999999999997E-2</v>
      </c>
      <c r="X115" s="85">
        <f t="shared" si="25"/>
        <v>5044.2749999999996</v>
      </c>
      <c r="Y115" s="80">
        <v>2000</v>
      </c>
      <c r="Z115" s="85">
        <f t="shared" si="23"/>
        <v>74301.274999999994</v>
      </c>
      <c r="AA115" s="80" t="str" cm="1">
        <f t="array" ref="AA115">_xlfn.IFS(V115&gt;=150000,"High Cost",V115&gt;=0,"Normal Cost")</f>
        <v>Normal Cost</v>
      </c>
      <c r="AB115" s="85">
        <f t="shared" si="18"/>
        <v>0</v>
      </c>
      <c r="AC115" s="84">
        <f t="shared" si="19"/>
        <v>72301.274999999994</v>
      </c>
      <c r="AD115" s="80" t="str" cm="1">
        <f t="array" ref="AD115">_xlfn.IFS(E115&gt;=60,"Senior ",E115&gt;=18,"Adult",E115&gt;=0,"Child")</f>
        <v>Adult</v>
      </c>
      <c r="AE115" s="80" t="str">
        <f t="shared" si="20"/>
        <v>June</v>
      </c>
      <c r="AF115" s="80" t="str">
        <f t="shared" si="21"/>
        <v>00114</v>
      </c>
      <c r="AG115" s="80" t="str">
        <f t="shared" si="22"/>
        <v>Bello-Female</v>
      </c>
      <c r="AH115" s="85">
        <f t="shared" si="24"/>
        <v>112153.55602395827</v>
      </c>
    </row>
    <row r="116" spans="1:34" x14ac:dyDescent="0.3">
      <c r="A116" s="83">
        <v>45836</v>
      </c>
      <c r="B116" s="80" t="s">
        <v>1989</v>
      </c>
      <c r="C116" s="80" t="s">
        <v>1882</v>
      </c>
      <c r="D116" s="80" t="s">
        <v>1831</v>
      </c>
      <c r="E116" s="80">
        <v>66</v>
      </c>
      <c r="F116" s="80" t="s">
        <v>1855</v>
      </c>
      <c r="G116" s="80" t="s">
        <v>1856</v>
      </c>
      <c r="H116" s="80" t="s">
        <v>1857</v>
      </c>
      <c r="I116" s="80" t="s">
        <v>1835</v>
      </c>
      <c r="J116" s="80" t="s">
        <v>1836</v>
      </c>
      <c r="K116" s="80">
        <v>2</v>
      </c>
      <c r="L116" s="85">
        <v>3299</v>
      </c>
      <c r="M116" s="80">
        <v>10</v>
      </c>
      <c r="N116" s="80">
        <v>7.5</v>
      </c>
      <c r="O116" s="80" t="s">
        <v>392</v>
      </c>
      <c r="P116" s="80" t="s">
        <v>1852</v>
      </c>
      <c r="Q116" s="80" t="s">
        <v>665</v>
      </c>
      <c r="R116" s="85">
        <f t="shared" si="13"/>
        <v>6598</v>
      </c>
      <c r="S116" s="85">
        <f t="shared" si="14"/>
        <v>659.80000000000007</v>
      </c>
      <c r="T116" s="85">
        <f t="shared" si="15"/>
        <v>5938.2</v>
      </c>
      <c r="U116" s="80">
        <f t="shared" si="16"/>
        <v>445.36499999999995</v>
      </c>
      <c r="V116" s="85">
        <f t="shared" si="17"/>
        <v>6383.5649999999996</v>
      </c>
      <c r="W116" s="81">
        <v>7.4999999999999997E-2</v>
      </c>
      <c r="X116" s="85">
        <f t="shared" si="25"/>
        <v>445.36499999999995</v>
      </c>
      <c r="Y116" s="80">
        <v>2000</v>
      </c>
      <c r="Z116" s="85">
        <f t="shared" si="23"/>
        <v>8383.5649999999987</v>
      </c>
      <c r="AA116" s="80" t="str" cm="1">
        <f t="array" ref="AA116">_xlfn.IFS(V116&gt;=150000,"High Cost",V116&gt;=0,"Normal Cost")</f>
        <v>Normal Cost</v>
      </c>
      <c r="AB116" s="85">
        <f t="shared" si="18"/>
        <v>0</v>
      </c>
      <c r="AC116" s="84">
        <f t="shared" si="19"/>
        <v>6383.5649999999996</v>
      </c>
      <c r="AD116" s="80" t="str" cm="1">
        <f t="array" ref="AD116">_xlfn.IFS(E116&gt;=60,"Senior ",E116&gt;=18,"Adult",E116&gt;=0,"Child")</f>
        <v xml:space="preserve">Senior </v>
      </c>
      <c r="AE116" s="80" t="str">
        <f t="shared" si="20"/>
        <v>June</v>
      </c>
      <c r="AF116" s="80" t="str">
        <f t="shared" si="21"/>
        <v>00115</v>
      </c>
      <c r="AG116" s="80" t="str">
        <f t="shared" si="22"/>
        <v>Ifeanyi-Female</v>
      </c>
      <c r="AH116" s="85">
        <f t="shared" si="24"/>
        <v>112153.55602395827</v>
      </c>
    </row>
    <row r="117" spans="1:34" x14ac:dyDescent="0.3">
      <c r="A117" s="83">
        <v>45838</v>
      </c>
      <c r="B117" s="80" t="s">
        <v>1990</v>
      </c>
      <c r="C117" s="80" t="s">
        <v>106</v>
      </c>
      <c r="D117" s="80" t="s">
        <v>1847</v>
      </c>
      <c r="E117" s="80">
        <v>50</v>
      </c>
      <c r="F117" s="80" t="s">
        <v>1832</v>
      </c>
      <c r="G117" s="80" t="s">
        <v>1833</v>
      </c>
      <c r="H117" s="80" t="s">
        <v>1834</v>
      </c>
      <c r="I117" s="80" t="s">
        <v>1851</v>
      </c>
      <c r="J117" s="80" t="s">
        <v>1858</v>
      </c>
      <c r="K117" s="80">
        <v>3</v>
      </c>
      <c r="L117" s="85">
        <v>1552</v>
      </c>
      <c r="M117" s="80">
        <v>5</v>
      </c>
      <c r="N117" s="80">
        <v>7.5</v>
      </c>
      <c r="O117" s="80" t="s">
        <v>392</v>
      </c>
      <c r="P117" s="80" t="s">
        <v>1852</v>
      </c>
      <c r="Q117" s="80" t="s">
        <v>643</v>
      </c>
      <c r="R117" s="85">
        <f t="shared" si="13"/>
        <v>4656</v>
      </c>
      <c r="S117" s="85">
        <f t="shared" si="14"/>
        <v>232.8</v>
      </c>
      <c r="T117" s="85">
        <f t="shared" si="15"/>
        <v>4423.2</v>
      </c>
      <c r="U117" s="80">
        <f t="shared" si="16"/>
        <v>331.73999999999995</v>
      </c>
      <c r="V117" s="85">
        <f t="shared" si="17"/>
        <v>4754.9399999999996</v>
      </c>
      <c r="W117" s="81">
        <v>7.4999999999999997E-2</v>
      </c>
      <c r="X117" s="85">
        <f t="shared" si="25"/>
        <v>331.73999999999995</v>
      </c>
      <c r="Y117" s="80">
        <v>2000</v>
      </c>
      <c r="Z117" s="85">
        <f t="shared" si="23"/>
        <v>6754.94</v>
      </c>
      <c r="AA117" s="80" t="str" cm="1">
        <f t="array" ref="AA117">_xlfn.IFS(V117&gt;=150000,"High Cost",V117&gt;=0,"Normal Cost")</f>
        <v>Normal Cost</v>
      </c>
      <c r="AB117" s="85">
        <f t="shared" si="18"/>
        <v>0</v>
      </c>
      <c r="AC117" s="84">
        <f t="shared" si="19"/>
        <v>4754.9399999999996</v>
      </c>
      <c r="AD117" s="80" t="str" cm="1">
        <f t="array" ref="AD117">_xlfn.IFS(E117&gt;=60,"Senior ",E117&gt;=18,"Adult",E117&gt;=0,"Child")</f>
        <v>Adult</v>
      </c>
      <c r="AE117" s="80" t="str">
        <f t="shared" si="20"/>
        <v>June</v>
      </c>
      <c r="AF117" s="80" t="str">
        <f t="shared" si="21"/>
        <v>00116</v>
      </c>
      <c r="AG117" s="80" t="str">
        <f t="shared" si="22"/>
        <v>Aisha-Male</v>
      </c>
      <c r="AH117" s="85">
        <f t="shared" si="24"/>
        <v>112153.55602395827</v>
      </c>
    </row>
    <row r="118" spans="1:34" x14ac:dyDescent="0.3">
      <c r="A118" s="83">
        <v>45866</v>
      </c>
      <c r="B118" s="80" t="s">
        <v>1991</v>
      </c>
      <c r="C118" s="80" t="s">
        <v>1830</v>
      </c>
      <c r="D118" s="80" t="s">
        <v>1831</v>
      </c>
      <c r="E118" s="80">
        <v>70</v>
      </c>
      <c r="F118" s="80" t="s">
        <v>1832</v>
      </c>
      <c r="G118" s="80" t="s">
        <v>1860</v>
      </c>
      <c r="H118" s="80" t="s">
        <v>1834</v>
      </c>
      <c r="I118" s="80" t="s">
        <v>1866</v>
      </c>
      <c r="J118" s="80" t="s">
        <v>1836</v>
      </c>
      <c r="K118" s="80">
        <v>2</v>
      </c>
      <c r="L118" s="85">
        <v>67909</v>
      </c>
      <c r="M118" s="80">
        <v>5</v>
      </c>
      <c r="N118" s="80">
        <v>7.5</v>
      </c>
      <c r="O118" s="80" t="s">
        <v>384</v>
      </c>
      <c r="P118" s="80" t="s">
        <v>1844</v>
      </c>
      <c r="Q118" s="80" t="s">
        <v>649</v>
      </c>
      <c r="R118" s="85">
        <f t="shared" si="13"/>
        <v>135818</v>
      </c>
      <c r="S118" s="85">
        <f t="shared" si="14"/>
        <v>6790.9000000000005</v>
      </c>
      <c r="T118" s="85">
        <f t="shared" si="15"/>
        <v>129027.1</v>
      </c>
      <c r="U118" s="80">
        <f t="shared" si="16"/>
        <v>9677.0324999999993</v>
      </c>
      <c r="V118" s="85">
        <f t="shared" si="17"/>
        <v>138704.13250000001</v>
      </c>
      <c r="W118" s="81">
        <v>7.4999999999999997E-2</v>
      </c>
      <c r="X118" s="85">
        <f t="shared" si="25"/>
        <v>9677.0324999999993</v>
      </c>
      <c r="Y118" s="80">
        <v>2000</v>
      </c>
      <c r="Z118" s="85">
        <f t="shared" si="23"/>
        <v>140704.13250000001</v>
      </c>
      <c r="AA118" s="80" t="str" cm="1">
        <f t="array" ref="AA118">_xlfn.IFS(V118&gt;=150000,"High Cost",V118&gt;=0,"Normal Cost")</f>
        <v>Normal Cost</v>
      </c>
      <c r="AB118" s="85">
        <f t="shared" si="18"/>
        <v>13870.413250000001</v>
      </c>
      <c r="AC118" s="84">
        <f t="shared" si="19"/>
        <v>124833.71925000001</v>
      </c>
      <c r="AD118" s="80" t="str" cm="1">
        <f t="array" ref="AD118">_xlfn.IFS(E118&gt;=60,"Senior ",E118&gt;=18,"Adult",E118&gt;=0,"Child")</f>
        <v xml:space="preserve">Senior </v>
      </c>
      <c r="AE118" s="80" t="str">
        <f t="shared" si="20"/>
        <v>July</v>
      </c>
      <c r="AF118" s="80" t="str">
        <f t="shared" si="21"/>
        <v>00117</v>
      </c>
      <c r="AG118" s="80" t="str">
        <f t="shared" si="22"/>
        <v>Joy-Female</v>
      </c>
      <c r="AH118" s="85">
        <f t="shared" si="24"/>
        <v>112153.55602395827</v>
      </c>
    </row>
    <row r="119" spans="1:34" x14ac:dyDescent="0.3">
      <c r="A119" s="83">
        <v>45863</v>
      </c>
      <c r="B119" s="80" t="s">
        <v>1992</v>
      </c>
      <c r="C119" s="80" t="s">
        <v>106</v>
      </c>
      <c r="D119" s="80" t="s">
        <v>1831</v>
      </c>
      <c r="E119" s="80">
        <v>53</v>
      </c>
      <c r="F119" s="80" t="s">
        <v>1832</v>
      </c>
      <c r="G119" s="80" t="s">
        <v>1860</v>
      </c>
      <c r="H119" s="80" t="s">
        <v>1834</v>
      </c>
      <c r="I119" s="80" t="s">
        <v>1851</v>
      </c>
      <c r="J119" s="80" t="s">
        <v>1836</v>
      </c>
      <c r="K119" s="80">
        <v>4</v>
      </c>
      <c r="L119" s="85">
        <v>58569</v>
      </c>
      <c r="M119" s="80">
        <v>10</v>
      </c>
      <c r="N119" s="80">
        <v>7.5</v>
      </c>
      <c r="O119" s="80" t="s">
        <v>384</v>
      </c>
      <c r="P119" s="80" t="s">
        <v>1844</v>
      </c>
      <c r="Q119" s="80" t="s">
        <v>636</v>
      </c>
      <c r="R119" s="85">
        <f t="shared" si="13"/>
        <v>234276</v>
      </c>
      <c r="S119" s="85">
        <f t="shared" si="14"/>
        <v>23427.600000000002</v>
      </c>
      <c r="T119" s="85">
        <f t="shared" si="15"/>
        <v>210848.4</v>
      </c>
      <c r="U119" s="80">
        <f t="shared" si="16"/>
        <v>15813.63</v>
      </c>
      <c r="V119" s="85">
        <f t="shared" si="17"/>
        <v>226662.03</v>
      </c>
      <c r="W119" s="81">
        <v>7.4999999999999997E-2</v>
      </c>
      <c r="X119" s="85">
        <f t="shared" si="25"/>
        <v>15813.63</v>
      </c>
      <c r="Y119" s="80">
        <v>2000</v>
      </c>
      <c r="Z119" s="85">
        <f t="shared" si="23"/>
        <v>228662.03</v>
      </c>
      <c r="AA119" s="80" t="str" cm="1">
        <f t="array" ref="AA119">_xlfn.IFS(V119&gt;=150000,"High Cost",V119&gt;=0,"Normal Cost")</f>
        <v>High Cost</v>
      </c>
      <c r="AB119" s="85">
        <f t="shared" si="18"/>
        <v>22666.203000000001</v>
      </c>
      <c r="AC119" s="84">
        <f t="shared" si="19"/>
        <v>203995.82699999999</v>
      </c>
      <c r="AD119" s="80" t="str" cm="1">
        <f t="array" ref="AD119">_xlfn.IFS(E119&gt;=60,"Senior ",E119&gt;=18,"Adult",E119&gt;=0,"Child")</f>
        <v>Adult</v>
      </c>
      <c r="AE119" s="80" t="str">
        <f t="shared" si="20"/>
        <v>July</v>
      </c>
      <c r="AF119" s="80" t="str">
        <f t="shared" si="21"/>
        <v>00118</v>
      </c>
      <c r="AG119" s="80" t="str">
        <f t="shared" si="22"/>
        <v>Aisha-Female</v>
      </c>
      <c r="AH119" s="85">
        <f t="shared" si="24"/>
        <v>112153.55602395827</v>
      </c>
    </row>
    <row r="120" spans="1:34" x14ac:dyDescent="0.3">
      <c r="A120" s="83">
        <v>45855</v>
      </c>
      <c r="B120" s="80" t="s">
        <v>1993</v>
      </c>
      <c r="C120" s="80" t="s">
        <v>1882</v>
      </c>
      <c r="D120" s="80" t="s">
        <v>1847</v>
      </c>
      <c r="E120" s="80">
        <v>59</v>
      </c>
      <c r="F120" s="80" t="s">
        <v>1855</v>
      </c>
      <c r="G120" s="80" t="s">
        <v>1878</v>
      </c>
      <c r="H120" s="80" t="s">
        <v>1857</v>
      </c>
      <c r="I120" s="80" t="s">
        <v>1835</v>
      </c>
      <c r="J120" s="80" t="s">
        <v>1848</v>
      </c>
      <c r="K120" s="80">
        <v>3</v>
      </c>
      <c r="L120" s="85">
        <v>22200</v>
      </c>
      <c r="M120" s="80">
        <v>5</v>
      </c>
      <c r="N120" s="80">
        <v>7.5</v>
      </c>
      <c r="O120" s="80" t="s">
        <v>392</v>
      </c>
      <c r="P120" s="80" t="s">
        <v>1844</v>
      </c>
      <c r="Q120" s="80" t="s">
        <v>665</v>
      </c>
      <c r="R120" s="85">
        <f t="shared" si="13"/>
        <v>66600</v>
      </c>
      <c r="S120" s="85">
        <f t="shared" si="14"/>
        <v>3330</v>
      </c>
      <c r="T120" s="85">
        <f t="shared" si="15"/>
        <v>63270</v>
      </c>
      <c r="U120" s="80">
        <f t="shared" si="16"/>
        <v>4745.25</v>
      </c>
      <c r="V120" s="85">
        <f t="shared" si="17"/>
        <v>68015.25</v>
      </c>
      <c r="W120" s="81">
        <v>7.4999999999999997E-2</v>
      </c>
      <c r="X120" s="85">
        <f t="shared" si="25"/>
        <v>4745.25</v>
      </c>
      <c r="Y120" s="80">
        <v>2000</v>
      </c>
      <c r="Z120" s="85">
        <f t="shared" si="23"/>
        <v>70015.25</v>
      </c>
      <c r="AA120" s="80" t="str" cm="1">
        <f t="array" ref="AA120">_xlfn.IFS(V120&gt;=150000,"High Cost",V120&gt;=0,"Normal Cost")</f>
        <v>Normal Cost</v>
      </c>
      <c r="AB120" s="85">
        <f t="shared" si="18"/>
        <v>6801.5250000000005</v>
      </c>
      <c r="AC120" s="84">
        <f t="shared" si="19"/>
        <v>61213.724999999999</v>
      </c>
      <c r="AD120" s="80" t="str" cm="1">
        <f t="array" ref="AD120">_xlfn.IFS(E120&gt;=60,"Senior ",E120&gt;=18,"Adult",E120&gt;=0,"Child")</f>
        <v>Adult</v>
      </c>
      <c r="AE120" s="80" t="str">
        <f t="shared" si="20"/>
        <v>July</v>
      </c>
      <c r="AF120" s="80" t="str">
        <f t="shared" si="21"/>
        <v>00119</v>
      </c>
      <c r="AG120" s="80" t="str">
        <f t="shared" si="22"/>
        <v>Ifeanyi-Male</v>
      </c>
      <c r="AH120" s="85">
        <f t="shared" si="24"/>
        <v>112153.55602395827</v>
      </c>
    </row>
    <row r="121" spans="1:34" x14ac:dyDescent="0.3">
      <c r="A121" s="83">
        <v>45813</v>
      </c>
      <c r="B121" s="80" t="s">
        <v>1994</v>
      </c>
      <c r="C121" s="80" t="s">
        <v>1877</v>
      </c>
      <c r="D121" s="80" t="s">
        <v>1847</v>
      </c>
      <c r="E121" s="80">
        <v>9</v>
      </c>
      <c r="F121" s="80" t="s">
        <v>1855</v>
      </c>
      <c r="G121" s="80" t="s">
        <v>1878</v>
      </c>
      <c r="H121" s="80" t="s">
        <v>1857</v>
      </c>
      <c r="I121" s="80" t="s">
        <v>1851</v>
      </c>
      <c r="J121" s="80" t="s">
        <v>1858</v>
      </c>
      <c r="K121" s="80">
        <v>5</v>
      </c>
      <c r="L121" s="85">
        <v>49699</v>
      </c>
      <c r="M121" s="80">
        <v>5</v>
      </c>
      <c r="N121" s="80">
        <v>7.5</v>
      </c>
      <c r="O121" s="80" t="s">
        <v>392</v>
      </c>
      <c r="P121" s="80" t="s">
        <v>1852</v>
      </c>
      <c r="Q121" s="80" t="s">
        <v>643</v>
      </c>
      <c r="R121" s="85">
        <f t="shared" si="13"/>
        <v>248495</v>
      </c>
      <c r="S121" s="85">
        <f t="shared" si="14"/>
        <v>12424.75</v>
      </c>
      <c r="T121" s="85">
        <f t="shared" si="15"/>
        <v>236070.25</v>
      </c>
      <c r="U121" s="80">
        <f t="shared" si="16"/>
        <v>17705.268749999999</v>
      </c>
      <c r="V121" s="85">
        <f t="shared" si="17"/>
        <v>253775.51874999999</v>
      </c>
      <c r="W121" s="81">
        <v>7.4999999999999997E-2</v>
      </c>
      <c r="X121" s="85">
        <f t="shared" si="25"/>
        <v>17705.268749999999</v>
      </c>
      <c r="Y121" s="80">
        <v>2000</v>
      </c>
      <c r="Z121" s="85">
        <f t="shared" si="23"/>
        <v>255775.51874999999</v>
      </c>
      <c r="AA121" s="80" t="str" cm="1">
        <f t="array" ref="AA121">_xlfn.IFS(V121&gt;=150000,"High Cost",V121&gt;=0,"Normal Cost")</f>
        <v>High Cost</v>
      </c>
      <c r="AB121" s="85">
        <f t="shared" si="18"/>
        <v>0</v>
      </c>
      <c r="AC121" s="84">
        <f t="shared" si="19"/>
        <v>253775.51874999999</v>
      </c>
      <c r="AD121" s="80" t="str" cm="1">
        <f t="array" ref="AD121">_xlfn.IFS(E121&gt;=60,"Senior ",E121&gt;=18,"Adult",E121&gt;=0,"Child")</f>
        <v>Child</v>
      </c>
      <c r="AE121" s="80" t="str">
        <f t="shared" si="20"/>
        <v>June</v>
      </c>
      <c r="AF121" s="80" t="str">
        <f t="shared" si="21"/>
        <v>00120</v>
      </c>
      <c r="AG121" s="80" t="str">
        <f t="shared" si="22"/>
        <v>Chiamaka-Male</v>
      </c>
      <c r="AH121" s="85">
        <f t="shared" si="24"/>
        <v>112153.55602395827</v>
      </c>
    </row>
    <row r="122" spans="1:34" x14ac:dyDescent="0.3">
      <c r="A122" s="83">
        <v>45859</v>
      </c>
      <c r="B122" s="80" t="s">
        <v>1995</v>
      </c>
      <c r="C122" s="80" t="s">
        <v>1830</v>
      </c>
      <c r="D122" s="80" t="s">
        <v>1831</v>
      </c>
      <c r="E122" s="80">
        <v>59</v>
      </c>
      <c r="F122" s="80" t="s">
        <v>1848</v>
      </c>
      <c r="G122" s="80" t="s">
        <v>1849</v>
      </c>
      <c r="H122" s="80" t="s">
        <v>1850</v>
      </c>
      <c r="I122" s="80" t="s">
        <v>1843</v>
      </c>
      <c r="J122" s="80" t="s">
        <v>1836</v>
      </c>
      <c r="K122" s="80">
        <v>1</v>
      </c>
      <c r="L122" s="85">
        <v>41337</v>
      </c>
      <c r="M122" s="80">
        <v>0</v>
      </c>
      <c r="N122" s="80">
        <v>7.5</v>
      </c>
      <c r="O122" s="80" t="s">
        <v>384</v>
      </c>
      <c r="P122" s="80" t="s">
        <v>1837</v>
      </c>
      <c r="Q122" s="80" t="s">
        <v>643</v>
      </c>
      <c r="R122" s="85">
        <f t="shared" si="13"/>
        <v>41337</v>
      </c>
      <c r="S122" s="85">
        <f t="shared" si="14"/>
        <v>0</v>
      </c>
      <c r="T122" s="85">
        <f t="shared" si="15"/>
        <v>41337</v>
      </c>
      <c r="U122" s="80">
        <f t="shared" si="16"/>
        <v>3100.2750000000001</v>
      </c>
      <c r="V122" s="85">
        <f t="shared" si="17"/>
        <v>44437.275000000001</v>
      </c>
      <c r="W122" s="81">
        <v>7.4999999999999997E-2</v>
      </c>
      <c r="X122" s="85">
        <f t="shared" si="25"/>
        <v>3100.2750000000001</v>
      </c>
      <c r="Y122" s="80">
        <v>2000</v>
      </c>
      <c r="Z122" s="85">
        <f t="shared" si="23"/>
        <v>46437.275000000001</v>
      </c>
      <c r="AA122" s="80" t="str" cm="1">
        <f t="array" ref="AA122">_xlfn.IFS(V122&gt;=150000,"High Cost",V122&gt;=0,"Normal Cost")</f>
        <v>Normal Cost</v>
      </c>
      <c r="AB122" s="85">
        <f t="shared" si="18"/>
        <v>0</v>
      </c>
      <c r="AC122" s="84">
        <f t="shared" si="19"/>
        <v>44437.275000000001</v>
      </c>
      <c r="AD122" s="80" t="str" cm="1">
        <f t="array" ref="AD122">_xlfn.IFS(E122&gt;=60,"Senior ",E122&gt;=18,"Adult",E122&gt;=0,"Child")</f>
        <v>Adult</v>
      </c>
      <c r="AE122" s="80" t="str">
        <f t="shared" si="20"/>
        <v>July</v>
      </c>
      <c r="AF122" s="80" t="str">
        <f t="shared" si="21"/>
        <v>00121</v>
      </c>
      <c r="AG122" s="80" t="str">
        <f t="shared" si="22"/>
        <v>Joy-Female</v>
      </c>
      <c r="AH122" s="85">
        <f t="shared" si="24"/>
        <v>112153.55602395827</v>
      </c>
    </row>
    <row r="123" spans="1:34" x14ac:dyDescent="0.3">
      <c r="A123" s="83">
        <v>45814</v>
      </c>
      <c r="B123" s="80" t="s">
        <v>1996</v>
      </c>
      <c r="C123" s="80" t="s">
        <v>1880</v>
      </c>
      <c r="D123" s="80" t="s">
        <v>1831</v>
      </c>
      <c r="E123" s="80">
        <v>11</v>
      </c>
      <c r="F123" s="80" t="s">
        <v>1840</v>
      </c>
      <c r="G123" s="80" t="s">
        <v>1890</v>
      </c>
      <c r="H123" s="80" t="s">
        <v>1891</v>
      </c>
      <c r="I123" s="80" t="s">
        <v>1861</v>
      </c>
      <c r="J123" s="80" t="s">
        <v>1836</v>
      </c>
      <c r="K123" s="80">
        <v>4</v>
      </c>
      <c r="L123" s="85">
        <v>35951</v>
      </c>
      <c r="M123" s="80">
        <v>10</v>
      </c>
      <c r="N123" s="80">
        <v>7.5</v>
      </c>
      <c r="O123" s="80" t="s">
        <v>372</v>
      </c>
      <c r="P123" s="80" t="s">
        <v>1852</v>
      </c>
      <c r="Q123" s="80" t="s">
        <v>665</v>
      </c>
      <c r="R123" s="85">
        <f t="shared" si="13"/>
        <v>143804</v>
      </c>
      <c r="S123" s="85">
        <f t="shared" si="14"/>
        <v>14380.400000000001</v>
      </c>
      <c r="T123" s="85">
        <f t="shared" si="15"/>
        <v>129423.6</v>
      </c>
      <c r="U123" s="80">
        <f t="shared" si="16"/>
        <v>9706.77</v>
      </c>
      <c r="V123" s="85">
        <f t="shared" si="17"/>
        <v>139130.37</v>
      </c>
      <c r="W123" s="81">
        <v>7.4999999999999997E-2</v>
      </c>
      <c r="X123" s="85">
        <f t="shared" si="25"/>
        <v>9706.77</v>
      </c>
      <c r="Y123" s="80">
        <v>2000</v>
      </c>
      <c r="Z123" s="85">
        <f t="shared" si="23"/>
        <v>141130.37</v>
      </c>
      <c r="AA123" s="80" t="str" cm="1">
        <f t="array" ref="AA123">_xlfn.IFS(V123&gt;=150000,"High Cost",V123&gt;=0,"Normal Cost")</f>
        <v>Normal Cost</v>
      </c>
      <c r="AB123" s="85">
        <f t="shared" si="18"/>
        <v>0</v>
      </c>
      <c r="AC123" s="84">
        <f t="shared" si="19"/>
        <v>139130.37</v>
      </c>
      <c r="AD123" s="80" t="str" cm="1">
        <f t="array" ref="AD123">_xlfn.IFS(E123&gt;=60,"Senior ",E123&gt;=18,"Adult",E123&gt;=0,"Child")</f>
        <v>Child</v>
      </c>
      <c r="AE123" s="80" t="str">
        <f t="shared" si="20"/>
        <v>June</v>
      </c>
      <c r="AF123" s="80" t="str">
        <f t="shared" si="21"/>
        <v>00122</v>
      </c>
      <c r="AG123" s="80" t="str">
        <f t="shared" si="22"/>
        <v>Daniel-Female</v>
      </c>
      <c r="AH123" s="85">
        <f t="shared" si="24"/>
        <v>112153.55602395827</v>
      </c>
    </row>
    <row r="124" spans="1:34" x14ac:dyDescent="0.3">
      <c r="A124" s="83">
        <v>45854</v>
      </c>
      <c r="B124" s="80" t="s">
        <v>1997</v>
      </c>
      <c r="C124" s="80" t="s">
        <v>106</v>
      </c>
      <c r="D124" s="80" t="s">
        <v>1831</v>
      </c>
      <c r="E124" s="80">
        <v>4</v>
      </c>
      <c r="F124" s="80" t="s">
        <v>1872</v>
      </c>
      <c r="G124" s="80" t="s">
        <v>1886</v>
      </c>
      <c r="H124" s="80" t="s">
        <v>1887</v>
      </c>
      <c r="I124" s="80" t="s">
        <v>1843</v>
      </c>
      <c r="J124" s="80" t="s">
        <v>1858</v>
      </c>
      <c r="K124" s="80">
        <v>1</v>
      </c>
      <c r="L124" s="85">
        <v>20617</v>
      </c>
      <c r="M124" s="80">
        <v>15</v>
      </c>
      <c r="N124" s="80">
        <v>7.5</v>
      </c>
      <c r="O124" s="80" t="s">
        <v>392</v>
      </c>
      <c r="P124" s="80" t="s">
        <v>1852</v>
      </c>
      <c r="Q124" s="80" t="s">
        <v>636</v>
      </c>
      <c r="R124" s="85">
        <f t="shared" si="13"/>
        <v>20617</v>
      </c>
      <c r="S124" s="85">
        <f t="shared" si="14"/>
        <v>3092.5499999999997</v>
      </c>
      <c r="T124" s="85">
        <f t="shared" si="15"/>
        <v>17524.45</v>
      </c>
      <c r="U124" s="80">
        <f t="shared" si="16"/>
        <v>1314.33375</v>
      </c>
      <c r="V124" s="85">
        <f t="shared" si="17"/>
        <v>18838.783750000002</v>
      </c>
      <c r="W124" s="81">
        <v>7.4999999999999997E-2</v>
      </c>
      <c r="X124" s="85">
        <f t="shared" si="25"/>
        <v>1314.33375</v>
      </c>
      <c r="Y124" s="80">
        <v>2000</v>
      </c>
      <c r="Z124" s="85">
        <f t="shared" si="23"/>
        <v>20838.783750000002</v>
      </c>
      <c r="AA124" s="80" t="str" cm="1">
        <f t="array" ref="AA124">_xlfn.IFS(V124&gt;=150000,"High Cost",V124&gt;=0,"Normal Cost")</f>
        <v>Normal Cost</v>
      </c>
      <c r="AB124" s="85">
        <f t="shared" si="18"/>
        <v>0</v>
      </c>
      <c r="AC124" s="84">
        <f t="shared" si="19"/>
        <v>18838.783750000002</v>
      </c>
      <c r="AD124" s="80" t="str" cm="1">
        <f t="array" ref="AD124">_xlfn.IFS(E124&gt;=60,"Senior ",E124&gt;=18,"Adult",E124&gt;=0,"Child")</f>
        <v>Child</v>
      </c>
      <c r="AE124" s="80" t="str">
        <f t="shared" si="20"/>
        <v>July</v>
      </c>
      <c r="AF124" s="80" t="str">
        <f t="shared" si="21"/>
        <v>00123</v>
      </c>
      <c r="AG124" s="80" t="str">
        <f t="shared" si="22"/>
        <v>Aisha-Female</v>
      </c>
      <c r="AH124" s="85">
        <f t="shared" si="24"/>
        <v>112153.55602395827</v>
      </c>
    </row>
    <row r="125" spans="1:34" x14ac:dyDescent="0.3">
      <c r="A125" s="83">
        <v>45830</v>
      </c>
      <c r="B125" s="80" t="s">
        <v>1998</v>
      </c>
      <c r="C125" s="80" t="s">
        <v>1830</v>
      </c>
      <c r="D125" s="80" t="s">
        <v>1847</v>
      </c>
      <c r="E125" s="80">
        <v>6</v>
      </c>
      <c r="F125" s="80" t="s">
        <v>1864</v>
      </c>
      <c r="G125" s="80" t="s">
        <v>1865</v>
      </c>
      <c r="H125" s="80" t="s">
        <v>1842</v>
      </c>
      <c r="I125" s="80" t="s">
        <v>1835</v>
      </c>
      <c r="J125" s="80" t="s">
        <v>1858</v>
      </c>
      <c r="K125" s="80">
        <v>5</v>
      </c>
      <c r="L125" s="85">
        <v>71534</v>
      </c>
      <c r="M125" s="80">
        <v>0</v>
      </c>
      <c r="N125" s="80">
        <v>7.5</v>
      </c>
      <c r="O125" s="80" t="s">
        <v>384</v>
      </c>
      <c r="P125" s="80" t="s">
        <v>1837</v>
      </c>
      <c r="Q125" s="80" t="s">
        <v>636</v>
      </c>
      <c r="R125" s="85">
        <f t="shared" si="13"/>
        <v>357670</v>
      </c>
      <c r="S125" s="85">
        <f t="shared" si="14"/>
        <v>0</v>
      </c>
      <c r="T125" s="85">
        <f t="shared" si="15"/>
        <v>357670</v>
      </c>
      <c r="U125" s="80">
        <f t="shared" si="16"/>
        <v>26825.25</v>
      </c>
      <c r="V125" s="85">
        <f t="shared" si="17"/>
        <v>384495.25</v>
      </c>
      <c r="W125" s="81">
        <v>7.4999999999999997E-2</v>
      </c>
      <c r="X125" s="85">
        <f t="shared" si="25"/>
        <v>26825.25</v>
      </c>
      <c r="Y125" s="80">
        <v>2000</v>
      </c>
      <c r="Z125" s="85">
        <f t="shared" si="23"/>
        <v>386495.25</v>
      </c>
      <c r="AA125" s="80" t="str" cm="1">
        <f t="array" ref="AA125">_xlfn.IFS(V125&gt;=150000,"High Cost",V125&gt;=0,"Normal Cost")</f>
        <v>High Cost</v>
      </c>
      <c r="AB125" s="85">
        <f t="shared" si="18"/>
        <v>0</v>
      </c>
      <c r="AC125" s="84">
        <f t="shared" si="19"/>
        <v>384495.25</v>
      </c>
      <c r="AD125" s="80" t="str" cm="1">
        <f t="array" ref="AD125">_xlfn.IFS(E125&gt;=60,"Senior ",E125&gt;=18,"Adult",E125&gt;=0,"Child")</f>
        <v>Child</v>
      </c>
      <c r="AE125" s="80" t="str">
        <f t="shared" si="20"/>
        <v>June</v>
      </c>
      <c r="AF125" s="80" t="str">
        <f t="shared" si="21"/>
        <v>00124</v>
      </c>
      <c r="AG125" s="80" t="str">
        <f t="shared" si="22"/>
        <v>Joy-Male</v>
      </c>
      <c r="AH125" s="85">
        <f t="shared" si="24"/>
        <v>112153.55602395827</v>
      </c>
    </row>
    <row r="126" spans="1:34" x14ac:dyDescent="0.3">
      <c r="A126" s="83">
        <v>45855</v>
      </c>
      <c r="B126" s="80" t="s">
        <v>1999</v>
      </c>
      <c r="C126" s="80" t="s">
        <v>1863</v>
      </c>
      <c r="D126" s="80" t="s">
        <v>1847</v>
      </c>
      <c r="E126" s="80">
        <v>47</v>
      </c>
      <c r="F126" s="80" t="s">
        <v>1855</v>
      </c>
      <c r="G126" s="80" t="s">
        <v>1856</v>
      </c>
      <c r="H126" s="80" t="s">
        <v>1857</v>
      </c>
      <c r="I126" s="80" t="s">
        <v>1851</v>
      </c>
      <c r="J126" s="80" t="s">
        <v>1848</v>
      </c>
      <c r="K126" s="80">
        <v>2</v>
      </c>
      <c r="L126" s="85">
        <v>8655</v>
      </c>
      <c r="M126" s="80">
        <v>10</v>
      </c>
      <c r="N126" s="80">
        <v>7.5</v>
      </c>
      <c r="O126" s="80" t="s">
        <v>392</v>
      </c>
      <c r="P126" s="80" t="s">
        <v>1844</v>
      </c>
      <c r="Q126" s="80" t="s">
        <v>643</v>
      </c>
      <c r="R126" s="85">
        <f t="shared" si="13"/>
        <v>17310</v>
      </c>
      <c r="S126" s="85">
        <f t="shared" si="14"/>
        <v>1731</v>
      </c>
      <c r="T126" s="85">
        <f t="shared" si="15"/>
        <v>15579</v>
      </c>
      <c r="U126" s="80">
        <f t="shared" si="16"/>
        <v>1168.425</v>
      </c>
      <c r="V126" s="85">
        <f t="shared" si="17"/>
        <v>16747.424999999999</v>
      </c>
      <c r="W126" s="81">
        <v>7.4999999999999997E-2</v>
      </c>
      <c r="X126" s="85">
        <f t="shared" si="25"/>
        <v>1168.425</v>
      </c>
      <c r="Y126" s="80">
        <v>2000</v>
      </c>
      <c r="Z126" s="85">
        <f t="shared" si="23"/>
        <v>18747.424999999999</v>
      </c>
      <c r="AA126" s="80" t="str" cm="1">
        <f t="array" ref="AA126">_xlfn.IFS(V126&gt;=150000,"High Cost",V126&gt;=0,"Normal Cost")</f>
        <v>Normal Cost</v>
      </c>
      <c r="AB126" s="85">
        <f t="shared" si="18"/>
        <v>1674.7425000000001</v>
      </c>
      <c r="AC126" s="84">
        <f t="shared" si="19"/>
        <v>15072.682499999999</v>
      </c>
      <c r="AD126" s="80" t="str" cm="1">
        <f t="array" ref="AD126">_xlfn.IFS(E126&gt;=60,"Senior ",E126&gt;=18,"Adult",E126&gt;=0,"Child")</f>
        <v>Adult</v>
      </c>
      <c r="AE126" s="80" t="str">
        <f t="shared" si="20"/>
        <v>July</v>
      </c>
      <c r="AF126" s="80" t="str">
        <f t="shared" si="21"/>
        <v>00125</v>
      </c>
      <c r="AG126" s="80" t="str">
        <f t="shared" si="22"/>
        <v>Esther-Male</v>
      </c>
      <c r="AH126" s="85">
        <f t="shared" si="24"/>
        <v>112153.55602395827</v>
      </c>
    </row>
    <row r="127" spans="1:34" x14ac:dyDescent="0.3">
      <c r="A127" s="83">
        <v>45863</v>
      </c>
      <c r="B127" s="80" t="s">
        <v>2000</v>
      </c>
      <c r="C127" s="80" t="s">
        <v>1884</v>
      </c>
      <c r="D127" s="80" t="s">
        <v>1831</v>
      </c>
      <c r="E127" s="80">
        <v>66</v>
      </c>
      <c r="F127" s="80" t="s">
        <v>1832</v>
      </c>
      <c r="G127" s="80" t="s">
        <v>1833</v>
      </c>
      <c r="H127" s="80" t="s">
        <v>1834</v>
      </c>
      <c r="I127" s="80" t="s">
        <v>1861</v>
      </c>
      <c r="J127" s="80" t="s">
        <v>1848</v>
      </c>
      <c r="K127" s="80">
        <v>3</v>
      </c>
      <c r="L127" s="85">
        <v>62487</v>
      </c>
      <c r="M127" s="80">
        <v>15</v>
      </c>
      <c r="N127" s="80">
        <v>7.5</v>
      </c>
      <c r="O127" s="80" t="s">
        <v>372</v>
      </c>
      <c r="P127" s="80" t="s">
        <v>1852</v>
      </c>
      <c r="Q127" s="80" t="s">
        <v>643</v>
      </c>
      <c r="R127" s="85">
        <f t="shared" si="13"/>
        <v>187461</v>
      </c>
      <c r="S127" s="85">
        <f t="shared" si="14"/>
        <v>28119.149999999998</v>
      </c>
      <c r="T127" s="85">
        <f t="shared" si="15"/>
        <v>159341.85</v>
      </c>
      <c r="U127" s="80">
        <f t="shared" si="16"/>
        <v>11950.63875</v>
      </c>
      <c r="V127" s="85">
        <f t="shared" si="17"/>
        <v>171292.48875000002</v>
      </c>
      <c r="W127" s="81">
        <v>7.4999999999999997E-2</v>
      </c>
      <c r="X127" s="85">
        <f t="shared" si="25"/>
        <v>11950.63875</v>
      </c>
      <c r="Y127" s="80">
        <v>2000</v>
      </c>
      <c r="Z127" s="85">
        <f t="shared" si="23"/>
        <v>173292.48875000002</v>
      </c>
      <c r="AA127" s="80" t="str" cm="1">
        <f t="array" ref="AA127">_xlfn.IFS(V127&gt;=150000,"High Cost",V127&gt;=0,"Normal Cost")</f>
        <v>High Cost</v>
      </c>
      <c r="AB127" s="85">
        <f t="shared" si="18"/>
        <v>0</v>
      </c>
      <c r="AC127" s="84">
        <f t="shared" si="19"/>
        <v>171292.48875000002</v>
      </c>
      <c r="AD127" s="80" t="str" cm="1">
        <f t="array" ref="AD127">_xlfn.IFS(E127&gt;=60,"Senior ",E127&gt;=18,"Adult",E127&gt;=0,"Child")</f>
        <v xml:space="preserve">Senior </v>
      </c>
      <c r="AE127" s="80" t="str">
        <f t="shared" si="20"/>
        <v>July</v>
      </c>
      <c r="AF127" s="80" t="str">
        <f t="shared" si="21"/>
        <v>00126</v>
      </c>
      <c r="AG127" s="80" t="str">
        <f t="shared" si="22"/>
        <v>Kabir-Female</v>
      </c>
      <c r="AH127" s="85">
        <f t="shared" si="24"/>
        <v>112153.55602395827</v>
      </c>
    </row>
    <row r="128" spans="1:34" x14ac:dyDescent="0.3">
      <c r="A128" s="83">
        <v>45812</v>
      </c>
      <c r="B128" s="80" t="s">
        <v>2001</v>
      </c>
      <c r="C128" s="80" t="s">
        <v>106</v>
      </c>
      <c r="D128" s="80" t="s">
        <v>1847</v>
      </c>
      <c r="E128" s="80">
        <v>60</v>
      </c>
      <c r="F128" s="80" t="s">
        <v>1855</v>
      </c>
      <c r="G128" s="80" t="s">
        <v>1856</v>
      </c>
      <c r="H128" s="80" t="s">
        <v>1857</v>
      </c>
      <c r="I128" s="80" t="s">
        <v>1835</v>
      </c>
      <c r="J128" s="80" t="s">
        <v>1858</v>
      </c>
      <c r="K128" s="80">
        <v>2</v>
      </c>
      <c r="L128" s="85">
        <v>7249</v>
      </c>
      <c r="M128" s="80">
        <v>5</v>
      </c>
      <c r="N128" s="80">
        <v>7.5</v>
      </c>
      <c r="O128" s="80" t="s">
        <v>392</v>
      </c>
      <c r="P128" s="80" t="s">
        <v>1837</v>
      </c>
      <c r="Q128" s="80" t="s">
        <v>643</v>
      </c>
      <c r="R128" s="85">
        <f t="shared" si="13"/>
        <v>14498</v>
      </c>
      <c r="S128" s="85">
        <f t="shared" si="14"/>
        <v>724.90000000000009</v>
      </c>
      <c r="T128" s="85">
        <f t="shared" si="15"/>
        <v>13773.1</v>
      </c>
      <c r="U128" s="80">
        <f t="shared" si="16"/>
        <v>1032.9825000000001</v>
      </c>
      <c r="V128" s="85">
        <f t="shared" si="17"/>
        <v>14806.0825</v>
      </c>
      <c r="W128" s="81">
        <v>7.4999999999999997E-2</v>
      </c>
      <c r="X128" s="85">
        <f t="shared" si="25"/>
        <v>1032.9825000000001</v>
      </c>
      <c r="Y128" s="80">
        <v>2000</v>
      </c>
      <c r="Z128" s="85">
        <f t="shared" si="23"/>
        <v>16806.0825</v>
      </c>
      <c r="AA128" s="80" t="str" cm="1">
        <f t="array" ref="AA128">_xlfn.IFS(V128&gt;=150000,"High Cost",V128&gt;=0,"Normal Cost")</f>
        <v>Normal Cost</v>
      </c>
      <c r="AB128" s="85">
        <f t="shared" si="18"/>
        <v>0</v>
      </c>
      <c r="AC128" s="84">
        <f t="shared" si="19"/>
        <v>14806.0825</v>
      </c>
      <c r="AD128" s="80" t="str" cm="1">
        <f t="array" ref="AD128">_xlfn.IFS(E128&gt;=60,"Senior ",E128&gt;=18,"Adult",E128&gt;=0,"Child")</f>
        <v xml:space="preserve">Senior </v>
      </c>
      <c r="AE128" s="80" t="str">
        <f t="shared" si="20"/>
        <v>June</v>
      </c>
      <c r="AF128" s="80" t="str">
        <f t="shared" si="21"/>
        <v>00127</v>
      </c>
      <c r="AG128" s="80" t="str">
        <f t="shared" si="22"/>
        <v>Aisha-Male</v>
      </c>
      <c r="AH128" s="85">
        <f t="shared" si="24"/>
        <v>112153.55602395827</v>
      </c>
    </row>
    <row r="129" spans="1:34" x14ac:dyDescent="0.3">
      <c r="A129" s="83">
        <v>45812</v>
      </c>
      <c r="B129" s="80" t="s">
        <v>2002</v>
      </c>
      <c r="C129" s="80" t="s">
        <v>1880</v>
      </c>
      <c r="D129" s="80" t="s">
        <v>1831</v>
      </c>
      <c r="E129" s="80">
        <v>2</v>
      </c>
      <c r="F129" s="80" t="s">
        <v>1872</v>
      </c>
      <c r="G129" s="80" t="s">
        <v>1873</v>
      </c>
      <c r="H129" s="80" t="s">
        <v>1874</v>
      </c>
      <c r="I129" s="80" t="s">
        <v>1861</v>
      </c>
      <c r="J129" s="80" t="s">
        <v>1848</v>
      </c>
      <c r="K129" s="80">
        <v>4</v>
      </c>
      <c r="L129" s="85">
        <v>28987</v>
      </c>
      <c r="M129" s="80">
        <v>0</v>
      </c>
      <c r="N129" s="80">
        <v>7.5</v>
      </c>
      <c r="O129" s="80" t="s">
        <v>372</v>
      </c>
      <c r="P129" s="80" t="s">
        <v>1837</v>
      </c>
      <c r="Q129" s="80" t="s">
        <v>643</v>
      </c>
      <c r="R129" s="85">
        <f t="shared" si="13"/>
        <v>115948</v>
      </c>
      <c r="S129" s="85">
        <f t="shared" si="14"/>
        <v>0</v>
      </c>
      <c r="T129" s="85">
        <f t="shared" si="15"/>
        <v>115948</v>
      </c>
      <c r="U129" s="80">
        <f t="shared" si="16"/>
        <v>8696.1</v>
      </c>
      <c r="V129" s="85">
        <f t="shared" si="17"/>
        <v>124644.1</v>
      </c>
      <c r="W129" s="81">
        <v>7.4999999999999997E-2</v>
      </c>
      <c r="X129" s="85">
        <f t="shared" si="25"/>
        <v>8696.1</v>
      </c>
      <c r="Y129" s="80">
        <v>2000</v>
      </c>
      <c r="Z129" s="85">
        <f t="shared" si="23"/>
        <v>126644.1</v>
      </c>
      <c r="AA129" s="80" t="str" cm="1">
        <f t="array" ref="AA129">_xlfn.IFS(V129&gt;=150000,"High Cost",V129&gt;=0,"Normal Cost")</f>
        <v>Normal Cost</v>
      </c>
      <c r="AB129" s="85">
        <f t="shared" si="18"/>
        <v>0</v>
      </c>
      <c r="AC129" s="84">
        <f t="shared" si="19"/>
        <v>124644.1</v>
      </c>
      <c r="AD129" s="80" t="str" cm="1">
        <f t="array" ref="AD129">_xlfn.IFS(E129&gt;=60,"Senior ",E129&gt;=18,"Adult",E129&gt;=0,"Child")</f>
        <v>Child</v>
      </c>
      <c r="AE129" s="80" t="str">
        <f t="shared" si="20"/>
        <v>June</v>
      </c>
      <c r="AF129" s="80" t="str">
        <f t="shared" si="21"/>
        <v>00128</v>
      </c>
      <c r="AG129" s="80" t="str">
        <f t="shared" si="22"/>
        <v>Daniel-Female</v>
      </c>
      <c r="AH129" s="85">
        <f t="shared" si="24"/>
        <v>112153.55602395827</v>
      </c>
    </row>
    <row r="130" spans="1:34" x14ac:dyDescent="0.3">
      <c r="A130" s="83">
        <v>45819</v>
      </c>
      <c r="B130" s="80" t="s">
        <v>2003</v>
      </c>
      <c r="C130" s="80" t="s">
        <v>1884</v>
      </c>
      <c r="D130" s="80" t="s">
        <v>1847</v>
      </c>
      <c r="E130" s="80">
        <v>73</v>
      </c>
      <c r="F130" s="80" t="s">
        <v>1840</v>
      </c>
      <c r="G130" s="80" t="s">
        <v>1890</v>
      </c>
      <c r="H130" s="80" t="s">
        <v>1891</v>
      </c>
      <c r="I130" s="80" t="s">
        <v>1851</v>
      </c>
      <c r="J130" s="80" t="s">
        <v>1858</v>
      </c>
      <c r="K130" s="80">
        <v>5</v>
      </c>
      <c r="L130" s="85">
        <v>59604</v>
      </c>
      <c r="M130" s="80">
        <v>5</v>
      </c>
      <c r="N130" s="80">
        <v>7.5</v>
      </c>
      <c r="O130" s="80" t="s">
        <v>392</v>
      </c>
      <c r="P130" s="80" t="s">
        <v>1852</v>
      </c>
      <c r="Q130" s="80" t="s">
        <v>643</v>
      </c>
      <c r="R130" s="85">
        <f t="shared" ref="R130:R193" si="26">SUM(K130*L130)</f>
        <v>298020</v>
      </c>
      <c r="S130" s="85">
        <f t="shared" ref="S130:S193" si="27">SUM(R130*M130%)</f>
        <v>14901</v>
      </c>
      <c r="T130" s="85">
        <f t="shared" ref="T130:T193" si="28">SUM(R130-S130)</f>
        <v>283119</v>
      </c>
      <c r="U130" s="80">
        <f t="shared" ref="U130:U193" si="29">SUM(T130*N130%)</f>
        <v>21233.924999999999</v>
      </c>
      <c r="V130" s="85">
        <f t="shared" ref="V130:V193" si="30">SUM(T130+U130)</f>
        <v>304352.92499999999</v>
      </c>
      <c r="W130" s="81">
        <v>7.4999999999999997E-2</v>
      </c>
      <c r="X130" s="85">
        <f t="shared" si="25"/>
        <v>21233.924999999999</v>
      </c>
      <c r="Y130" s="80">
        <v>2000</v>
      </c>
      <c r="Z130" s="85">
        <f t="shared" si="23"/>
        <v>306352.92499999999</v>
      </c>
      <c r="AA130" s="80" t="str" cm="1">
        <f t="array" ref="AA130">_xlfn.IFS(V130&gt;=150000,"High Cost",V130&gt;=0,"Normal Cost")</f>
        <v>High Cost</v>
      </c>
      <c r="AB130" s="85">
        <f t="shared" ref="AB130:AB193" si="31">IF(P130="NHIS",10%*V130,0)</f>
        <v>0</v>
      </c>
      <c r="AC130" s="84">
        <f t="shared" ref="AC130:AC193" si="32">SUM(V130-AB130)</f>
        <v>304352.92499999999</v>
      </c>
      <c r="AD130" s="80" t="str" cm="1">
        <f t="array" ref="AD130">_xlfn.IFS(E130&gt;=60,"Senior ",E130&gt;=18,"Adult",E130&gt;=0,"Child")</f>
        <v xml:space="preserve">Senior </v>
      </c>
      <c r="AE130" s="80" t="str">
        <f t="shared" ref="AE130:AE193" si="33">TEXT(A130,"mmmm")</f>
        <v>June</v>
      </c>
      <c r="AF130" s="80" t="str">
        <f t="shared" ref="AF130:AF193" si="34">RIGHT(B130,5)</f>
        <v>00129</v>
      </c>
      <c r="AG130" s="80" t="str">
        <f t="shared" ref="AG130:AG193" si="35">_xlfn.CONCAT(C130,"-",D130)</f>
        <v>Kabir-Male</v>
      </c>
      <c r="AH130" s="85">
        <f t="shared" si="24"/>
        <v>112153.55602395827</v>
      </c>
    </row>
    <row r="131" spans="1:34" x14ac:dyDescent="0.3">
      <c r="A131" s="83">
        <v>45836</v>
      </c>
      <c r="B131" s="80" t="s">
        <v>2004</v>
      </c>
      <c r="C131" s="80" t="s">
        <v>1830</v>
      </c>
      <c r="D131" s="80" t="s">
        <v>1831</v>
      </c>
      <c r="E131" s="80">
        <v>85</v>
      </c>
      <c r="F131" s="80" t="s">
        <v>1840</v>
      </c>
      <c r="G131" s="80" t="s">
        <v>1841</v>
      </c>
      <c r="H131" s="80" t="s">
        <v>1842</v>
      </c>
      <c r="I131" s="80" t="s">
        <v>1843</v>
      </c>
      <c r="J131" s="80" t="s">
        <v>1836</v>
      </c>
      <c r="K131" s="80">
        <v>5</v>
      </c>
      <c r="L131" s="85">
        <v>8298</v>
      </c>
      <c r="M131" s="80">
        <v>10</v>
      </c>
      <c r="N131" s="80">
        <v>7.5</v>
      </c>
      <c r="O131" s="80" t="s">
        <v>372</v>
      </c>
      <c r="P131" s="80" t="s">
        <v>1844</v>
      </c>
      <c r="Q131" s="80" t="s">
        <v>636</v>
      </c>
      <c r="R131" s="85">
        <f t="shared" si="26"/>
        <v>41490</v>
      </c>
      <c r="S131" s="85">
        <f t="shared" si="27"/>
        <v>4149</v>
      </c>
      <c r="T131" s="85">
        <f t="shared" si="28"/>
        <v>37341</v>
      </c>
      <c r="U131" s="80">
        <f t="shared" si="29"/>
        <v>2800.5749999999998</v>
      </c>
      <c r="V131" s="85">
        <f t="shared" si="30"/>
        <v>40141.574999999997</v>
      </c>
      <c r="W131" s="81">
        <v>7.4999999999999997E-2</v>
      </c>
      <c r="X131" s="85">
        <f t="shared" si="25"/>
        <v>2800.5749999999998</v>
      </c>
      <c r="Y131" s="80">
        <v>2000</v>
      </c>
      <c r="Z131" s="85">
        <f t="shared" ref="Z131:Z194" si="36">$Y$4+V131</f>
        <v>42141.574999999997</v>
      </c>
      <c r="AA131" s="80" t="str" cm="1">
        <f t="array" ref="AA131">_xlfn.IFS(V131&gt;=150000,"High Cost",V131&gt;=0,"Normal Cost")</f>
        <v>Normal Cost</v>
      </c>
      <c r="AB131" s="85">
        <f t="shared" si="31"/>
        <v>4014.1574999999998</v>
      </c>
      <c r="AC131" s="84">
        <f t="shared" si="32"/>
        <v>36127.417499999996</v>
      </c>
      <c r="AD131" s="80" t="str" cm="1">
        <f t="array" ref="AD131">_xlfn.IFS(E131&gt;=60,"Senior ",E131&gt;=18,"Adult",E131&gt;=0,"Child")</f>
        <v xml:space="preserve">Senior </v>
      </c>
      <c r="AE131" s="80" t="str">
        <f t="shared" si="33"/>
        <v>June</v>
      </c>
      <c r="AF131" s="80" t="str">
        <f t="shared" si="34"/>
        <v>00130</v>
      </c>
      <c r="AG131" s="80" t="str">
        <f t="shared" si="35"/>
        <v>Joy-Female</v>
      </c>
      <c r="AH131" s="85">
        <f t="shared" ref="AH131:AH194" si="37">SUM(Z:Z)/1200</f>
        <v>112153.55602395827</v>
      </c>
    </row>
    <row r="132" spans="1:34" x14ac:dyDescent="0.3">
      <c r="A132" s="83">
        <v>45828</v>
      </c>
      <c r="B132" s="80" t="s">
        <v>2005</v>
      </c>
      <c r="C132" s="80" t="s">
        <v>1863</v>
      </c>
      <c r="D132" s="80" t="s">
        <v>1847</v>
      </c>
      <c r="E132" s="80">
        <v>31</v>
      </c>
      <c r="F132" s="80" t="s">
        <v>1864</v>
      </c>
      <c r="G132" s="80" t="s">
        <v>1868</v>
      </c>
      <c r="H132" s="80" t="s">
        <v>1869</v>
      </c>
      <c r="I132" s="80" t="s">
        <v>1861</v>
      </c>
      <c r="J132" s="80" t="s">
        <v>1858</v>
      </c>
      <c r="K132" s="80">
        <v>5</v>
      </c>
      <c r="L132" s="85">
        <v>61674</v>
      </c>
      <c r="M132" s="80">
        <v>0</v>
      </c>
      <c r="N132" s="80">
        <v>7.5</v>
      </c>
      <c r="O132" s="80" t="s">
        <v>392</v>
      </c>
      <c r="P132" s="80" t="s">
        <v>1844</v>
      </c>
      <c r="Q132" s="80" t="s">
        <v>649</v>
      </c>
      <c r="R132" s="85">
        <f t="shared" si="26"/>
        <v>308370</v>
      </c>
      <c r="S132" s="85">
        <f t="shared" si="27"/>
        <v>0</v>
      </c>
      <c r="T132" s="85">
        <f t="shared" si="28"/>
        <v>308370</v>
      </c>
      <c r="U132" s="80">
        <f t="shared" si="29"/>
        <v>23127.75</v>
      </c>
      <c r="V132" s="85">
        <f t="shared" si="30"/>
        <v>331497.75</v>
      </c>
      <c r="W132" s="81">
        <v>7.4999999999999997E-2</v>
      </c>
      <c r="X132" s="85">
        <f t="shared" ref="X132:X195" si="38">$W$4*T132</f>
        <v>23127.75</v>
      </c>
      <c r="Y132" s="80">
        <v>2000</v>
      </c>
      <c r="Z132" s="85">
        <f t="shared" si="36"/>
        <v>333497.75</v>
      </c>
      <c r="AA132" s="80" t="str" cm="1">
        <f t="array" ref="AA132">_xlfn.IFS(V132&gt;=150000,"High Cost",V132&gt;=0,"Normal Cost")</f>
        <v>High Cost</v>
      </c>
      <c r="AB132" s="85">
        <f t="shared" si="31"/>
        <v>33149.775000000001</v>
      </c>
      <c r="AC132" s="84">
        <f t="shared" si="32"/>
        <v>298347.97499999998</v>
      </c>
      <c r="AD132" s="80" t="str" cm="1">
        <f t="array" ref="AD132">_xlfn.IFS(E132&gt;=60,"Senior ",E132&gt;=18,"Adult",E132&gt;=0,"Child")</f>
        <v>Adult</v>
      </c>
      <c r="AE132" s="80" t="str">
        <f t="shared" si="33"/>
        <v>June</v>
      </c>
      <c r="AF132" s="80" t="str">
        <f t="shared" si="34"/>
        <v>00131</v>
      </c>
      <c r="AG132" s="80" t="str">
        <f t="shared" si="35"/>
        <v>Esther-Male</v>
      </c>
      <c r="AH132" s="85">
        <f t="shared" si="37"/>
        <v>112153.55602395827</v>
      </c>
    </row>
    <row r="133" spans="1:34" x14ac:dyDescent="0.3">
      <c r="A133" s="83">
        <v>45849</v>
      </c>
      <c r="B133" s="80" t="s">
        <v>2006</v>
      </c>
      <c r="C133" s="80" t="s">
        <v>106</v>
      </c>
      <c r="D133" s="80" t="s">
        <v>1847</v>
      </c>
      <c r="E133" s="80">
        <v>41</v>
      </c>
      <c r="F133" s="80" t="s">
        <v>1872</v>
      </c>
      <c r="G133" s="80" t="s">
        <v>1873</v>
      </c>
      <c r="H133" s="80" t="s">
        <v>1874</v>
      </c>
      <c r="I133" s="80" t="s">
        <v>1843</v>
      </c>
      <c r="J133" s="80" t="s">
        <v>1836</v>
      </c>
      <c r="K133" s="80">
        <v>1</v>
      </c>
      <c r="L133" s="85">
        <v>61117</v>
      </c>
      <c r="M133" s="80">
        <v>0</v>
      </c>
      <c r="N133" s="80">
        <v>7.5</v>
      </c>
      <c r="O133" s="80" t="s">
        <v>392</v>
      </c>
      <c r="P133" s="80" t="s">
        <v>1844</v>
      </c>
      <c r="Q133" s="80" t="s">
        <v>649</v>
      </c>
      <c r="R133" s="85">
        <f t="shared" si="26"/>
        <v>61117</v>
      </c>
      <c r="S133" s="85">
        <f t="shared" si="27"/>
        <v>0</v>
      </c>
      <c r="T133" s="85">
        <f t="shared" si="28"/>
        <v>61117</v>
      </c>
      <c r="U133" s="80">
        <f t="shared" si="29"/>
        <v>4583.7749999999996</v>
      </c>
      <c r="V133" s="85">
        <f t="shared" si="30"/>
        <v>65700.774999999994</v>
      </c>
      <c r="W133" s="81">
        <v>7.4999999999999997E-2</v>
      </c>
      <c r="X133" s="85">
        <f t="shared" si="38"/>
        <v>4583.7749999999996</v>
      </c>
      <c r="Y133" s="80">
        <v>2000</v>
      </c>
      <c r="Z133" s="85">
        <f t="shared" si="36"/>
        <v>67700.774999999994</v>
      </c>
      <c r="AA133" s="80" t="str" cm="1">
        <f t="array" ref="AA133">_xlfn.IFS(V133&gt;=150000,"High Cost",V133&gt;=0,"Normal Cost")</f>
        <v>Normal Cost</v>
      </c>
      <c r="AB133" s="85">
        <f t="shared" si="31"/>
        <v>6570.0774999999994</v>
      </c>
      <c r="AC133" s="84">
        <f t="shared" si="32"/>
        <v>59130.697499999995</v>
      </c>
      <c r="AD133" s="80" t="str" cm="1">
        <f t="array" ref="AD133">_xlfn.IFS(E133&gt;=60,"Senior ",E133&gt;=18,"Adult",E133&gt;=0,"Child")</f>
        <v>Adult</v>
      </c>
      <c r="AE133" s="80" t="str">
        <f t="shared" si="33"/>
        <v>July</v>
      </c>
      <c r="AF133" s="80" t="str">
        <f t="shared" si="34"/>
        <v>00132</v>
      </c>
      <c r="AG133" s="80" t="str">
        <f t="shared" si="35"/>
        <v>Aisha-Male</v>
      </c>
      <c r="AH133" s="85">
        <f t="shared" si="37"/>
        <v>112153.55602395827</v>
      </c>
    </row>
    <row r="134" spans="1:34" x14ac:dyDescent="0.3">
      <c r="A134" s="83">
        <v>45834</v>
      </c>
      <c r="B134" s="80" t="s">
        <v>2007</v>
      </c>
      <c r="C134" s="80" t="s">
        <v>1846</v>
      </c>
      <c r="D134" s="80" t="s">
        <v>1831</v>
      </c>
      <c r="E134" s="80">
        <v>6</v>
      </c>
      <c r="F134" s="80" t="s">
        <v>1855</v>
      </c>
      <c r="G134" s="80" t="s">
        <v>1878</v>
      </c>
      <c r="H134" s="80" t="s">
        <v>1857</v>
      </c>
      <c r="I134" s="80" t="s">
        <v>1866</v>
      </c>
      <c r="J134" s="80" t="s">
        <v>1848</v>
      </c>
      <c r="K134" s="80">
        <v>2</v>
      </c>
      <c r="L134" s="85">
        <v>30231</v>
      </c>
      <c r="M134" s="80">
        <v>5</v>
      </c>
      <c r="N134" s="80">
        <v>7.5</v>
      </c>
      <c r="O134" s="80" t="s">
        <v>384</v>
      </c>
      <c r="P134" s="80" t="s">
        <v>1844</v>
      </c>
      <c r="Q134" s="80" t="s">
        <v>643</v>
      </c>
      <c r="R134" s="85">
        <f t="shared" si="26"/>
        <v>60462</v>
      </c>
      <c r="S134" s="85">
        <f t="shared" si="27"/>
        <v>3023.1000000000004</v>
      </c>
      <c r="T134" s="85">
        <f t="shared" si="28"/>
        <v>57438.9</v>
      </c>
      <c r="U134" s="80">
        <f t="shared" si="29"/>
        <v>4307.9174999999996</v>
      </c>
      <c r="V134" s="85">
        <f t="shared" si="30"/>
        <v>61746.817500000005</v>
      </c>
      <c r="W134" s="81">
        <v>7.4999999999999997E-2</v>
      </c>
      <c r="X134" s="85">
        <f t="shared" si="38"/>
        <v>4307.9174999999996</v>
      </c>
      <c r="Y134" s="80">
        <v>2000</v>
      </c>
      <c r="Z134" s="85">
        <f t="shared" si="36"/>
        <v>63746.817500000005</v>
      </c>
      <c r="AA134" s="80" t="str" cm="1">
        <f t="array" ref="AA134">_xlfn.IFS(V134&gt;=150000,"High Cost",V134&gt;=0,"Normal Cost")</f>
        <v>Normal Cost</v>
      </c>
      <c r="AB134" s="85">
        <f t="shared" si="31"/>
        <v>6174.6817500000006</v>
      </c>
      <c r="AC134" s="84">
        <f t="shared" si="32"/>
        <v>55572.135750000001</v>
      </c>
      <c r="AD134" s="80" t="str" cm="1">
        <f t="array" ref="AD134">_xlfn.IFS(E134&gt;=60,"Senior ",E134&gt;=18,"Adult",E134&gt;=0,"Child")</f>
        <v>Child</v>
      </c>
      <c r="AE134" s="80" t="str">
        <f t="shared" si="33"/>
        <v>June</v>
      </c>
      <c r="AF134" s="80" t="str">
        <f t="shared" si="34"/>
        <v>00133</v>
      </c>
      <c r="AG134" s="80" t="str">
        <f t="shared" si="35"/>
        <v>Hauwa-Female</v>
      </c>
      <c r="AH134" s="85">
        <f t="shared" si="37"/>
        <v>112153.55602395827</v>
      </c>
    </row>
    <row r="135" spans="1:34" x14ac:dyDescent="0.3">
      <c r="A135" s="83">
        <v>45865</v>
      </c>
      <c r="B135" s="80" t="s">
        <v>2008</v>
      </c>
      <c r="C135" s="80" t="s">
        <v>1839</v>
      </c>
      <c r="D135" s="80" t="s">
        <v>1831</v>
      </c>
      <c r="E135" s="80">
        <v>69</v>
      </c>
      <c r="F135" s="80" t="s">
        <v>1872</v>
      </c>
      <c r="G135" s="80" t="s">
        <v>1886</v>
      </c>
      <c r="H135" s="80" t="s">
        <v>1887</v>
      </c>
      <c r="I135" s="80" t="s">
        <v>1851</v>
      </c>
      <c r="J135" s="80" t="s">
        <v>1836</v>
      </c>
      <c r="K135" s="80">
        <v>1</v>
      </c>
      <c r="L135" s="85">
        <v>70052</v>
      </c>
      <c r="M135" s="80">
        <v>10</v>
      </c>
      <c r="N135" s="80">
        <v>7.5</v>
      </c>
      <c r="O135" s="80" t="s">
        <v>384</v>
      </c>
      <c r="P135" s="80" t="s">
        <v>1844</v>
      </c>
      <c r="Q135" s="80" t="s">
        <v>636</v>
      </c>
      <c r="R135" s="85">
        <f t="shared" si="26"/>
        <v>70052</v>
      </c>
      <c r="S135" s="85">
        <f t="shared" si="27"/>
        <v>7005.2000000000007</v>
      </c>
      <c r="T135" s="85">
        <f t="shared" si="28"/>
        <v>63046.8</v>
      </c>
      <c r="U135" s="80">
        <f t="shared" si="29"/>
        <v>4728.51</v>
      </c>
      <c r="V135" s="85">
        <f t="shared" si="30"/>
        <v>67775.31</v>
      </c>
      <c r="W135" s="81">
        <v>7.4999999999999997E-2</v>
      </c>
      <c r="X135" s="85">
        <f t="shared" si="38"/>
        <v>4728.51</v>
      </c>
      <c r="Y135" s="80">
        <v>2000</v>
      </c>
      <c r="Z135" s="85">
        <f t="shared" si="36"/>
        <v>69775.31</v>
      </c>
      <c r="AA135" s="80" t="str" cm="1">
        <f t="array" ref="AA135">_xlfn.IFS(V135&gt;=150000,"High Cost",V135&gt;=0,"Normal Cost")</f>
        <v>Normal Cost</v>
      </c>
      <c r="AB135" s="85">
        <f t="shared" si="31"/>
        <v>6777.5309999999999</v>
      </c>
      <c r="AC135" s="84">
        <f t="shared" si="32"/>
        <v>60997.778999999995</v>
      </c>
      <c r="AD135" s="80" t="str" cm="1">
        <f t="array" ref="AD135">_xlfn.IFS(E135&gt;=60,"Senior ",E135&gt;=18,"Adult",E135&gt;=0,"Child")</f>
        <v xml:space="preserve">Senior </v>
      </c>
      <c r="AE135" s="80" t="str">
        <f t="shared" si="33"/>
        <v>July</v>
      </c>
      <c r="AF135" s="80" t="str">
        <f t="shared" si="34"/>
        <v>00134</v>
      </c>
      <c r="AG135" s="80" t="str">
        <f t="shared" si="35"/>
        <v>Bello-Female</v>
      </c>
      <c r="AH135" s="85">
        <f t="shared" si="37"/>
        <v>112153.55602395827</v>
      </c>
    </row>
    <row r="136" spans="1:34" x14ac:dyDescent="0.3">
      <c r="A136" s="83">
        <v>45835</v>
      </c>
      <c r="B136" s="80" t="s">
        <v>2009</v>
      </c>
      <c r="C136" s="80" t="s">
        <v>106</v>
      </c>
      <c r="D136" s="80" t="s">
        <v>1847</v>
      </c>
      <c r="E136" s="80">
        <v>64</v>
      </c>
      <c r="F136" s="80" t="s">
        <v>1855</v>
      </c>
      <c r="G136" s="80" t="s">
        <v>1878</v>
      </c>
      <c r="H136" s="80" t="s">
        <v>1857</v>
      </c>
      <c r="I136" s="80" t="s">
        <v>1861</v>
      </c>
      <c r="J136" s="80" t="s">
        <v>1848</v>
      </c>
      <c r="K136" s="80">
        <v>2</v>
      </c>
      <c r="L136" s="85">
        <v>60149</v>
      </c>
      <c r="M136" s="80">
        <v>10</v>
      </c>
      <c r="N136" s="80">
        <v>7.5</v>
      </c>
      <c r="O136" s="80" t="s">
        <v>384</v>
      </c>
      <c r="P136" s="80" t="s">
        <v>1844</v>
      </c>
      <c r="Q136" s="80" t="s">
        <v>649</v>
      </c>
      <c r="R136" s="85">
        <f t="shared" si="26"/>
        <v>120298</v>
      </c>
      <c r="S136" s="85">
        <f t="shared" si="27"/>
        <v>12029.800000000001</v>
      </c>
      <c r="T136" s="85">
        <f t="shared" si="28"/>
        <v>108268.2</v>
      </c>
      <c r="U136" s="80">
        <f t="shared" si="29"/>
        <v>8120.1149999999998</v>
      </c>
      <c r="V136" s="85">
        <f t="shared" si="30"/>
        <v>116388.315</v>
      </c>
      <c r="W136" s="81">
        <v>7.4999999999999997E-2</v>
      </c>
      <c r="X136" s="85">
        <f t="shared" si="38"/>
        <v>8120.1149999999998</v>
      </c>
      <c r="Y136" s="80">
        <v>2000</v>
      </c>
      <c r="Z136" s="85">
        <f t="shared" si="36"/>
        <v>118388.315</v>
      </c>
      <c r="AA136" s="80" t="str" cm="1">
        <f t="array" ref="AA136">_xlfn.IFS(V136&gt;=150000,"High Cost",V136&gt;=0,"Normal Cost")</f>
        <v>Normal Cost</v>
      </c>
      <c r="AB136" s="85">
        <f t="shared" si="31"/>
        <v>11638.8315</v>
      </c>
      <c r="AC136" s="84">
        <f t="shared" si="32"/>
        <v>104749.4835</v>
      </c>
      <c r="AD136" s="80" t="str" cm="1">
        <f t="array" ref="AD136">_xlfn.IFS(E136&gt;=60,"Senior ",E136&gt;=18,"Adult",E136&gt;=0,"Child")</f>
        <v xml:space="preserve">Senior </v>
      </c>
      <c r="AE136" s="80" t="str">
        <f t="shared" si="33"/>
        <v>June</v>
      </c>
      <c r="AF136" s="80" t="str">
        <f t="shared" si="34"/>
        <v>00135</v>
      </c>
      <c r="AG136" s="80" t="str">
        <f t="shared" si="35"/>
        <v>Aisha-Male</v>
      </c>
      <c r="AH136" s="85">
        <f t="shared" si="37"/>
        <v>112153.55602395827</v>
      </c>
    </row>
    <row r="137" spans="1:34" x14ac:dyDescent="0.3">
      <c r="A137" s="83">
        <v>45860</v>
      </c>
      <c r="B137" s="80" t="s">
        <v>2010</v>
      </c>
      <c r="C137" s="80" t="s">
        <v>1877</v>
      </c>
      <c r="D137" s="80" t="s">
        <v>1831</v>
      </c>
      <c r="E137" s="80">
        <v>9</v>
      </c>
      <c r="F137" s="80" t="s">
        <v>1840</v>
      </c>
      <c r="G137" s="80" t="s">
        <v>1890</v>
      </c>
      <c r="H137" s="80" t="s">
        <v>1891</v>
      </c>
      <c r="I137" s="80" t="s">
        <v>1843</v>
      </c>
      <c r="J137" s="80" t="s">
        <v>1848</v>
      </c>
      <c r="K137" s="80">
        <v>5</v>
      </c>
      <c r="L137" s="85">
        <v>25476</v>
      </c>
      <c r="M137" s="80">
        <v>10</v>
      </c>
      <c r="N137" s="80">
        <v>7.5</v>
      </c>
      <c r="O137" s="80" t="s">
        <v>392</v>
      </c>
      <c r="P137" s="80" t="s">
        <v>1844</v>
      </c>
      <c r="Q137" s="80" t="s">
        <v>649</v>
      </c>
      <c r="R137" s="85">
        <f t="shared" si="26"/>
        <v>127380</v>
      </c>
      <c r="S137" s="85">
        <f t="shared" si="27"/>
        <v>12738</v>
      </c>
      <c r="T137" s="85">
        <f t="shared" si="28"/>
        <v>114642</v>
      </c>
      <c r="U137" s="80">
        <f t="shared" si="29"/>
        <v>8598.15</v>
      </c>
      <c r="V137" s="85">
        <f t="shared" si="30"/>
        <v>123240.15</v>
      </c>
      <c r="W137" s="81">
        <v>7.4999999999999997E-2</v>
      </c>
      <c r="X137" s="85">
        <f t="shared" si="38"/>
        <v>8598.15</v>
      </c>
      <c r="Y137" s="80">
        <v>2000</v>
      </c>
      <c r="Z137" s="85">
        <f t="shared" si="36"/>
        <v>125240.15</v>
      </c>
      <c r="AA137" s="80" t="str" cm="1">
        <f t="array" ref="AA137">_xlfn.IFS(V137&gt;=150000,"High Cost",V137&gt;=0,"Normal Cost")</f>
        <v>Normal Cost</v>
      </c>
      <c r="AB137" s="85">
        <f t="shared" si="31"/>
        <v>12324.014999999999</v>
      </c>
      <c r="AC137" s="84">
        <f t="shared" si="32"/>
        <v>110916.13499999999</v>
      </c>
      <c r="AD137" s="80" t="str" cm="1">
        <f t="array" ref="AD137">_xlfn.IFS(E137&gt;=60,"Senior ",E137&gt;=18,"Adult",E137&gt;=0,"Child")</f>
        <v>Child</v>
      </c>
      <c r="AE137" s="80" t="str">
        <f t="shared" si="33"/>
        <v>July</v>
      </c>
      <c r="AF137" s="80" t="str">
        <f t="shared" si="34"/>
        <v>00136</v>
      </c>
      <c r="AG137" s="80" t="str">
        <f t="shared" si="35"/>
        <v>Chiamaka-Female</v>
      </c>
      <c r="AH137" s="85">
        <f t="shared" si="37"/>
        <v>112153.55602395827</v>
      </c>
    </row>
    <row r="138" spans="1:34" x14ac:dyDescent="0.3">
      <c r="A138" s="83">
        <v>45828</v>
      </c>
      <c r="B138" s="80" t="s">
        <v>2011</v>
      </c>
      <c r="C138" s="80" t="s">
        <v>1884</v>
      </c>
      <c r="D138" s="80" t="s">
        <v>1847</v>
      </c>
      <c r="E138" s="80">
        <v>77</v>
      </c>
      <c r="F138" s="80" t="s">
        <v>1872</v>
      </c>
      <c r="G138" s="80" t="s">
        <v>1886</v>
      </c>
      <c r="H138" s="80" t="s">
        <v>1887</v>
      </c>
      <c r="I138" s="80" t="s">
        <v>1835</v>
      </c>
      <c r="J138" s="80" t="s">
        <v>1848</v>
      </c>
      <c r="K138" s="80">
        <v>1</v>
      </c>
      <c r="L138" s="85">
        <v>48467</v>
      </c>
      <c r="M138" s="80">
        <v>0</v>
      </c>
      <c r="N138" s="80">
        <v>7.5</v>
      </c>
      <c r="O138" s="80" t="s">
        <v>392</v>
      </c>
      <c r="P138" s="80" t="s">
        <v>1844</v>
      </c>
      <c r="Q138" s="80" t="s">
        <v>643</v>
      </c>
      <c r="R138" s="85">
        <f t="shared" si="26"/>
        <v>48467</v>
      </c>
      <c r="S138" s="85">
        <f t="shared" si="27"/>
        <v>0</v>
      </c>
      <c r="T138" s="85">
        <f t="shared" si="28"/>
        <v>48467</v>
      </c>
      <c r="U138" s="80">
        <f t="shared" si="29"/>
        <v>3635.0250000000001</v>
      </c>
      <c r="V138" s="85">
        <f t="shared" si="30"/>
        <v>52102.025000000001</v>
      </c>
      <c r="W138" s="81">
        <v>7.4999999999999997E-2</v>
      </c>
      <c r="X138" s="85">
        <f t="shared" si="38"/>
        <v>3635.0250000000001</v>
      </c>
      <c r="Y138" s="80">
        <v>2000</v>
      </c>
      <c r="Z138" s="85">
        <f t="shared" si="36"/>
        <v>54102.025000000001</v>
      </c>
      <c r="AA138" s="80" t="str" cm="1">
        <f t="array" ref="AA138">_xlfn.IFS(V138&gt;=150000,"High Cost",V138&gt;=0,"Normal Cost")</f>
        <v>Normal Cost</v>
      </c>
      <c r="AB138" s="85">
        <f t="shared" si="31"/>
        <v>5210.2025000000003</v>
      </c>
      <c r="AC138" s="84">
        <f t="shared" si="32"/>
        <v>46891.822500000002</v>
      </c>
      <c r="AD138" s="80" t="str" cm="1">
        <f t="array" ref="AD138">_xlfn.IFS(E138&gt;=60,"Senior ",E138&gt;=18,"Adult",E138&gt;=0,"Child")</f>
        <v xml:space="preserve">Senior </v>
      </c>
      <c r="AE138" s="80" t="str">
        <f t="shared" si="33"/>
        <v>June</v>
      </c>
      <c r="AF138" s="80" t="str">
        <f t="shared" si="34"/>
        <v>00137</v>
      </c>
      <c r="AG138" s="80" t="str">
        <f t="shared" si="35"/>
        <v>Kabir-Male</v>
      </c>
      <c r="AH138" s="85">
        <f t="shared" si="37"/>
        <v>112153.55602395827</v>
      </c>
    </row>
    <row r="139" spans="1:34" x14ac:dyDescent="0.3">
      <c r="A139" s="83">
        <v>45855</v>
      </c>
      <c r="B139" s="80" t="s">
        <v>2012</v>
      </c>
      <c r="C139" s="80" t="s">
        <v>1884</v>
      </c>
      <c r="D139" s="80" t="s">
        <v>1847</v>
      </c>
      <c r="E139" s="80">
        <v>58</v>
      </c>
      <c r="F139" s="80" t="s">
        <v>1864</v>
      </c>
      <c r="G139" s="80" t="s">
        <v>1868</v>
      </c>
      <c r="H139" s="80" t="s">
        <v>1869</v>
      </c>
      <c r="I139" s="80" t="s">
        <v>1861</v>
      </c>
      <c r="J139" s="80" t="s">
        <v>1836</v>
      </c>
      <c r="K139" s="80">
        <v>4</v>
      </c>
      <c r="L139" s="85">
        <v>4940</v>
      </c>
      <c r="M139" s="80">
        <v>15</v>
      </c>
      <c r="N139" s="80">
        <v>7.5</v>
      </c>
      <c r="O139" s="80" t="s">
        <v>392</v>
      </c>
      <c r="P139" s="80" t="s">
        <v>1837</v>
      </c>
      <c r="Q139" s="80" t="s">
        <v>643</v>
      </c>
      <c r="R139" s="85">
        <f t="shared" si="26"/>
        <v>19760</v>
      </c>
      <c r="S139" s="85">
        <f t="shared" si="27"/>
        <v>2964</v>
      </c>
      <c r="T139" s="85">
        <f t="shared" si="28"/>
        <v>16796</v>
      </c>
      <c r="U139" s="80">
        <f t="shared" si="29"/>
        <v>1259.7</v>
      </c>
      <c r="V139" s="85">
        <f t="shared" si="30"/>
        <v>18055.7</v>
      </c>
      <c r="W139" s="81">
        <v>7.4999999999999997E-2</v>
      </c>
      <c r="X139" s="85">
        <f t="shared" si="38"/>
        <v>1259.7</v>
      </c>
      <c r="Y139" s="80">
        <v>2000</v>
      </c>
      <c r="Z139" s="85">
        <f t="shared" si="36"/>
        <v>20055.7</v>
      </c>
      <c r="AA139" s="80" t="str" cm="1">
        <f t="array" ref="AA139">_xlfn.IFS(V139&gt;=150000,"High Cost",V139&gt;=0,"Normal Cost")</f>
        <v>Normal Cost</v>
      </c>
      <c r="AB139" s="85">
        <f t="shared" si="31"/>
        <v>0</v>
      </c>
      <c r="AC139" s="84">
        <f t="shared" si="32"/>
        <v>18055.7</v>
      </c>
      <c r="AD139" s="80" t="str" cm="1">
        <f t="array" ref="AD139">_xlfn.IFS(E139&gt;=60,"Senior ",E139&gt;=18,"Adult",E139&gt;=0,"Child")</f>
        <v>Adult</v>
      </c>
      <c r="AE139" s="80" t="str">
        <f t="shared" si="33"/>
        <v>July</v>
      </c>
      <c r="AF139" s="80" t="str">
        <f t="shared" si="34"/>
        <v>00138</v>
      </c>
      <c r="AG139" s="80" t="str">
        <f t="shared" si="35"/>
        <v>Kabir-Male</v>
      </c>
      <c r="AH139" s="85">
        <f t="shared" si="37"/>
        <v>112153.55602395827</v>
      </c>
    </row>
    <row r="140" spans="1:34" x14ac:dyDescent="0.3">
      <c r="A140" s="83">
        <v>45865</v>
      </c>
      <c r="B140" s="80" t="s">
        <v>2013</v>
      </c>
      <c r="C140" s="80" t="s">
        <v>1877</v>
      </c>
      <c r="D140" s="80" t="s">
        <v>1831</v>
      </c>
      <c r="E140" s="80">
        <v>40</v>
      </c>
      <c r="F140" s="80" t="s">
        <v>1864</v>
      </c>
      <c r="G140" s="80" t="s">
        <v>1868</v>
      </c>
      <c r="H140" s="80" t="s">
        <v>1869</v>
      </c>
      <c r="I140" s="80" t="s">
        <v>1851</v>
      </c>
      <c r="J140" s="80" t="s">
        <v>1836</v>
      </c>
      <c r="K140" s="80">
        <v>4</v>
      </c>
      <c r="L140" s="85">
        <v>12703</v>
      </c>
      <c r="M140" s="80">
        <v>10</v>
      </c>
      <c r="N140" s="80">
        <v>7.5</v>
      </c>
      <c r="O140" s="80" t="s">
        <v>392</v>
      </c>
      <c r="P140" s="80" t="s">
        <v>1852</v>
      </c>
      <c r="Q140" s="80" t="s">
        <v>636</v>
      </c>
      <c r="R140" s="85">
        <f t="shared" si="26"/>
        <v>50812</v>
      </c>
      <c r="S140" s="85">
        <f t="shared" si="27"/>
        <v>5081.2000000000007</v>
      </c>
      <c r="T140" s="85">
        <f t="shared" si="28"/>
        <v>45730.8</v>
      </c>
      <c r="U140" s="80">
        <f t="shared" si="29"/>
        <v>3429.81</v>
      </c>
      <c r="V140" s="85">
        <f t="shared" si="30"/>
        <v>49160.61</v>
      </c>
      <c r="W140" s="81">
        <v>7.4999999999999997E-2</v>
      </c>
      <c r="X140" s="85">
        <f t="shared" si="38"/>
        <v>3429.81</v>
      </c>
      <c r="Y140" s="80">
        <v>2000</v>
      </c>
      <c r="Z140" s="85">
        <f t="shared" si="36"/>
        <v>51160.61</v>
      </c>
      <c r="AA140" s="80" t="str" cm="1">
        <f t="array" ref="AA140">_xlfn.IFS(V140&gt;=150000,"High Cost",V140&gt;=0,"Normal Cost")</f>
        <v>Normal Cost</v>
      </c>
      <c r="AB140" s="85">
        <f t="shared" si="31"/>
        <v>0</v>
      </c>
      <c r="AC140" s="84">
        <f t="shared" si="32"/>
        <v>49160.61</v>
      </c>
      <c r="AD140" s="80" t="str" cm="1">
        <f t="array" ref="AD140">_xlfn.IFS(E140&gt;=60,"Senior ",E140&gt;=18,"Adult",E140&gt;=0,"Child")</f>
        <v>Adult</v>
      </c>
      <c r="AE140" s="80" t="str">
        <f t="shared" si="33"/>
        <v>July</v>
      </c>
      <c r="AF140" s="80" t="str">
        <f t="shared" si="34"/>
        <v>00139</v>
      </c>
      <c r="AG140" s="80" t="str">
        <f t="shared" si="35"/>
        <v>Chiamaka-Female</v>
      </c>
      <c r="AH140" s="85">
        <f t="shared" si="37"/>
        <v>112153.55602395827</v>
      </c>
    </row>
    <row r="141" spans="1:34" x14ac:dyDescent="0.3">
      <c r="A141" s="83">
        <v>45854</v>
      </c>
      <c r="B141" s="80" t="s">
        <v>2014</v>
      </c>
      <c r="C141" s="80" t="s">
        <v>1877</v>
      </c>
      <c r="D141" s="80" t="s">
        <v>1847</v>
      </c>
      <c r="E141" s="80">
        <v>77</v>
      </c>
      <c r="F141" s="80" t="s">
        <v>1832</v>
      </c>
      <c r="G141" s="80" t="s">
        <v>1833</v>
      </c>
      <c r="H141" s="80" t="s">
        <v>1834</v>
      </c>
      <c r="I141" s="80" t="s">
        <v>1835</v>
      </c>
      <c r="J141" s="80" t="s">
        <v>1858</v>
      </c>
      <c r="K141" s="80">
        <v>5</v>
      </c>
      <c r="L141" s="85">
        <v>29689</v>
      </c>
      <c r="M141" s="80">
        <v>10</v>
      </c>
      <c r="N141" s="80">
        <v>7.5</v>
      </c>
      <c r="O141" s="80" t="s">
        <v>372</v>
      </c>
      <c r="P141" s="80" t="s">
        <v>1844</v>
      </c>
      <c r="Q141" s="80" t="s">
        <v>636</v>
      </c>
      <c r="R141" s="85">
        <f t="shared" si="26"/>
        <v>148445</v>
      </c>
      <c r="S141" s="85">
        <f t="shared" si="27"/>
        <v>14844.5</v>
      </c>
      <c r="T141" s="85">
        <f t="shared" si="28"/>
        <v>133600.5</v>
      </c>
      <c r="U141" s="80">
        <f t="shared" si="29"/>
        <v>10020.0375</v>
      </c>
      <c r="V141" s="85">
        <f t="shared" si="30"/>
        <v>143620.53750000001</v>
      </c>
      <c r="W141" s="81">
        <v>7.4999999999999997E-2</v>
      </c>
      <c r="X141" s="85">
        <f t="shared" si="38"/>
        <v>10020.0375</v>
      </c>
      <c r="Y141" s="80">
        <v>2000</v>
      </c>
      <c r="Z141" s="85">
        <f t="shared" si="36"/>
        <v>145620.53750000001</v>
      </c>
      <c r="AA141" s="80" t="str" cm="1">
        <f t="array" ref="AA141">_xlfn.IFS(V141&gt;=150000,"High Cost",V141&gt;=0,"Normal Cost")</f>
        <v>Normal Cost</v>
      </c>
      <c r="AB141" s="85">
        <f t="shared" si="31"/>
        <v>14362.053750000001</v>
      </c>
      <c r="AC141" s="84">
        <f t="shared" si="32"/>
        <v>129258.48375</v>
      </c>
      <c r="AD141" s="80" t="str" cm="1">
        <f t="array" ref="AD141">_xlfn.IFS(E141&gt;=60,"Senior ",E141&gt;=18,"Adult",E141&gt;=0,"Child")</f>
        <v xml:space="preserve">Senior </v>
      </c>
      <c r="AE141" s="80" t="str">
        <f t="shared" si="33"/>
        <v>July</v>
      </c>
      <c r="AF141" s="80" t="str">
        <f t="shared" si="34"/>
        <v>00140</v>
      </c>
      <c r="AG141" s="80" t="str">
        <f t="shared" si="35"/>
        <v>Chiamaka-Male</v>
      </c>
      <c r="AH141" s="85">
        <f t="shared" si="37"/>
        <v>112153.55602395827</v>
      </c>
    </row>
    <row r="142" spans="1:34" x14ac:dyDescent="0.3">
      <c r="A142" s="83">
        <v>45858</v>
      </c>
      <c r="B142" s="80" t="s">
        <v>2015</v>
      </c>
      <c r="C142" s="80" t="s">
        <v>1871</v>
      </c>
      <c r="D142" s="80" t="s">
        <v>1831</v>
      </c>
      <c r="E142" s="80">
        <v>75</v>
      </c>
      <c r="F142" s="80" t="s">
        <v>1848</v>
      </c>
      <c r="G142" s="80" t="s">
        <v>1849</v>
      </c>
      <c r="H142" s="80" t="s">
        <v>1850</v>
      </c>
      <c r="I142" s="80" t="s">
        <v>1866</v>
      </c>
      <c r="J142" s="80" t="s">
        <v>1836</v>
      </c>
      <c r="K142" s="80">
        <v>4</v>
      </c>
      <c r="L142" s="85">
        <v>36569</v>
      </c>
      <c r="M142" s="80">
        <v>15</v>
      </c>
      <c r="N142" s="80">
        <v>7.5</v>
      </c>
      <c r="O142" s="80" t="s">
        <v>392</v>
      </c>
      <c r="P142" s="80" t="s">
        <v>1844</v>
      </c>
      <c r="Q142" s="80" t="s">
        <v>649</v>
      </c>
      <c r="R142" s="85">
        <f t="shared" si="26"/>
        <v>146276</v>
      </c>
      <c r="S142" s="85">
        <f t="shared" si="27"/>
        <v>21941.399999999998</v>
      </c>
      <c r="T142" s="85">
        <f t="shared" si="28"/>
        <v>124334.6</v>
      </c>
      <c r="U142" s="80">
        <f t="shared" si="29"/>
        <v>9325.0949999999993</v>
      </c>
      <c r="V142" s="85">
        <f t="shared" si="30"/>
        <v>133659.69500000001</v>
      </c>
      <c r="W142" s="81">
        <v>7.4999999999999997E-2</v>
      </c>
      <c r="X142" s="85">
        <f t="shared" si="38"/>
        <v>9325.0949999999993</v>
      </c>
      <c r="Y142" s="80">
        <v>2000</v>
      </c>
      <c r="Z142" s="85">
        <f t="shared" si="36"/>
        <v>135659.69500000001</v>
      </c>
      <c r="AA142" s="80" t="str" cm="1">
        <f t="array" ref="AA142">_xlfn.IFS(V142&gt;=150000,"High Cost",V142&gt;=0,"Normal Cost")</f>
        <v>Normal Cost</v>
      </c>
      <c r="AB142" s="85">
        <f t="shared" si="31"/>
        <v>13365.969500000001</v>
      </c>
      <c r="AC142" s="84">
        <f t="shared" si="32"/>
        <v>120293.7255</v>
      </c>
      <c r="AD142" s="80" t="str" cm="1">
        <f t="array" ref="AD142">_xlfn.IFS(E142&gt;=60,"Senior ",E142&gt;=18,"Adult",E142&gt;=0,"Child")</f>
        <v xml:space="preserve">Senior </v>
      </c>
      <c r="AE142" s="80" t="str">
        <f t="shared" si="33"/>
        <v>July</v>
      </c>
      <c r="AF142" s="80" t="str">
        <f t="shared" si="34"/>
        <v>00141</v>
      </c>
      <c r="AG142" s="80" t="str">
        <f t="shared" si="35"/>
        <v>Farouk-Female</v>
      </c>
      <c r="AH142" s="85">
        <f t="shared" si="37"/>
        <v>112153.55602395827</v>
      </c>
    </row>
    <row r="143" spans="1:34" x14ac:dyDescent="0.3">
      <c r="A143" s="83">
        <v>45817</v>
      </c>
      <c r="B143" s="80" t="s">
        <v>2016</v>
      </c>
      <c r="C143" s="80" t="s">
        <v>1877</v>
      </c>
      <c r="D143" s="80" t="s">
        <v>1847</v>
      </c>
      <c r="E143" s="80">
        <v>24</v>
      </c>
      <c r="F143" s="80" t="s">
        <v>1855</v>
      </c>
      <c r="G143" s="80" t="s">
        <v>1878</v>
      </c>
      <c r="H143" s="80" t="s">
        <v>1857</v>
      </c>
      <c r="I143" s="80" t="s">
        <v>1851</v>
      </c>
      <c r="J143" s="80" t="s">
        <v>1848</v>
      </c>
      <c r="K143" s="80">
        <v>3</v>
      </c>
      <c r="L143" s="85">
        <v>24218</v>
      </c>
      <c r="M143" s="80">
        <v>10</v>
      </c>
      <c r="N143" s="80">
        <v>7.5</v>
      </c>
      <c r="O143" s="80" t="s">
        <v>392</v>
      </c>
      <c r="P143" s="80" t="s">
        <v>1852</v>
      </c>
      <c r="Q143" s="80" t="s">
        <v>649</v>
      </c>
      <c r="R143" s="85">
        <f t="shared" si="26"/>
        <v>72654</v>
      </c>
      <c r="S143" s="85">
        <f t="shared" si="27"/>
        <v>7265.4000000000005</v>
      </c>
      <c r="T143" s="85">
        <f t="shared" si="28"/>
        <v>65388.6</v>
      </c>
      <c r="U143" s="80">
        <f t="shared" si="29"/>
        <v>4904.1449999999995</v>
      </c>
      <c r="V143" s="85">
        <f t="shared" si="30"/>
        <v>70292.744999999995</v>
      </c>
      <c r="W143" s="81">
        <v>7.4999999999999997E-2</v>
      </c>
      <c r="X143" s="85">
        <f t="shared" si="38"/>
        <v>4904.1449999999995</v>
      </c>
      <c r="Y143" s="80">
        <v>2000</v>
      </c>
      <c r="Z143" s="85">
        <f t="shared" si="36"/>
        <v>72292.744999999995</v>
      </c>
      <c r="AA143" s="80" t="str" cm="1">
        <f t="array" ref="AA143">_xlfn.IFS(V143&gt;=150000,"High Cost",V143&gt;=0,"Normal Cost")</f>
        <v>Normal Cost</v>
      </c>
      <c r="AB143" s="85">
        <f t="shared" si="31"/>
        <v>0</v>
      </c>
      <c r="AC143" s="84">
        <f t="shared" si="32"/>
        <v>70292.744999999995</v>
      </c>
      <c r="AD143" s="80" t="str" cm="1">
        <f t="array" ref="AD143">_xlfn.IFS(E143&gt;=60,"Senior ",E143&gt;=18,"Adult",E143&gt;=0,"Child")</f>
        <v>Adult</v>
      </c>
      <c r="AE143" s="80" t="str">
        <f t="shared" si="33"/>
        <v>June</v>
      </c>
      <c r="AF143" s="80" t="str">
        <f t="shared" si="34"/>
        <v>00142</v>
      </c>
      <c r="AG143" s="80" t="str">
        <f t="shared" si="35"/>
        <v>Chiamaka-Male</v>
      </c>
      <c r="AH143" s="85">
        <f t="shared" si="37"/>
        <v>112153.55602395827</v>
      </c>
    </row>
    <row r="144" spans="1:34" x14ac:dyDescent="0.3">
      <c r="A144" s="83">
        <v>45867</v>
      </c>
      <c r="B144" s="80" t="s">
        <v>2017</v>
      </c>
      <c r="C144" s="80" t="s">
        <v>106</v>
      </c>
      <c r="D144" s="80" t="s">
        <v>1831</v>
      </c>
      <c r="E144" s="80">
        <v>13</v>
      </c>
      <c r="F144" s="80" t="s">
        <v>1872</v>
      </c>
      <c r="G144" s="80" t="s">
        <v>1886</v>
      </c>
      <c r="H144" s="80" t="s">
        <v>1887</v>
      </c>
      <c r="I144" s="80" t="s">
        <v>1851</v>
      </c>
      <c r="J144" s="80" t="s">
        <v>1858</v>
      </c>
      <c r="K144" s="80">
        <v>2</v>
      </c>
      <c r="L144" s="85">
        <v>14309</v>
      </c>
      <c r="M144" s="80">
        <v>0</v>
      </c>
      <c r="N144" s="80">
        <v>7.5</v>
      </c>
      <c r="O144" s="80" t="s">
        <v>392</v>
      </c>
      <c r="P144" s="80" t="s">
        <v>1837</v>
      </c>
      <c r="Q144" s="80" t="s">
        <v>643</v>
      </c>
      <c r="R144" s="85">
        <f t="shared" si="26"/>
        <v>28618</v>
      </c>
      <c r="S144" s="85">
        <f t="shared" si="27"/>
        <v>0</v>
      </c>
      <c r="T144" s="85">
        <f t="shared" si="28"/>
        <v>28618</v>
      </c>
      <c r="U144" s="80">
        <f t="shared" si="29"/>
        <v>2146.35</v>
      </c>
      <c r="V144" s="85">
        <f t="shared" si="30"/>
        <v>30764.35</v>
      </c>
      <c r="W144" s="81">
        <v>7.4999999999999997E-2</v>
      </c>
      <c r="X144" s="85">
        <f t="shared" si="38"/>
        <v>2146.35</v>
      </c>
      <c r="Y144" s="80">
        <v>2000</v>
      </c>
      <c r="Z144" s="85">
        <f t="shared" si="36"/>
        <v>32764.35</v>
      </c>
      <c r="AA144" s="80" t="str" cm="1">
        <f t="array" ref="AA144">_xlfn.IFS(V144&gt;=150000,"High Cost",V144&gt;=0,"Normal Cost")</f>
        <v>Normal Cost</v>
      </c>
      <c r="AB144" s="85">
        <f t="shared" si="31"/>
        <v>0</v>
      </c>
      <c r="AC144" s="84">
        <f t="shared" si="32"/>
        <v>30764.35</v>
      </c>
      <c r="AD144" s="80" t="str" cm="1">
        <f t="array" ref="AD144">_xlfn.IFS(E144&gt;=60,"Senior ",E144&gt;=18,"Adult",E144&gt;=0,"Child")</f>
        <v>Child</v>
      </c>
      <c r="AE144" s="80" t="str">
        <f t="shared" si="33"/>
        <v>July</v>
      </c>
      <c r="AF144" s="80" t="str">
        <f t="shared" si="34"/>
        <v>00143</v>
      </c>
      <c r="AG144" s="80" t="str">
        <f t="shared" si="35"/>
        <v>Aisha-Female</v>
      </c>
      <c r="AH144" s="85">
        <f t="shared" si="37"/>
        <v>112153.55602395827</v>
      </c>
    </row>
    <row r="145" spans="1:34" x14ac:dyDescent="0.3">
      <c r="A145" s="83">
        <v>45835</v>
      </c>
      <c r="B145" s="80" t="s">
        <v>2018</v>
      </c>
      <c r="C145" s="80" t="s">
        <v>1863</v>
      </c>
      <c r="D145" s="80" t="s">
        <v>1831</v>
      </c>
      <c r="E145" s="80">
        <v>46</v>
      </c>
      <c r="F145" s="80" t="s">
        <v>1855</v>
      </c>
      <c r="G145" s="80" t="s">
        <v>1878</v>
      </c>
      <c r="H145" s="80" t="s">
        <v>1857</v>
      </c>
      <c r="I145" s="80" t="s">
        <v>1843</v>
      </c>
      <c r="J145" s="80" t="s">
        <v>1858</v>
      </c>
      <c r="K145" s="80">
        <v>4</v>
      </c>
      <c r="L145" s="85">
        <v>22647</v>
      </c>
      <c r="M145" s="80">
        <v>15</v>
      </c>
      <c r="N145" s="80">
        <v>7.5</v>
      </c>
      <c r="O145" s="80" t="s">
        <v>384</v>
      </c>
      <c r="P145" s="80" t="s">
        <v>1837</v>
      </c>
      <c r="Q145" s="80" t="s">
        <v>649</v>
      </c>
      <c r="R145" s="85">
        <f t="shared" si="26"/>
        <v>90588</v>
      </c>
      <c r="S145" s="85">
        <f t="shared" si="27"/>
        <v>13588.199999999999</v>
      </c>
      <c r="T145" s="85">
        <f t="shared" si="28"/>
        <v>76999.8</v>
      </c>
      <c r="U145" s="80">
        <f t="shared" si="29"/>
        <v>5774.9849999999997</v>
      </c>
      <c r="V145" s="85">
        <f t="shared" si="30"/>
        <v>82774.785000000003</v>
      </c>
      <c r="W145" s="81">
        <v>7.4999999999999997E-2</v>
      </c>
      <c r="X145" s="85">
        <f t="shared" si="38"/>
        <v>5774.9849999999997</v>
      </c>
      <c r="Y145" s="80">
        <v>2000</v>
      </c>
      <c r="Z145" s="85">
        <f t="shared" si="36"/>
        <v>84774.785000000003</v>
      </c>
      <c r="AA145" s="80" t="str" cm="1">
        <f t="array" ref="AA145">_xlfn.IFS(V145&gt;=150000,"High Cost",V145&gt;=0,"Normal Cost")</f>
        <v>Normal Cost</v>
      </c>
      <c r="AB145" s="85">
        <f t="shared" si="31"/>
        <v>0</v>
      </c>
      <c r="AC145" s="84">
        <f t="shared" si="32"/>
        <v>82774.785000000003</v>
      </c>
      <c r="AD145" s="80" t="str" cm="1">
        <f t="array" ref="AD145">_xlfn.IFS(E145&gt;=60,"Senior ",E145&gt;=18,"Adult",E145&gt;=0,"Child")</f>
        <v>Adult</v>
      </c>
      <c r="AE145" s="80" t="str">
        <f t="shared" si="33"/>
        <v>June</v>
      </c>
      <c r="AF145" s="80" t="str">
        <f t="shared" si="34"/>
        <v>00144</v>
      </c>
      <c r="AG145" s="80" t="str">
        <f t="shared" si="35"/>
        <v>Esther-Female</v>
      </c>
      <c r="AH145" s="85">
        <f t="shared" si="37"/>
        <v>112153.55602395827</v>
      </c>
    </row>
    <row r="146" spans="1:34" x14ac:dyDescent="0.3">
      <c r="A146" s="83">
        <v>45817</v>
      </c>
      <c r="B146" s="80" t="s">
        <v>2019</v>
      </c>
      <c r="C146" s="80" t="s">
        <v>1880</v>
      </c>
      <c r="D146" s="80" t="s">
        <v>1847</v>
      </c>
      <c r="E146" s="80">
        <v>21</v>
      </c>
      <c r="F146" s="80" t="s">
        <v>1872</v>
      </c>
      <c r="G146" s="80" t="s">
        <v>1886</v>
      </c>
      <c r="H146" s="80" t="s">
        <v>1887</v>
      </c>
      <c r="I146" s="80" t="s">
        <v>1861</v>
      </c>
      <c r="J146" s="80" t="s">
        <v>1848</v>
      </c>
      <c r="K146" s="80">
        <v>3</v>
      </c>
      <c r="L146" s="85">
        <v>48756</v>
      </c>
      <c r="M146" s="80">
        <v>5</v>
      </c>
      <c r="N146" s="80">
        <v>7.5</v>
      </c>
      <c r="O146" s="80" t="s">
        <v>392</v>
      </c>
      <c r="P146" s="80" t="s">
        <v>1844</v>
      </c>
      <c r="Q146" s="80" t="s">
        <v>636</v>
      </c>
      <c r="R146" s="85">
        <f t="shared" si="26"/>
        <v>146268</v>
      </c>
      <c r="S146" s="85">
        <f t="shared" si="27"/>
        <v>7313.4000000000005</v>
      </c>
      <c r="T146" s="85">
        <f t="shared" si="28"/>
        <v>138954.6</v>
      </c>
      <c r="U146" s="80">
        <f t="shared" si="29"/>
        <v>10421.594999999999</v>
      </c>
      <c r="V146" s="85">
        <f t="shared" si="30"/>
        <v>149376.19500000001</v>
      </c>
      <c r="W146" s="81">
        <v>7.4999999999999997E-2</v>
      </c>
      <c r="X146" s="85">
        <f t="shared" si="38"/>
        <v>10421.594999999999</v>
      </c>
      <c r="Y146" s="80">
        <v>2000</v>
      </c>
      <c r="Z146" s="85">
        <f t="shared" si="36"/>
        <v>151376.19500000001</v>
      </c>
      <c r="AA146" s="80" t="str" cm="1">
        <f t="array" ref="AA146">_xlfn.IFS(V146&gt;=150000,"High Cost",V146&gt;=0,"Normal Cost")</f>
        <v>Normal Cost</v>
      </c>
      <c r="AB146" s="85">
        <f t="shared" si="31"/>
        <v>14937.619500000001</v>
      </c>
      <c r="AC146" s="84">
        <f t="shared" si="32"/>
        <v>134438.57550000001</v>
      </c>
      <c r="AD146" s="80" t="str" cm="1">
        <f t="array" ref="AD146">_xlfn.IFS(E146&gt;=60,"Senior ",E146&gt;=18,"Adult",E146&gt;=0,"Child")</f>
        <v>Adult</v>
      </c>
      <c r="AE146" s="80" t="str">
        <f t="shared" si="33"/>
        <v>June</v>
      </c>
      <c r="AF146" s="80" t="str">
        <f t="shared" si="34"/>
        <v>00145</v>
      </c>
      <c r="AG146" s="80" t="str">
        <f t="shared" si="35"/>
        <v>Daniel-Male</v>
      </c>
      <c r="AH146" s="85">
        <f t="shared" si="37"/>
        <v>112153.55602395827</v>
      </c>
    </row>
    <row r="147" spans="1:34" x14ac:dyDescent="0.3">
      <c r="A147" s="83">
        <v>45852</v>
      </c>
      <c r="B147" s="80" t="s">
        <v>2020</v>
      </c>
      <c r="C147" s="80" t="s">
        <v>1830</v>
      </c>
      <c r="D147" s="80" t="s">
        <v>1831</v>
      </c>
      <c r="E147" s="80">
        <v>44</v>
      </c>
      <c r="F147" s="80" t="s">
        <v>1840</v>
      </c>
      <c r="G147" s="80" t="s">
        <v>1890</v>
      </c>
      <c r="H147" s="80" t="s">
        <v>1891</v>
      </c>
      <c r="I147" s="80" t="s">
        <v>1861</v>
      </c>
      <c r="J147" s="80" t="s">
        <v>1858</v>
      </c>
      <c r="K147" s="80">
        <v>2</v>
      </c>
      <c r="L147" s="85">
        <v>4209</v>
      </c>
      <c r="M147" s="80">
        <v>5</v>
      </c>
      <c r="N147" s="80">
        <v>7.5</v>
      </c>
      <c r="O147" s="80" t="s">
        <v>372</v>
      </c>
      <c r="P147" s="80" t="s">
        <v>1837</v>
      </c>
      <c r="Q147" s="80" t="s">
        <v>643</v>
      </c>
      <c r="R147" s="85">
        <f t="shared" si="26"/>
        <v>8418</v>
      </c>
      <c r="S147" s="85">
        <f t="shared" si="27"/>
        <v>420.90000000000003</v>
      </c>
      <c r="T147" s="85">
        <f t="shared" si="28"/>
        <v>7997.1</v>
      </c>
      <c r="U147" s="80">
        <f t="shared" si="29"/>
        <v>599.78250000000003</v>
      </c>
      <c r="V147" s="85">
        <f t="shared" si="30"/>
        <v>8596.8824999999997</v>
      </c>
      <c r="W147" s="81">
        <v>7.4999999999999997E-2</v>
      </c>
      <c r="X147" s="85">
        <f t="shared" si="38"/>
        <v>599.78250000000003</v>
      </c>
      <c r="Y147" s="80">
        <v>2000</v>
      </c>
      <c r="Z147" s="85">
        <f t="shared" si="36"/>
        <v>10596.8825</v>
      </c>
      <c r="AA147" s="80" t="str" cm="1">
        <f t="array" ref="AA147">_xlfn.IFS(V147&gt;=150000,"High Cost",V147&gt;=0,"Normal Cost")</f>
        <v>Normal Cost</v>
      </c>
      <c r="AB147" s="85">
        <f t="shared" si="31"/>
        <v>0</v>
      </c>
      <c r="AC147" s="84">
        <f t="shared" si="32"/>
        <v>8596.8824999999997</v>
      </c>
      <c r="AD147" s="80" t="str" cm="1">
        <f t="array" ref="AD147">_xlfn.IFS(E147&gt;=60,"Senior ",E147&gt;=18,"Adult",E147&gt;=0,"Child")</f>
        <v>Adult</v>
      </c>
      <c r="AE147" s="80" t="str">
        <f t="shared" si="33"/>
        <v>July</v>
      </c>
      <c r="AF147" s="80" t="str">
        <f t="shared" si="34"/>
        <v>00146</v>
      </c>
      <c r="AG147" s="80" t="str">
        <f t="shared" si="35"/>
        <v>Joy-Female</v>
      </c>
      <c r="AH147" s="85">
        <f t="shared" si="37"/>
        <v>112153.55602395827</v>
      </c>
    </row>
    <row r="148" spans="1:34" x14ac:dyDescent="0.3">
      <c r="A148" s="83">
        <v>45856</v>
      </c>
      <c r="B148" s="80" t="s">
        <v>2021</v>
      </c>
      <c r="C148" s="80" t="s">
        <v>1880</v>
      </c>
      <c r="D148" s="80" t="s">
        <v>1847</v>
      </c>
      <c r="E148" s="80">
        <v>45</v>
      </c>
      <c r="F148" s="80" t="s">
        <v>1840</v>
      </c>
      <c r="G148" s="80" t="s">
        <v>1890</v>
      </c>
      <c r="H148" s="80" t="s">
        <v>1891</v>
      </c>
      <c r="I148" s="80" t="s">
        <v>1861</v>
      </c>
      <c r="J148" s="80" t="s">
        <v>1858</v>
      </c>
      <c r="K148" s="80">
        <v>1</v>
      </c>
      <c r="L148" s="85">
        <v>12303</v>
      </c>
      <c r="M148" s="80">
        <v>5</v>
      </c>
      <c r="N148" s="80">
        <v>7.5</v>
      </c>
      <c r="O148" s="80" t="s">
        <v>392</v>
      </c>
      <c r="P148" s="80" t="s">
        <v>1844</v>
      </c>
      <c r="Q148" s="80" t="s">
        <v>636</v>
      </c>
      <c r="R148" s="85">
        <f t="shared" si="26"/>
        <v>12303</v>
      </c>
      <c r="S148" s="85">
        <f t="shared" si="27"/>
        <v>615.15000000000009</v>
      </c>
      <c r="T148" s="85">
        <f t="shared" si="28"/>
        <v>11687.85</v>
      </c>
      <c r="U148" s="80">
        <f t="shared" si="29"/>
        <v>876.58875</v>
      </c>
      <c r="V148" s="85">
        <f t="shared" si="30"/>
        <v>12564.438750000001</v>
      </c>
      <c r="W148" s="81">
        <v>7.4999999999999997E-2</v>
      </c>
      <c r="X148" s="85">
        <f t="shared" si="38"/>
        <v>876.58875</v>
      </c>
      <c r="Y148" s="80">
        <v>2000</v>
      </c>
      <c r="Z148" s="85">
        <f t="shared" si="36"/>
        <v>14564.438750000001</v>
      </c>
      <c r="AA148" s="80" t="str" cm="1">
        <f t="array" ref="AA148">_xlfn.IFS(V148&gt;=150000,"High Cost",V148&gt;=0,"Normal Cost")</f>
        <v>Normal Cost</v>
      </c>
      <c r="AB148" s="85">
        <f t="shared" si="31"/>
        <v>1256.4438750000002</v>
      </c>
      <c r="AC148" s="84">
        <f t="shared" si="32"/>
        <v>11307.994875</v>
      </c>
      <c r="AD148" s="80" t="str" cm="1">
        <f t="array" ref="AD148">_xlfn.IFS(E148&gt;=60,"Senior ",E148&gt;=18,"Adult",E148&gt;=0,"Child")</f>
        <v>Adult</v>
      </c>
      <c r="AE148" s="80" t="str">
        <f t="shared" si="33"/>
        <v>July</v>
      </c>
      <c r="AF148" s="80" t="str">
        <f t="shared" si="34"/>
        <v>00147</v>
      </c>
      <c r="AG148" s="80" t="str">
        <f t="shared" si="35"/>
        <v>Daniel-Male</v>
      </c>
      <c r="AH148" s="85">
        <f t="shared" si="37"/>
        <v>112153.55602395827</v>
      </c>
    </row>
    <row r="149" spans="1:34" x14ac:dyDescent="0.3">
      <c r="A149" s="83">
        <v>45862</v>
      </c>
      <c r="B149" s="80" t="s">
        <v>2022</v>
      </c>
      <c r="C149" s="80" t="s">
        <v>1884</v>
      </c>
      <c r="D149" s="80" t="s">
        <v>1847</v>
      </c>
      <c r="E149" s="80">
        <v>15</v>
      </c>
      <c r="F149" s="80" t="s">
        <v>1840</v>
      </c>
      <c r="G149" s="80" t="s">
        <v>1841</v>
      </c>
      <c r="H149" s="80" t="s">
        <v>1842</v>
      </c>
      <c r="I149" s="80" t="s">
        <v>1851</v>
      </c>
      <c r="J149" s="80" t="s">
        <v>1858</v>
      </c>
      <c r="K149" s="80">
        <v>5</v>
      </c>
      <c r="L149" s="85">
        <v>59733</v>
      </c>
      <c r="M149" s="80">
        <v>10</v>
      </c>
      <c r="N149" s="80">
        <v>7.5</v>
      </c>
      <c r="O149" s="80" t="s">
        <v>392</v>
      </c>
      <c r="P149" s="80" t="s">
        <v>1852</v>
      </c>
      <c r="Q149" s="80" t="s">
        <v>643</v>
      </c>
      <c r="R149" s="85">
        <f t="shared" si="26"/>
        <v>298665</v>
      </c>
      <c r="S149" s="85">
        <f t="shared" si="27"/>
        <v>29866.5</v>
      </c>
      <c r="T149" s="85">
        <f t="shared" si="28"/>
        <v>268798.5</v>
      </c>
      <c r="U149" s="80">
        <f t="shared" si="29"/>
        <v>20159.887500000001</v>
      </c>
      <c r="V149" s="85">
        <f t="shared" si="30"/>
        <v>288958.38750000001</v>
      </c>
      <c r="W149" s="81">
        <v>7.4999999999999997E-2</v>
      </c>
      <c r="X149" s="85">
        <f t="shared" si="38"/>
        <v>20159.887500000001</v>
      </c>
      <c r="Y149" s="80">
        <v>2000</v>
      </c>
      <c r="Z149" s="85">
        <f t="shared" si="36"/>
        <v>290958.38750000001</v>
      </c>
      <c r="AA149" s="80" t="str" cm="1">
        <f t="array" ref="AA149">_xlfn.IFS(V149&gt;=150000,"High Cost",V149&gt;=0,"Normal Cost")</f>
        <v>High Cost</v>
      </c>
      <c r="AB149" s="85">
        <f t="shared" si="31"/>
        <v>0</v>
      </c>
      <c r="AC149" s="84">
        <f t="shared" si="32"/>
        <v>288958.38750000001</v>
      </c>
      <c r="AD149" s="80" t="str" cm="1">
        <f t="array" ref="AD149">_xlfn.IFS(E149&gt;=60,"Senior ",E149&gt;=18,"Adult",E149&gt;=0,"Child")</f>
        <v>Child</v>
      </c>
      <c r="AE149" s="80" t="str">
        <f t="shared" si="33"/>
        <v>July</v>
      </c>
      <c r="AF149" s="80" t="str">
        <f t="shared" si="34"/>
        <v>00148</v>
      </c>
      <c r="AG149" s="80" t="str">
        <f t="shared" si="35"/>
        <v>Kabir-Male</v>
      </c>
      <c r="AH149" s="85">
        <f t="shared" si="37"/>
        <v>112153.55602395827</v>
      </c>
    </row>
    <row r="150" spans="1:34" x14ac:dyDescent="0.3">
      <c r="A150" s="83">
        <v>45846</v>
      </c>
      <c r="B150" s="80" t="s">
        <v>2023</v>
      </c>
      <c r="C150" s="80" t="s">
        <v>1839</v>
      </c>
      <c r="D150" s="80" t="s">
        <v>1831</v>
      </c>
      <c r="E150" s="80">
        <v>84</v>
      </c>
      <c r="F150" s="80" t="s">
        <v>1872</v>
      </c>
      <c r="G150" s="80" t="s">
        <v>1886</v>
      </c>
      <c r="H150" s="80" t="s">
        <v>1887</v>
      </c>
      <c r="I150" s="80" t="s">
        <v>1843</v>
      </c>
      <c r="J150" s="80" t="s">
        <v>1858</v>
      </c>
      <c r="K150" s="80">
        <v>4</v>
      </c>
      <c r="L150" s="85">
        <v>63819</v>
      </c>
      <c r="M150" s="80">
        <v>15</v>
      </c>
      <c r="N150" s="80">
        <v>7.5</v>
      </c>
      <c r="O150" s="80" t="s">
        <v>384</v>
      </c>
      <c r="P150" s="80" t="s">
        <v>1844</v>
      </c>
      <c r="Q150" s="80" t="s">
        <v>649</v>
      </c>
      <c r="R150" s="85">
        <f t="shared" si="26"/>
        <v>255276</v>
      </c>
      <c r="S150" s="85">
        <f t="shared" si="27"/>
        <v>38291.4</v>
      </c>
      <c r="T150" s="85">
        <f t="shared" si="28"/>
        <v>216984.6</v>
      </c>
      <c r="U150" s="80">
        <f t="shared" si="29"/>
        <v>16273.844999999999</v>
      </c>
      <c r="V150" s="85">
        <f t="shared" si="30"/>
        <v>233258.44500000001</v>
      </c>
      <c r="W150" s="81">
        <v>7.4999999999999997E-2</v>
      </c>
      <c r="X150" s="85">
        <f t="shared" si="38"/>
        <v>16273.844999999999</v>
      </c>
      <c r="Y150" s="80">
        <v>2000</v>
      </c>
      <c r="Z150" s="85">
        <f t="shared" si="36"/>
        <v>235258.44500000001</v>
      </c>
      <c r="AA150" s="80" t="str" cm="1">
        <f t="array" ref="AA150">_xlfn.IFS(V150&gt;=150000,"High Cost",V150&gt;=0,"Normal Cost")</f>
        <v>High Cost</v>
      </c>
      <c r="AB150" s="85">
        <f t="shared" si="31"/>
        <v>23325.844500000003</v>
      </c>
      <c r="AC150" s="84">
        <f t="shared" si="32"/>
        <v>209932.6005</v>
      </c>
      <c r="AD150" s="80" t="str" cm="1">
        <f t="array" ref="AD150">_xlfn.IFS(E150&gt;=60,"Senior ",E150&gt;=18,"Adult",E150&gt;=0,"Child")</f>
        <v xml:space="preserve">Senior </v>
      </c>
      <c r="AE150" s="80" t="str">
        <f t="shared" si="33"/>
        <v>July</v>
      </c>
      <c r="AF150" s="80" t="str">
        <f t="shared" si="34"/>
        <v>00149</v>
      </c>
      <c r="AG150" s="80" t="str">
        <f t="shared" si="35"/>
        <v>Bello-Female</v>
      </c>
      <c r="AH150" s="85">
        <f t="shared" si="37"/>
        <v>112153.55602395827</v>
      </c>
    </row>
    <row r="151" spans="1:34" x14ac:dyDescent="0.3">
      <c r="A151" s="83">
        <v>45864</v>
      </c>
      <c r="B151" s="80" t="s">
        <v>2024</v>
      </c>
      <c r="C151" s="80" t="s">
        <v>1884</v>
      </c>
      <c r="D151" s="80" t="s">
        <v>1847</v>
      </c>
      <c r="E151" s="80">
        <v>53</v>
      </c>
      <c r="F151" s="80" t="s">
        <v>1864</v>
      </c>
      <c r="G151" s="80" t="s">
        <v>1865</v>
      </c>
      <c r="H151" s="80" t="s">
        <v>1842</v>
      </c>
      <c r="I151" s="80" t="s">
        <v>1835</v>
      </c>
      <c r="J151" s="80" t="s">
        <v>1858</v>
      </c>
      <c r="K151" s="80">
        <v>3</v>
      </c>
      <c r="L151" s="85">
        <v>36958</v>
      </c>
      <c r="M151" s="80">
        <v>0</v>
      </c>
      <c r="N151" s="80">
        <v>7.5</v>
      </c>
      <c r="O151" s="80" t="s">
        <v>392</v>
      </c>
      <c r="P151" s="80" t="s">
        <v>1844</v>
      </c>
      <c r="Q151" s="80" t="s">
        <v>665</v>
      </c>
      <c r="R151" s="85">
        <f t="shared" si="26"/>
        <v>110874</v>
      </c>
      <c r="S151" s="85">
        <f t="shared" si="27"/>
        <v>0</v>
      </c>
      <c r="T151" s="85">
        <f t="shared" si="28"/>
        <v>110874</v>
      </c>
      <c r="U151" s="80">
        <f t="shared" si="29"/>
        <v>8315.5499999999993</v>
      </c>
      <c r="V151" s="85">
        <f t="shared" si="30"/>
        <v>119189.55</v>
      </c>
      <c r="W151" s="81">
        <v>7.4999999999999997E-2</v>
      </c>
      <c r="X151" s="85">
        <f t="shared" si="38"/>
        <v>8315.5499999999993</v>
      </c>
      <c r="Y151" s="80">
        <v>2000</v>
      </c>
      <c r="Z151" s="85">
        <f t="shared" si="36"/>
        <v>121189.55</v>
      </c>
      <c r="AA151" s="80" t="str" cm="1">
        <f t="array" ref="AA151">_xlfn.IFS(V151&gt;=150000,"High Cost",V151&gt;=0,"Normal Cost")</f>
        <v>Normal Cost</v>
      </c>
      <c r="AB151" s="85">
        <f t="shared" si="31"/>
        <v>11918.955000000002</v>
      </c>
      <c r="AC151" s="84">
        <f t="shared" si="32"/>
        <v>107270.595</v>
      </c>
      <c r="AD151" s="80" t="str" cm="1">
        <f t="array" ref="AD151">_xlfn.IFS(E151&gt;=60,"Senior ",E151&gt;=18,"Adult",E151&gt;=0,"Child")</f>
        <v>Adult</v>
      </c>
      <c r="AE151" s="80" t="str">
        <f t="shared" si="33"/>
        <v>July</v>
      </c>
      <c r="AF151" s="80" t="str">
        <f t="shared" si="34"/>
        <v>00150</v>
      </c>
      <c r="AG151" s="80" t="str">
        <f t="shared" si="35"/>
        <v>Kabir-Male</v>
      </c>
      <c r="AH151" s="85">
        <f t="shared" si="37"/>
        <v>112153.55602395827</v>
      </c>
    </row>
    <row r="152" spans="1:34" x14ac:dyDescent="0.3">
      <c r="A152" s="83">
        <v>45863</v>
      </c>
      <c r="B152" s="80" t="s">
        <v>2025</v>
      </c>
      <c r="C152" s="80" t="s">
        <v>1863</v>
      </c>
      <c r="D152" s="80" t="s">
        <v>1847</v>
      </c>
      <c r="E152" s="80">
        <v>31</v>
      </c>
      <c r="F152" s="80" t="s">
        <v>1840</v>
      </c>
      <c r="G152" s="80" t="s">
        <v>1890</v>
      </c>
      <c r="H152" s="80" t="s">
        <v>1891</v>
      </c>
      <c r="I152" s="80" t="s">
        <v>1861</v>
      </c>
      <c r="J152" s="80" t="s">
        <v>1836</v>
      </c>
      <c r="K152" s="80">
        <v>2</v>
      </c>
      <c r="L152" s="85">
        <v>17642</v>
      </c>
      <c r="M152" s="80">
        <v>0</v>
      </c>
      <c r="N152" s="80">
        <v>7.5</v>
      </c>
      <c r="O152" s="80" t="s">
        <v>384</v>
      </c>
      <c r="P152" s="80" t="s">
        <v>1852</v>
      </c>
      <c r="Q152" s="80" t="s">
        <v>636</v>
      </c>
      <c r="R152" s="85">
        <f t="shared" si="26"/>
        <v>35284</v>
      </c>
      <c r="S152" s="85">
        <f t="shared" si="27"/>
        <v>0</v>
      </c>
      <c r="T152" s="85">
        <f t="shared" si="28"/>
        <v>35284</v>
      </c>
      <c r="U152" s="80">
        <f t="shared" si="29"/>
        <v>2646.2999999999997</v>
      </c>
      <c r="V152" s="85">
        <f t="shared" si="30"/>
        <v>37930.300000000003</v>
      </c>
      <c r="W152" s="81">
        <v>7.4999999999999997E-2</v>
      </c>
      <c r="X152" s="85">
        <f t="shared" si="38"/>
        <v>2646.2999999999997</v>
      </c>
      <c r="Y152" s="80">
        <v>2000</v>
      </c>
      <c r="Z152" s="85">
        <f t="shared" si="36"/>
        <v>39930.300000000003</v>
      </c>
      <c r="AA152" s="80" t="str" cm="1">
        <f t="array" ref="AA152">_xlfn.IFS(V152&gt;=150000,"High Cost",V152&gt;=0,"Normal Cost")</f>
        <v>Normal Cost</v>
      </c>
      <c r="AB152" s="85">
        <f t="shared" si="31"/>
        <v>0</v>
      </c>
      <c r="AC152" s="84">
        <f t="shared" si="32"/>
        <v>37930.300000000003</v>
      </c>
      <c r="AD152" s="80" t="str" cm="1">
        <f t="array" ref="AD152">_xlfn.IFS(E152&gt;=60,"Senior ",E152&gt;=18,"Adult",E152&gt;=0,"Child")</f>
        <v>Adult</v>
      </c>
      <c r="AE152" s="80" t="str">
        <f t="shared" si="33"/>
        <v>July</v>
      </c>
      <c r="AF152" s="80" t="str">
        <f t="shared" si="34"/>
        <v>00151</v>
      </c>
      <c r="AG152" s="80" t="str">
        <f t="shared" si="35"/>
        <v>Esther-Male</v>
      </c>
      <c r="AH152" s="85">
        <f t="shared" si="37"/>
        <v>112153.55602395827</v>
      </c>
    </row>
    <row r="153" spans="1:34" x14ac:dyDescent="0.3">
      <c r="A153" s="83">
        <v>45823</v>
      </c>
      <c r="B153" s="80" t="s">
        <v>2026</v>
      </c>
      <c r="C153" s="80" t="s">
        <v>1871</v>
      </c>
      <c r="D153" s="80" t="s">
        <v>1847</v>
      </c>
      <c r="E153" s="80">
        <v>18</v>
      </c>
      <c r="F153" s="80" t="s">
        <v>1864</v>
      </c>
      <c r="G153" s="80" t="s">
        <v>1865</v>
      </c>
      <c r="H153" s="80" t="s">
        <v>1842</v>
      </c>
      <c r="I153" s="80" t="s">
        <v>1861</v>
      </c>
      <c r="J153" s="80" t="s">
        <v>1848</v>
      </c>
      <c r="K153" s="80">
        <v>1</v>
      </c>
      <c r="L153" s="85">
        <v>6300</v>
      </c>
      <c r="M153" s="80">
        <v>5</v>
      </c>
      <c r="N153" s="80">
        <v>7.5</v>
      </c>
      <c r="O153" s="80" t="s">
        <v>372</v>
      </c>
      <c r="P153" s="80" t="s">
        <v>1852</v>
      </c>
      <c r="Q153" s="80" t="s">
        <v>665</v>
      </c>
      <c r="R153" s="85">
        <f t="shared" si="26"/>
        <v>6300</v>
      </c>
      <c r="S153" s="85">
        <f t="shared" si="27"/>
        <v>315</v>
      </c>
      <c r="T153" s="85">
        <f t="shared" si="28"/>
        <v>5985</v>
      </c>
      <c r="U153" s="80">
        <f t="shared" si="29"/>
        <v>448.875</v>
      </c>
      <c r="V153" s="85">
        <f t="shared" si="30"/>
        <v>6433.875</v>
      </c>
      <c r="W153" s="81">
        <v>7.4999999999999997E-2</v>
      </c>
      <c r="X153" s="85">
        <f t="shared" si="38"/>
        <v>448.875</v>
      </c>
      <c r="Y153" s="80">
        <v>2000</v>
      </c>
      <c r="Z153" s="85">
        <f t="shared" si="36"/>
        <v>8433.875</v>
      </c>
      <c r="AA153" s="80" t="str" cm="1">
        <f t="array" ref="AA153">_xlfn.IFS(V153&gt;=150000,"High Cost",V153&gt;=0,"Normal Cost")</f>
        <v>Normal Cost</v>
      </c>
      <c r="AB153" s="85">
        <f t="shared" si="31"/>
        <v>0</v>
      </c>
      <c r="AC153" s="84">
        <f t="shared" si="32"/>
        <v>6433.875</v>
      </c>
      <c r="AD153" s="80" t="str" cm="1">
        <f t="array" ref="AD153">_xlfn.IFS(E153&gt;=60,"Senior ",E153&gt;=18,"Adult",E153&gt;=0,"Child")</f>
        <v>Adult</v>
      </c>
      <c r="AE153" s="80" t="str">
        <f t="shared" si="33"/>
        <v>June</v>
      </c>
      <c r="AF153" s="80" t="str">
        <f t="shared" si="34"/>
        <v>00152</v>
      </c>
      <c r="AG153" s="80" t="str">
        <f t="shared" si="35"/>
        <v>Farouk-Male</v>
      </c>
      <c r="AH153" s="85">
        <f t="shared" si="37"/>
        <v>112153.55602395827</v>
      </c>
    </row>
    <row r="154" spans="1:34" x14ac:dyDescent="0.3">
      <c r="A154" s="83">
        <v>45816</v>
      </c>
      <c r="B154" s="80" t="s">
        <v>2027</v>
      </c>
      <c r="C154" s="80" t="s">
        <v>1846</v>
      </c>
      <c r="D154" s="80" t="s">
        <v>1847</v>
      </c>
      <c r="E154" s="80">
        <v>23</v>
      </c>
      <c r="F154" s="80" t="s">
        <v>1872</v>
      </c>
      <c r="G154" s="80" t="s">
        <v>1873</v>
      </c>
      <c r="H154" s="80" t="s">
        <v>1874</v>
      </c>
      <c r="I154" s="80" t="s">
        <v>1861</v>
      </c>
      <c r="J154" s="80" t="s">
        <v>1836</v>
      </c>
      <c r="K154" s="80">
        <v>3</v>
      </c>
      <c r="L154" s="85">
        <v>27015</v>
      </c>
      <c r="M154" s="80">
        <v>0</v>
      </c>
      <c r="N154" s="80">
        <v>7.5</v>
      </c>
      <c r="O154" s="80" t="s">
        <v>372</v>
      </c>
      <c r="P154" s="80" t="s">
        <v>1837</v>
      </c>
      <c r="Q154" s="80" t="s">
        <v>636</v>
      </c>
      <c r="R154" s="85">
        <f t="shared" si="26"/>
        <v>81045</v>
      </c>
      <c r="S154" s="85">
        <f t="shared" si="27"/>
        <v>0</v>
      </c>
      <c r="T154" s="85">
        <f t="shared" si="28"/>
        <v>81045</v>
      </c>
      <c r="U154" s="80">
        <f t="shared" si="29"/>
        <v>6078.375</v>
      </c>
      <c r="V154" s="85">
        <f t="shared" si="30"/>
        <v>87123.375</v>
      </c>
      <c r="W154" s="81">
        <v>7.4999999999999997E-2</v>
      </c>
      <c r="X154" s="85">
        <f t="shared" si="38"/>
        <v>6078.375</v>
      </c>
      <c r="Y154" s="80">
        <v>2000</v>
      </c>
      <c r="Z154" s="85">
        <f t="shared" si="36"/>
        <v>89123.375</v>
      </c>
      <c r="AA154" s="80" t="str" cm="1">
        <f t="array" ref="AA154">_xlfn.IFS(V154&gt;=150000,"High Cost",V154&gt;=0,"Normal Cost")</f>
        <v>Normal Cost</v>
      </c>
      <c r="AB154" s="85">
        <f t="shared" si="31"/>
        <v>0</v>
      </c>
      <c r="AC154" s="84">
        <f t="shared" si="32"/>
        <v>87123.375</v>
      </c>
      <c r="AD154" s="80" t="str" cm="1">
        <f t="array" ref="AD154">_xlfn.IFS(E154&gt;=60,"Senior ",E154&gt;=18,"Adult",E154&gt;=0,"Child")</f>
        <v>Adult</v>
      </c>
      <c r="AE154" s="80" t="str">
        <f t="shared" si="33"/>
        <v>June</v>
      </c>
      <c r="AF154" s="80" t="str">
        <f t="shared" si="34"/>
        <v>00153</v>
      </c>
      <c r="AG154" s="80" t="str">
        <f t="shared" si="35"/>
        <v>Hauwa-Male</v>
      </c>
      <c r="AH154" s="85">
        <f t="shared" si="37"/>
        <v>112153.55602395827</v>
      </c>
    </row>
    <row r="155" spans="1:34" x14ac:dyDescent="0.3">
      <c r="A155" s="83">
        <v>45843</v>
      </c>
      <c r="B155" s="80" t="s">
        <v>2028</v>
      </c>
      <c r="C155" s="80" t="s">
        <v>1882</v>
      </c>
      <c r="D155" s="80" t="s">
        <v>1831</v>
      </c>
      <c r="E155" s="80">
        <v>22</v>
      </c>
      <c r="F155" s="80" t="s">
        <v>1872</v>
      </c>
      <c r="G155" s="80" t="s">
        <v>1886</v>
      </c>
      <c r="H155" s="80" t="s">
        <v>1887</v>
      </c>
      <c r="I155" s="80" t="s">
        <v>1835</v>
      </c>
      <c r="J155" s="80" t="s">
        <v>1848</v>
      </c>
      <c r="K155" s="80">
        <v>3</v>
      </c>
      <c r="L155" s="85">
        <v>72863</v>
      </c>
      <c r="M155" s="80">
        <v>0</v>
      </c>
      <c r="N155" s="80">
        <v>7.5</v>
      </c>
      <c r="O155" s="80" t="s">
        <v>392</v>
      </c>
      <c r="P155" s="80" t="s">
        <v>1844</v>
      </c>
      <c r="Q155" s="80" t="s">
        <v>643</v>
      </c>
      <c r="R155" s="85">
        <f t="shared" si="26"/>
        <v>218589</v>
      </c>
      <c r="S155" s="85">
        <f t="shared" si="27"/>
        <v>0</v>
      </c>
      <c r="T155" s="85">
        <f t="shared" si="28"/>
        <v>218589</v>
      </c>
      <c r="U155" s="80">
        <f t="shared" si="29"/>
        <v>16394.174999999999</v>
      </c>
      <c r="V155" s="85">
        <f t="shared" si="30"/>
        <v>234983.17499999999</v>
      </c>
      <c r="W155" s="81">
        <v>7.4999999999999997E-2</v>
      </c>
      <c r="X155" s="85">
        <f t="shared" si="38"/>
        <v>16394.174999999999</v>
      </c>
      <c r="Y155" s="80">
        <v>2000</v>
      </c>
      <c r="Z155" s="85">
        <f t="shared" si="36"/>
        <v>236983.17499999999</v>
      </c>
      <c r="AA155" s="80" t="str" cm="1">
        <f t="array" ref="AA155">_xlfn.IFS(V155&gt;=150000,"High Cost",V155&gt;=0,"Normal Cost")</f>
        <v>High Cost</v>
      </c>
      <c r="AB155" s="85">
        <f t="shared" si="31"/>
        <v>23498.317500000001</v>
      </c>
      <c r="AC155" s="84">
        <f t="shared" si="32"/>
        <v>211484.85749999998</v>
      </c>
      <c r="AD155" s="80" t="str" cm="1">
        <f t="array" ref="AD155">_xlfn.IFS(E155&gt;=60,"Senior ",E155&gt;=18,"Adult",E155&gt;=0,"Child")</f>
        <v>Adult</v>
      </c>
      <c r="AE155" s="80" t="str">
        <f t="shared" si="33"/>
        <v>July</v>
      </c>
      <c r="AF155" s="80" t="str">
        <f t="shared" si="34"/>
        <v>00154</v>
      </c>
      <c r="AG155" s="80" t="str">
        <f t="shared" si="35"/>
        <v>Ifeanyi-Female</v>
      </c>
      <c r="AH155" s="85">
        <f t="shared" si="37"/>
        <v>112153.55602395827</v>
      </c>
    </row>
    <row r="156" spans="1:34" x14ac:dyDescent="0.3">
      <c r="A156" s="83">
        <v>45828</v>
      </c>
      <c r="B156" s="80" t="s">
        <v>2029</v>
      </c>
      <c r="C156" s="80" t="s">
        <v>1830</v>
      </c>
      <c r="D156" s="80" t="s">
        <v>1847</v>
      </c>
      <c r="E156" s="80">
        <v>69</v>
      </c>
      <c r="F156" s="80" t="s">
        <v>1832</v>
      </c>
      <c r="G156" s="80" t="s">
        <v>1833</v>
      </c>
      <c r="H156" s="80" t="s">
        <v>1834</v>
      </c>
      <c r="I156" s="80" t="s">
        <v>1861</v>
      </c>
      <c r="J156" s="80" t="s">
        <v>1858</v>
      </c>
      <c r="K156" s="80">
        <v>4</v>
      </c>
      <c r="L156" s="85">
        <v>4185</v>
      </c>
      <c r="M156" s="80">
        <v>15</v>
      </c>
      <c r="N156" s="80">
        <v>7.5</v>
      </c>
      <c r="O156" s="80" t="s">
        <v>392</v>
      </c>
      <c r="P156" s="80" t="s">
        <v>1837</v>
      </c>
      <c r="Q156" s="80" t="s">
        <v>649</v>
      </c>
      <c r="R156" s="85">
        <f t="shared" si="26"/>
        <v>16740</v>
      </c>
      <c r="S156" s="85">
        <f t="shared" si="27"/>
        <v>2511</v>
      </c>
      <c r="T156" s="85">
        <f t="shared" si="28"/>
        <v>14229</v>
      </c>
      <c r="U156" s="80">
        <f t="shared" si="29"/>
        <v>1067.175</v>
      </c>
      <c r="V156" s="85">
        <f t="shared" si="30"/>
        <v>15296.174999999999</v>
      </c>
      <c r="W156" s="81">
        <v>7.4999999999999997E-2</v>
      </c>
      <c r="X156" s="85">
        <f t="shared" si="38"/>
        <v>1067.175</v>
      </c>
      <c r="Y156" s="80">
        <v>2000</v>
      </c>
      <c r="Z156" s="85">
        <f t="shared" si="36"/>
        <v>17296.174999999999</v>
      </c>
      <c r="AA156" s="80" t="str" cm="1">
        <f t="array" ref="AA156">_xlfn.IFS(V156&gt;=150000,"High Cost",V156&gt;=0,"Normal Cost")</f>
        <v>Normal Cost</v>
      </c>
      <c r="AB156" s="85">
        <f t="shared" si="31"/>
        <v>0</v>
      </c>
      <c r="AC156" s="84">
        <f t="shared" si="32"/>
        <v>15296.174999999999</v>
      </c>
      <c r="AD156" s="80" t="str" cm="1">
        <f t="array" ref="AD156">_xlfn.IFS(E156&gt;=60,"Senior ",E156&gt;=18,"Adult",E156&gt;=0,"Child")</f>
        <v xml:space="preserve">Senior </v>
      </c>
      <c r="AE156" s="80" t="str">
        <f t="shared" si="33"/>
        <v>June</v>
      </c>
      <c r="AF156" s="80" t="str">
        <f t="shared" si="34"/>
        <v>00155</v>
      </c>
      <c r="AG156" s="80" t="str">
        <f t="shared" si="35"/>
        <v>Joy-Male</v>
      </c>
      <c r="AH156" s="85">
        <f t="shared" si="37"/>
        <v>112153.55602395827</v>
      </c>
    </row>
    <row r="157" spans="1:34" x14ac:dyDescent="0.3">
      <c r="A157" s="83">
        <v>45851</v>
      </c>
      <c r="B157" s="80" t="s">
        <v>2030</v>
      </c>
      <c r="C157" s="80" t="s">
        <v>1839</v>
      </c>
      <c r="D157" s="80" t="s">
        <v>1847</v>
      </c>
      <c r="E157" s="80">
        <v>79</v>
      </c>
      <c r="F157" s="80" t="s">
        <v>1840</v>
      </c>
      <c r="G157" s="80" t="s">
        <v>1890</v>
      </c>
      <c r="H157" s="80" t="s">
        <v>1891</v>
      </c>
      <c r="I157" s="80" t="s">
        <v>1866</v>
      </c>
      <c r="J157" s="80" t="s">
        <v>1836</v>
      </c>
      <c r="K157" s="80">
        <v>2</v>
      </c>
      <c r="L157" s="85">
        <v>7744</v>
      </c>
      <c r="M157" s="80">
        <v>10</v>
      </c>
      <c r="N157" s="80">
        <v>7.5</v>
      </c>
      <c r="O157" s="80" t="s">
        <v>384</v>
      </c>
      <c r="P157" s="80" t="s">
        <v>1852</v>
      </c>
      <c r="Q157" s="80" t="s">
        <v>665</v>
      </c>
      <c r="R157" s="85">
        <f t="shared" si="26"/>
        <v>15488</v>
      </c>
      <c r="S157" s="85">
        <f t="shared" si="27"/>
        <v>1548.8000000000002</v>
      </c>
      <c r="T157" s="85">
        <f t="shared" si="28"/>
        <v>13939.2</v>
      </c>
      <c r="U157" s="80">
        <f t="shared" si="29"/>
        <v>1045.44</v>
      </c>
      <c r="V157" s="85">
        <f t="shared" si="30"/>
        <v>14984.640000000001</v>
      </c>
      <c r="W157" s="81">
        <v>7.4999999999999997E-2</v>
      </c>
      <c r="X157" s="85">
        <f t="shared" si="38"/>
        <v>1045.44</v>
      </c>
      <c r="Y157" s="80">
        <v>2000</v>
      </c>
      <c r="Z157" s="85">
        <f t="shared" si="36"/>
        <v>16984.64</v>
      </c>
      <c r="AA157" s="80" t="str" cm="1">
        <f t="array" ref="AA157">_xlfn.IFS(V157&gt;=150000,"High Cost",V157&gt;=0,"Normal Cost")</f>
        <v>Normal Cost</v>
      </c>
      <c r="AB157" s="85">
        <f t="shared" si="31"/>
        <v>0</v>
      </c>
      <c r="AC157" s="84">
        <f t="shared" si="32"/>
        <v>14984.640000000001</v>
      </c>
      <c r="AD157" s="80" t="str" cm="1">
        <f t="array" ref="AD157">_xlfn.IFS(E157&gt;=60,"Senior ",E157&gt;=18,"Adult",E157&gt;=0,"Child")</f>
        <v xml:space="preserve">Senior </v>
      </c>
      <c r="AE157" s="80" t="str">
        <f t="shared" si="33"/>
        <v>July</v>
      </c>
      <c r="AF157" s="80" t="str">
        <f t="shared" si="34"/>
        <v>00156</v>
      </c>
      <c r="AG157" s="80" t="str">
        <f t="shared" si="35"/>
        <v>Bello-Male</v>
      </c>
      <c r="AH157" s="85">
        <f t="shared" si="37"/>
        <v>112153.55602395827</v>
      </c>
    </row>
    <row r="158" spans="1:34" x14ac:dyDescent="0.3">
      <c r="A158" s="83">
        <v>45813</v>
      </c>
      <c r="B158" s="80" t="s">
        <v>2031</v>
      </c>
      <c r="C158" s="80" t="s">
        <v>1884</v>
      </c>
      <c r="D158" s="80" t="s">
        <v>1831</v>
      </c>
      <c r="E158" s="80">
        <v>45</v>
      </c>
      <c r="F158" s="80" t="s">
        <v>1872</v>
      </c>
      <c r="G158" s="80" t="s">
        <v>1886</v>
      </c>
      <c r="H158" s="80" t="s">
        <v>1887</v>
      </c>
      <c r="I158" s="80" t="s">
        <v>1861</v>
      </c>
      <c r="J158" s="80" t="s">
        <v>1836</v>
      </c>
      <c r="K158" s="80">
        <v>5</v>
      </c>
      <c r="L158" s="85">
        <v>37733</v>
      </c>
      <c r="M158" s="80">
        <v>0</v>
      </c>
      <c r="N158" s="80">
        <v>7.5</v>
      </c>
      <c r="O158" s="80" t="s">
        <v>392</v>
      </c>
      <c r="P158" s="80" t="s">
        <v>1837</v>
      </c>
      <c r="Q158" s="80" t="s">
        <v>643</v>
      </c>
      <c r="R158" s="85">
        <f t="shared" si="26"/>
        <v>188665</v>
      </c>
      <c r="S158" s="85">
        <f t="shared" si="27"/>
        <v>0</v>
      </c>
      <c r="T158" s="85">
        <f t="shared" si="28"/>
        <v>188665</v>
      </c>
      <c r="U158" s="80">
        <f t="shared" si="29"/>
        <v>14149.875</v>
      </c>
      <c r="V158" s="85">
        <f t="shared" si="30"/>
        <v>202814.875</v>
      </c>
      <c r="W158" s="81">
        <v>7.4999999999999997E-2</v>
      </c>
      <c r="X158" s="85">
        <f t="shared" si="38"/>
        <v>14149.875</v>
      </c>
      <c r="Y158" s="80">
        <v>2000</v>
      </c>
      <c r="Z158" s="85">
        <f t="shared" si="36"/>
        <v>204814.875</v>
      </c>
      <c r="AA158" s="80" t="str" cm="1">
        <f t="array" ref="AA158">_xlfn.IFS(V158&gt;=150000,"High Cost",V158&gt;=0,"Normal Cost")</f>
        <v>High Cost</v>
      </c>
      <c r="AB158" s="85">
        <f t="shared" si="31"/>
        <v>0</v>
      </c>
      <c r="AC158" s="84">
        <f t="shared" si="32"/>
        <v>202814.875</v>
      </c>
      <c r="AD158" s="80" t="str" cm="1">
        <f t="array" ref="AD158">_xlfn.IFS(E158&gt;=60,"Senior ",E158&gt;=18,"Adult",E158&gt;=0,"Child")</f>
        <v>Adult</v>
      </c>
      <c r="AE158" s="80" t="str">
        <f t="shared" si="33"/>
        <v>June</v>
      </c>
      <c r="AF158" s="80" t="str">
        <f t="shared" si="34"/>
        <v>00157</v>
      </c>
      <c r="AG158" s="80" t="str">
        <f t="shared" si="35"/>
        <v>Kabir-Female</v>
      </c>
      <c r="AH158" s="85">
        <f t="shared" si="37"/>
        <v>112153.55602395827</v>
      </c>
    </row>
    <row r="159" spans="1:34" x14ac:dyDescent="0.3">
      <c r="A159" s="83">
        <v>45810</v>
      </c>
      <c r="B159" s="80" t="s">
        <v>2032</v>
      </c>
      <c r="C159" s="80" t="s">
        <v>1839</v>
      </c>
      <c r="D159" s="80" t="s">
        <v>1847</v>
      </c>
      <c r="E159" s="80">
        <v>39</v>
      </c>
      <c r="F159" s="80" t="s">
        <v>1840</v>
      </c>
      <c r="G159" s="80" t="s">
        <v>1890</v>
      </c>
      <c r="H159" s="80" t="s">
        <v>1891</v>
      </c>
      <c r="I159" s="80" t="s">
        <v>1843</v>
      </c>
      <c r="J159" s="80" t="s">
        <v>1836</v>
      </c>
      <c r="K159" s="80">
        <v>1</v>
      </c>
      <c r="L159" s="85">
        <v>48078</v>
      </c>
      <c r="M159" s="80">
        <v>5</v>
      </c>
      <c r="N159" s="80">
        <v>7.5</v>
      </c>
      <c r="O159" s="80" t="s">
        <v>372</v>
      </c>
      <c r="P159" s="80" t="s">
        <v>1852</v>
      </c>
      <c r="Q159" s="80" t="s">
        <v>636</v>
      </c>
      <c r="R159" s="85">
        <f t="shared" si="26"/>
        <v>48078</v>
      </c>
      <c r="S159" s="85">
        <f t="shared" si="27"/>
        <v>2403.9</v>
      </c>
      <c r="T159" s="85">
        <f t="shared" si="28"/>
        <v>45674.1</v>
      </c>
      <c r="U159" s="80">
        <f t="shared" si="29"/>
        <v>3425.5574999999999</v>
      </c>
      <c r="V159" s="85">
        <f t="shared" si="30"/>
        <v>49099.657500000001</v>
      </c>
      <c r="W159" s="81">
        <v>7.4999999999999997E-2</v>
      </c>
      <c r="X159" s="85">
        <f t="shared" si="38"/>
        <v>3425.5574999999999</v>
      </c>
      <c r="Y159" s="80">
        <v>2000</v>
      </c>
      <c r="Z159" s="85">
        <f t="shared" si="36"/>
        <v>51099.657500000001</v>
      </c>
      <c r="AA159" s="80" t="str" cm="1">
        <f t="array" ref="AA159">_xlfn.IFS(V159&gt;=150000,"High Cost",V159&gt;=0,"Normal Cost")</f>
        <v>Normal Cost</v>
      </c>
      <c r="AB159" s="85">
        <f t="shared" si="31"/>
        <v>0</v>
      </c>
      <c r="AC159" s="84">
        <f t="shared" si="32"/>
        <v>49099.657500000001</v>
      </c>
      <c r="AD159" s="80" t="str" cm="1">
        <f t="array" ref="AD159">_xlfn.IFS(E159&gt;=60,"Senior ",E159&gt;=18,"Adult",E159&gt;=0,"Child")</f>
        <v>Adult</v>
      </c>
      <c r="AE159" s="80" t="str">
        <f t="shared" si="33"/>
        <v>June</v>
      </c>
      <c r="AF159" s="80" t="str">
        <f t="shared" si="34"/>
        <v>00158</v>
      </c>
      <c r="AG159" s="80" t="str">
        <f t="shared" si="35"/>
        <v>Bello-Male</v>
      </c>
      <c r="AH159" s="85">
        <f t="shared" si="37"/>
        <v>112153.55602395827</v>
      </c>
    </row>
    <row r="160" spans="1:34" x14ac:dyDescent="0.3">
      <c r="A160" s="83">
        <v>45850</v>
      </c>
      <c r="B160" s="80" t="s">
        <v>2033</v>
      </c>
      <c r="C160" s="80" t="s">
        <v>1877</v>
      </c>
      <c r="D160" s="80" t="s">
        <v>1847</v>
      </c>
      <c r="E160" s="80">
        <v>73</v>
      </c>
      <c r="F160" s="80" t="s">
        <v>1840</v>
      </c>
      <c r="G160" s="80" t="s">
        <v>1890</v>
      </c>
      <c r="H160" s="80" t="s">
        <v>1891</v>
      </c>
      <c r="I160" s="80" t="s">
        <v>1866</v>
      </c>
      <c r="J160" s="80" t="s">
        <v>1848</v>
      </c>
      <c r="K160" s="80">
        <v>5</v>
      </c>
      <c r="L160" s="85">
        <v>55948</v>
      </c>
      <c r="M160" s="80">
        <v>0</v>
      </c>
      <c r="N160" s="80">
        <v>7.5</v>
      </c>
      <c r="O160" s="80" t="s">
        <v>372</v>
      </c>
      <c r="P160" s="80" t="s">
        <v>1837</v>
      </c>
      <c r="Q160" s="80" t="s">
        <v>636</v>
      </c>
      <c r="R160" s="85">
        <f t="shared" si="26"/>
        <v>279740</v>
      </c>
      <c r="S160" s="85">
        <f t="shared" si="27"/>
        <v>0</v>
      </c>
      <c r="T160" s="85">
        <f t="shared" si="28"/>
        <v>279740</v>
      </c>
      <c r="U160" s="80">
        <f t="shared" si="29"/>
        <v>20980.5</v>
      </c>
      <c r="V160" s="85">
        <f t="shared" si="30"/>
        <v>300720.5</v>
      </c>
      <c r="W160" s="81">
        <v>7.4999999999999997E-2</v>
      </c>
      <c r="X160" s="85">
        <f t="shared" si="38"/>
        <v>20980.5</v>
      </c>
      <c r="Y160" s="80">
        <v>2000</v>
      </c>
      <c r="Z160" s="85">
        <f t="shared" si="36"/>
        <v>302720.5</v>
      </c>
      <c r="AA160" s="80" t="str" cm="1">
        <f t="array" ref="AA160">_xlfn.IFS(V160&gt;=150000,"High Cost",V160&gt;=0,"Normal Cost")</f>
        <v>High Cost</v>
      </c>
      <c r="AB160" s="85">
        <f t="shared" si="31"/>
        <v>0</v>
      </c>
      <c r="AC160" s="84">
        <f t="shared" si="32"/>
        <v>300720.5</v>
      </c>
      <c r="AD160" s="80" t="str" cm="1">
        <f t="array" ref="AD160">_xlfn.IFS(E160&gt;=60,"Senior ",E160&gt;=18,"Adult",E160&gt;=0,"Child")</f>
        <v xml:space="preserve">Senior </v>
      </c>
      <c r="AE160" s="80" t="str">
        <f t="shared" si="33"/>
        <v>July</v>
      </c>
      <c r="AF160" s="80" t="str">
        <f t="shared" si="34"/>
        <v>00159</v>
      </c>
      <c r="AG160" s="80" t="str">
        <f t="shared" si="35"/>
        <v>Chiamaka-Male</v>
      </c>
      <c r="AH160" s="85">
        <f t="shared" si="37"/>
        <v>112153.55602395827</v>
      </c>
    </row>
    <row r="161" spans="1:34" x14ac:dyDescent="0.3">
      <c r="A161" s="83">
        <v>45819</v>
      </c>
      <c r="B161" s="80" t="s">
        <v>2034</v>
      </c>
      <c r="C161" s="80" t="s">
        <v>106</v>
      </c>
      <c r="D161" s="80" t="s">
        <v>1847</v>
      </c>
      <c r="E161" s="80">
        <v>76</v>
      </c>
      <c r="F161" s="80" t="s">
        <v>1872</v>
      </c>
      <c r="G161" s="80" t="s">
        <v>1886</v>
      </c>
      <c r="H161" s="80" t="s">
        <v>1887</v>
      </c>
      <c r="I161" s="80" t="s">
        <v>1843</v>
      </c>
      <c r="J161" s="80" t="s">
        <v>1858</v>
      </c>
      <c r="K161" s="80">
        <v>3</v>
      </c>
      <c r="L161" s="85">
        <v>31124</v>
      </c>
      <c r="M161" s="80">
        <v>0</v>
      </c>
      <c r="N161" s="80">
        <v>7.5</v>
      </c>
      <c r="O161" s="80" t="s">
        <v>392</v>
      </c>
      <c r="P161" s="80" t="s">
        <v>1852</v>
      </c>
      <c r="Q161" s="80" t="s">
        <v>665</v>
      </c>
      <c r="R161" s="85">
        <f t="shared" si="26"/>
        <v>93372</v>
      </c>
      <c r="S161" s="85">
        <f t="shared" si="27"/>
        <v>0</v>
      </c>
      <c r="T161" s="85">
        <f t="shared" si="28"/>
        <v>93372</v>
      </c>
      <c r="U161" s="80">
        <f t="shared" si="29"/>
        <v>7002.9</v>
      </c>
      <c r="V161" s="85">
        <f t="shared" si="30"/>
        <v>100374.9</v>
      </c>
      <c r="W161" s="81">
        <v>7.4999999999999997E-2</v>
      </c>
      <c r="X161" s="85">
        <f t="shared" si="38"/>
        <v>7002.9</v>
      </c>
      <c r="Y161" s="80">
        <v>2000</v>
      </c>
      <c r="Z161" s="85">
        <f t="shared" si="36"/>
        <v>102374.9</v>
      </c>
      <c r="AA161" s="80" t="str" cm="1">
        <f t="array" ref="AA161">_xlfn.IFS(V161&gt;=150000,"High Cost",V161&gt;=0,"Normal Cost")</f>
        <v>Normal Cost</v>
      </c>
      <c r="AB161" s="85">
        <f t="shared" si="31"/>
        <v>0</v>
      </c>
      <c r="AC161" s="84">
        <f t="shared" si="32"/>
        <v>100374.9</v>
      </c>
      <c r="AD161" s="80" t="str" cm="1">
        <f t="array" ref="AD161">_xlfn.IFS(E161&gt;=60,"Senior ",E161&gt;=18,"Adult",E161&gt;=0,"Child")</f>
        <v xml:space="preserve">Senior </v>
      </c>
      <c r="AE161" s="80" t="str">
        <f t="shared" si="33"/>
        <v>June</v>
      </c>
      <c r="AF161" s="80" t="str">
        <f t="shared" si="34"/>
        <v>00160</v>
      </c>
      <c r="AG161" s="80" t="str">
        <f t="shared" si="35"/>
        <v>Aisha-Male</v>
      </c>
      <c r="AH161" s="85">
        <f t="shared" si="37"/>
        <v>112153.55602395827</v>
      </c>
    </row>
    <row r="162" spans="1:34" x14ac:dyDescent="0.3">
      <c r="A162" s="83">
        <v>45862</v>
      </c>
      <c r="B162" s="80" t="s">
        <v>2035</v>
      </c>
      <c r="C162" s="80" t="s">
        <v>1884</v>
      </c>
      <c r="D162" s="80" t="s">
        <v>1831</v>
      </c>
      <c r="E162" s="80">
        <v>81</v>
      </c>
      <c r="F162" s="80" t="s">
        <v>1872</v>
      </c>
      <c r="G162" s="80" t="s">
        <v>1886</v>
      </c>
      <c r="H162" s="80" t="s">
        <v>1887</v>
      </c>
      <c r="I162" s="80" t="s">
        <v>1843</v>
      </c>
      <c r="J162" s="80" t="s">
        <v>1848</v>
      </c>
      <c r="K162" s="80">
        <v>3</v>
      </c>
      <c r="L162" s="85">
        <v>53793</v>
      </c>
      <c r="M162" s="80">
        <v>10</v>
      </c>
      <c r="N162" s="80">
        <v>7.5</v>
      </c>
      <c r="O162" s="80" t="s">
        <v>384</v>
      </c>
      <c r="P162" s="80" t="s">
        <v>1844</v>
      </c>
      <c r="Q162" s="80" t="s">
        <v>636</v>
      </c>
      <c r="R162" s="85">
        <f t="shared" si="26"/>
        <v>161379</v>
      </c>
      <c r="S162" s="85">
        <f t="shared" si="27"/>
        <v>16137.900000000001</v>
      </c>
      <c r="T162" s="85">
        <f t="shared" si="28"/>
        <v>145241.1</v>
      </c>
      <c r="U162" s="80">
        <f t="shared" si="29"/>
        <v>10893.0825</v>
      </c>
      <c r="V162" s="85">
        <f t="shared" si="30"/>
        <v>156134.1825</v>
      </c>
      <c r="W162" s="81">
        <v>7.4999999999999997E-2</v>
      </c>
      <c r="X162" s="85">
        <f t="shared" si="38"/>
        <v>10893.0825</v>
      </c>
      <c r="Y162" s="80">
        <v>2000</v>
      </c>
      <c r="Z162" s="85">
        <f t="shared" si="36"/>
        <v>158134.1825</v>
      </c>
      <c r="AA162" s="80" t="str" cm="1">
        <f t="array" ref="AA162">_xlfn.IFS(V162&gt;=150000,"High Cost",V162&gt;=0,"Normal Cost")</f>
        <v>High Cost</v>
      </c>
      <c r="AB162" s="85">
        <f t="shared" si="31"/>
        <v>15613.418250000001</v>
      </c>
      <c r="AC162" s="84">
        <f t="shared" si="32"/>
        <v>140520.76425000001</v>
      </c>
      <c r="AD162" s="80" t="str" cm="1">
        <f t="array" ref="AD162">_xlfn.IFS(E162&gt;=60,"Senior ",E162&gt;=18,"Adult",E162&gt;=0,"Child")</f>
        <v xml:space="preserve">Senior </v>
      </c>
      <c r="AE162" s="80" t="str">
        <f t="shared" si="33"/>
        <v>July</v>
      </c>
      <c r="AF162" s="80" t="str">
        <f t="shared" si="34"/>
        <v>00161</v>
      </c>
      <c r="AG162" s="80" t="str">
        <f t="shared" si="35"/>
        <v>Kabir-Female</v>
      </c>
      <c r="AH162" s="85">
        <f t="shared" si="37"/>
        <v>112153.55602395827</v>
      </c>
    </row>
    <row r="163" spans="1:34" x14ac:dyDescent="0.3">
      <c r="A163" s="83">
        <v>45829</v>
      </c>
      <c r="B163" s="80" t="s">
        <v>2036</v>
      </c>
      <c r="C163" s="80" t="s">
        <v>1877</v>
      </c>
      <c r="D163" s="80" t="s">
        <v>1847</v>
      </c>
      <c r="E163" s="80">
        <v>20</v>
      </c>
      <c r="F163" s="80" t="s">
        <v>1855</v>
      </c>
      <c r="G163" s="80" t="s">
        <v>1856</v>
      </c>
      <c r="H163" s="80" t="s">
        <v>1857</v>
      </c>
      <c r="I163" s="80" t="s">
        <v>1866</v>
      </c>
      <c r="J163" s="80" t="s">
        <v>1836</v>
      </c>
      <c r="K163" s="80">
        <v>2</v>
      </c>
      <c r="L163" s="85">
        <v>52735</v>
      </c>
      <c r="M163" s="80">
        <v>0</v>
      </c>
      <c r="N163" s="80">
        <v>7.5</v>
      </c>
      <c r="O163" s="80" t="s">
        <v>372</v>
      </c>
      <c r="P163" s="80" t="s">
        <v>1852</v>
      </c>
      <c r="Q163" s="80" t="s">
        <v>665</v>
      </c>
      <c r="R163" s="85">
        <f t="shared" si="26"/>
        <v>105470</v>
      </c>
      <c r="S163" s="85">
        <f t="shared" si="27"/>
        <v>0</v>
      </c>
      <c r="T163" s="85">
        <f t="shared" si="28"/>
        <v>105470</v>
      </c>
      <c r="U163" s="80">
        <f t="shared" si="29"/>
        <v>7910.25</v>
      </c>
      <c r="V163" s="85">
        <f t="shared" si="30"/>
        <v>113380.25</v>
      </c>
      <c r="W163" s="81">
        <v>7.4999999999999997E-2</v>
      </c>
      <c r="X163" s="85">
        <f t="shared" si="38"/>
        <v>7910.25</v>
      </c>
      <c r="Y163" s="80">
        <v>2000</v>
      </c>
      <c r="Z163" s="85">
        <f t="shared" si="36"/>
        <v>115380.25</v>
      </c>
      <c r="AA163" s="80" t="str" cm="1">
        <f t="array" ref="AA163">_xlfn.IFS(V163&gt;=150000,"High Cost",V163&gt;=0,"Normal Cost")</f>
        <v>Normal Cost</v>
      </c>
      <c r="AB163" s="85">
        <f t="shared" si="31"/>
        <v>0</v>
      </c>
      <c r="AC163" s="84">
        <f t="shared" si="32"/>
        <v>113380.25</v>
      </c>
      <c r="AD163" s="80" t="str" cm="1">
        <f t="array" ref="AD163">_xlfn.IFS(E163&gt;=60,"Senior ",E163&gt;=18,"Adult",E163&gt;=0,"Child")</f>
        <v>Adult</v>
      </c>
      <c r="AE163" s="80" t="str">
        <f t="shared" si="33"/>
        <v>June</v>
      </c>
      <c r="AF163" s="80" t="str">
        <f t="shared" si="34"/>
        <v>00162</v>
      </c>
      <c r="AG163" s="80" t="str">
        <f t="shared" si="35"/>
        <v>Chiamaka-Male</v>
      </c>
      <c r="AH163" s="85">
        <f t="shared" si="37"/>
        <v>112153.55602395827</v>
      </c>
    </row>
    <row r="164" spans="1:34" x14ac:dyDescent="0.3">
      <c r="A164" s="83">
        <v>45862</v>
      </c>
      <c r="B164" s="80" t="s">
        <v>2037</v>
      </c>
      <c r="C164" s="80" t="s">
        <v>106</v>
      </c>
      <c r="D164" s="80" t="s">
        <v>1831</v>
      </c>
      <c r="E164" s="80">
        <v>33</v>
      </c>
      <c r="F164" s="80" t="s">
        <v>1832</v>
      </c>
      <c r="G164" s="80" t="s">
        <v>1833</v>
      </c>
      <c r="H164" s="80" t="s">
        <v>1834</v>
      </c>
      <c r="I164" s="80" t="s">
        <v>1866</v>
      </c>
      <c r="J164" s="80" t="s">
        <v>1848</v>
      </c>
      <c r="K164" s="80">
        <v>3</v>
      </c>
      <c r="L164" s="85">
        <v>36954</v>
      </c>
      <c r="M164" s="80">
        <v>0</v>
      </c>
      <c r="N164" s="80">
        <v>7.5</v>
      </c>
      <c r="O164" s="80" t="s">
        <v>384</v>
      </c>
      <c r="P164" s="80" t="s">
        <v>1844</v>
      </c>
      <c r="Q164" s="80" t="s">
        <v>665</v>
      </c>
      <c r="R164" s="85">
        <f t="shared" si="26"/>
        <v>110862</v>
      </c>
      <c r="S164" s="85">
        <f t="shared" si="27"/>
        <v>0</v>
      </c>
      <c r="T164" s="85">
        <f t="shared" si="28"/>
        <v>110862</v>
      </c>
      <c r="U164" s="80">
        <f t="shared" si="29"/>
        <v>8314.65</v>
      </c>
      <c r="V164" s="85">
        <f t="shared" si="30"/>
        <v>119176.65</v>
      </c>
      <c r="W164" s="81">
        <v>7.4999999999999997E-2</v>
      </c>
      <c r="X164" s="85">
        <f t="shared" si="38"/>
        <v>8314.65</v>
      </c>
      <c r="Y164" s="80">
        <v>2000</v>
      </c>
      <c r="Z164" s="85">
        <f t="shared" si="36"/>
        <v>121176.65</v>
      </c>
      <c r="AA164" s="80" t="str" cm="1">
        <f t="array" ref="AA164">_xlfn.IFS(V164&gt;=150000,"High Cost",V164&gt;=0,"Normal Cost")</f>
        <v>Normal Cost</v>
      </c>
      <c r="AB164" s="85">
        <f t="shared" si="31"/>
        <v>11917.665000000001</v>
      </c>
      <c r="AC164" s="84">
        <f t="shared" si="32"/>
        <v>107258.98499999999</v>
      </c>
      <c r="AD164" s="80" t="str" cm="1">
        <f t="array" ref="AD164">_xlfn.IFS(E164&gt;=60,"Senior ",E164&gt;=18,"Adult",E164&gt;=0,"Child")</f>
        <v>Adult</v>
      </c>
      <c r="AE164" s="80" t="str">
        <f t="shared" si="33"/>
        <v>July</v>
      </c>
      <c r="AF164" s="80" t="str">
        <f t="shared" si="34"/>
        <v>00163</v>
      </c>
      <c r="AG164" s="80" t="str">
        <f t="shared" si="35"/>
        <v>Aisha-Female</v>
      </c>
      <c r="AH164" s="85">
        <f t="shared" si="37"/>
        <v>112153.55602395827</v>
      </c>
    </row>
    <row r="165" spans="1:34" x14ac:dyDescent="0.3">
      <c r="A165" s="83">
        <v>45861</v>
      </c>
      <c r="B165" s="80" t="s">
        <v>2038</v>
      </c>
      <c r="C165" s="80" t="s">
        <v>1884</v>
      </c>
      <c r="D165" s="80" t="s">
        <v>1847</v>
      </c>
      <c r="E165" s="80">
        <v>3</v>
      </c>
      <c r="F165" s="80" t="s">
        <v>1872</v>
      </c>
      <c r="G165" s="80" t="s">
        <v>1886</v>
      </c>
      <c r="H165" s="80" t="s">
        <v>1887</v>
      </c>
      <c r="I165" s="80" t="s">
        <v>1851</v>
      </c>
      <c r="J165" s="80" t="s">
        <v>1858</v>
      </c>
      <c r="K165" s="80">
        <v>4</v>
      </c>
      <c r="L165" s="85">
        <v>43921</v>
      </c>
      <c r="M165" s="80">
        <v>15</v>
      </c>
      <c r="N165" s="80">
        <v>7.5</v>
      </c>
      <c r="O165" s="80" t="s">
        <v>372</v>
      </c>
      <c r="P165" s="80" t="s">
        <v>1837</v>
      </c>
      <c r="Q165" s="80" t="s">
        <v>649</v>
      </c>
      <c r="R165" s="85">
        <f t="shared" si="26"/>
        <v>175684</v>
      </c>
      <c r="S165" s="85">
        <f t="shared" si="27"/>
        <v>26352.6</v>
      </c>
      <c r="T165" s="85">
        <f t="shared" si="28"/>
        <v>149331.4</v>
      </c>
      <c r="U165" s="80">
        <f t="shared" si="29"/>
        <v>11199.855</v>
      </c>
      <c r="V165" s="85">
        <f t="shared" si="30"/>
        <v>160531.255</v>
      </c>
      <c r="W165" s="81">
        <v>7.4999999999999997E-2</v>
      </c>
      <c r="X165" s="85">
        <f t="shared" si="38"/>
        <v>11199.855</v>
      </c>
      <c r="Y165" s="80">
        <v>2000</v>
      </c>
      <c r="Z165" s="85">
        <f t="shared" si="36"/>
        <v>162531.255</v>
      </c>
      <c r="AA165" s="80" t="str" cm="1">
        <f t="array" ref="AA165">_xlfn.IFS(V165&gt;=150000,"High Cost",V165&gt;=0,"Normal Cost")</f>
        <v>High Cost</v>
      </c>
      <c r="AB165" s="85">
        <f t="shared" si="31"/>
        <v>0</v>
      </c>
      <c r="AC165" s="84">
        <f t="shared" si="32"/>
        <v>160531.255</v>
      </c>
      <c r="AD165" s="80" t="str" cm="1">
        <f t="array" ref="AD165">_xlfn.IFS(E165&gt;=60,"Senior ",E165&gt;=18,"Adult",E165&gt;=0,"Child")</f>
        <v>Child</v>
      </c>
      <c r="AE165" s="80" t="str">
        <f t="shared" si="33"/>
        <v>July</v>
      </c>
      <c r="AF165" s="80" t="str">
        <f t="shared" si="34"/>
        <v>00164</v>
      </c>
      <c r="AG165" s="80" t="str">
        <f t="shared" si="35"/>
        <v>Kabir-Male</v>
      </c>
      <c r="AH165" s="85">
        <f t="shared" si="37"/>
        <v>112153.55602395827</v>
      </c>
    </row>
    <row r="166" spans="1:34" x14ac:dyDescent="0.3">
      <c r="A166" s="83">
        <v>45824</v>
      </c>
      <c r="B166" s="80" t="s">
        <v>2039</v>
      </c>
      <c r="C166" s="80" t="s">
        <v>1880</v>
      </c>
      <c r="D166" s="80" t="s">
        <v>1847</v>
      </c>
      <c r="E166" s="80">
        <v>43</v>
      </c>
      <c r="F166" s="80" t="s">
        <v>1872</v>
      </c>
      <c r="G166" s="80" t="s">
        <v>1873</v>
      </c>
      <c r="H166" s="80" t="s">
        <v>1874</v>
      </c>
      <c r="I166" s="80" t="s">
        <v>1866</v>
      </c>
      <c r="J166" s="80" t="s">
        <v>1848</v>
      </c>
      <c r="K166" s="80">
        <v>1</v>
      </c>
      <c r="L166" s="85">
        <v>47190</v>
      </c>
      <c r="M166" s="80">
        <v>0</v>
      </c>
      <c r="N166" s="80">
        <v>7.5</v>
      </c>
      <c r="O166" s="80" t="s">
        <v>372</v>
      </c>
      <c r="P166" s="80" t="s">
        <v>1837</v>
      </c>
      <c r="Q166" s="80" t="s">
        <v>643</v>
      </c>
      <c r="R166" s="85">
        <f t="shared" si="26"/>
        <v>47190</v>
      </c>
      <c r="S166" s="85">
        <f t="shared" si="27"/>
        <v>0</v>
      </c>
      <c r="T166" s="85">
        <f t="shared" si="28"/>
        <v>47190</v>
      </c>
      <c r="U166" s="80">
        <f t="shared" si="29"/>
        <v>3539.25</v>
      </c>
      <c r="V166" s="85">
        <f t="shared" si="30"/>
        <v>50729.25</v>
      </c>
      <c r="W166" s="81">
        <v>7.4999999999999997E-2</v>
      </c>
      <c r="X166" s="85">
        <f t="shared" si="38"/>
        <v>3539.25</v>
      </c>
      <c r="Y166" s="80">
        <v>2000</v>
      </c>
      <c r="Z166" s="85">
        <f t="shared" si="36"/>
        <v>52729.25</v>
      </c>
      <c r="AA166" s="80" t="str" cm="1">
        <f t="array" ref="AA166">_xlfn.IFS(V166&gt;=150000,"High Cost",V166&gt;=0,"Normal Cost")</f>
        <v>Normal Cost</v>
      </c>
      <c r="AB166" s="85">
        <f t="shared" si="31"/>
        <v>0</v>
      </c>
      <c r="AC166" s="84">
        <f t="shared" si="32"/>
        <v>50729.25</v>
      </c>
      <c r="AD166" s="80" t="str" cm="1">
        <f t="array" ref="AD166">_xlfn.IFS(E166&gt;=60,"Senior ",E166&gt;=18,"Adult",E166&gt;=0,"Child")</f>
        <v>Adult</v>
      </c>
      <c r="AE166" s="80" t="str">
        <f t="shared" si="33"/>
        <v>June</v>
      </c>
      <c r="AF166" s="80" t="str">
        <f t="shared" si="34"/>
        <v>00165</v>
      </c>
      <c r="AG166" s="80" t="str">
        <f t="shared" si="35"/>
        <v>Daniel-Male</v>
      </c>
      <c r="AH166" s="85">
        <f t="shared" si="37"/>
        <v>112153.55602395827</v>
      </c>
    </row>
    <row r="167" spans="1:34" x14ac:dyDescent="0.3">
      <c r="A167" s="83">
        <v>45847</v>
      </c>
      <c r="B167" s="80" t="s">
        <v>2040</v>
      </c>
      <c r="C167" s="80" t="s">
        <v>1880</v>
      </c>
      <c r="D167" s="80" t="s">
        <v>1847</v>
      </c>
      <c r="E167" s="80">
        <v>85</v>
      </c>
      <c r="F167" s="80" t="s">
        <v>1864</v>
      </c>
      <c r="G167" s="80" t="s">
        <v>1865</v>
      </c>
      <c r="H167" s="80" t="s">
        <v>1842</v>
      </c>
      <c r="I167" s="80" t="s">
        <v>1851</v>
      </c>
      <c r="J167" s="80" t="s">
        <v>1858</v>
      </c>
      <c r="K167" s="80">
        <v>4</v>
      </c>
      <c r="L167" s="85">
        <v>40937</v>
      </c>
      <c r="M167" s="80">
        <v>5</v>
      </c>
      <c r="N167" s="80">
        <v>7.5</v>
      </c>
      <c r="O167" s="80" t="s">
        <v>384</v>
      </c>
      <c r="P167" s="80" t="s">
        <v>1844</v>
      </c>
      <c r="Q167" s="80" t="s">
        <v>649</v>
      </c>
      <c r="R167" s="85">
        <f t="shared" si="26"/>
        <v>163748</v>
      </c>
      <c r="S167" s="85">
        <f t="shared" si="27"/>
        <v>8187.4000000000005</v>
      </c>
      <c r="T167" s="85">
        <f t="shared" si="28"/>
        <v>155560.6</v>
      </c>
      <c r="U167" s="80">
        <f t="shared" si="29"/>
        <v>11667.045</v>
      </c>
      <c r="V167" s="85">
        <f t="shared" si="30"/>
        <v>167227.64500000002</v>
      </c>
      <c r="W167" s="81">
        <v>7.4999999999999997E-2</v>
      </c>
      <c r="X167" s="85">
        <f t="shared" si="38"/>
        <v>11667.045</v>
      </c>
      <c r="Y167" s="80">
        <v>2000</v>
      </c>
      <c r="Z167" s="85">
        <f t="shared" si="36"/>
        <v>169227.64500000002</v>
      </c>
      <c r="AA167" s="80" t="str" cm="1">
        <f t="array" ref="AA167">_xlfn.IFS(V167&gt;=150000,"High Cost",V167&gt;=0,"Normal Cost")</f>
        <v>High Cost</v>
      </c>
      <c r="AB167" s="85">
        <f t="shared" si="31"/>
        <v>16722.764500000001</v>
      </c>
      <c r="AC167" s="84">
        <f t="shared" si="32"/>
        <v>150504.88050000003</v>
      </c>
      <c r="AD167" s="80" t="str" cm="1">
        <f t="array" ref="AD167">_xlfn.IFS(E167&gt;=60,"Senior ",E167&gt;=18,"Adult",E167&gt;=0,"Child")</f>
        <v xml:space="preserve">Senior </v>
      </c>
      <c r="AE167" s="80" t="str">
        <f t="shared" si="33"/>
        <v>July</v>
      </c>
      <c r="AF167" s="80" t="str">
        <f t="shared" si="34"/>
        <v>00166</v>
      </c>
      <c r="AG167" s="80" t="str">
        <f t="shared" si="35"/>
        <v>Daniel-Male</v>
      </c>
      <c r="AH167" s="85">
        <f t="shared" si="37"/>
        <v>112153.55602395827</v>
      </c>
    </row>
    <row r="168" spans="1:34" x14ac:dyDescent="0.3">
      <c r="A168" s="83">
        <v>45829</v>
      </c>
      <c r="B168" s="80" t="s">
        <v>2041</v>
      </c>
      <c r="C168" s="80" t="s">
        <v>1880</v>
      </c>
      <c r="D168" s="80" t="s">
        <v>1847</v>
      </c>
      <c r="E168" s="80">
        <v>82</v>
      </c>
      <c r="F168" s="80" t="s">
        <v>1855</v>
      </c>
      <c r="G168" s="80" t="s">
        <v>1856</v>
      </c>
      <c r="H168" s="80" t="s">
        <v>1857</v>
      </c>
      <c r="I168" s="80" t="s">
        <v>1866</v>
      </c>
      <c r="J168" s="80" t="s">
        <v>1858</v>
      </c>
      <c r="K168" s="80">
        <v>3</v>
      </c>
      <c r="L168" s="85">
        <v>19898</v>
      </c>
      <c r="M168" s="80">
        <v>10</v>
      </c>
      <c r="N168" s="80">
        <v>7.5</v>
      </c>
      <c r="O168" s="80" t="s">
        <v>372</v>
      </c>
      <c r="P168" s="80" t="s">
        <v>1837</v>
      </c>
      <c r="Q168" s="80" t="s">
        <v>643</v>
      </c>
      <c r="R168" s="85">
        <f t="shared" si="26"/>
        <v>59694</v>
      </c>
      <c r="S168" s="85">
        <f t="shared" si="27"/>
        <v>5969.4000000000005</v>
      </c>
      <c r="T168" s="85">
        <f t="shared" si="28"/>
        <v>53724.6</v>
      </c>
      <c r="U168" s="80">
        <f t="shared" si="29"/>
        <v>4029.3449999999998</v>
      </c>
      <c r="V168" s="85">
        <f t="shared" si="30"/>
        <v>57753.945</v>
      </c>
      <c r="W168" s="81">
        <v>7.4999999999999997E-2</v>
      </c>
      <c r="X168" s="85">
        <f t="shared" si="38"/>
        <v>4029.3449999999998</v>
      </c>
      <c r="Y168" s="80">
        <v>2000</v>
      </c>
      <c r="Z168" s="85">
        <f t="shared" si="36"/>
        <v>59753.945</v>
      </c>
      <c r="AA168" s="80" t="str" cm="1">
        <f t="array" ref="AA168">_xlfn.IFS(V168&gt;=150000,"High Cost",V168&gt;=0,"Normal Cost")</f>
        <v>Normal Cost</v>
      </c>
      <c r="AB168" s="85">
        <f t="shared" si="31"/>
        <v>0</v>
      </c>
      <c r="AC168" s="84">
        <f t="shared" si="32"/>
        <v>57753.945</v>
      </c>
      <c r="AD168" s="80" t="str" cm="1">
        <f t="array" ref="AD168">_xlfn.IFS(E168&gt;=60,"Senior ",E168&gt;=18,"Adult",E168&gt;=0,"Child")</f>
        <v xml:space="preserve">Senior </v>
      </c>
      <c r="AE168" s="80" t="str">
        <f t="shared" si="33"/>
        <v>June</v>
      </c>
      <c r="AF168" s="80" t="str">
        <f t="shared" si="34"/>
        <v>00167</v>
      </c>
      <c r="AG168" s="80" t="str">
        <f t="shared" si="35"/>
        <v>Daniel-Male</v>
      </c>
      <c r="AH168" s="85">
        <f t="shared" si="37"/>
        <v>112153.55602395827</v>
      </c>
    </row>
    <row r="169" spans="1:34" x14ac:dyDescent="0.3">
      <c r="A169" s="83">
        <v>45824</v>
      </c>
      <c r="B169" s="80" t="s">
        <v>2042</v>
      </c>
      <c r="C169" s="80" t="s">
        <v>1884</v>
      </c>
      <c r="D169" s="80" t="s">
        <v>1847</v>
      </c>
      <c r="E169" s="80">
        <v>24</v>
      </c>
      <c r="F169" s="80" t="s">
        <v>1832</v>
      </c>
      <c r="G169" s="80" t="s">
        <v>1833</v>
      </c>
      <c r="H169" s="80" t="s">
        <v>1834</v>
      </c>
      <c r="I169" s="80" t="s">
        <v>1851</v>
      </c>
      <c r="J169" s="80" t="s">
        <v>1848</v>
      </c>
      <c r="K169" s="80">
        <v>4</v>
      </c>
      <c r="L169" s="85">
        <v>18135</v>
      </c>
      <c r="M169" s="80">
        <v>0</v>
      </c>
      <c r="N169" s="80">
        <v>7.5</v>
      </c>
      <c r="O169" s="80" t="s">
        <v>392</v>
      </c>
      <c r="P169" s="80" t="s">
        <v>1837</v>
      </c>
      <c r="Q169" s="80" t="s">
        <v>649</v>
      </c>
      <c r="R169" s="85">
        <f t="shared" si="26"/>
        <v>72540</v>
      </c>
      <c r="S169" s="85">
        <f t="shared" si="27"/>
        <v>0</v>
      </c>
      <c r="T169" s="85">
        <f t="shared" si="28"/>
        <v>72540</v>
      </c>
      <c r="U169" s="80">
        <f t="shared" si="29"/>
        <v>5440.5</v>
      </c>
      <c r="V169" s="85">
        <f t="shared" si="30"/>
        <v>77980.5</v>
      </c>
      <c r="W169" s="81">
        <v>7.4999999999999997E-2</v>
      </c>
      <c r="X169" s="85">
        <f t="shared" si="38"/>
        <v>5440.5</v>
      </c>
      <c r="Y169" s="80">
        <v>2000</v>
      </c>
      <c r="Z169" s="85">
        <f t="shared" si="36"/>
        <v>79980.5</v>
      </c>
      <c r="AA169" s="80" t="str" cm="1">
        <f t="array" ref="AA169">_xlfn.IFS(V169&gt;=150000,"High Cost",V169&gt;=0,"Normal Cost")</f>
        <v>Normal Cost</v>
      </c>
      <c r="AB169" s="85">
        <f t="shared" si="31"/>
        <v>0</v>
      </c>
      <c r="AC169" s="84">
        <f t="shared" si="32"/>
        <v>77980.5</v>
      </c>
      <c r="AD169" s="80" t="str" cm="1">
        <f t="array" ref="AD169">_xlfn.IFS(E169&gt;=60,"Senior ",E169&gt;=18,"Adult",E169&gt;=0,"Child")</f>
        <v>Adult</v>
      </c>
      <c r="AE169" s="80" t="str">
        <f t="shared" si="33"/>
        <v>June</v>
      </c>
      <c r="AF169" s="80" t="str">
        <f t="shared" si="34"/>
        <v>00168</v>
      </c>
      <c r="AG169" s="80" t="str">
        <f t="shared" si="35"/>
        <v>Kabir-Male</v>
      </c>
      <c r="AH169" s="85">
        <f t="shared" si="37"/>
        <v>112153.55602395827</v>
      </c>
    </row>
    <row r="170" spans="1:34" x14ac:dyDescent="0.3">
      <c r="A170" s="83">
        <v>45866</v>
      </c>
      <c r="B170" s="80" t="s">
        <v>2043</v>
      </c>
      <c r="C170" s="80" t="s">
        <v>1871</v>
      </c>
      <c r="D170" s="80" t="s">
        <v>1847</v>
      </c>
      <c r="E170" s="80">
        <v>84</v>
      </c>
      <c r="F170" s="80" t="s">
        <v>1832</v>
      </c>
      <c r="G170" s="80" t="s">
        <v>1860</v>
      </c>
      <c r="H170" s="80" t="s">
        <v>1834</v>
      </c>
      <c r="I170" s="80" t="s">
        <v>1835</v>
      </c>
      <c r="J170" s="80" t="s">
        <v>1858</v>
      </c>
      <c r="K170" s="80">
        <v>3</v>
      </c>
      <c r="L170" s="85">
        <v>14895</v>
      </c>
      <c r="M170" s="80">
        <v>0</v>
      </c>
      <c r="N170" s="80">
        <v>7.5</v>
      </c>
      <c r="O170" s="80" t="s">
        <v>392</v>
      </c>
      <c r="P170" s="80" t="s">
        <v>1837</v>
      </c>
      <c r="Q170" s="80" t="s">
        <v>643</v>
      </c>
      <c r="R170" s="85">
        <f t="shared" si="26"/>
        <v>44685</v>
      </c>
      <c r="S170" s="85">
        <f t="shared" si="27"/>
        <v>0</v>
      </c>
      <c r="T170" s="85">
        <f t="shared" si="28"/>
        <v>44685</v>
      </c>
      <c r="U170" s="80">
        <f t="shared" si="29"/>
        <v>3351.375</v>
      </c>
      <c r="V170" s="85">
        <f t="shared" si="30"/>
        <v>48036.375</v>
      </c>
      <c r="W170" s="81">
        <v>7.4999999999999997E-2</v>
      </c>
      <c r="X170" s="85">
        <f t="shared" si="38"/>
        <v>3351.375</v>
      </c>
      <c r="Y170" s="80">
        <v>2000</v>
      </c>
      <c r="Z170" s="85">
        <f t="shared" si="36"/>
        <v>50036.375</v>
      </c>
      <c r="AA170" s="80" t="str" cm="1">
        <f t="array" ref="AA170">_xlfn.IFS(V170&gt;=150000,"High Cost",V170&gt;=0,"Normal Cost")</f>
        <v>Normal Cost</v>
      </c>
      <c r="AB170" s="85">
        <f t="shared" si="31"/>
        <v>0</v>
      </c>
      <c r="AC170" s="84">
        <f t="shared" si="32"/>
        <v>48036.375</v>
      </c>
      <c r="AD170" s="80" t="str" cm="1">
        <f t="array" ref="AD170">_xlfn.IFS(E170&gt;=60,"Senior ",E170&gt;=18,"Adult",E170&gt;=0,"Child")</f>
        <v xml:space="preserve">Senior </v>
      </c>
      <c r="AE170" s="80" t="str">
        <f t="shared" si="33"/>
        <v>July</v>
      </c>
      <c r="AF170" s="80" t="str">
        <f t="shared" si="34"/>
        <v>00169</v>
      </c>
      <c r="AG170" s="80" t="str">
        <f t="shared" si="35"/>
        <v>Farouk-Male</v>
      </c>
      <c r="AH170" s="85">
        <f t="shared" si="37"/>
        <v>112153.55602395827</v>
      </c>
    </row>
    <row r="171" spans="1:34" x14ac:dyDescent="0.3">
      <c r="A171" s="83">
        <v>45833</v>
      </c>
      <c r="B171" s="80" t="s">
        <v>2044</v>
      </c>
      <c r="C171" s="80" t="s">
        <v>1882</v>
      </c>
      <c r="D171" s="80" t="s">
        <v>1831</v>
      </c>
      <c r="E171" s="80">
        <v>11</v>
      </c>
      <c r="F171" s="80" t="s">
        <v>1855</v>
      </c>
      <c r="G171" s="80" t="s">
        <v>1878</v>
      </c>
      <c r="H171" s="80" t="s">
        <v>1857</v>
      </c>
      <c r="I171" s="80" t="s">
        <v>1866</v>
      </c>
      <c r="J171" s="80" t="s">
        <v>1836</v>
      </c>
      <c r="K171" s="80">
        <v>5</v>
      </c>
      <c r="L171" s="85">
        <v>27284</v>
      </c>
      <c r="M171" s="80">
        <v>0</v>
      </c>
      <c r="N171" s="80">
        <v>7.5</v>
      </c>
      <c r="O171" s="80" t="s">
        <v>372</v>
      </c>
      <c r="P171" s="80" t="s">
        <v>1852</v>
      </c>
      <c r="Q171" s="80" t="s">
        <v>649</v>
      </c>
      <c r="R171" s="85">
        <f t="shared" si="26"/>
        <v>136420</v>
      </c>
      <c r="S171" s="85">
        <f t="shared" si="27"/>
        <v>0</v>
      </c>
      <c r="T171" s="85">
        <f t="shared" si="28"/>
        <v>136420</v>
      </c>
      <c r="U171" s="80">
        <f t="shared" si="29"/>
        <v>10231.5</v>
      </c>
      <c r="V171" s="85">
        <f t="shared" si="30"/>
        <v>146651.5</v>
      </c>
      <c r="W171" s="81">
        <v>7.4999999999999997E-2</v>
      </c>
      <c r="X171" s="85">
        <f t="shared" si="38"/>
        <v>10231.5</v>
      </c>
      <c r="Y171" s="80">
        <v>2000</v>
      </c>
      <c r="Z171" s="85">
        <f t="shared" si="36"/>
        <v>148651.5</v>
      </c>
      <c r="AA171" s="80" t="str" cm="1">
        <f t="array" ref="AA171">_xlfn.IFS(V171&gt;=150000,"High Cost",V171&gt;=0,"Normal Cost")</f>
        <v>Normal Cost</v>
      </c>
      <c r="AB171" s="85">
        <f t="shared" si="31"/>
        <v>0</v>
      </c>
      <c r="AC171" s="84">
        <f t="shared" si="32"/>
        <v>146651.5</v>
      </c>
      <c r="AD171" s="80" t="str" cm="1">
        <f t="array" ref="AD171">_xlfn.IFS(E171&gt;=60,"Senior ",E171&gt;=18,"Adult",E171&gt;=0,"Child")</f>
        <v>Child</v>
      </c>
      <c r="AE171" s="80" t="str">
        <f t="shared" si="33"/>
        <v>June</v>
      </c>
      <c r="AF171" s="80" t="str">
        <f t="shared" si="34"/>
        <v>00170</v>
      </c>
      <c r="AG171" s="80" t="str">
        <f t="shared" si="35"/>
        <v>Ifeanyi-Female</v>
      </c>
      <c r="AH171" s="85">
        <f t="shared" si="37"/>
        <v>112153.55602395827</v>
      </c>
    </row>
    <row r="172" spans="1:34" x14ac:dyDescent="0.3">
      <c r="A172" s="83">
        <v>45836</v>
      </c>
      <c r="B172" s="80" t="s">
        <v>2045</v>
      </c>
      <c r="C172" s="80" t="s">
        <v>1839</v>
      </c>
      <c r="D172" s="80" t="s">
        <v>1831</v>
      </c>
      <c r="E172" s="80">
        <v>55</v>
      </c>
      <c r="F172" s="80" t="s">
        <v>1832</v>
      </c>
      <c r="G172" s="80" t="s">
        <v>1860</v>
      </c>
      <c r="H172" s="80" t="s">
        <v>1834</v>
      </c>
      <c r="I172" s="80" t="s">
        <v>1866</v>
      </c>
      <c r="J172" s="80" t="s">
        <v>1848</v>
      </c>
      <c r="K172" s="80">
        <v>1</v>
      </c>
      <c r="L172" s="85">
        <v>18780</v>
      </c>
      <c r="M172" s="80">
        <v>15</v>
      </c>
      <c r="N172" s="80">
        <v>7.5</v>
      </c>
      <c r="O172" s="80" t="s">
        <v>372</v>
      </c>
      <c r="P172" s="80" t="s">
        <v>1844</v>
      </c>
      <c r="Q172" s="80" t="s">
        <v>649</v>
      </c>
      <c r="R172" s="85">
        <f t="shared" si="26"/>
        <v>18780</v>
      </c>
      <c r="S172" s="85">
        <f t="shared" si="27"/>
        <v>2817</v>
      </c>
      <c r="T172" s="85">
        <f t="shared" si="28"/>
        <v>15963</v>
      </c>
      <c r="U172" s="80">
        <f t="shared" si="29"/>
        <v>1197.2249999999999</v>
      </c>
      <c r="V172" s="85">
        <f t="shared" si="30"/>
        <v>17160.224999999999</v>
      </c>
      <c r="W172" s="81">
        <v>7.4999999999999997E-2</v>
      </c>
      <c r="X172" s="85">
        <f t="shared" si="38"/>
        <v>1197.2249999999999</v>
      </c>
      <c r="Y172" s="80">
        <v>2000</v>
      </c>
      <c r="Z172" s="85">
        <f t="shared" si="36"/>
        <v>19160.224999999999</v>
      </c>
      <c r="AA172" s="80" t="str" cm="1">
        <f t="array" ref="AA172">_xlfn.IFS(V172&gt;=150000,"High Cost",V172&gt;=0,"Normal Cost")</f>
        <v>Normal Cost</v>
      </c>
      <c r="AB172" s="85">
        <f t="shared" si="31"/>
        <v>1716.0225</v>
      </c>
      <c r="AC172" s="84">
        <f t="shared" si="32"/>
        <v>15444.202499999999</v>
      </c>
      <c r="AD172" s="80" t="str" cm="1">
        <f t="array" ref="AD172">_xlfn.IFS(E172&gt;=60,"Senior ",E172&gt;=18,"Adult",E172&gt;=0,"Child")</f>
        <v>Adult</v>
      </c>
      <c r="AE172" s="80" t="str">
        <f t="shared" si="33"/>
        <v>June</v>
      </c>
      <c r="AF172" s="80" t="str">
        <f t="shared" si="34"/>
        <v>00171</v>
      </c>
      <c r="AG172" s="80" t="str">
        <f t="shared" si="35"/>
        <v>Bello-Female</v>
      </c>
      <c r="AH172" s="85">
        <f t="shared" si="37"/>
        <v>112153.55602395827</v>
      </c>
    </row>
    <row r="173" spans="1:34" x14ac:dyDescent="0.3">
      <c r="A173" s="83">
        <v>45859</v>
      </c>
      <c r="B173" s="80" t="s">
        <v>2046</v>
      </c>
      <c r="C173" s="80" t="s">
        <v>1846</v>
      </c>
      <c r="D173" s="80" t="s">
        <v>1831</v>
      </c>
      <c r="E173" s="80">
        <v>82</v>
      </c>
      <c r="F173" s="80" t="s">
        <v>1864</v>
      </c>
      <c r="G173" s="80" t="s">
        <v>1865</v>
      </c>
      <c r="H173" s="80" t="s">
        <v>1842</v>
      </c>
      <c r="I173" s="80" t="s">
        <v>1835</v>
      </c>
      <c r="J173" s="80" t="s">
        <v>1836</v>
      </c>
      <c r="K173" s="80">
        <v>2</v>
      </c>
      <c r="L173" s="85">
        <v>56978</v>
      </c>
      <c r="M173" s="80">
        <v>5</v>
      </c>
      <c r="N173" s="80">
        <v>7.5</v>
      </c>
      <c r="O173" s="80" t="s">
        <v>392</v>
      </c>
      <c r="P173" s="80" t="s">
        <v>1852</v>
      </c>
      <c r="Q173" s="80" t="s">
        <v>649</v>
      </c>
      <c r="R173" s="85">
        <f t="shared" si="26"/>
        <v>113956</v>
      </c>
      <c r="S173" s="85">
        <f t="shared" si="27"/>
        <v>5697.8</v>
      </c>
      <c r="T173" s="85">
        <f t="shared" si="28"/>
        <v>108258.2</v>
      </c>
      <c r="U173" s="80">
        <f t="shared" si="29"/>
        <v>8119.3649999999998</v>
      </c>
      <c r="V173" s="85">
        <f t="shared" si="30"/>
        <v>116377.565</v>
      </c>
      <c r="W173" s="81">
        <v>7.4999999999999997E-2</v>
      </c>
      <c r="X173" s="85">
        <f t="shared" si="38"/>
        <v>8119.3649999999998</v>
      </c>
      <c r="Y173" s="80">
        <v>2000</v>
      </c>
      <c r="Z173" s="85">
        <f t="shared" si="36"/>
        <v>118377.565</v>
      </c>
      <c r="AA173" s="80" t="str" cm="1">
        <f t="array" ref="AA173">_xlfn.IFS(V173&gt;=150000,"High Cost",V173&gt;=0,"Normal Cost")</f>
        <v>Normal Cost</v>
      </c>
      <c r="AB173" s="85">
        <f t="shared" si="31"/>
        <v>0</v>
      </c>
      <c r="AC173" s="84">
        <f t="shared" si="32"/>
        <v>116377.565</v>
      </c>
      <c r="AD173" s="80" t="str" cm="1">
        <f t="array" ref="AD173">_xlfn.IFS(E173&gt;=60,"Senior ",E173&gt;=18,"Adult",E173&gt;=0,"Child")</f>
        <v xml:space="preserve">Senior </v>
      </c>
      <c r="AE173" s="80" t="str">
        <f t="shared" si="33"/>
        <v>July</v>
      </c>
      <c r="AF173" s="80" t="str">
        <f t="shared" si="34"/>
        <v>00172</v>
      </c>
      <c r="AG173" s="80" t="str">
        <f t="shared" si="35"/>
        <v>Hauwa-Female</v>
      </c>
      <c r="AH173" s="85">
        <f t="shared" si="37"/>
        <v>112153.55602395827</v>
      </c>
    </row>
    <row r="174" spans="1:34" x14ac:dyDescent="0.3">
      <c r="A174" s="83">
        <v>45826</v>
      </c>
      <c r="B174" s="80" t="s">
        <v>2047</v>
      </c>
      <c r="C174" s="80" t="s">
        <v>1871</v>
      </c>
      <c r="D174" s="80" t="s">
        <v>1847</v>
      </c>
      <c r="E174" s="80">
        <v>4</v>
      </c>
      <c r="F174" s="80" t="s">
        <v>1848</v>
      </c>
      <c r="G174" s="80" t="s">
        <v>1849</v>
      </c>
      <c r="H174" s="80" t="s">
        <v>1850</v>
      </c>
      <c r="I174" s="80" t="s">
        <v>1835</v>
      </c>
      <c r="J174" s="80" t="s">
        <v>1836</v>
      </c>
      <c r="K174" s="80">
        <v>3</v>
      </c>
      <c r="L174" s="85">
        <v>8433</v>
      </c>
      <c r="M174" s="80">
        <v>15</v>
      </c>
      <c r="N174" s="80">
        <v>7.5</v>
      </c>
      <c r="O174" s="80" t="s">
        <v>372</v>
      </c>
      <c r="P174" s="80" t="s">
        <v>1844</v>
      </c>
      <c r="Q174" s="80" t="s">
        <v>649</v>
      </c>
      <c r="R174" s="85">
        <f t="shared" si="26"/>
        <v>25299</v>
      </c>
      <c r="S174" s="85">
        <f t="shared" si="27"/>
        <v>3794.85</v>
      </c>
      <c r="T174" s="85">
        <f t="shared" si="28"/>
        <v>21504.15</v>
      </c>
      <c r="U174" s="80">
        <f t="shared" si="29"/>
        <v>1612.81125</v>
      </c>
      <c r="V174" s="85">
        <f t="shared" si="30"/>
        <v>23116.96125</v>
      </c>
      <c r="W174" s="81">
        <v>7.4999999999999997E-2</v>
      </c>
      <c r="X174" s="85">
        <f t="shared" si="38"/>
        <v>1612.81125</v>
      </c>
      <c r="Y174" s="80">
        <v>2000</v>
      </c>
      <c r="Z174" s="85">
        <f t="shared" si="36"/>
        <v>25116.96125</v>
      </c>
      <c r="AA174" s="80" t="str" cm="1">
        <f t="array" ref="AA174">_xlfn.IFS(V174&gt;=150000,"High Cost",V174&gt;=0,"Normal Cost")</f>
        <v>Normal Cost</v>
      </c>
      <c r="AB174" s="85">
        <f t="shared" si="31"/>
        <v>2311.6961249999999</v>
      </c>
      <c r="AC174" s="84">
        <f t="shared" si="32"/>
        <v>20805.265125000002</v>
      </c>
      <c r="AD174" s="80" t="str" cm="1">
        <f t="array" ref="AD174">_xlfn.IFS(E174&gt;=60,"Senior ",E174&gt;=18,"Adult",E174&gt;=0,"Child")</f>
        <v>Child</v>
      </c>
      <c r="AE174" s="80" t="str">
        <f t="shared" si="33"/>
        <v>June</v>
      </c>
      <c r="AF174" s="80" t="str">
        <f t="shared" si="34"/>
        <v>00173</v>
      </c>
      <c r="AG174" s="80" t="str">
        <f t="shared" si="35"/>
        <v>Farouk-Male</v>
      </c>
      <c r="AH174" s="85">
        <f t="shared" si="37"/>
        <v>112153.55602395827</v>
      </c>
    </row>
    <row r="175" spans="1:34" x14ac:dyDescent="0.3">
      <c r="A175" s="83">
        <v>45820</v>
      </c>
      <c r="B175" s="80" t="s">
        <v>2048</v>
      </c>
      <c r="C175" s="80" t="s">
        <v>1877</v>
      </c>
      <c r="D175" s="80" t="s">
        <v>1831</v>
      </c>
      <c r="E175" s="80">
        <v>77</v>
      </c>
      <c r="F175" s="80" t="s">
        <v>1864</v>
      </c>
      <c r="G175" s="80" t="s">
        <v>1868</v>
      </c>
      <c r="H175" s="80" t="s">
        <v>1869</v>
      </c>
      <c r="I175" s="80" t="s">
        <v>1843</v>
      </c>
      <c r="J175" s="80" t="s">
        <v>1836</v>
      </c>
      <c r="K175" s="80">
        <v>3</v>
      </c>
      <c r="L175" s="85">
        <v>15759</v>
      </c>
      <c r="M175" s="80">
        <v>0</v>
      </c>
      <c r="N175" s="80">
        <v>7.5</v>
      </c>
      <c r="O175" s="80" t="s">
        <v>372</v>
      </c>
      <c r="P175" s="80" t="s">
        <v>1852</v>
      </c>
      <c r="Q175" s="80" t="s">
        <v>649</v>
      </c>
      <c r="R175" s="85">
        <f t="shared" si="26"/>
        <v>47277</v>
      </c>
      <c r="S175" s="85">
        <f t="shared" si="27"/>
        <v>0</v>
      </c>
      <c r="T175" s="85">
        <f t="shared" si="28"/>
        <v>47277</v>
      </c>
      <c r="U175" s="80">
        <f t="shared" si="29"/>
        <v>3545.7750000000001</v>
      </c>
      <c r="V175" s="85">
        <f t="shared" si="30"/>
        <v>50822.775000000001</v>
      </c>
      <c r="W175" s="81">
        <v>7.4999999999999997E-2</v>
      </c>
      <c r="X175" s="85">
        <f t="shared" si="38"/>
        <v>3545.7750000000001</v>
      </c>
      <c r="Y175" s="80">
        <v>2000</v>
      </c>
      <c r="Z175" s="85">
        <f t="shared" si="36"/>
        <v>52822.775000000001</v>
      </c>
      <c r="AA175" s="80" t="str" cm="1">
        <f t="array" ref="AA175">_xlfn.IFS(V175&gt;=150000,"High Cost",V175&gt;=0,"Normal Cost")</f>
        <v>Normal Cost</v>
      </c>
      <c r="AB175" s="85">
        <f t="shared" si="31"/>
        <v>0</v>
      </c>
      <c r="AC175" s="84">
        <f t="shared" si="32"/>
        <v>50822.775000000001</v>
      </c>
      <c r="AD175" s="80" t="str" cm="1">
        <f t="array" ref="AD175">_xlfn.IFS(E175&gt;=60,"Senior ",E175&gt;=18,"Adult",E175&gt;=0,"Child")</f>
        <v xml:space="preserve">Senior </v>
      </c>
      <c r="AE175" s="80" t="str">
        <f t="shared" si="33"/>
        <v>June</v>
      </c>
      <c r="AF175" s="80" t="str">
        <f t="shared" si="34"/>
        <v>00174</v>
      </c>
      <c r="AG175" s="80" t="str">
        <f t="shared" si="35"/>
        <v>Chiamaka-Female</v>
      </c>
      <c r="AH175" s="85">
        <f t="shared" si="37"/>
        <v>112153.55602395827</v>
      </c>
    </row>
    <row r="176" spans="1:34" x14ac:dyDescent="0.3">
      <c r="A176" s="83">
        <v>45860</v>
      </c>
      <c r="B176" s="80" t="s">
        <v>2049</v>
      </c>
      <c r="C176" s="80" t="s">
        <v>1863</v>
      </c>
      <c r="D176" s="80" t="s">
        <v>1847</v>
      </c>
      <c r="E176" s="80">
        <v>66</v>
      </c>
      <c r="F176" s="80" t="s">
        <v>1832</v>
      </c>
      <c r="G176" s="80" t="s">
        <v>1833</v>
      </c>
      <c r="H176" s="80" t="s">
        <v>1834</v>
      </c>
      <c r="I176" s="80" t="s">
        <v>1835</v>
      </c>
      <c r="J176" s="80" t="s">
        <v>1836</v>
      </c>
      <c r="K176" s="80">
        <v>1</v>
      </c>
      <c r="L176" s="85">
        <v>23026</v>
      </c>
      <c r="M176" s="80">
        <v>15</v>
      </c>
      <c r="N176" s="80">
        <v>7.5</v>
      </c>
      <c r="O176" s="80" t="s">
        <v>384</v>
      </c>
      <c r="P176" s="80" t="s">
        <v>1837</v>
      </c>
      <c r="Q176" s="80" t="s">
        <v>636</v>
      </c>
      <c r="R176" s="85">
        <f t="shared" si="26"/>
        <v>23026</v>
      </c>
      <c r="S176" s="85">
        <f t="shared" si="27"/>
        <v>3453.9</v>
      </c>
      <c r="T176" s="85">
        <f t="shared" si="28"/>
        <v>19572.099999999999</v>
      </c>
      <c r="U176" s="80">
        <f t="shared" si="29"/>
        <v>1467.9074999999998</v>
      </c>
      <c r="V176" s="85">
        <f t="shared" si="30"/>
        <v>21040.0075</v>
      </c>
      <c r="W176" s="81">
        <v>7.4999999999999997E-2</v>
      </c>
      <c r="X176" s="85">
        <f t="shared" si="38"/>
        <v>1467.9074999999998</v>
      </c>
      <c r="Y176" s="80">
        <v>2000</v>
      </c>
      <c r="Z176" s="85">
        <f t="shared" si="36"/>
        <v>23040.0075</v>
      </c>
      <c r="AA176" s="80" t="str" cm="1">
        <f t="array" ref="AA176">_xlfn.IFS(V176&gt;=150000,"High Cost",V176&gt;=0,"Normal Cost")</f>
        <v>Normal Cost</v>
      </c>
      <c r="AB176" s="85">
        <f t="shared" si="31"/>
        <v>0</v>
      </c>
      <c r="AC176" s="84">
        <f t="shared" si="32"/>
        <v>21040.0075</v>
      </c>
      <c r="AD176" s="80" t="str" cm="1">
        <f t="array" ref="AD176">_xlfn.IFS(E176&gt;=60,"Senior ",E176&gt;=18,"Adult",E176&gt;=0,"Child")</f>
        <v xml:space="preserve">Senior </v>
      </c>
      <c r="AE176" s="80" t="str">
        <f t="shared" si="33"/>
        <v>July</v>
      </c>
      <c r="AF176" s="80" t="str">
        <f t="shared" si="34"/>
        <v>00175</v>
      </c>
      <c r="AG176" s="80" t="str">
        <f t="shared" si="35"/>
        <v>Esther-Male</v>
      </c>
      <c r="AH176" s="85">
        <f t="shared" si="37"/>
        <v>112153.55602395827</v>
      </c>
    </row>
    <row r="177" spans="1:34" x14ac:dyDescent="0.3">
      <c r="A177" s="83">
        <v>45811</v>
      </c>
      <c r="B177" s="80" t="s">
        <v>2050</v>
      </c>
      <c r="C177" s="80" t="s">
        <v>106</v>
      </c>
      <c r="D177" s="80" t="s">
        <v>1831</v>
      </c>
      <c r="E177" s="80">
        <v>79</v>
      </c>
      <c r="F177" s="80" t="s">
        <v>1872</v>
      </c>
      <c r="G177" s="80" t="s">
        <v>1873</v>
      </c>
      <c r="H177" s="80" t="s">
        <v>1874</v>
      </c>
      <c r="I177" s="80" t="s">
        <v>1835</v>
      </c>
      <c r="J177" s="80" t="s">
        <v>1848</v>
      </c>
      <c r="K177" s="80">
        <v>1</v>
      </c>
      <c r="L177" s="85">
        <v>17182</v>
      </c>
      <c r="M177" s="80">
        <v>15</v>
      </c>
      <c r="N177" s="80">
        <v>7.5</v>
      </c>
      <c r="O177" s="80" t="s">
        <v>384</v>
      </c>
      <c r="P177" s="80" t="s">
        <v>1844</v>
      </c>
      <c r="Q177" s="80" t="s">
        <v>649</v>
      </c>
      <c r="R177" s="85">
        <f t="shared" si="26"/>
        <v>17182</v>
      </c>
      <c r="S177" s="85">
        <f t="shared" si="27"/>
        <v>2577.2999999999997</v>
      </c>
      <c r="T177" s="85">
        <f t="shared" si="28"/>
        <v>14604.7</v>
      </c>
      <c r="U177" s="80">
        <f t="shared" si="29"/>
        <v>1095.3525</v>
      </c>
      <c r="V177" s="85">
        <f t="shared" si="30"/>
        <v>15700.052500000002</v>
      </c>
      <c r="W177" s="81">
        <v>7.4999999999999997E-2</v>
      </c>
      <c r="X177" s="85">
        <f t="shared" si="38"/>
        <v>1095.3525</v>
      </c>
      <c r="Y177" s="80">
        <v>2000</v>
      </c>
      <c r="Z177" s="85">
        <f t="shared" si="36"/>
        <v>17700.052500000002</v>
      </c>
      <c r="AA177" s="80" t="str" cm="1">
        <f t="array" ref="AA177">_xlfn.IFS(V177&gt;=150000,"High Cost",V177&gt;=0,"Normal Cost")</f>
        <v>Normal Cost</v>
      </c>
      <c r="AB177" s="85">
        <f t="shared" si="31"/>
        <v>1570.0052500000002</v>
      </c>
      <c r="AC177" s="84">
        <f t="shared" si="32"/>
        <v>14130.047250000001</v>
      </c>
      <c r="AD177" s="80" t="str" cm="1">
        <f t="array" ref="AD177">_xlfn.IFS(E177&gt;=60,"Senior ",E177&gt;=18,"Adult",E177&gt;=0,"Child")</f>
        <v xml:space="preserve">Senior </v>
      </c>
      <c r="AE177" s="80" t="str">
        <f t="shared" si="33"/>
        <v>June</v>
      </c>
      <c r="AF177" s="80" t="str">
        <f t="shared" si="34"/>
        <v>00176</v>
      </c>
      <c r="AG177" s="80" t="str">
        <f t="shared" si="35"/>
        <v>Aisha-Female</v>
      </c>
      <c r="AH177" s="85">
        <f t="shared" si="37"/>
        <v>112153.55602395827</v>
      </c>
    </row>
    <row r="178" spans="1:34" x14ac:dyDescent="0.3">
      <c r="A178" s="83">
        <v>45869</v>
      </c>
      <c r="B178" s="80" t="s">
        <v>2051</v>
      </c>
      <c r="C178" s="80" t="s">
        <v>1863</v>
      </c>
      <c r="D178" s="80" t="s">
        <v>1831</v>
      </c>
      <c r="E178" s="80">
        <v>74</v>
      </c>
      <c r="F178" s="80" t="s">
        <v>1864</v>
      </c>
      <c r="G178" s="80" t="s">
        <v>1865</v>
      </c>
      <c r="H178" s="80" t="s">
        <v>1842</v>
      </c>
      <c r="I178" s="80" t="s">
        <v>1835</v>
      </c>
      <c r="J178" s="80" t="s">
        <v>1836</v>
      </c>
      <c r="K178" s="80">
        <v>2</v>
      </c>
      <c r="L178" s="85">
        <v>73120</v>
      </c>
      <c r="M178" s="80">
        <v>5</v>
      </c>
      <c r="N178" s="80">
        <v>7.5</v>
      </c>
      <c r="O178" s="80" t="s">
        <v>392</v>
      </c>
      <c r="P178" s="80" t="s">
        <v>1837</v>
      </c>
      <c r="Q178" s="80" t="s">
        <v>636</v>
      </c>
      <c r="R178" s="85">
        <f t="shared" si="26"/>
        <v>146240</v>
      </c>
      <c r="S178" s="85">
        <f t="shared" si="27"/>
        <v>7312</v>
      </c>
      <c r="T178" s="85">
        <f t="shared" si="28"/>
        <v>138928</v>
      </c>
      <c r="U178" s="80">
        <f t="shared" si="29"/>
        <v>10419.6</v>
      </c>
      <c r="V178" s="85">
        <f t="shared" si="30"/>
        <v>149347.6</v>
      </c>
      <c r="W178" s="81">
        <v>7.4999999999999997E-2</v>
      </c>
      <c r="X178" s="85">
        <f t="shared" si="38"/>
        <v>10419.6</v>
      </c>
      <c r="Y178" s="80">
        <v>2000</v>
      </c>
      <c r="Z178" s="85">
        <f t="shared" si="36"/>
        <v>151347.6</v>
      </c>
      <c r="AA178" s="80" t="str" cm="1">
        <f t="array" ref="AA178">_xlfn.IFS(V178&gt;=150000,"High Cost",V178&gt;=0,"Normal Cost")</f>
        <v>Normal Cost</v>
      </c>
      <c r="AB178" s="85">
        <f t="shared" si="31"/>
        <v>0</v>
      </c>
      <c r="AC178" s="84">
        <f t="shared" si="32"/>
        <v>149347.6</v>
      </c>
      <c r="AD178" s="80" t="str" cm="1">
        <f t="array" ref="AD178">_xlfn.IFS(E178&gt;=60,"Senior ",E178&gt;=18,"Adult",E178&gt;=0,"Child")</f>
        <v xml:space="preserve">Senior </v>
      </c>
      <c r="AE178" s="80" t="str">
        <f t="shared" si="33"/>
        <v>July</v>
      </c>
      <c r="AF178" s="80" t="str">
        <f t="shared" si="34"/>
        <v>00177</v>
      </c>
      <c r="AG178" s="80" t="str">
        <f t="shared" si="35"/>
        <v>Esther-Female</v>
      </c>
      <c r="AH178" s="85">
        <f t="shared" si="37"/>
        <v>112153.55602395827</v>
      </c>
    </row>
    <row r="179" spans="1:34" x14ac:dyDescent="0.3">
      <c r="A179" s="83">
        <v>45841</v>
      </c>
      <c r="B179" s="80" t="s">
        <v>2052</v>
      </c>
      <c r="C179" s="80" t="s">
        <v>1884</v>
      </c>
      <c r="D179" s="80" t="s">
        <v>1831</v>
      </c>
      <c r="E179" s="80">
        <v>67</v>
      </c>
      <c r="F179" s="80" t="s">
        <v>1872</v>
      </c>
      <c r="G179" s="80" t="s">
        <v>1873</v>
      </c>
      <c r="H179" s="80" t="s">
        <v>1874</v>
      </c>
      <c r="I179" s="80" t="s">
        <v>1835</v>
      </c>
      <c r="J179" s="80" t="s">
        <v>1858</v>
      </c>
      <c r="K179" s="80">
        <v>3</v>
      </c>
      <c r="L179" s="85">
        <v>74635</v>
      </c>
      <c r="M179" s="80">
        <v>15</v>
      </c>
      <c r="N179" s="80">
        <v>7.5</v>
      </c>
      <c r="O179" s="80" t="s">
        <v>384</v>
      </c>
      <c r="P179" s="80" t="s">
        <v>1837</v>
      </c>
      <c r="Q179" s="80" t="s">
        <v>665</v>
      </c>
      <c r="R179" s="85">
        <f t="shared" si="26"/>
        <v>223905</v>
      </c>
      <c r="S179" s="85">
        <f t="shared" si="27"/>
        <v>33585.75</v>
      </c>
      <c r="T179" s="85">
        <f t="shared" si="28"/>
        <v>190319.25</v>
      </c>
      <c r="U179" s="80">
        <f t="shared" si="29"/>
        <v>14273.94375</v>
      </c>
      <c r="V179" s="85">
        <f t="shared" si="30"/>
        <v>204593.19375000001</v>
      </c>
      <c r="W179" s="81">
        <v>7.4999999999999997E-2</v>
      </c>
      <c r="X179" s="85">
        <f t="shared" si="38"/>
        <v>14273.94375</v>
      </c>
      <c r="Y179" s="80">
        <v>2000</v>
      </c>
      <c r="Z179" s="85">
        <f t="shared" si="36"/>
        <v>206593.19375000001</v>
      </c>
      <c r="AA179" s="80" t="str" cm="1">
        <f t="array" ref="AA179">_xlfn.IFS(V179&gt;=150000,"High Cost",V179&gt;=0,"Normal Cost")</f>
        <v>High Cost</v>
      </c>
      <c r="AB179" s="85">
        <f t="shared" si="31"/>
        <v>0</v>
      </c>
      <c r="AC179" s="84">
        <f t="shared" si="32"/>
        <v>204593.19375000001</v>
      </c>
      <c r="AD179" s="80" t="str" cm="1">
        <f t="array" ref="AD179">_xlfn.IFS(E179&gt;=60,"Senior ",E179&gt;=18,"Adult",E179&gt;=0,"Child")</f>
        <v xml:space="preserve">Senior </v>
      </c>
      <c r="AE179" s="80" t="str">
        <f t="shared" si="33"/>
        <v>July</v>
      </c>
      <c r="AF179" s="80" t="str">
        <f t="shared" si="34"/>
        <v>00178</v>
      </c>
      <c r="AG179" s="80" t="str">
        <f t="shared" si="35"/>
        <v>Kabir-Female</v>
      </c>
      <c r="AH179" s="85">
        <f t="shared" si="37"/>
        <v>112153.55602395827</v>
      </c>
    </row>
    <row r="180" spans="1:34" x14ac:dyDescent="0.3">
      <c r="A180" s="83">
        <v>45865</v>
      </c>
      <c r="B180" s="80" t="s">
        <v>2053</v>
      </c>
      <c r="C180" s="80" t="s">
        <v>1839</v>
      </c>
      <c r="D180" s="80" t="s">
        <v>1847</v>
      </c>
      <c r="E180" s="80">
        <v>69</v>
      </c>
      <c r="F180" s="80" t="s">
        <v>1840</v>
      </c>
      <c r="G180" s="80" t="s">
        <v>1841</v>
      </c>
      <c r="H180" s="80" t="s">
        <v>1842</v>
      </c>
      <c r="I180" s="80" t="s">
        <v>1866</v>
      </c>
      <c r="J180" s="80" t="s">
        <v>1848</v>
      </c>
      <c r="K180" s="80">
        <v>3</v>
      </c>
      <c r="L180" s="85">
        <v>57127</v>
      </c>
      <c r="M180" s="80">
        <v>0</v>
      </c>
      <c r="N180" s="80">
        <v>7.5</v>
      </c>
      <c r="O180" s="80" t="s">
        <v>392</v>
      </c>
      <c r="P180" s="80" t="s">
        <v>1844</v>
      </c>
      <c r="Q180" s="80" t="s">
        <v>665</v>
      </c>
      <c r="R180" s="85">
        <f t="shared" si="26"/>
        <v>171381</v>
      </c>
      <c r="S180" s="85">
        <f t="shared" si="27"/>
        <v>0</v>
      </c>
      <c r="T180" s="85">
        <f t="shared" si="28"/>
        <v>171381</v>
      </c>
      <c r="U180" s="80">
        <f t="shared" si="29"/>
        <v>12853.574999999999</v>
      </c>
      <c r="V180" s="85">
        <f t="shared" si="30"/>
        <v>184234.57500000001</v>
      </c>
      <c r="W180" s="81">
        <v>7.4999999999999997E-2</v>
      </c>
      <c r="X180" s="85">
        <f t="shared" si="38"/>
        <v>12853.574999999999</v>
      </c>
      <c r="Y180" s="80">
        <v>2000</v>
      </c>
      <c r="Z180" s="85">
        <f t="shared" si="36"/>
        <v>186234.57500000001</v>
      </c>
      <c r="AA180" s="80" t="str" cm="1">
        <f t="array" ref="AA180">_xlfn.IFS(V180&gt;=150000,"High Cost",V180&gt;=0,"Normal Cost")</f>
        <v>High Cost</v>
      </c>
      <c r="AB180" s="85">
        <f t="shared" si="31"/>
        <v>18423.4575</v>
      </c>
      <c r="AC180" s="84">
        <f t="shared" si="32"/>
        <v>165811.11750000002</v>
      </c>
      <c r="AD180" s="80" t="str" cm="1">
        <f t="array" ref="AD180">_xlfn.IFS(E180&gt;=60,"Senior ",E180&gt;=18,"Adult",E180&gt;=0,"Child")</f>
        <v xml:space="preserve">Senior </v>
      </c>
      <c r="AE180" s="80" t="str">
        <f t="shared" si="33"/>
        <v>July</v>
      </c>
      <c r="AF180" s="80" t="str">
        <f t="shared" si="34"/>
        <v>00179</v>
      </c>
      <c r="AG180" s="80" t="str">
        <f t="shared" si="35"/>
        <v>Bello-Male</v>
      </c>
      <c r="AH180" s="85">
        <f t="shared" si="37"/>
        <v>112153.55602395827</v>
      </c>
    </row>
    <row r="181" spans="1:34" x14ac:dyDescent="0.3">
      <c r="A181" s="83">
        <v>45843</v>
      </c>
      <c r="B181" s="80" t="s">
        <v>2054</v>
      </c>
      <c r="C181" s="80" t="s">
        <v>1884</v>
      </c>
      <c r="D181" s="80" t="s">
        <v>1847</v>
      </c>
      <c r="E181" s="80">
        <v>24</v>
      </c>
      <c r="F181" s="80" t="s">
        <v>1832</v>
      </c>
      <c r="G181" s="80" t="s">
        <v>1860</v>
      </c>
      <c r="H181" s="80" t="s">
        <v>1834</v>
      </c>
      <c r="I181" s="80" t="s">
        <v>1851</v>
      </c>
      <c r="J181" s="80" t="s">
        <v>1836</v>
      </c>
      <c r="K181" s="80">
        <v>3</v>
      </c>
      <c r="L181" s="85">
        <v>40952</v>
      </c>
      <c r="M181" s="80">
        <v>10</v>
      </c>
      <c r="N181" s="80">
        <v>7.5</v>
      </c>
      <c r="O181" s="80" t="s">
        <v>384</v>
      </c>
      <c r="P181" s="80" t="s">
        <v>1852</v>
      </c>
      <c r="Q181" s="80" t="s">
        <v>636</v>
      </c>
      <c r="R181" s="85">
        <f t="shared" si="26"/>
        <v>122856</v>
      </c>
      <c r="S181" s="85">
        <f t="shared" si="27"/>
        <v>12285.6</v>
      </c>
      <c r="T181" s="85">
        <f t="shared" si="28"/>
        <v>110570.4</v>
      </c>
      <c r="U181" s="80">
        <f t="shared" si="29"/>
        <v>8292.7799999999988</v>
      </c>
      <c r="V181" s="85">
        <f t="shared" si="30"/>
        <v>118863.18</v>
      </c>
      <c r="W181" s="81">
        <v>7.4999999999999997E-2</v>
      </c>
      <c r="X181" s="85">
        <f t="shared" si="38"/>
        <v>8292.7799999999988</v>
      </c>
      <c r="Y181" s="80">
        <v>2000</v>
      </c>
      <c r="Z181" s="85">
        <f t="shared" si="36"/>
        <v>120863.18</v>
      </c>
      <c r="AA181" s="80" t="str" cm="1">
        <f t="array" ref="AA181">_xlfn.IFS(V181&gt;=150000,"High Cost",V181&gt;=0,"Normal Cost")</f>
        <v>Normal Cost</v>
      </c>
      <c r="AB181" s="85">
        <f t="shared" si="31"/>
        <v>0</v>
      </c>
      <c r="AC181" s="84">
        <f t="shared" si="32"/>
        <v>118863.18</v>
      </c>
      <c r="AD181" s="80" t="str" cm="1">
        <f t="array" ref="AD181">_xlfn.IFS(E181&gt;=60,"Senior ",E181&gt;=18,"Adult",E181&gt;=0,"Child")</f>
        <v>Adult</v>
      </c>
      <c r="AE181" s="80" t="str">
        <f t="shared" si="33"/>
        <v>July</v>
      </c>
      <c r="AF181" s="80" t="str">
        <f t="shared" si="34"/>
        <v>00180</v>
      </c>
      <c r="AG181" s="80" t="str">
        <f t="shared" si="35"/>
        <v>Kabir-Male</v>
      </c>
      <c r="AH181" s="85">
        <f t="shared" si="37"/>
        <v>112153.55602395827</v>
      </c>
    </row>
    <row r="182" spans="1:34" x14ac:dyDescent="0.3">
      <c r="A182" s="83">
        <v>45852</v>
      </c>
      <c r="B182" s="80" t="s">
        <v>2055</v>
      </c>
      <c r="C182" s="80" t="s">
        <v>1863</v>
      </c>
      <c r="D182" s="80" t="s">
        <v>1831</v>
      </c>
      <c r="E182" s="80">
        <v>62</v>
      </c>
      <c r="F182" s="80" t="s">
        <v>1832</v>
      </c>
      <c r="G182" s="80" t="s">
        <v>1833</v>
      </c>
      <c r="H182" s="80" t="s">
        <v>1834</v>
      </c>
      <c r="I182" s="80" t="s">
        <v>1835</v>
      </c>
      <c r="J182" s="80" t="s">
        <v>1836</v>
      </c>
      <c r="K182" s="80">
        <v>3</v>
      </c>
      <c r="L182" s="85">
        <v>35643</v>
      </c>
      <c r="M182" s="80">
        <v>0</v>
      </c>
      <c r="N182" s="80">
        <v>7.5</v>
      </c>
      <c r="O182" s="80" t="s">
        <v>384</v>
      </c>
      <c r="P182" s="80" t="s">
        <v>1844</v>
      </c>
      <c r="Q182" s="80" t="s">
        <v>643</v>
      </c>
      <c r="R182" s="85">
        <f t="shared" si="26"/>
        <v>106929</v>
      </c>
      <c r="S182" s="85">
        <f t="shared" si="27"/>
        <v>0</v>
      </c>
      <c r="T182" s="85">
        <f t="shared" si="28"/>
        <v>106929</v>
      </c>
      <c r="U182" s="80">
        <f t="shared" si="29"/>
        <v>8019.6749999999993</v>
      </c>
      <c r="V182" s="85">
        <f t="shared" si="30"/>
        <v>114948.675</v>
      </c>
      <c r="W182" s="81">
        <v>7.4999999999999997E-2</v>
      </c>
      <c r="X182" s="85">
        <f t="shared" si="38"/>
        <v>8019.6749999999993</v>
      </c>
      <c r="Y182" s="80">
        <v>2000</v>
      </c>
      <c r="Z182" s="85">
        <f t="shared" si="36"/>
        <v>116948.675</v>
      </c>
      <c r="AA182" s="80" t="str" cm="1">
        <f t="array" ref="AA182">_xlfn.IFS(V182&gt;=150000,"High Cost",V182&gt;=0,"Normal Cost")</f>
        <v>Normal Cost</v>
      </c>
      <c r="AB182" s="85">
        <f t="shared" si="31"/>
        <v>11494.8675</v>
      </c>
      <c r="AC182" s="84">
        <f t="shared" si="32"/>
        <v>103453.8075</v>
      </c>
      <c r="AD182" s="80" t="str" cm="1">
        <f t="array" ref="AD182">_xlfn.IFS(E182&gt;=60,"Senior ",E182&gt;=18,"Adult",E182&gt;=0,"Child")</f>
        <v xml:space="preserve">Senior </v>
      </c>
      <c r="AE182" s="80" t="str">
        <f t="shared" si="33"/>
        <v>July</v>
      </c>
      <c r="AF182" s="80" t="str">
        <f t="shared" si="34"/>
        <v>00181</v>
      </c>
      <c r="AG182" s="80" t="str">
        <f t="shared" si="35"/>
        <v>Esther-Female</v>
      </c>
      <c r="AH182" s="85">
        <f t="shared" si="37"/>
        <v>112153.55602395827</v>
      </c>
    </row>
    <row r="183" spans="1:34" x14ac:dyDescent="0.3">
      <c r="A183" s="83">
        <v>45815</v>
      </c>
      <c r="B183" s="80" t="s">
        <v>2056</v>
      </c>
      <c r="C183" s="80" t="s">
        <v>1880</v>
      </c>
      <c r="D183" s="80" t="s">
        <v>1831</v>
      </c>
      <c r="E183" s="80">
        <v>9</v>
      </c>
      <c r="F183" s="80" t="s">
        <v>1840</v>
      </c>
      <c r="G183" s="80" t="s">
        <v>1890</v>
      </c>
      <c r="H183" s="80" t="s">
        <v>1891</v>
      </c>
      <c r="I183" s="80" t="s">
        <v>1843</v>
      </c>
      <c r="J183" s="80" t="s">
        <v>1836</v>
      </c>
      <c r="K183" s="80">
        <v>3</v>
      </c>
      <c r="L183" s="85">
        <v>34905</v>
      </c>
      <c r="M183" s="80">
        <v>15</v>
      </c>
      <c r="N183" s="80">
        <v>7.5</v>
      </c>
      <c r="O183" s="80" t="s">
        <v>392</v>
      </c>
      <c r="P183" s="80" t="s">
        <v>1844</v>
      </c>
      <c r="Q183" s="80" t="s">
        <v>649</v>
      </c>
      <c r="R183" s="85">
        <f t="shared" si="26"/>
        <v>104715</v>
      </c>
      <c r="S183" s="85">
        <f t="shared" si="27"/>
        <v>15707.25</v>
      </c>
      <c r="T183" s="85">
        <f t="shared" si="28"/>
        <v>89007.75</v>
      </c>
      <c r="U183" s="80">
        <f t="shared" si="29"/>
        <v>6675.5812500000002</v>
      </c>
      <c r="V183" s="85">
        <f t="shared" si="30"/>
        <v>95683.331250000003</v>
      </c>
      <c r="W183" s="81">
        <v>7.4999999999999997E-2</v>
      </c>
      <c r="X183" s="85">
        <f t="shared" si="38"/>
        <v>6675.5812500000002</v>
      </c>
      <c r="Y183" s="80">
        <v>2000</v>
      </c>
      <c r="Z183" s="85">
        <f t="shared" si="36"/>
        <v>97683.331250000003</v>
      </c>
      <c r="AA183" s="80" t="str" cm="1">
        <f t="array" ref="AA183">_xlfn.IFS(V183&gt;=150000,"High Cost",V183&gt;=0,"Normal Cost")</f>
        <v>Normal Cost</v>
      </c>
      <c r="AB183" s="85">
        <f t="shared" si="31"/>
        <v>9568.333125000001</v>
      </c>
      <c r="AC183" s="84">
        <f t="shared" si="32"/>
        <v>86114.998124999998</v>
      </c>
      <c r="AD183" s="80" t="str" cm="1">
        <f t="array" ref="AD183">_xlfn.IFS(E183&gt;=60,"Senior ",E183&gt;=18,"Adult",E183&gt;=0,"Child")</f>
        <v>Child</v>
      </c>
      <c r="AE183" s="80" t="str">
        <f t="shared" si="33"/>
        <v>June</v>
      </c>
      <c r="AF183" s="80" t="str">
        <f t="shared" si="34"/>
        <v>00182</v>
      </c>
      <c r="AG183" s="80" t="str">
        <f t="shared" si="35"/>
        <v>Daniel-Female</v>
      </c>
      <c r="AH183" s="85">
        <f t="shared" si="37"/>
        <v>112153.55602395827</v>
      </c>
    </row>
    <row r="184" spans="1:34" x14ac:dyDescent="0.3">
      <c r="A184" s="83">
        <v>45856</v>
      </c>
      <c r="B184" s="80" t="s">
        <v>2057</v>
      </c>
      <c r="C184" s="80" t="s">
        <v>1871</v>
      </c>
      <c r="D184" s="80" t="s">
        <v>1847</v>
      </c>
      <c r="E184" s="80">
        <v>72</v>
      </c>
      <c r="F184" s="80" t="s">
        <v>1864</v>
      </c>
      <c r="G184" s="80" t="s">
        <v>1868</v>
      </c>
      <c r="H184" s="80" t="s">
        <v>1869</v>
      </c>
      <c r="I184" s="80" t="s">
        <v>1861</v>
      </c>
      <c r="J184" s="80" t="s">
        <v>1836</v>
      </c>
      <c r="K184" s="80">
        <v>3</v>
      </c>
      <c r="L184" s="85">
        <v>52310</v>
      </c>
      <c r="M184" s="80">
        <v>10</v>
      </c>
      <c r="N184" s="80">
        <v>7.5</v>
      </c>
      <c r="O184" s="80" t="s">
        <v>392</v>
      </c>
      <c r="P184" s="80" t="s">
        <v>1844</v>
      </c>
      <c r="Q184" s="80" t="s">
        <v>636</v>
      </c>
      <c r="R184" s="85">
        <f t="shared" si="26"/>
        <v>156930</v>
      </c>
      <c r="S184" s="85">
        <f t="shared" si="27"/>
        <v>15693</v>
      </c>
      <c r="T184" s="85">
        <f t="shared" si="28"/>
        <v>141237</v>
      </c>
      <c r="U184" s="80">
        <f t="shared" si="29"/>
        <v>10592.775</v>
      </c>
      <c r="V184" s="85">
        <f t="shared" si="30"/>
        <v>151829.77499999999</v>
      </c>
      <c r="W184" s="81">
        <v>7.4999999999999997E-2</v>
      </c>
      <c r="X184" s="85">
        <f t="shared" si="38"/>
        <v>10592.775</v>
      </c>
      <c r="Y184" s="80">
        <v>2000</v>
      </c>
      <c r="Z184" s="85">
        <f t="shared" si="36"/>
        <v>153829.77499999999</v>
      </c>
      <c r="AA184" s="80" t="str" cm="1">
        <f t="array" ref="AA184">_xlfn.IFS(V184&gt;=150000,"High Cost",V184&gt;=0,"Normal Cost")</f>
        <v>High Cost</v>
      </c>
      <c r="AB184" s="85">
        <f t="shared" si="31"/>
        <v>15182.977500000001</v>
      </c>
      <c r="AC184" s="84">
        <f t="shared" si="32"/>
        <v>136646.79749999999</v>
      </c>
      <c r="AD184" s="80" t="str" cm="1">
        <f t="array" ref="AD184">_xlfn.IFS(E184&gt;=60,"Senior ",E184&gt;=18,"Adult",E184&gt;=0,"Child")</f>
        <v xml:space="preserve">Senior </v>
      </c>
      <c r="AE184" s="80" t="str">
        <f t="shared" si="33"/>
        <v>July</v>
      </c>
      <c r="AF184" s="80" t="str">
        <f t="shared" si="34"/>
        <v>00183</v>
      </c>
      <c r="AG184" s="80" t="str">
        <f t="shared" si="35"/>
        <v>Farouk-Male</v>
      </c>
      <c r="AH184" s="85">
        <f t="shared" si="37"/>
        <v>112153.55602395827</v>
      </c>
    </row>
    <row r="185" spans="1:34" x14ac:dyDescent="0.3">
      <c r="A185" s="83">
        <v>45854</v>
      </c>
      <c r="B185" s="80" t="s">
        <v>2058</v>
      </c>
      <c r="C185" s="80" t="s">
        <v>1884</v>
      </c>
      <c r="D185" s="80" t="s">
        <v>1831</v>
      </c>
      <c r="E185" s="80">
        <v>7</v>
      </c>
      <c r="F185" s="80" t="s">
        <v>1872</v>
      </c>
      <c r="G185" s="80" t="s">
        <v>1886</v>
      </c>
      <c r="H185" s="80" t="s">
        <v>1887</v>
      </c>
      <c r="I185" s="80" t="s">
        <v>1861</v>
      </c>
      <c r="J185" s="80" t="s">
        <v>1858</v>
      </c>
      <c r="K185" s="80">
        <v>3</v>
      </c>
      <c r="L185" s="85">
        <v>56907</v>
      </c>
      <c r="M185" s="80">
        <v>0</v>
      </c>
      <c r="N185" s="80">
        <v>7.5</v>
      </c>
      <c r="O185" s="80" t="s">
        <v>384</v>
      </c>
      <c r="P185" s="80" t="s">
        <v>1852</v>
      </c>
      <c r="Q185" s="80" t="s">
        <v>665</v>
      </c>
      <c r="R185" s="85">
        <f t="shared" si="26"/>
        <v>170721</v>
      </c>
      <c r="S185" s="85">
        <f t="shared" si="27"/>
        <v>0</v>
      </c>
      <c r="T185" s="85">
        <f t="shared" si="28"/>
        <v>170721</v>
      </c>
      <c r="U185" s="80">
        <f t="shared" si="29"/>
        <v>12804.074999999999</v>
      </c>
      <c r="V185" s="85">
        <f t="shared" si="30"/>
        <v>183525.07500000001</v>
      </c>
      <c r="W185" s="81">
        <v>7.4999999999999997E-2</v>
      </c>
      <c r="X185" s="85">
        <f t="shared" si="38"/>
        <v>12804.074999999999</v>
      </c>
      <c r="Y185" s="80">
        <v>2000</v>
      </c>
      <c r="Z185" s="85">
        <f t="shared" si="36"/>
        <v>185525.07500000001</v>
      </c>
      <c r="AA185" s="80" t="str" cm="1">
        <f t="array" ref="AA185">_xlfn.IFS(V185&gt;=150000,"High Cost",V185&gt;=0,"Normal Cost")</f>
        <v>High Cost</v>
      </c>
      <c r="AB185" s="85">
        <f t="shared" si="31"/>
        <v>0</v>
      </c>
      <c r="AC185" s="84">
        <f t="shared" si="32"/>
        <v>183525.07500000001</v>
      </c>
      <c r="AD185" s="80" t="str" cm="1">
        <f t="array" ref="AD185">_xlfn.IFS(E185&gt;=60,"Senior ",E185&gt;=18,"Adult",E185&gt;=0,"Child")</f>
        <v>Child</v>
      </c>
      <c r="AE185" s="80" t="str">
        <f t="shared" si="33"/>
        <v>July</v>
      </c>
      <c r="AF185" s="80" t="str">
        <f t="shared" si="34"/>
        <v>00184</v>
      </c>
      <c r="AG185" s="80" t="str">
        <f t="shared" si="35"/>
        <v>Kabir-Female</v>
      </c>
      <c r="AH185" s="85">
        <f t="shared" si="37"/>
        <v>112153.55602395827</v>
      </c>
    </row>
    <row r="186" spans="1:34" x14ac:dyDescent="0.3">
      <c r="A186" s="83">
        <v>45831</v>
      </c>
      <c r="B186" s="80" t="s">
        <v>2059</v>
      </c>
      <c r="C186" s="80" t="s">
        <v>106</v>
      </c>
      <c r="D186" s="80" t="s">
        <v>1831</v>
      </c>
      <c r="E186" s="80">
        <v>69</v>
      </c>
      <c r="F186" s="80" t="s">
        <v>1864</v>
      </c>
      <c r="G186" s="80" t="s">
        <v>1868</v>
      </c>
      <c r="H186" s="80" t="s">
        <v>1869</v>
      </c>
      <c r="I186" s="80" t="s">
        <v>1861</v>
      </c>
      <c r="J186" s="80" t="s">
        <v>1858</v>
      </c>
      <c r="K186" s="80">
        <v>2</v>
      </c>
      <c r="L186" s="85">
        <v>44113</v>
      </c>
      <c r="M186" s="80">
        <v>10</v>
      </c>
      <c r="N186" s="80">
        <v>7.5</v>
      </c>
      <c r="O186" s="80" t="s">
        <v>384</v>
      </c>
      <c r="P186" s="80" t="s">
        <v>1852</v>
      </c>
      <c r="Q186" s="80" t="s">
        <v>636</v>
      </c>
      <c r="R186" s="85">
        <f t="shared" si="26"/>
        <v>88226</v>
      </c>
      <c r="S186" s="85">
        <f t="shared" si="27"/>
        <v>8822.6</v>
      </c>
      <c r="T186" s="85">
        <f t="shared" si="28"/>
        <v>79403.399999999994</v>
      </c>
      <c r="U186" s="80">
        <f t="shared" si="29"/>
        <v>5955.2549999999992</v>
      </c>
      <c r="V186" s="85">
        <f t="shared" si="30"/>
        <v>85358.654999999999</v>
      </c>
      <c r="W186" s="81">
        <v>7.4999999999999997E-2</v>
      </c>
      <c r="X186" s="85">
        <f t="shared" si="38"/>
        <v>5955.2549999999992</v>
      </c>
      <c r="Y186" s="80">
        <v>2000</v>
      </c>
      <c r="Z186" s="85">
        <f t="shared" si="36"/>
        <v>87358.654999999999</v>
      </c>
      <c r="AA186" s="80" t="str" cm="1">
        <f t="array" ref="AA186">_xlfn.IFS(V186&gt;=150000,"High Cost",V186&gt;=0,"Normal Cost")</f>
        <v>Normal Cost</v>
      </c>
      <c r="AB186" s="85">
        <f t="shared" si="31"/>
        <v>0</v>
      </c>
      <c r="AC186" s="84">
        <f t="shared" si="32"/>
        <v>85358.654999999999</v>
      </c>
      <c r="AD186" s="80" t="str" cm="1">
        <f t="array" ref="AD186">_xlfn.IFS(E186&gt;=60,"Senior ",E186&gt;=18,"Adult",E186&gt;=0,"Child")</f>
        <v xml:space="preserve">Senior </v>
      </c>
      <c r="AE186" s="80" t="str">
        <f t="shared" si="33"/>
        <v>June</v>
      </c>
      <c r="AF186" s="80" t="str">
        <f t="shared" si="34"/>
        <v>00185</v>
      </c>
      <c r="AG186" s="80" t="str">
        <f t="shared" si="35"/>
        <v>Aisha-Female</v>
      </c>
      <c r="AH186" s="85">
        <f t="shared" si="37"/>
        <v>112153.55602395827</v>
      </c>
    </row>
    <row r="187" spans="1:34" x14ac:dyDescent="0.3">
      <c r="A187" s="83">
        <v>45862</v>
      </c>
      <c r="B187" s="80" t="s">
        <v>2060</v>
      </c>
      <c r="C187" s="80" t="s">
        <v>1882</v>
      </c>
      <c r="D187" s="80" t="s">
        <v>1847</v>
      </c>
      <c r="E187" s="80">
        <v>56</v>
      </c>
      <c r="F187" s="80" t="s">
        <v>1864</v>
      </c>
      <c r="G187" s="80" t="s">
        <v>1868</v>
      </c>
      <c r="H187" s="80" t="s">
        <v>1869</v>
      </c>
      <c r="I187" s="80" t="s">
        <v>1835</v>
      </c>
      <c r="J187" s="80" t="s">
        <v>1848</v>
      </c>
      <c r="K187" s="80">
        <v>2</v>
      </c>
      <c r="L187" s="85">
        <v>17565</v>
      </c>
      <c r="M187" s="80">
        <v>0</v>
      </c>
      <c r="N187" s="80">
        <v>7.5</v>
      </c>
      <c r="O187" s="80" t="s">
        <v>384</v>
      </c>
      <c r="P187" s="80" t="s">
        <v>1852</v>
      </c>
      <c r="Q187" s="80" t="s">
        <v>636</v>
      </c>
      <c r="R187" s="85">
        <f t="shared" si="26"/>
        <v>35130</v>
      </c>
      <c r="S187" s="85">
        <f t="shared" si="27"/>
        <v>0</v>
      </c>
      <c r="T187" s="85">
        <f t="shared" si="28"/>
        <v>35130</v>
      </c>
      <c r="U187" s="80">
        <f t="shared" si="29"/>
        <v>2634.75</v>
      </c>
      <c r="V187" s="85">
        <f t="shared" si="30"/>
        <v>37764.75</v>
      </c>
      <c r="W187" s="81">
        <v>7.4999999999999997E-2</v>
      </c>
      <c r="X187" s="85">
        <f t="shared" si="38"/>
        <v>2634.75</v>
      </c>
      <c r="Y187" s="80">
        <v>2000</v>
      </c>
      <c r="Z187" s="85">
        <f t="shared" si="36"/>
        <v>39764.75</v>
      </c>
      <c r="AA187" s="80" t="str" cm="1">
        <f t="array" ref="AA187">_xlfn.IFS(V187&gt;=150000,"High Cost",V187&gt;=0,"Normal Cost")</f>
        <v>Normal Cost</v>
      </c>
      <c r="AB187" s="85">
        <f t="shared" si="31"/>
        <v>0</v>
      </c>
      <c r="AC187" s="84">
        <f t="shared" si="32"/>
        <v>37764.75</v>
      </c>
      <c r="AD187" s="80" t="str" cm="1">
        <f t="array" ref="AD187">_xlfn.IFS(E187&gt;=60,"Senior ",E187&gt;=18,"Adult",E187&gt;=0,"Child")</f>
        <v>Adult</v>
      </c>
      <c r="AE187" s="80" t="str">
        <f t="shared" si="33"/>
        <v>July</v>
      </c>
      <c r="AF187" s="80" t="str">
        <f t="shared" si="34"/>
        <v>00186</v>
      </c>
      <c r="AG187" s="80" t="str">
        <f t="shared" si="35"/>
        <v>Ifeanyi-Male</v>
      </c>
      <c r="AH187" s="85">
        <f t="shared" si="37"/>
        <v>112153.55602395827</v>
      </c>
    </row>
    <row r="188" spans="1:34" x14ac:dyDescent="0.3">
      <c r="A188" s="83">
        <v>45847</v>
      </c>
      <c r="B188" s="80" t="s">
        <v>2061</v>
      </c>
      <c r="C188" s="80" t="s">
        <v>106</v>
      </c>
      <c r="D188" s="80" t="s">
        <v>1831</v>
      </c>
      <c r="E188" s="80">
        <v>43</v>
      </c>
      <c r="F188" s="80" t="s">
        <v>1840</v>
      </c>
      <c r="G188" s="80" t="s">
        <v>1841</v>
      </c>
      <c r="H188" s="80" t="s">
        <v>1842</v>
      </c>
      <c r="I188" s="80" t="s">
        <v>1843</v>
      </c>
      <c r="J188" s="80" t="s">
        <v>1858</v>
      </c>
      <c r="K188" s="80">
        <v>1</v>
      </c>
      <c r="L188" s="85">
        <v>28143</v>
      </c>
      <c r="M188" s="80">
        <v>15</v>
      </c>
      <c r="N188" s="80">
        <v>7.5</v>
      </c>
      <c r="O188" s="80" t="s">
        <v>372</v>
      </c>
      <c r="P188" s="80" t="s">
        <v>1844</v>
      </c>
      <c r="Q188" s="80" t="s">
        <v>643</v>
      </c>
      <c r="R188" s="85">
        <f t="shared" si="26"/>
        <v>28143</v>
      </c>
      <c r="S188" s="85">
        <f t="shared" si="27"/>
        <v>4221.45</v>
      </c>
      <c r="T188" s="85">
        <f t="shared" si="28"/>
        <v>23921.55</v>
      </c>
      <c r="U188" s="80">
        <f t="shared" si="29"/>
        <v>1794.1162499999998</v>
      </c>
      <c r="V188" s="85">
        <f t="shared" si="30"/>
        <v>25715.666249999998</v>
      </c>
      <c r="W188" s="81">
        <v>7.4999999999999997E-2</v>
      </c>
      <c r="X188" s="85">
        <f t="shared" si="38"/>
        <v>1794.1162499999998</v>
      </c>
      <c r="Y188" s="80">
        <v>2000</v>
      </c>
      <c r="Z188" s="85">
        <f t="shared" si="36"/>
        <v>27715.666249999998</v>
      </c>
      <c r="AA188" s="80" t="str" cm="1">
        <f t="array" ref="AA188">_xlfn.IFS(V188&gt;=150000,"High Cost",V188&gt;=0,"Normal Cost")</f>
        <v>Normal Cost</v>
      </c>
      <c r="AB188" s="85">
        <f t="shared" si="31"/>
        <v>2571.5666249999999</v>
      </c>
      <c r="AC188" s="84">
        <f t="shared" si="32"/>
        <v>23144.099624999999</v>
      </c>
      <c r="AD188" s="80" t="str" cm="1">
        <f t="array" ref="AD188">_xlfn.IFS(E188&gt;=60,"Senior ",E188&gt;=18,"Adult",E188&gt;=0,"Child")</f>
        <v>Adult</v>
      </c>
      <c r="AE188" s="80" t="str">
        <f t="shared" si="33"/>
        <v>July</v>
      </c>
      <c r="AF188" s="80" t="str">
        <f t="shared" si="34"/>
        <v>00187</v>
      </c>
      <c r="AG188" s="80" t="str">
        <f t="shared" si="35"/>
        <v>Aisha-Female</v>
      </c>
      <c r="AH188" s="85">
        <f t="shared" si="37"/>
        <v>112153.55602395827</v>
      </c>
    </row>
    <row r="189" spans="1:34" x14ac:dyDescent="0.3">
      <c r="A189" s="83">
        <v>45837</v>
      </c>
      <c r="B189" s="80" t="s">
        <v>2062</v>
      </c>
      <c r="C189" s="80" t="s">
        <v>1871</v>
      </c>
      <c r="D189" s="80" t="s">
        <v>1831</v>
      </c>
      <c r="E189" s="80">
        <v>77</v>
      </c>
      <c r="F189" s="80" t="s">
        <v>1832</v>
      </c>
      <c r="G189" s="80" t="s">
        <v>1860</v>
      </c>
      <c r="H189" s="80" t="s">
        <v>1834</v>
      </c>
      <c r="I189" s="80" t="s">
        <v>1843</v>
      </c>
      <c r="J189" s="80" t="s">
        <v>1836</v>
      </c>
      <c r="K189" s="80">
        <v>4</v>
      </c>
      <c r="L189" s="85">
        <v>50533</v>
      </c>
      <c r="M189" s="80">
        <v>0</v>
      </c>
      <c r="N189" s="80">
        <v>7.5</v>
      </c>
      <c r="O189" s="80" t="s">
        <v>392</v>
      </c>
      <c r="P189" s="80" t="s">
        <v>1852</v>
      </c>
      <c r="Q189" s="80" t="s">
        <v>665</v>
      </c>
      <c r="R189" s="85">
        <f t="shared" si="26"/>
        <v>202132</v>
      </c>
      <c r="S189" s="85">
        <f t="shared" si="27"/>
        <v>0</v>
      </c>
      <c r="T189" s="85">
        <f t="shared" si="28"/>
        <v>202132</v>
      </c>
      <c r="U189" s="80">
        <f t="shared" si="29"/>
        <v>15159.9</v>
      </c>
      <c r="V189" s="85">
        <f t="shared" si="30"/>
        <v>217291.9</v>
      </c>
      <c r="W189" s="81">
        <v>7.4999999999999997E-2</v>
      </c>
      <c r="X189" s="85">
        <f t="shared" si="38"/>
        <v>15159.9</v>
      </c>
      <c r="Y189" s="80">
        <v>2000</v>
      </c>
      <c r="Z189" s="85">
        <f t="shared" si="36"/>
        <v>219291.9</v>
      </c>
      <c r="AA189" s="80" t="str" cm="1">
        <f t="array" ref="AA189">_xlfn.IFS(V189&gt;=150000,"High Cost",V189&gt;=0,"Normal Cost")</f>
        <v>High Cost</v>
      </c>
      <c r="AB189" s="85">
        <f t="shared" si="31"/>
        <v>0</v>
      </c>
      <c r="AC189" s="84">
        <f t="shared" si="32"/>
        <v>217291.9</v>
      </c>
      <c r="AD189" s="80" t="str" cm="1">
        <f t="array" ref="AD189">_xlfn.IFS(E189&gt;=60,"Senior ",E189&gt;=18,"Adult",E189&gt;=0,"Child")</f>
        <v xml:space="preserve">Senior </v>
      </c>
      <c r="AE189" s="80" t="str">
        <f t="shared" si="33"/>
        <v>June</v>
      </c>
      <c r="AF189" s="80" t="str">
        <f t="shared" si="34"/>
        <v>00188</v>
      </c>
      <c r="AG189" s="80" t="str">
        <f t="shared" si="35"/>
        <v>Farouk-Female</v>
      </c>
      <c r="AH189" s="85">
        <f t="shared" si="37"/>
        <v>112153.55602395827</v>
      </c>
    </row>
    <row r="190" spans="1:34" x14ac:dyDescent="0.3">
      <c r="A190" s="83">
        <v>45847</v>
      </c>
      <c r="B190" s="80" t="s">
        <v>2063</v>
      </c>
      <c r="C190" s="80" t="s">
        <v>1880</v>
      </c>
      <c r="D190" s="80" t="s">
        <v>1831</v>
      </c>
      <c r="E190" s="80">
        <v>70</v>
      </c>
      <c r="F190" s="80" t="s">
        <v>1832</v>
      </c>
      <c r="G190" s="80" t="s">
        <v>1833</v>
      </c>
      <c r="H190" s="80" t="s">
        <v>1834</v>
      </c>
      <c r="I190" s="80" t="s">
        <v>1835</v>
      </c>
      <c r="J190" s="80" t="s">
        <v>1848</v>
      </c>
      <c r="K190" s="80">
        <v>4</v>
      </c>
      <c r="L190" s="85">
        <v>24378</v>
      </c>
      <c r="M190" s="80">
        <v>5</v>
      </c>
      <c r="N190" s="80">
        <v>7.5</v>
      </c>
      <c r="O190" s="80" t="s">
        <v>384</v>
      </c>
      <c r="P190" s="80" t="s">
        <v>1837</v>
      </c>
      <c r="Q190" s="80" t="s">
        <v>643</v>
      </c>
      <c r="R190" s="85">
        <f t="shared" si="26"/>
        <v>97512</v>
      </c>
      <c r="S190" s="85">
        <f t="shared" si="27"/>
        <v>4875.6000000000004</v>
      </c>
      <c r="T190" s="85">
        <f t="shared" si="28"/>
        <v>92636.4</v>
      </c>
      <c r="U190" s="80">
        <f t="shared" si="29"/>
        <v>6947.73</v>
      </c>
      <c r="V190" s="85">
        <f t="shared" si="30"/>
        <v>99584.12999999999</v>
      </c>
      <c r="W190" s="81">
        <v>7.4999999999999997E-2</v>
      </c>
      <c r="X190" s="85">
        <f t="shared" si="38"/>
        <v>6947.73</v>
      </c>
      <c r="Y190" s="80">
        <v>2000</v>
      </c>
      <c r="Z190" s="85">
        <f t="shared" si="36"/>
        <v>101584.12999999999</v>
      </c>
      <c r="AA190" s="80" t="str" cm="1">
        <f t="array" ref="AA190">_xlfn.IFS(V190&gt;=150000,"High Cost",V190&gt;=0,"Normal Cost")</f>
        <v>Normal Cost</v>
      </c>
      <c r="AB190" s="85">
        <f t="shared" si="31"/>
        <v>0</v>
      </c>
      <c r="AC190" s="84">
        <f t="shared" si="32"/>
        <v>99584.12999999999</v>
      </c>
      <c r="AD190" s="80" t="str" cm="1">
        <f t="array" ref="AD190">_xlfn.IFS(E190&gt;=60,"Senior ",E190&gt;=18,"Adult",E190&gt;=0,"Child")</f>
        <v xml:space="preserve">Senior </v>
      </c>
      <c r="AE190" s="80" t="str">
        <f t="shared" si="33"/>
        <v>July</v>
      </c>
      <c r="AF190" s="80" t="str">
        <f t="shared" si="34"/>
        <v>00189</v>
      </c>
      <c r="AG190" s="80" t="str">
        <f t="shared" si="35"/>
        <v>Daniel-Female</v>
      </c>
      <c r="AH190" s="85">
        <f t="shared" si="37"/>
        <v>112153.55602395827</v>
      </c>
    </row>
    <row r="191" spans="1:34" x14ac:dyDescent="0.3">
      <c r="A191" s="83">
        <v>45842</v>
      </c>
      <c r="B191" s="80" t="s">
        <v>2064</v>
      </c>
      <c r="C191" s="80" t="s">
        <v>1877</v>
      </c>
      <c r="D191" s="80" t="s">
        <v>1831</v>
      </c>
      <c r="E191" s="80">
        <v>82</v>
      </c>
      <c r="F191" s="80" t="s">
        <v>1872</v>
      </c>
      <c r="G191" s="80" t="s">
        <v>1886</v>
      </c>
      <c r="H191" s="80" t="s">
        <v>1887</v>
      </c>
      <c r="I191" s="80" t="s">
        <v>1843</v>
      </c>
      <c r="J191" s="80" t="s">
        <v>1848</v>
      </c>
      <c r="K191" s="80">
        <v>5</v>
      </c>
      <c r="L191" s="85">
        <v>37822</v>
      </c>
      <c r="M191" s="80">
        <v>10</v>
      </c>
      <c r="N191" s="80">
        <v>7.5</v>
      </c>
      <c r="O191" s="80" t="s">
        <v>384</v>
      </c>
      <c r="P191" s="80" t="s">
        <v>1837</v>
      </c>
      <c r="Q191" s="80" t="s">
        <v>649</v>
      </c>
      <c r="R191" s="85">
        <f t="shared" si="26"/>
        <v>189110</v>
      </c>
      <c r="S191" s="85">
        <f t="shared" si="27"/>
        <v>18911</v>
      </c>
      <c r="T191" s="85">
        <f t="shared" si="28"/>
        <v>170199</v>
      </c>
      <c r="U191" s="80">
        <f t="shared" si="29"/>
        <v>12764.924999999999</v>
      </c>
      <c r="V191" s="85">
        <f t="shared" si="30"/>
        <v>182963.92499999999</v>
      </c>
      <c r="W191" s="81">
        <v>7.4999999999999997E-2</v>
      </c>
      <c r="X191" s="85">
        <f t="shared" si="38"/>
        <v>12764.924999999999</v>
      </c>
      <c r="Y191" s="80">
        <v>2000</v>
      </c>
      <c r="Z191" s="85">
        <f t="shared" si="36"/>
        <v>184963.92499999999</v>
      </c>
      <c r="AA191" s="80" t="str" cm="1">
        <f t="array" ref="AA191">_xlfn.IFS(V191&gt;=150000,"High Cost",V191&gt;=0,"Normal Cost")</f>
        <v>High Cost</v>
      </c>
      <c r="AB191" s="85">
        <f t="shared" si="31"/>
        <v>0</v>
      </c>
      <c r="AC191" s="84">
        <f t="shared" si="32"/>
        <v>182963.92499999999</v>
      </c>
      <c r="AD191" s="80" t="str" cm="1">
        <f t="array" ref="AD191">_xlfn.IFS(E191&gt;=60,"Senior ",E191&gt;=18,"Adult",E191&gt;=0,"Child")</f>
        <v xml:space="preserve">Senior </v>
      </c>
      <c r="AE191" s="80" t="str">
        <f t="shared" si="33"/>
        <v>July</v>
      </c>
      <c r="AF191" s="80" t="str">
        <f t="shared" si="34"/>
        <v>00190</v>
      </c>
      <c r="AG191" s="80" t="str">
        <f t="shared" si="35"/>
        <v>Chiamaka-Female</v>
      </c>
      <c r="AH191" s="85">
        <f t="shared" si="37"/>
        <v>112153.55602395827</v>
      </c>
    </row>
    <row r="192" spans="1:34" x14ac:dyDescent="0.3">
      <c r="A192" s="83">
        <v>45832</v>
      </c>
      <c r="B192" s="80" t="s">
        <v>2065</v>
      </c>
      <c r="C192" s="80" t="s">
        <v>1884</v>
      </c>
      <c r="D192" s="80" t="s">
        <v>1847</v>
      </c>
      <c r="E192" s="80">
        <v>53</v>
      </c>
      <c r="F192" s="80" t="s">
        <v>1864</v>
      </c>
      <c r="G192" s="80" t="s">
        <v>1868</v>
      </c>
      <c r="H192" s="80" t="s">
        <v>1869</v>
      </c>
      <c r="I192" s="80" t="s">
        <v>1835</v>
      </c>
      <c r="J192" s="80" t="s">
        <v>1836</v>
      </c>
      <c r="K192" s="80">
        <v>5</v>
      </c>
      <c r="L192" s="85">
        <v>10468</v>
      </c>
      <c r="M192" s="80">
        <v>0</v>
      </c>
      <c r="N192" s="80">
        <v>7.5</v>
      </c>
      <c r="O192" s="80" t="s">
        <v>372</v>
      </c>
      <c r="P192" s="80" t="s">
        <v>1837</v>
      </c>
      <c r="Q192" s="80" t="s">
        <v>665</v>
      </c>
      <c r="R192" s="85">
        <f t="shared" si="26"/>
        <v>52340</v>
      </c>
      <c r="S192" s="85">
        <f t="shared" si="27"/>
        <v>0</v>
      </c>
      <c r="T192" s="85">
        <f t="shared" si="28"/>
        <v>52340</v>
      </c>
      <c r="U192" s="80">
        <f t="shared" si="29"/>
        <v>3925.5</v>
      </c>
      <c r="V192" s="85">
        <f t="shared" si="30"/>
        <v>56265.5</v>
      </c>
      <c r="W192" s="81">
        <v>7.4999999999999997E-2</v>
      </c>
      <c r="X192" s="85">
        <f t="shared" si="38"/>
        <v>3925.5</v>
      </c>
      <c r="Y192" s="80">
        <v>2000</v>
      </c>
      <c r="Z192" s="85">
        <f t="shared" si="36"/>
        <v>58265.5</v>
      </c>
      <c r="AA192" s="80" t="str" cm="1">
        <f t="array" ref="AA192">_xlfn.IFS(V192&gt;=150000,"High Cost",V192&gt;=0,"Normal Cost")</f>
        <v>Normal Cost</v>
      </c>
      <c r="AB192" s="85">
        <f t="shared" si="31"/>
        <v>0</v>
      </c>
      <c r="AC192" s="84">
        <f t="shared" si="32"/>
        <v>56265.5</v>
      </c>
      <c r="AD192" s="80" t="str" cm="1">
        <f t="array" ref="AD192">_xlfn.IFS(E192&gt;=60,"Senior ",E192&gt;=18,"Adult",E192&gt;=0,"Child")</f>
        <v>Adult</v>
      </c>
      <c r="AE192" s="80" t="str">
        <f t="shared" si="33"/>
        <v>June</v>
      </c>
      <c r="AF192" s="80" t="str">
        <f t="shared" si="34"/>
        <v>00191</v>
      </c>
      <c r="AG192" s="80" t="str">
        <f t="shared" si="35"/>
        <v>Kabir-Male</v>
      </c>
      <c r="AH192" s="85">
        <f t="shared" si="37"/>
        <v>112153.55602395827</v>
      </c>
    </row>
    <row r="193" spans="1:34" x14ac:dyDescent="0.3">
      <c r="A193" s="83">
        <v>45811</v>
      </c>
      <c r="B193" s="80" t="s">
        <v>2066</v>
      </c>
      <c r="C193" s="80" t="s">
        <v>1882</v>
      </c>
      <c r="D193" s="80" t="s">
        <v>1847</v>
      </c>
      <c r="E193" s="80">
        <v>8</v>
      </c>
      <c r="F193" s="80" t="s">
        <v>1840</v>
      </c>
      <c r="G193" s="80" t="s">
        <v>1841</v>
      </c>
      <c r="H193" s="80" t="s">
        <v>1842</v>
      </c>
      <c r="I193" s="80" t="s">
        <v>1835</v>
      </c>
      <c r="J193" s="80" t="s">
        <v>1858</v>
      </c>
      <c r="K193" s="80">
        <v>4</v>
      </c>
      <c r="L193" s="85">
        <v>69968</v>
      </c>
      <c r="M193" s="80">
        <v>0</v>
      </c>
      <c r="N193" s="80">
        <v>7.5</v>
      </c>
      <c r="O193" s="80" t="s">
        <v>372</v>
      </c>
      <c r="P193" s="80" t="s">
        <v>1852</v>
      </c>
      <c r="Q193" s="80" t="s">
        <v>643</v>
      </c>
      <c r="R193" s="85">
        <f t="shared" si="26"/>
        <v>279872</v>
      </c>
      <c r="S193" s="85">
        <f t="shared" si="27"/>
        <v>0</v>
      </c>
      <c r="T193" s="85">
        <f t="shared" si="28"/>
        <v>279872</v>
      </c>
      <c r="U193" s="80">
        <f t="shared" si="29"/>
        <v>20990.399999999998</v>
      </c>
      <c r="V193" s="85">
        <f t="shared" si="30"/>
        <v>300862.40000000002</v>
      </c>
      <c r="W193" s="81">
        <v>7.4999999999999997E-2</v>
      </c>
      <c r="X193" s="85">
        <f t="shared" si="38"/>
        <v>20990.399999999998</v>
      </c>
      <c r="Y193" s="80">
        <v>2000</v>
      </c>
      <c r="Z193" s="85">
        <f t="shared" si="36"/>
        <v>302862.40000000002</v>
      </c>
      <c r="AA193" s="80" t="str" cm="1">
        <f t="array" ref="AA193">_xlfn.IFS(V193&gt;=150000,"High Cost",V193&gt;=0,"Normal Cost")</f>
        <v>High Cost</v>
      </c>
      <c r="AB193" s="85">
        <f t="shared" si="31"/>
        <v>0</v>
      </c>
      <c r="AC193" s="84">
        <f t="shared" si="32"/>
        <v>300862.40000000002</v>
      </c>
      <c r="AD193" s="80" t="str" cm="1">
        <f t="array" ref="AD193">_xlfn.IFS(E193&gt;=60,"Senior ",E193&gt;=18,"Adult",E193&gt;=0,"Child")</f>
        <v>Child</v>
      </c>
      <c r="AE193" s="80" t="str">
        <f t="shared" si="33"/>
        <v>June</v>
      </c>
      <c r="AF193" s="80" t="str">
        <f t="shared" si="34"/>
        <v>00192</v>
      </c>
      <c r="AG193" s="80" t="str">
        <f t="shared" si="35"/>
        <v>Ifeanyi-Male</v>
      </c>
      <c r="AH193" s="85">
        <f t="shared" si="37"/>
        <v>112153.55602395827</v>
      </c>
    </row>
    <row r="194" spans="1:34" x14ac:dyDescent="0.3">
      <c r="A194" s="83">
        <v>45815</v>
      </c>
      <c r="B194" s="80" t="s">
        <v>2067</v>
      </c>
      <c r="C194" s="80" t="s">
        <v>1846</v>
      </c>
      <c r="D194" s="80" t="s">
        <v>1847</v>
      </c>
      <c r="E194" s="80">
        <v>32</v>
      </c>
      <c r="F194" s="80" t="s">
        <v>1840</v>
      </c>
      <c r="G194" s="80" t="s">
        <v>1890</v>
      </c>
      <c r="H194" s="80" t="s">
        <v>1891</v>
      </c>
      <c r="I194" s="80" t="s">
        <v>1835</v>
      </c>
      <c r="J194" s="80" t="s">
        <v>1836</v>
      </c>
      <c r="K194" s="80">
        <v>1</v>
      </c>
      <c r="L194" s="85">
        <v>41196</v>
      </c>
      <c r="M194" s="80">
        <v>10</v>
      </c>
      <c r="N194" s="80">
        <v>7.5</v>
      </c>
      <c r="O194" s="80" t="s">
        <v>372</v>
      </c>
      <c r="P194" s="80" t="s">
        <v>1837</v>
      </c>
      <c r="Q194" s="80" t="s">
        <v>649</v>
      </c>
      <c r="R194" s="85">
        <f t="shared" ref="R194:R257" si="39">SUM(K194*L194)</f>
        <v>41196</v>
      </c>
      <c r="S194" s="85">
        <f t="shared" ref="S194:S257" si="40">SUM(R194*M194%)</f>
        <v>4119.6000000000004</v>
      </c>
      <c r="T194" s="85">
        <f t="shared" ref="T194:T257" si="41">SUM(R194-S194)</f>
        <v>37076.400000000001</v>
      </c>
      <c r="U194" s="80">
        <f t="shared" ref="U194:U257" si="42">SUM(T194*N194%)</f>
        <v>2780.73</v>
      </c>
      <c r="V194" s="85">
        <f t="shared" ref="V194:V257" si="43">SUM(T194+U194)</f>
        <v>39857.130000000005</v>
      </c>
      <c r="W194" s="81">
        <v>7.4999999999999997E-2</v>
      </c>
      <c r="X194" s="85">
        <f t="shared" si="38"/>
        <v>2780.73</v>
      </c>
      <c r="Y194" s="80">
        <v>2000</v>
      </c>
      <c r="Z194" s="85">
        <f t="shared" si="36"/>
        <v>41857.130000000005</v>
      </c>
      <c r="AA194" s="80" t="str" cm="1">
        <f t="array" ref="AA194">_xlfn.IFS(V194&gt;=150000,"High Cost",V194&gt;=0,"Normal Cost")</f>
        <v>Normal Cost</v>
      </c>
      <c r="AB194" s="85">
        <f t="shared" ref="AB194:AB257" si="44">IF(P194="NHIS",10%*V194,0)</f>
        <v>0</v>
      </c>
      <c r="AC194" s="84">
        <f t="shared" ref="AC194:AC257" si="45">SUM(V194-AB194)</f>
        <v>39857.130000000005</v>
      </c>
      <c r="AD194" s="80" t="str" cm="1">
        <f t="array" ref="AD194">_xlfn.IFS(E194&gt;=60,"Senior ",E194&gt;=18,"Adult",E194&gt;=0,"Child")</f>
        <v>Adult</v>
      </c>
      <c r="AE194" s="80" t="str">
        <f t="shared" ref="AE194:AE257" si="46">TEXT(A194,"mmmm")</f>
        <v>June</v>
      </c>
      <c r="AF194" s="80" t="str">
        <f t="shared" ref="AF194:AF257" si="47">RIGHT(B194,5)</f>
        <v>00193</v>
      </c>
      <c r="AG194" s="80" t="str">
        <f t="shared" ref="AG194:AG257" si="48">_xlfn.CONCAT(C194,"-",D194)</f>
        <v>Hauwa-Male</v>
      </c>
      <c r="AH194" s="85">
        <f t="shared" si="37"/>
        <v>112153.55602395827</v>
      </c>
    </row>
    <row r="195" spans="1:34" x14ac:dyDescent="0.3">
      <c r="A195" s="83">
        <v>45834</v>
      </c>
      <c r="B195" s="80" t="s">
        <v>2068</v>
      </c>
      <c r="C195" s="80" t="s">
        <v>106</v>
      </c>
      <c r="D195" s="80" t="s">
        <v>1847</v>
      </c>
      <c r="E195" s="80">
        <v>7</v>
      </c>
      <c r="F195" s="80" t="s">
        <v>1864</v>
      </c>
      <c r="G195" s="80" t="s">
        <v>1865</v>
      </c>
      <c r="H195" s="80" t="s">
        <v>1842</v>
      </c>
      <c r="I195" s="80" t="s">
        <v>1835</v>
      </c>
      <c r="J195" s="80" t="s">
        <v>1858</v>
      </c>
      <c r="K195" s="80">
        <v>5</v>
      </c>
      <c r="L195" s="85">
        <v>70304</v>
      </c>
      <c r="M195" s="80">
        <v>0</v>
      </c>
      <c r="N195" s="80">
        <v>7.5</v>
      </c>
      <c r="O195" s="80" t="s">
        <v>392</v>
      </c>
      <c r="P195" s="80" t="s">
        <v>1852</v>
      </c>
      <c r="Q195" s="80" t="s">
        <v>643</v>
      </c>
      <c r="R195" s="85">
        <f t="shared" si="39"/>
        <v>351520</v>
      </c>
      <c r="S195" s="85">
        <f t="shared" si="40"/>
        <v>0</v>
      </c>
      <c r="T195" s="85">
        <f t="shared" si="41"/>
        <v>351520</v>
      </c>
      <c r="U195" s="80">
        <f t="shared" si="42"/>
        <v>26364</v>
      </c>
      <c r="V195" s="85">
        <f t="shared" si="43"/>
        <v>377884</v>
      </c>
      <c r="W195" s="81">
        <v>7.4999999999999997E-2</v>
      </c>
      <c r="X195" s="85">
        <f t="shared" si="38"/>
        <v>26364</v>
      </c>
      <c r="Y195" s="80">
        <v>2000</v>
      </c>
      <c r="Z195" s="85">
        <f t="shared" ref="Z195:Z258" si="49">$Y$4+V195</f>
        <v>379884</v>
      </c>
      <c r="AA195" s="80" t="str" cm="1">
        <f t="array" ref="AA195">_xlfn.IFS(V195&gt;=150000,"High Cost",V195&gt;=0,"Normal Cost")</f>
        <v>High Cost</v>
      </c>
      <c r="AB195" s="85">
        <f t="shared" si="44"/>
        <v>0</v>
      </c>
      <c r="AC195" s="84">
        <f t="shared" si="45"/>
        <v>377884</v>
      </c>
      <c r="AD195" s="80" t="str" cm="1">
        <f t="array" ref="AD195">_xlfn.IFS(E195&gt;=60,"Senior ",E195&gt;=18,"Adult",E195&gt;=0,"Child")</f>
        <v>Child</v>
      </c>
      <c r="AE195" s="80" t="str">
        <f t="shared" si="46"/>
        <v>June</v>
      </c>
      <c r="AF195" s="80" t="str">
        <f t="shared" si="47"/>
        <v>00194</v>
      </c>
      <c r="AG195" s="80" t="str">
        <f t="shared" si="48"/>
        <v>Aisha-Male</v>
      </c>
      <c r="AH195" s="85">
        <f t="shared" ref="AH195:AH258" si="50">SUM(Z:Z)/1200</f>
        <v>112153.55602395827</v>
      </c>
    </row>
    <row r="196" spans="1:34" x14ac:dyDescent="0.3">
      <c r="A196" s="83">
        <v>45817</v>
      </c>
      <c r="B196" s="80" t="s">
        <v>2069</v>
      </c>
      <c r="C196" s="80" t="s">
        <v>1846</v>
      </c>
      <c r="D196" s="80" t="s">
        <v>1847</v>
      </c>
      <c r="E196" s="80">
        <v>78</v>
      </c>
      <c r="F196" s="80" t="s">
        <v>1864</v>
      </c>
      <c r="G196" s="80" t="s">
        <v>1868</v>
      </c>
      <c r="H196" s="80" t="s">
        <v>1869</v>
      </c>
      <c r="I196" s="80" t="s">
        <v>1835</v>
      </c>
      <c r="J196" s="80" t="s">
        <v>1836</v>
      </c>
      <c r="K196" s="80">
        <v>1</v>
      </c>
      <c r="L196" s="85">
        <v>25451</v>
      </c>
      <c r="M196" s="80">
        <v>5</v>
      </c>
      <c r="N196" s="80">
        <v>7.5</v>
      </c>
      <c r="O196" s="80" t="s">
        <v>384</v>
      </c>
      <c r="P196" s="80" t="s">
        <v>1837</v>
      </c>
      <c r="Q196" s="80" t="s">
        <v>636</v>
      </c>
      <c r="R196" s="85">
        <f t="shared" si="39"/>
        <v>25451</v>
      </c>
      <c r="S196" s="85">
        <f t="shared" si="40"/>
        <v>1272.5500000000002</v>
      </c>
      <c r="T196" s="85">
        <f t="shared" si="41"/>
        <v>24178.45</v>
      </c>
      <c r="U196" s="80">
        <f t="shared" si="42"/>
        <v>1813.38375</v>
      </c>
      <c r="V196" s="85">
        <f t="shared" si="43"/>
        <v>25991.833750000002</v>
      </c>
      <c r="W196" s="81">
        <v>7.4999999999999997E-2</v>
      </c>
      <c r="X196" s="85">
        <f t="shared" ref="X196:X259" si="51">$W$4*T196</f>
        <v>1813.38375</v>
      </c>
      <c r="Y196" s="80">
        <v>2000</v>
      </c>
      <c r="Z196" s="85">
        <f t="shared" si="49"/>
        <v>27991.833750000002</v>
      </c>
      <c r="AA196" s="80" t="str" cm="1">
        <f t="array" ref="AA196">_xlfn.IFS(V196&gt;=150000,"High Cost",V196&gt;=0,"Normal Cost")</f>
        <v>Normal Cost</v>
      </c>
      <c r="AB196" s="85">
        <f t="shared" si="44"/>
        <v>0</v>
      </c>
      <c r="AC196" s="84">
        <f t="shared" si="45"/>
        <v>25991.833750000002</v>
      </c>
      <c r="AD196" s="80" t="str" cm="1">
        <f t="array" ref="AD196">_xlfn.IFS(E196&gt;=60,"Senior ",E196&gt;=18,"Adult",E196&gt;=0,"Child")</f>
        <v xml:space="preserve">Senior </v>
      </c>
      <c r="AE196" s="80" t="str">
        <f t="shared" si="46"/>
        <v>June</v>
      </c>
      <c r="AF196" s="80" t="str">
        <f t="shared" si="47"/>
        <v>00195</v>
      </c>
      <c r="AG196" s="80" t="str">
        <f t="shared" si="48"/>
        <v>Hauwa-Male</v>
      </c>
      <c r="AH196" s="85">
        <f t="shared" si="50"/>
        <v>112153.55602395827</v>
      </c>
    </row>
    <row r="197" spans="1:34" x14ac:dyDescent="0.3">
      <c r="A197" s="83">
        <v>45869</v>
      </c>
      <c r="B197" s="80" t="s">
        <v>2070</v>
      </c>
      <c r="C197" s="80" t="s">
        <v>1863</v>
      </c>
      <c r="D197" s="80" t="s">
        <v>1847</v>
      </c>
      <c r="E197" s="80">
        <v>2</v>
      </c>
      <c r="F197" s="80" t="s">
        <v>1832</v>
      </c>
      <c r="G197" s="80" t="s">
        <v>1860</v>
      </c>
      <c r="H197" s="80" t="s">
        <v>1834</v>
      </c>
      <c r="I197" s="80" t="s">
        <v>1861</v>
      </c>
      <c r="J197" s="80" t="s">
        <v>1848</v>
      </c>
      <c r="K197" s="80">
        <v>5</v>
      </c>
      <c r="L197" s="85">
        <v>15556</v>
      </c>
      <c r="M197" s="80">
        <v>5</v>
      </c>
      <c r="N197" s="80">
        <v>7.5</v>
      </c>
      <c r="O197" s="80" t="s">
        <v>372</v>
      </c>
      <c r="P197" s="80" t="s">
        <v>1844</v>
      </c>
      <c r="Q197" s="80" t="s">
        <v>636</v>
      </c>
      <c r="R197" s="85">
        <f t="shared" si="39"/>
        <v>77780</v>
      </c>
      <c r="S197" s="85">
        <f t="shared" si="40"/>
        <v>3889</v>
      </c>
      <c r="T197" s="85">
        <f t="shared" si="41"/>
        <v>73891</v>
      </c>
      <c r="U197" s="80">
        <f t="shared" si="42"/>
        <v>5541.8249999999998</v>
      </c>
      <c r="V197" s="85">
        <f t="shared" si="43"/>
        <v>79432.824999999997</v>
      </c>
      <c r="W197" s="81">
        <v>7.4999999999999997E-2</v>
      </c>
      <c r="X197" s="85">
        <f t="shared" si="51"/>
        <v>5541.8249999999998</v>
      </c>
      <c r="Y197" s="80">
        <v>2000</v>
      </c>
      <c r="Z197" s="85">
        <f t="shared" si="49"/>
        <v>81432.824999999997</v>
      </c>
      <c r="AA197" s="80" t="str" cm="1">
        <f t="array" ref="AA197">_xlfn.IFS(V197&gt;=150000,"High Cost",V197&gt;=0,"Normal Cost")</f>
        <v>Normal Cost</v>
      </c>
      <c r="AB197" s="85">
        <f t="shared" si="44"/>
        <v>7943.2825000000003</v>
      </c>
      <c r="AC197" s="84">
        <f t="shared" si="45"/>
        <v>71489.542499999996</v>
      </c>
      <c r="AD197" s="80" t="str" cm="1">
        <f t="array" ref="AD197">_xlfn.IFS(E197&gt;=60,"Senior ",E197&gt;=18,"Adult",E197&gt;=0,"Child")</f>
        <v>Child</v>
      </c>
      <c r="AE197" s="80" t="str">
        <f t="shared" si="46"/>
        <v>July</v>
      </c>
      <c r="AF197" s="80" t="str">
        <f t="shared" si="47"/>
        <v>00196</v>
      </c>
      <c r="AG197" s="80" t="str">
        <f t="shared" si="48"/>
        <v>Esther-Male</v>
      </c>
      <c r="AH197" s="85">
        <f t="shared" si="50"/>
        <v>112153.55602395827</v>
      </c>
    </row>
    <row r="198" spans="1:34" x14ac:dyDescent="0.3">
      <c r="A198" s="83">
        <v>45813</v>
      </c>
      <c r="B198" s="80" t="s">
        <v>2071</v>
      </c>
      <c r="C198" s="80" t="s">
        <v>1884</v>
      </c>
      <c r="D198" s="80" t="s">
        <v>1847</v>
      </c>
      <c r="E198" s="80">
        <v>46</v>
      </c>
      <c r="F198" s="80" t="s">
        <v>1855</v>
      </c>
      <c r="G198" s="80" t="s">
        <v>1856</v>
      </c>
      <c r="H198" s="80" t="s">
        <v>1857</v>
      </c>
      <c r="I198" s="80" t="s">
        <v>1861</v>
      </c>
      <c r="J198" s="80" t="s">
        <v>1858</v>
      </c>
      <c r="K198" s="80">
        <v>1</v>
      </c>
      <c r="L198" s="85">
        <v>45444</v>
      </c>
      <c r="M198" s="80">
        <v>5</v>
      </c>
      <c r="N198" s="80">
        <v>7.5</v>
      </c>
      <c r="O198" s="80" t="s">
        <v>372</v>
      </c>
      <c r="P198" s="80" t="s">
        <v>1852</v>
      </c>
      <c r="Q198" s="80" t="s">
        <v>665</v>
      </c>
      <c r="R198" s="85">
        <f t="shared" si="39"/>
        <v>45444</v>
      </c>
      <c r="S198" s="85">
        <f t="shared" si="40"/>
        <v>2272.2000000000003</v>
      </c>
      <c r="T198" s="85">
        <f t="shared" si="41"/>
        <v>43171.8</v>
      </c>
      <c r="U198" s="80">
        <f t="shared" si="42"/>
        <v>3237.8850000000002</v>
      </c>
      <c r="V198" s="85">
        <f t="shared" si="43"/>
        <v>46409.685000000005</v>
      </c>
      <c r="W198" s="81">
        <v>7.4999999999999997E-2</v>
      </c>
      <c r="X198" s="85">
        <f t="shared" si="51"/>
        <v>3237.8850000000002</v>
      </c>
      <c r="Y198" s="80">
        <v>2000</v>
      </c>
      <c r="Z198" s="85">
        <f t="shared" si="49"/>
        <v>48409.685000000005</v>
      </c>
      <c r="AA198" s="80" t="str" cm="1">
        <f t="array" ref="AA198">_xlfn.IFS(V198&gt;=150000,"High Cost",V198&gt;=0,"Normal Cost")</f>
        <v>Normal Cost</v>
      </c>
      <c r="AB198" s="85">
        <f t="shared" si="44"/>
        <v>0</v>
      </c>
      <c r="AC198" s="84">
        <f t="shared" si="45"/>
        <v>46409.685000000005</v>
      </c>
      <c r="AD198" s="80" t="str" cm="1">
        <f t="array" ref="AD198">_xlfn.IFS(E198&gt;=60,"Senior ",E198&gt;=18,"Adult",E198&gt;=0,"Child")</f>
        <v>Adult</v>
      </c>
      <c r="AE198" s="80" t="str">
        <f t="shared" si="46"/>
        <v>June</v>
      </c>
      <c r="AF198" s="80" t="str">
        <f t="shared" si="47"/>
        <v>00197</v>
      </c>
      <c r="AG198" s="80" t="str">
        <f t="shared" si="48"/>
        <v>Kabir-Male</v>
      </c>
      <c r="AH198" s="85">
        <f t="shared" si="50"/>
        <v>112153.55602395827</v>
      </c>
    </row>
    <row r="199" spans="1:34" x14ac:dyDescent="0.3">
      <c r="A199" s="83">
        <v>45819</v>
      </c>
      <c r="B199" s="80" t="s">
        <v>2072</v>
      </c>
      <c r="C199" s="80" t="s">
        <v>1830</v>
      </c>
      <c r="D199" s="80" t="s">
        <v>1831</v>
      </c>
      <c r="E199" s="80">
        <v>14</v>
      </c>
      <c r="F199" s="80" t="s">
        <v>1872</v>
      </c>
      <c r="G199" s="80" t="s">
        <v>1873</v>
      </c>
      <c r="H199" s="80" t="s">
        <v>1874</v>
      </c>
      <c r="I199" s="80" t="s">
        <v>1835</v>
      </c>
      <c r="J199" s="80" t="s">
        <v>1848</v>
      </c>
      <c r="K199" s="80">
        <v>1</v>
      </c>
      <c r="L199" s="85">
        <v>56668</v>
      </c>
      <c r="M199" s="80">
        <v>10</v>
      </c>
      <c r="N199" s="80">
        <v>7.5</v>
      </c>
      <c r="O199" s="80" t="s">
        <v>384</v>
      </c>
      <c r="P199" s="80" t="s">
        <v>1852</v>
      </c>
      <c r="Q199" s="80" t="s">
        <v>665</v>
      </c>
      <c r="R199" s="85">
        <f t="shared" si="39"/>
        <v>56668</v>
      </c>
      <c r="S199" s="85">
        <f t="shared" si="40"/>
        <v>5666.8</v>
      </c>
      <c r="T199" s="85">
        <f t="shared" si="41"/>
        <v>51001.2</v>
      </c>
      <c r="U199" s="80">
        <f t="shared" si="42"/>
        <v>3825.0899999999997</v>
      </c>
      <c r="V199" s="85">
        <f t="shared" si="43"/>
        <v>54826.289999999994</v>
      </c>
      <c r="W199" s="81">
        <v>7.4999999999999997E-2</v>
      </c>
      <c r="X199" s="85">
        <f t="shared" si="51"/>
        <v>3825.0899999999997</v>
      </c>
      <c r="Y199" s="80">
        <v>2000</v>
      </c>
      <c r="Z199" s="85">
        <f t="shared" si="49"/>
        <v>56826.289999999994</v>
      </c>
      <c r="AA199" s="80" t="str" cm="1">
        <f t="array" ref="AA199">_xlfn.IFS(V199&gt;=150000,"High Cost",V199&gt;=0,"Normal Cost")</f>
        <v>Normal Cost</v>
      </c>
      <c r="AB199" s="85">
        <f t="shared" si="44"/>
        <v>0</v>
      </c>
      <c r="AC199" s="84">
        <f t="shared" si="45"/>
        <v>54826.289999999994</v>
      </c>
      <c r="AD199" s="80" t="str" cm="1">
        <f t="array" ref="AD199">_xlfn.IFS(E199&gt;=60,"Senior ",E199&gt;=18,"Adult",E199&gt;=0,"Child")</f>
        <v>Child</v>
      </c>
      <c r="AE199" s="80" t="str">
        <f t="shared" si="46"/>
        <v>June</v>
      </c>
      <c r="AF199" s="80" t="str">
        <f t="shared" si="47"/>
        <v>00198</v>
      </c>
      <c r="AG199" s="80" t="str">
        <f t="shared" si="48"/>
        <v>Joy-Female</v>
      </c>
      <c r="AH199" s="85">
        <f t="shared" si="50"/>
        <v>112153.55602395827</v>
      </c>
    </row>
    <row r="200" spans="1:34" x14ac:dyDescent="0.3">
      <c r="A200" s="83">
        <v>45821</v>
      </c>
      <c r="B200" s="80" t="s">
        <v>2073</v>
      </c>
      <c r="C200" s="80" t="s">
        <v>1871</v>
      </c>
      <c r="D200" s="80" t="s">
        <v>1831</v>
      </c>
      <c r="E200" s="80">
        <v>62</v>
      </c>
      <c r="F200" s="80" t="s">
        <v>1840</v>
      </c>
      <c r="G200" s="80" t="s">
        <v>1841</v>
      </c>
      <c r="H200" s="80" t="s">
        <v>1842</v>
      </c>
      <c r="I200" s="80" t="s">
        <v>1851</v>
      </c>
      <c r="J200" s="80" t="s">
        <v>1836</v>
      </c>
      <c r="K200" s="80">
        <v>1</v>
      </c>
      <c r="L200" s="85">
        <v>53726</v>
      </c>
      <c r="M200" s="80">
        <v>5</v>
      </c>
      <c r="N200" s="80">
        <v>7.5</v>
      </c>
      <c r="O200" s="80" t="s">
        <v>392</v>
      </c>
      <c r="P200" s="80" t="s">
        <v>1844</v>
      </c>
      <c r="Q200" s="80" t="s">
        <v>636</v>
      </c>
      <c r="R200" s="85">
        <f t="shared" si="39"/>
        <v>53726</v>
      </c>
      <c r="S200" s="85">
        <f t="shared" si="40"/>
        <v>2686.3</v>
      </c>
      <c r="T200" s="85">
        <f t="shared" si="41"/>
        <v>51039.7</v>
      </c>
      <c r="U200" s="80">
        <f t="shared" si="42"/>
        <v>3827.9774999999995</v>
      </c>
      <c r="V200" s="85">
        <f t="shared" si="43"/>
        <v>54867.677499999998</v>
      </c>
      <c r="W200" s="81">
        <v>7.4999999999999997E-2</v>
      </c>
      <c r="X200" s="85">
        <f t="shared" si="51"/>
        <v>3827.9774999999995</v>
      </c>
      <c r="Y200" s="80">
        <v>2000</v>
      </c>
      <c r="Z200" s="85">
        <f t="shared" si="49"/>
        <v>56867.677499999998</v>
      </c>
      <c r="AA200" s="80" t="str" cm="1">
        <f t="array" ref="AA200">_xlfn.IFS(V200&gt;=150000,"High Cost",V200&gt;=0,"Normal Cost")</f>
        <v>Normal Cost</v>
      </c>
      <c r="AB200" s="85">
        <f t="shared" si="44"/>
        <v>5486.76775</v>
      </c>
      <c r="AC200" s="84">
        <f t="shared" si="45"/>
        <v>49380.909749999999</v>
      </c>
      <c r="AD200" s="80" t="str" cm="1">
        <f t="array" ref="AD200">_xlfn.IFS(E200&gt;=60,"Senior ",E200&gt;=18,"Adult",E200&gt;=0,"Child")</f>
        <v xml:space="preserve">Senior </v>
      </c>
      <c r="AE200" s="80" t="str">
        <f t="shared" si="46"/>
        <v>June</v>
      </c>
      <c r="AF200" s="80" t="str">
        <f t="shared" si="47"/>
        <v>00199</v>
      </c>
      <c r="AG200" s="80" t="str">
        <f t="shared" si="48"/>
        <v>Farouk-Female</v>
      </c>
      <c r="AH200" s="85">
        <f t="shared" si="50"/>
        <v>112153.55602395827</v>
      </c>
    </row>
    <row r="201" spans="1:34" x14ac:dyDescent="0.3">
      <c r="A201" s="83">
        <v>45830</v>
      </c>
      <c r="B201" s="80" t="s">
        <v>2074</v>
      </c>
      <c r="C201" s="80" t="s">
        <v>1830</v>
      </c>
      <c r="D201" s="80" t="s">
        <v>1847</v>
      </c>
      <c r="E201" s="80">
        <v>78</v>
      </c>
      <c r="F201" s="80" t="s">
        <v>1840</v>
      </c>
      <c r="G201" s="80" t="s">
        <v>1890</v>
      </c>
      <c r="H201" s="80" t="s">
        <v>1891</v>
      </c>
      <c r="I201" s="80" t="s">
        <v>1843</v>
      </c>
      <c r="J201" s="80" t="s">
        <v>1836</v>
      </c>
      <c r="K201" s="80">
        <v>3</v>
      </c>
      <c r="L201" s="85">
        <v>23309</v>
      </c>
      <c r="M201" s="80">
        <v>0</v>
      </c>
      <c r="N201" s="80">
        <v>7.5</v>
      </c>
      <c r="O201" s="80" t="s">
        <v>384</v>
      </c>
      <c r="P201" s="80" t="s">
        <v>1852</v>
      </c>
      <c r="Q201" s="80" t="s">
        <v>643</v>
      </c>
      <c r="R201" s="85">
        <f t="shared" si="39"/>
        <v>69927</v>
      </c>
      <c r="S201" s="85">
        <f t="shared" si="40"/>
        <v>0</v>
      </c>
      <c r="T201" s="85">
        <f t="shared" si="41"/>
        <v>69927</v>
      </c>
      <c r="U201" s="80">
        <f t="shared" si="42"/>
        <v>5244.5249999999996</v>
      </c>
      <c r="V201" s="85">
        <f t="shared" si="43"/>
        <v>75171.524999999994</v>
      </c>
      <c r="W201" s="81">
        <v>7.4999999999999997E-2</v>
      </c>
      <c r="X201" s="85">
        <f t="shared" si="51"/>
        <v>5244.5249999999996</v>
      </c>
      <c r="Y201" s="80">
        <v>2000</v>
      </c>
      <c r="Z201" s="85">
        <f t="shared" si="49"/>
        <v>77171.524999999994</v>
      </c>
      <c r="AA201" s="80" t="str" cm="1">
        <f t="array" ref="AA201">_xlfn.IFS(V201&gt;=150000,"High Cost",V201&gt;=0,"Normal Cost")</f>
        <v>Normal Cost</v>
      </c>
      <c r="AB201" s="85">
        <f t="shared" si="44"/>
        <v>0</v>
      </c>
      <c r="AC201" s="84">
        <f t="shared" si="45"/>
        <v>75171.524999999994</v>
      </c>
      <c r="AD201" s="80" t="str" cm="1">
        <f t="array" ref="AD201">_xlfn.IFS(E201&gt;=60,"Senior ",E201&gt;=18,"Adult",E201&gt;=0,"Child")</f>
        <v xml:space="preserve">Senior </v>
      </c>
      <c r="AE201" s="80" t="str">
        <f t="shared" si="46"/>
        <v>June</v>
      </c>
      <c r="AF201" s="80" t="str">
        <f t="shared" si="47"/>
        <v>00200</v>
      </c>
      <c r="AG201" s="80" t="str">
        <f t="shared" si="48"/>
        <v>Joy-Male</v>
      </c>
      <c r="AH201" s="85">
        <f t="shared" si="50"/>
        <v>112153.55602395827</v>
      </c>
    </row>
    <row r="202" spans="1:34" x14ac:dyDescent="0.3">
      <c r="A202" s="83">
        <v>45854</v>
      </c>
      <c r="B202" s="80" t="s">
        <v>2075</v>
      </c>
      <c r="C202" s="80" t="s">
        <v>1871</v>
      </c>
      <c r="D202" s="80" t="s">
        <v>1831</v>
      </c>
      <c r="E202" s="80">
        <v>36</v>
      </c>
      <c r="F202" s="80" t="s">
        <v>1840</v>
      </c>
      <c r="G202" s="80" t="s">
        <v>1890</v>
      </c>
      <c r="H202" s="80" t="s">
        <v>1891</v>
      </c>
      <c r="I202" s="80" t="s">
        <v>1866</v>
      </c>
      <c r="J202" s="80" t="s">
        <v>1848</v>
      </c>
      <c r="K202" s="80">
        <v>5</v>
      </c>
      <c r="L202" s="85">
        <v>44478</v>
      </c>
      <c r="M202" s="80">
        <v>15</v>
      </c>
      <c r="N202" s="80">
        <v>7.5</v>
      </c>
      <c r="O202" s="80" t="s">
        <v>392</v>
      </c>
      <c r="P202" s="80" t="s">
        <v>1837</v>
      </c>
      <c r="Q202" s="80" t="s">
        <v>636</v>
      </c>
      <c r="R202" s="85">
        <f t="shared" si="39"/>
        <v>222390</v>
      </c>
      <c r="S202" s="85">
        <f t="shared" si="40"/>
        <v>33358.5</v>
      </c>
      <c r="T202" s="85">
        <f t="shared" si="41"/>
        <v>189031.5</v>
      </c>
      <c r="U202" s="80">
        <f t="shared" si="42"/>
        <v>14177.362499999999</v>
      </c>
      <c r="V202" s="85">
        <f t="shared" si="43"/>
        <v>203208.86249999999</v>
      </c>
      <c r="W202" s="81">
        <v>7.4999999999999997E-2</v>
      </c>
      <c r="X202" s="85">
        <f t="shared" si="51"/>
        <v>14177.362499999999</v>
      </c>
      <c r="Y202" s="80">
        <v>2000</v>
      </c>
      <c r="Z202" s="85">
        <f t="shared" si="49"/>
        <v>205208.86249999999</v>
      </c>
      <c r="AA202" s="80" t="str" cm="1">
        <f t="array" ref="AA202">_xlfn.IFS(V202&gt;=150000,"High Cost",V202&gt;=0,"Normal Cost")</f>
        <v>High Cost</v>
      </c>
      <c r="AB202" s="85">
        <f t="shared" si="44"/>
        <v>0</v>
      </c>
      <c r="AC202" s="84">
        <f t="shared" si="45"/>
        <v>203208.86249999999</v>
      </c>
      <c r="AD202" s="80" t="str" cm="1">
        <f t="array" ref="AD202">_xlfn.IFS(E202&gt;=60,"Senior ",E202&gt;=18,"Adult",E202&gt;=0,"Child")</f>
        <v>Adult</v>
      </c>
      <c r="AE202" s="80" t="str">
        <f t="shared" si="46"/>
        <v>July</v>
      </c>
      <c r="AF202" s="80" t="str">
        <f t="shared" si="47"/>
        <v>00201</v>
      </c>
      <c r="AG202" s="80" t="str">
        <f t="shared" si="48"/>
        <v>Farouk-Female</v>
      </c>
      <c r="AH202" s="85">
        <f t="shared" si="50"/>
        <v>112153.55602395827</v>
      </c>
    </row>
    <row r="203" spans="1:34" x14ac:dyDescent="0.3">
      <c r="A203" s="83">
        <v>45847</v>
      </c>
      <c r="B203" s="80" t="s">
        <v>2076</v>
      </c>
      <c r="C203" s="80" t="s">
        <v>1863</v>
      </c>
      <c r="D203" s="80" t="s">
        <v>1831</v>
      </c>
      <c r="E203" s="80">
        <v>50</v>
      </c>
      <c r="F203" s="80" t="s">
        <v>1864</v>
      </c>
      <c r="G203" s="80" t="s">
        <v>1865</v>
      </c>
      <c r="H203" s="80" t="s">
        <v>1842</v>
      </c>
      <c r="I203" s="80" t="s">
        <v>1835</v>
      </c>
      <c r="J203" s="80" t="s">
        <v>1836</v>
      </c>
      <c r="K203" s="80">
        <v>4</v>
      </c>
      <c r="L203" s="85">
        <v>15119</v>
      </c>
      <c r="M203" s="80">
        <v>15</v>
      </c>
      <c r="N203" s="80">
        <v>7.5</v>
      </c>
      <c r="O203" s="80" t="s">
        <v>392</v>
      </c>
      <c r="P203" s="80" t="s">
        <v>1837</v>
      </c>
      <c r="Q203" s="80" t="s">
        <v>636</v>
      </c>
      <c r="R203" s="85">
        <f t="shared" si="39"/>
        <v>60476</v>
      </c>
      <c r="S203" s="85">
        <f t="shared" si="40"/>
        <v>9071.4</v>
      </c>
      <c r="T203" s="85">
        <f t="shared" si="41"/>
        <v>51404.6</v>
      </c>
      <c r="U203" s="80">
        <f t="shared" si="42"/>
        <v>3855.3449999999998</v>
      </c>
      <c r="V203" s="85">
        <f t="shared" si="43"/>
        <v>55259.945</v>
      </c>
      <c r="W203" s="81">
        <v>7.4999999999999997E-2</v>
      </c>
      <c r="X203" s="85">
        <f t="shared" si="51"/>
        <v>3855.3449999999998</v>
      </c>
      <c r="Y203" s="80">
        <v>2000</v>
      </c>
      <c r="Z203" s="85">
        <f t="shared" si="49"/>
        <v>57259.945</v>
      </c>
      <c r="AA203" s="80" t="str" cm="1">
        <f t="array" ref="AA203">_xlfn.IFS(V203&gt;=150000,"High Cost",V203&gt;=0,"Normal Cost")</f>
        <v>Normal Cost</v>
      </c>
      <c r="AB203" s="85">
        <f t="shared" si="44"/>
        <v>0</v>
      </c>
      <c r="AC203" s="84">
        <f t="shared" si="45"/>
        <v>55259.945</v>
      </c>
      <c r="AD203" s="80" t="str" cm="1">
        <f t="array" ref="AD203">_xlfn.IFS(E203&gt;=60,"Senior ",E203&gt;=18,"Adult",E203&gt;=0,"Child")</f>
        <v>Adult</v>
      </c>
      <c r="AE203" s="80" t="str">
        <f t="shared" si="46"/>
        <v>July</v>
      </c>
      <c r="AF203" s="80" t="str">
        <f t="shared" si="47"/>
        <v>00202</v>
      </c>
      <c r="AG203" s="80" t="str">
        <f t="shared" si="48"/>
        <v>Esther-Female</v>
      </c>
      <c r="AH203" s="85">
        <f t="shared" si="50"/>
        <v>112153.55602395827</v>
      </c>
    </row>
    <row r="204" spans="1:34" x14ac:dyDescent="0.3">
      <c r="A204" s="83">
        <v>45867</v>
      </c>
      <c r="B204" s="80" t="s">
        <v>2077</v>
      </c>
      <c r="C204" s="80" t="s">
        <v>1871</v>
      </c>
      <c r="D204" s="80" t="s">
        <v>1847</v>
      </c>
      <c r="E204" s="80">
        <v>85</v>
      </c>
      <c r="F204" s="80" t="s">
        <v>1840</v>
      </c>
      <c r="G204" s="80" t="s">
        <v>1841</v>
      </c>
      <c r="H204" s="80" t="s">
        <v>1842</v>
      </c>
      <c r="I204" s="80" t="s">
        <v>1851</v>
      </c>
      <c r="J204" s="80" t="s">
        <v>1858</v>
      </c>
      <c r="K204" s="80">
        <v>2</v>
      </c>
      <c r="L204" s="85">
        <v>1854</v>
      </c>
      <c r="M204" s="80">
        <v>0</v>
      </c>
      <c r="N204" s="80">
        <v>7.5</v>
      </c>
      <c r="O204" s="80" t="s">
        <v>384</v>
      </c>
      <c r="P204" s="80" t="s">
        <v>1844</v>
      </c>
      <c r="Q204" s="80" t="s">
        <v>643</v>
      </c>
      <c r="R204" s="85">
        <f t="shared" si="39"/>
        <v>3708</v>
      </c>
      <c r="S204" s="85">
        <f t="shared" si="40"/>
        <v>0</v>
      </c>
      <c r="T204" s="85">
        <f t="shared" si="41"/>
        <v>3708</v>
      </c>
      <c r="U204" s="80">
        <f t="shared" si="42"/>
        <v>278.09999999999997</v>
      </c>
      <c r="V204" s="85">
        <f t="shared" si="43"/>
        <v>3986.1</v>
      </c>
      <c r="W204" s="81">
        <v>7.4999999999999997E-2</v>
      </c>
      <c r="X204" s="85">
        <f t="shared" si="51"/>
        <v>278.09999999999997</v>
      </c>
      <c r="Y204" s="80">
        <v>2000</v>
      </c>
      <c r="Z204" s="85">
        <f t="shared" si="49"/>
        <v>5986.1</v>
      </c>
      <c r="AA204" s="80" t="str" cm="1">
        <f t="array" ref="AA204">_xlfn.IFS(V204&gt;=150000,"High Cost",V204&gt;=0,"Normal Cost")</f>
        <v>Normal Cost</v>
      </c>
      <c r="AB204" s="85">
        <f t="shared" si="44"/>
        <v>398.61</v>
      </c>
      <c r="AC204" s="84">
        <f t="shared" si="45"/>
        <v>3587.49</v>
      </c>
      <c r="AD204" s="80" t="str" cm="1">
        <f t="array" ref="AD204">_xlfn.IFS(E204&gt;=60,"Senior ",E204&gt;=18,"Adult",E204&gt;=0,"Child")</f>
        <v xml:space="preserve">Senior </v>
      </c>
      <c r="AE204" s="80" t="str">
        <f t="shared" si="46"/>
        <v>July</v>
      </c>
      <c r="AF204" s="80" t="str">
        <f t="shared" si="47"/>
        <v>00203</v>
      </c>
      <c r="AG204" s="80" t="str">
        <f t="shared" si="48"/>
        <v>Farouk-Male</v>
      </c>
      <c r="AH204" s="85">
        <f t="shared" si="50"/>
        <v>112153.55602395827</v>
      </c>
    </row>
    <row r="205" spans="1:34" x14ac:dyDescent="0.3">
      <c r="A205" s="83">
        <v>45832</v>
      </c>
      <c r="B205" s="80" t="s">
        <v>2078</v>
      </c>
      <c r="C205" s="80" t="s">
        <v>1880</v>
      </c>
      <c r="D205" s="80" t="s">
        <v>1831</v>
      </c>
      <c r="E205" s="80">
        <v>83</v>
      </c>
      <c r="F205" s="80" t="s">
        <v>1864</v>
      </c>
      <c r="G205" s="80" t="s">
        <v>1865</v>
      </c>
      <c r="H205" s="80" t="s">
        <v>1842</v>
      </c>
      <c r="I205" s="80" t="s">
        <v>1861</v>
      </c>
      <c r="J205" s="80" t="s">
        <v>1836</v>
      </c>
      <c r="K205" s="80">
        <v>4</v>
      </c>
      <c r="L205" s="85">
        <v>8968</v>
      </c>
      <c r="M205" s="80">
        <v>10</v>
      </c>
      <c r="N205" s="80">
        <v>7.5</v>
      </c>
      <c r="O205" s="80" t="s">
        <v>392</v>
      </c>
      <c r="P205" s="80" t="s">
        <v>1852</v>
      </c>
      <c r="Q205" s="80" t="s">
        <v>643</v>
      </c>
      <c r="R205" s="85">
        <f t="shared" si="39"/>
        <v>35872</v>
      </c>
      <c r="S205" s="85">
        <f t="shared" si="40"/>
        <v>3587.2000000000003</v>
      </c>
      <c r="T205" s="85">
        <f t="shared" si="41"/>
        <v>32284.799999999999</v>
      </c>
      <c r="U205" s="80">
        <f t="shared" si="42"/>
        <v>2421.3599999999997</v>
      </c>
      <c r="V205" s="85">
        <f t="shared" si="43"/>
        <v>34706.159999999996</v>
      </c>
      <c r="W205" s="81">
        <v>7.4999999999999997E-2</v>
      </c>
      <c r="X205" s="85">
        <f t="shared" si="51"/>
        <v>2421.3599999999997</v>
      </c>
      <c r="Y205" s="80">
        <v>2000</v>
      </c>
      <c r="Z205" s="85">
        <f t="shared" si="49"/>
        <v>36706.159999999996</v>
      </c>
      <c r="AA205" s="80" t="str" cm="1">
        <f t="array" ref="AA205">_xlfn.IFS(V205&gt;=150000,"High Cost",V205&gt;=0,"Normal Cost")</f>
        <v>Normal Cost</v>
      </c>
      <c r="AB205" s="85">
        <f t="shared" si="44"/>
        <v>0</v>
      </c>
      <c r="AC205" s="84">
        <f t="shared" si="45"/>
        <v>34706.159999999996</v>
      </c>
      <c r="AD205" s="80" t="str" cm="1">
        <f t="array" ref="AD205">_xlfn.IFS(E205&gt;=60,"Senior ",E205&gt;=18,"Adult",E205&gt;=0,"Child")</f>
        <v xml:space="preserve">Senior </v>
      </c>
      <c r="AE205" s="80" t="str">
        <f t="shared" si="46"/>
        <v>June</v>
      </c>
      <c r="AF205" s="80" t="str">
        <f t="shared" si="47"/>
        <v>00204</v>
      </c>
      <c r="AG205" s="80" t="str">
        <f t="shared" si="48"/>
        <v>Daniel-Female</v>
      </c>
      <c r="AH205" s="85">
        <f t="shared" si="50"/>
        <v>112153.55602395827</v>
      </c>
    </row>
    <row r="206" spans="1:34" x14ac:dyDescent="0.3">
      <c r="A206" s="83">
        <v>45830</v>
      </c>
      <c r="B206" s="80" t="s">
        <v>2079</v>
      </c>
      <c r="C206" s="80" t="s">
        <v>106</v>
      </c>
      <c r="D206" s="80" t="s">
        <v>1847</v>
      </c>
      <c r="E206" s="80">
        <v>66</v>
      </c>
      <c r="F206" s="80" t="s">
        <v>1832</v>
      </c>
      <c r="G206" s="80" t="s">
        <v>1860</v>
      </c>
      <c r="H206" s="80" t="s">
        <v>1834</v>
      </c>
      <c r="I206" s="80" t="s">
        <v>1861</v>
      </c>
      <c r="J206" s="80" t="s">
        <v>1848</v>
      </c>
      <c r="K206" s="80">
        <v>5</v>
      </c>
      <c r="L206" s="85">
        <v>24394</v>
      </c>
      <c r="M206" s="80">
        <v>5</v>
      </c>
      <c r="N206" s="80">
        <v>7.5</v>
      </c>
      <c r="O206" s="80" t="s">
        <v>392</v>
      </c>
      <c r="P206" s="80" t="s">
        <v>1837</v>
      </c>
      <c r="Q206" s="80" t="s">
        <v>649</v>
      </c>
      <c r="R206" s="85">
        <f t="shared" si="39"/>
        <v>121970</v>
      </c>
      <c r="S206" s="85">
        <f t="shared" si="40"/>
        <v>6098.5</v>
      </c>
      <c r="T206" s="85">
        <f t="shared" si="41"/>
        <v>115871.5</v>
      </c>
      <c r="U206" s="80">
        <f t="shared" si="42"/>
        <v>8690.3624999999993</v>
      </c>
      <c r="V206" s="85">
        <f t="shared" si="43"/>
        <v>124561.8625</v>
      </c>
      <c r="W206" s="81">
        <v>7.4999999999999997E-2</v>
      </c>
      <c r="X206" s="85">
        <f t="shared" si="51"/>
        <v>8690.3624999999993</v>
      </c>
      <c r="Y206" s="80">
        <v>2000</v>
      </c>
      <c r="Z206" s="85">
        <f t="shared" si="49"/>
        <v>126561.8625</v>
      </c>
      <c r="AA206" s="80" t="str" cm="1">
        <f t="array" ref="AA206">_xlfn.IFS(V206&gt;=150000,"High Cost",V206&gt;=0,"Normal Cost")</f>
        <v>Normal Cost</v>
      </c>
      <c r="AB206" s="85">
        <f t="shared" si="44"/>
        <v>0</v>
      </c>
      <c r="AC206" s="84">
        <f t="shared" si="45"/>
        <v>124561.8625</v>
      </c>
      <c r="AD206" s="80" t="str" cm="1">
        <f t="array" ref="AD206">_xlfn.IFS(E206&gt;=60,"Senior ",E206&gt;=18,"Adult",E206&gt;=0,"Child")</f>
        <v xml:space="preserve">Senior </v>
      </c>
      <c r="AE206" s="80" t="str">
        <f t="shared" si="46"/>
        <v>June</v>
      </c>
      <c r="AF206" s="80" t="str">
        <f t="shared" si="47"/>
        <v>00205</v>
      </c>
      <c r="AG206" s="80" t="str">
        <f t="shared" si="48"/>
        <v>Aisha-Male</v>
      </c>
      <c r="AH206" s="85">
        <f t="shared" si="50"/>
        <v>112153.55602395827</v>
      </c>
    </row>
    <row r="207" spans="1:34" x14ac:dyDescent="0.3">
      <c r="A207" s="83">
        <v>45850</v>
      </c>
      <c r="B207" s="80" t="s">
        <v>2080</v>
      </c>
      <c r="C207" s="80" t="s">
        <v>1880</v>
      </c>
      <c r="D207" s="80" t="s">
        <v>1831</v>
      </c>
      <c r="E207" s="80">
        <v>35</v>
      </c>
      <c r="F207" s="80" t="s">
        <v>1872</v>
      </c>
      <c r="G207" s="80" t="s">
        <v>1886</v>
      </c>
      <c r="H207" s="80" t="s">
        <v>1887</v>
      </c>
      <c r="I207" s="80" t="s">
        <v>1851</v>
      </c>
      <c r="J207" s="80" t="s">
        <v>1836</v>
      </c>
      <c r="K207" s="80">
        <v>2</v>
      </c>
      <c r="L207" s="85">
        <v>11515</v>
      </c>
      <c r="M207" s="80">
        <v>0</v>
      </c>
      <c r="N207" s="80">
        <v>7.5</v>
      </c>
      <c r="O207" s="80" t="s">
        <v>384</v>
      </c>
      <c r="P207" s="80" t="s">
        <v>1837</v>
      </c>
      <c r="Q207" s="80" t="s">
        <v>665</v>
      </c>
      <c r="R207" s="85">
        <f t="shared" si="39"/>
        <v>23030</v>
      </c>
      <c r="S207" s="85">
        <f t="shared" si="40"/>
        <v>0</v>
      </c>
      <c r="T207" s="85">
        <f t="shared" si="41"/>
        <v>23030</v>
      </c>
      <c r="U207" s="80">
        <f t="shared" si="42"/>
        <v>1727.25</v>
      </c>
      <c r="V207" s="85">
        <f t="shared" si="43"/>
        <v>24757.25</v>
      </c>
      <c r="W207" s="81">
        <v>7.4999999999999997E-2</v>
      </c>
      <c r="X207" s="85">
        <f t="shared" si="51"/>
        <v>1727.25</v>
      </c>
      <c r="Y207" s="80">
        <v>2000</v>
      </c>
      <c r="Z207" s="85">
        <f t="shared" si="49"/>
        <v>26757.25</v>
      </c>
      <c r="AA207" s="80" t="str" cm="1">
        <f t="array" ref="AA207">_xlfn.IFS(V207&gt;=150000,"High Cost",V207&gt;=0,"Normal Cost")</f>
        <v>Normal Cost</v>
      </c>
      <c r="AB207" s="85">
        <f t="shared" si="44"/>
        <v>0</v>
      </c>
      <c r="AC207" s="84">
        <f t="shared" si="45"/>
        <v>24757.25</v>
      </c>
      <c r="AD207" s="80" t="str" cm="1">
        <f t="array" ref="AD207">_xlfn.IFS(E207&gt;=60,"Senior ",E207&gt;=18,"Adult",E207&gt;=0,"Child")</f>
        <v>Adult</v>
      </c>
      <c r="AE207" s="80" t="str">
        <f t="shared" si="46"/>
        <v>July</v>
      </c>
      <c r="AF207" s="80" t="str">
        <f t="shared" si="47"/>
        <v>00206</v>
      </c>
      <c r="AG207" s="80" t="str">
        <f t="shared" si="48"/>
        <v>Daniel-Female</v>
      </c>
      <c r="AH207" s="85">
        <f t="shared" si="50"/>
        <v>112153.55602395827</v>
      </c>
    </row>
    <row r="208" spans="1:34" x14ac:dyDescent="0.3">
      <c r="A208" s="83">
        <v>45855</v>
      </c>
      <c r="B208" s="80" t="s">
        <v>2081</v>
      </c>
      <c r="C208" s="80" t="s">
        <v>1882</v>
      </c>
      <c r="D208" s="80" t="s">
        <v>1831</v>
      </c>
      <c r="E208" s="80">
        <v>25</v>
      </c>
      <c r="F208" s="80" t="s">
        <v>1848</v>
      </c>
      <c r="G208" s="80" t="s">
        <v>1849</v>
      </c>
      <c r="H208" s="80" t="s">
        <v>1850</v>
      </c>
      <c r="I208" s="80" t="s">
        <v>1843</v>
      </c>
      <c r="J208" s="80" t="s">
        <v>1836</v>
      </c>
      <c r="K208" s="80">
        <v>2</v>
      </c>
      <c r="L208" s="85">
        <v>7379</v>
      </c>
      <c r="M208" s="80">
        <v>0</v>
      </c>
      <c r="N208" s="80">
        <v>7.5</v>
      </c>
      <c r="O208" s="80" t="s">
        <v>384</v>
      </c>
      <c r="P208" s="80" t="s">
        <v>1852</v>
      </c>
      <c r="Q208" s="80" t="s">
        <v>665</v>
      </c>
      <c r="R208" s="85">
        <f t="shared" si="39"/>
        <v>14758</v>
      </c>
      <c r="S208" s="85">
        <f t="shared" si="40"/>
        <v>0</v>
      </c>
      <c r="T208" s="85">
        <f t="shared" si="41"/>
        <v>14758</v>
      </c>
      <c r="U208" s="80">
        <f t="shared" si="42"/>
        <v>1106.8499999999999</v>
      </c>
      <c r="V208" s="85">
        <f t="shared" si="43"/>
        <v>15864.85</v>
      </c>
      <c r="W208" s="81">
        <v>7.4999999999999997E-2</v>
      </c>
      <c r="X208" s="85">
        <f t="shared" si="51"/>
        <v>1106.8499999999999</v>
      </c>
      <c r="Y208" s="80">
        <v>2000</v>
      </c>
      <c r="Z208" s="85">
        <f t="shared" si="49"/>
        <v>17864.849999999999</v>
      </c>
      <c r="AA208" s="80" t="str" cm="1">
        <f t="array" ref="AA208">_xlfn.IFS(V208&gt;=150000,"High Cost",V208&gt;=0,"Normal Cost")</f>
        <v>Normal Cost</v>
      </c>
      <c r="AB208" s="85">
        <f t="shared" si="44"/>
        <v>0</v>
      </c>
      <c r="AC208" s="84">
        <f t="shared" si="45"/>
        <v>15864.85</v>
      </c>
      <c r="AD208" s="80" t="str" cm="1">
        <f t="array" ref="AD208">_xlfn.IFS(E208&gt;=60,"Senior ",E208&gt;=18,"Adult",E208&gt;=0,"Child")</f>
        <v>Adult</v>
      </c>
      <c r="AE208" s="80" t="str">
        <f t="shared" si="46"/>
        <v>July</v>
      </c>
      <c r="AF208" s="80" t="str">
        <f t="shared" si="47"/>
        <v>00207</v>
      </c>
      <c r="AG208" s="80" t="str">
        <f t="shared" si="48"/>
        <v>Ifeanyi-Female</v>
      </c>
      <c r="AH208" s="85">
        <f t="shared" si="50"/>
        <v>112153.55602395827</v>
      </c>
    </row>
    <row r="209" spans="1:34" x14ac:dyDescent="0.3">
      <c r="A209" s="83">
        <v>45824</v>
      </c>
      <c r="B209" s="80" t="s">
        <v>2082</v>
      </c>
      <c r="C209" s="80" t="s">
        <v>1877</v>
      </c>
      <c r="D209" s="80" t="s">
        <v>1847</v>
      </c>
      <c r="E209" s="80">
        <v>22</v>
      </c>
      <c r="F209" s="80" t="s">
        <v>1864</v>
      </c>
      <c r="G209" s="80" t="s">
        <v>1865</v>
      </c>
      <c r="H209" s="80" t="s">
        <v>1842</v>
      </c>
      <c r="I209" s="80" t="s">
        <v>1843</v>
      </c>
      <c r="J209" s="80" t="s">
        <v>1858</v>
      </c>
      <c r="K209" s="80">
        <v>2</v>
      </c>
      <c r="L209" s="85">
        <v>12205</v>
      </c>
      <c r="M209" s="80">
        <v>10</v>
      </c>
      <c r="N209" s="80">
        <v>7.5</v>
      </c>
      <c r="O209" s="80" t="s">
        <v>392</v>
      </c>
      <c r="P209" s="80" t="s">
        <v>1844</v>
      </c>
      <c r="Q209" s="80" t="s">
        <v>665</v>
      </c>
      <c r="R209" s="85">
        <f t="shared" si="39"/>
        <v>24410</v>
      </c>
      <c r="S209" s="85">
        <f t="shared" si="40"/>
        <v>2441</v>
      </c>
      <c r="T209" s="85">
        <f t="shared" si="41"/>
        <v>21969</v>
      </c>
      <c r="U209" s="80">
        <f t="shared" si="42"/>
        <v>1647.675</v>
      </c>
      <c r="V209" s="85">
        <f t="shared" si="43"/>
        <v>23616.674999999999</v>
      </c>
      <c r="W209" s="81">
        <v>7.4999999999999997E-2</v>
      </c>
      <c r="X209" s="85">
        <f t="shared" si="51"/>
        <v>1647.675</v>
      </c>
      <c r="Y209" s="80">
        <v>2000</v>
      </c>
      <c r="Z209" s="85">
        <f t="shared" si="49"/>
        <v>25616.674999999999</v>
      </c>
      <c r="AA209" s="80" t="str" cm="1">
        <f t="array" ref="AA209">_xlfn.IFS(V209&gt;=150000,"High Cost",V209&gt;=0,"Normal Cost")</f>
        <v>Normal Cost</v>
      </c>
      <c r="AB209" s="85">
        <f t="shared" si="44"/>
        <v>2361.6675</v>
      </c>
      <c r="AC209" s="84">
        <f t="shared" si="45"/>
        <v>21255.0075</v>
      </c>
      <c r="AD209" s="80" t="str" cm="1">
        <f t="array" ref="AD209">_xlfn.IFS(E209&gt;=60,"Senior ",E209&gt;=18,"Adult",E209&gt;=0,"Child")</f>
        <v>Adult</v>
      </c>
      <c r="AE209" s="80" t="str">
        <f t="shared" si="46"/>
        <v>June</v>
      </c>
      <c r="AF209" s="80" t="str">
        <f t="shared" si="47"/>
        <v>00208</v>
      </c>
      <c r="AG209" s="80" t="str">
        <f t="shared" si="48"/>
        <v>Chiamaka-Male</v>
      </c>
      <c r="AH209" s="85">
        <f t="shared" si="50"/>
        <v>112153.55602395827</v>
      </c>
    </row>
    <row r="210" spans="1:34" x14ac:dyDescent="0.3">
      <c r="A210" s="83">
        <v>45824</v>
      </c>
      <c r="B210" s="80" t="s">
        <v>2083</v>
      </c>
      <c r="C210" s="80" t="s">
        <v>1846</v>
      </c>
      <c r="D210" s="80" t="s">
        <v>1831</v>
      </c>
      <c r="E210" s="80">
        <v>10</v>
      </c>
      <c r="F210" s="80" t="s">
        <v>1832</v>
      </c>
      <c r="G210" s="80" t="s">
        <v>1860</v>
      </c>
      <c r="H210" s="80" t="s">
        <v>1834</v>
      </c>
      <c r="I210" s="80" t="s">
        <v>1835</v>
      </c>
      <c r="J210" s="80" t="s">
        <v>1848</v>
      </c>
      <c r="K210" s="80">
        <v>4</v>
      </c>
      <c r="L210" s="85">
        <v>38513</v>
      </c>
      <c r="M210" s="80">
        <v>15</v>
      </c>
      <c r="N210" s="80">
        <v>7.5</v>
      </c>
      <c r="O210" s="80" t="s">
        <v>384</v>
      </c>
      <c r="P210" s="80" t="s">
        <v>1852</v>
      </c>
      <c r="Q210" s="80" t="s">
        <v>643</v>
      </c>
      <c r="R210" s="85">
        <f t="shared" si="39"/>
        <v>154052</v>
      </c>
      <c r="S210" s="85">
        <f t="shared" si="40"/>
        <v>23107.8</v>
      </c>
      <c r="T210" s="85">
        <f t="shared" si="41"/>
        <v>130944.2</v>
      </c>
      <c r="U210" s="80">
        <f t="shared" si="42"/>
        <v>9820.8149999999987</v>
      </c>
      <c r="V210" s="85">
        <f t="shared" si="43"/>
        <v>140765.01499999998</v>
      </c>
      <c r="W210" s="81">
        <v>7.4999999999999997E-2</v>
      </c>
      <c r="X210" s="85">
        <f t="shared" si="51"/>
        <v>9820.8149999999987</v>
      </c>
      <c r="Y210" s="80">
        <v>2000</v>
      </c>
      <c r="Z210" s="85">
        <f t="shared" si="49"/>
        <v>142765.01499999998</v>
      </c>
      <c r="AA210" s="80" t="str" cm="1">
        <f t="array" ref="AA210">_xlfn.IFS(V210&gt;=150000,"High Cost",V210&gt;=0,"Normal Cost")</f>
        <v>Normal Cost</v>
      </c>
      <c r="AB210" s="85">
        <f t="shared" si="44"/>
        <v>0</v>
      </c>
      <c r="AC210" s="84">
        <f t="shared" si="45"/>
        <v>140765.01499999998</v>
      </c>
      <c r="AD210" s="80" t="str" cm="1">
        <f t="array" ref="AD210">_xlfn.IFS(E210&gt;=60,"Senior ",E210&gt;=18,"Adult",E210&gt;=0,"Child")</f>
        <v>Child</v>
      </c>
      <c r="AE210" s="80" t="str">
        <f t="shared" si="46"/>
        <v>June</v>
      </c>
      <c r="AF210" s="80" t="str">
        <f t="shared" si="47"/>
        <v>00209</v>
      </c>
      <c r="AG210" s="80" t="str">
        <f t="shared" si="48"/>
        <v>Hauwa-Female</v>
      </c>
      <c r="AH210" s="85">
        <f t="shared" si="50"/>
        <v>112153.55602395827</v>
      </c>
    </row>
    <row r="211" spans="1:34" x14ac:dyDescent="0.3">
      <c r="A211" s="83">
        <v>45847</v>
      </c>
      <c r="B211" s="80" t="s">
        <v>2084</v>
      </c>
      <c r="C211" s="80" t="s">
        <v>1884</v>
      </c>
      <c r="D211" s="80" t="s">
        <v>1847</v>
      </c>
      <c r="E211" s="80">
        <v>63</v>
      </c>
      <c r="F211" s="80" t="s">
        <v>1840</v>
      </c>
      <c r="G211" s="80" t="s">
        <v>1841</v>
      </c>
      <c r="H211" s="80" t="s">
        <v>1842</v>
      </c>
      <c r="I211" s="80" t="s">
        <v>1851</v>
      </c>
      <c r="J211" s="80" t="s">
        <v>1858</v>
      </c>
      <c r="K211" s="80">
        <v>2</v>
      </c>
      <c r="L211" s="85">
        <v>24578</v>
      </c>
      <c r="M211" s="80">
        <v>5</v>
      </c>
      <c r="N211" s="80">
        <v>7.5</v>
      </c>
      <c r="O211" s="80" t="s">
        <v>372</v>
      </c>
      <c r="P211" s="80" t="s">
        <v>1844</v>
      </c>
      <c r="Q211" s="80" t="s">
        <v>636</v>
      </c>
      <c r="R211" s="85">
        <f t="shared" si="39"/>
        <v>49156</v>
      </c>
      <c r="S211" s="85">
        <f t="shared" si="40"/>
        <v>2457.8000000000002</v>
      </c>
      <c r="T211" s="85">
        <f t="shared" si="41"/>
        <v>46698.2</v>
      </c>
      <c r="U211" s="80">
        <f t="shared" si="42"/>
        <v>3502.3649999999998</v>
      </c>
      <c r="V211" s="85">
        <f t="shared" si="43"/>
        <v>50200.564999999995</v>
      </c>
      <c r="W211" s="81">
        <v>7.4999999999999997E-2</v>
      </c>
      <c r="X211" s="85">
        <f t="shared" si="51"/>
        <v>3502.3649999999998</v>
      </c>
      <c r="Y211" s="80">
        <v>2000</v>
      </c>
      <c r="Z211" s="85">
        <f t="shared" si="49"/>
        <v>52200.564999999995</v>
      </c>
      <c r="AA211" s="80" t="str" cm="1">
        <f t="array" ref="AA211">_xlfn.IFS(V211&gt;=150000,"High Cost",V211&gt;=0,"Normal Cost")</f>
        <v>Normal Cost</v>
      </c>
      <c r="AB211" s="85">
        <f t="shared" si="44"/>
        <v>5020.0564999999997</v>
      </c>
      <c r="AC211" s="84">
        <f t="shared" si="45"/>
        <v>45180.508499999996</v>
      </c>
      <c r="AD211" s="80" t="str" cm="1">
        <f t="array" ref="AD211">_xlfn.IFS(E211&gt;=60,"Senior ",E211&gt;=18,"Adult",E211&gt;=0,"Child")</f>
        <v xml:space="preserve">Senior </v>
      </c>
      <c r="AE211" s="80" t="str">
        <f t="shared" si="46"/>
        <v>July</v>
      </c>
      <c r="AF211" s="80" t="str">
        <f t="shared" si="47"/>
        <v>00210</v>
      </c>
      <c r="AG211" s="80" t="str">
        <f t="shared" si="48"/>
        <v>Kabir-Male</v>
      </c>
      <c r="AH211" s="85">
        <f t="shared" si="50"/>
        <v>112153.55602395827</v>
      </c>
    </row>
    <row r="212" spans="1:34" x14ac:dyDescent="0.3">
      <c r="A212" s="83">
        <v>45821</v>
      </c>
      <c r="B212" s="80" t="s">
        <v>2085</v>
      </c>
      <c r="C212" s="80" t="s">
        <v>1882</v>
      </c>
      <c r="D212" s="80" t="s">
        <v>1847</v>
      </c>
      <c r="E212" s="80">
        <v>81</v>
      </c>
      <c r="F212" s="80" t="s">
        <v>1864</v>
      </c>
      <c r="G212" s="80" t="s">
        <v>1868</v>
      </c>
      <c r="H212" s="80" t="s">
        <v>1869</v>
      </c>
      <c r="I212" s="80" t="s">
        <v>1835</v>
      </c>
      <c r="J212" s="80" t="s">
        <v>1836</v>
      </c>
      <c r="K212" s="80">
        <v>1</v>
      </c>
      <c r="L212" s="85">
        <v>41391</v>
      </c>
      <c r="M212" s="80">
        <v>15</v>
      </c>
      <c r="N212" s="80">
        <v>7.5</v>
      </c>
      <c r="O212" s="80" t="s">
        <v>384</v>
      </c>
      <c r="P212" s="80" t="s">
        <v>1837</v>
      </c>
      <c r="Q212" s="80" t="s">
        <v>636</v>
      </c>
      <c r="R212" s="85">
        <f t="shared" si="39"/>
        <v>41391</v>
      </c>
      <c r="S212" s="85">
        <f t="shared" si="40"/>
        <v>6208.65</v>
      </c>
      <c r="T212" s="85">
        <f t="shared" si="41"/>
        <v>35182.35</v>
      </c>
      <c r="U212" s="80">
        <f t="shared" si="42"/>
        <v>2638.67625</v>
      </c>
      <c r="V212" s="85">
        <f t="shared" si="43"/>
        <v>37821.026249999995</v>
      </c>
      <c r="W212" s="81">
        <v>7.4999999999999997E-2</v>
      </c>
      <c r="X212" s="85">
        <f t="shared" si="51"/>
        <v>2638.67625</v>
      </c>
      <c r="Y212" s="80">
        <v>2000</v>
      </c>
      <c r="Z212" s="85">
        <f t="shared" si="49"/>
        <v>39821.026249999995</v>
      </c>
      <c r="AA212" s="80" t="str" cm="1">
        <f t="array" ref="AA212">_xlfn.IFS(V212&gt;=150000,"High Cost",V212&gt;=0,"Normal Cost")</f>
        <v>Normal Cost</v>
      </c>
      <c r="AB212" s="85">
        <f t="shared" si="44"/>
        <v>0</v>
      </c>
      <c r="AC212" s="84">
        <f t="shared" si="45"/>
        <v>37821.026249999995</v>
      </c>
      <c r="AD212" s="80" t="str" cm="1">
        <f t="array" ref="AD212">_xlfn.IFS(E212&gt;=60,"Senior ",E212&gt;=18,"Adult",E212&gt;=0,"Child")</f>
        <v xml:space="preserve">Senior </v>
      </c>
      <c r="AE212" s="80" t="str">
        <f t="shared" si="46"/>
        <v>June</v>
      </c>
      <c r="AF212" s="80" t="str">
        <f t="shared" si="47"/>
        <v>00211</v>
      </c>
      <c r="AG212" s="80" t="str">
        <f t="shared" si="48"/>
        <v>Ifeanyi-Male</v>
      </c>
      <c r="AH212" s="85">
        <f t="shared" si="50"/>
        <v>112153.55602395827</v>
      </c>
    </row>
    <row r="213" spans="1:34" x14ac:dyDescent="0.3">
      <c r="A213" s="83">
        <v>45855</v>
      </c>
      <c r="B213" s="80" t="s">
        <v>2086</v>
      </c>
      <c r="C213" s="80" t="s">
        <v>1839</v>
      </c>
      <c r="D213" s="80" t="s">
        <v>1831</v>
      </c>
      <c r="E213" s="80">
        <v>49</v>
      </c>
      <c r="F213" s="80" t="s">
        <v>1832</v>
      </c>
      <c r="G213" s="80" t="s">
        <v>1860</v>
      </c>
      <c r="H213" s="80" t="s">
        <v>1834</v>
      </c>
      <c r="I213" s="80" t="s">
        <v>1866</v>
      </c>
      <c r="J213" s="80" t="s">
        <v>1858</v>
      </c>
      <c r="K213" s="80">
        <v>1</v>
      </c>
      <c r="L213" s="85">
        <v>60198</v>
      </c>
      <c r="M213" s="80">
        <v>10</v>
      </c>
      <c r="N213" s="80">
        <v>7.5</v>
      </c>
      <c r="O213" s="80" t="s">
        <v>372</v>
      </c>
      <c r="P213" s="80" t="s">
        <v>1844</v>
      </c>
      <c r="Q213" s="80" t="s">
        <v>636</v>
      </c>
      <c r="R213" s="85">
        <f t="shared" si="39"/>
        <v>60198</v>
      </c>
      <c r="S213" s="85">
        <f t="shared" si="40"/>
        <v>6019.8</v>
      </c>
      <c r="T213" s="85">
        <f t="shared" si="41"/>
        <v>54178.2</v>
      </c>
      <c r="U213" s="80">
        <f t="shared" si="42"/>
        <v>4063.3649999999998</v>
      </c>
      <c r="V213" s="85">
        <f t="shared" si="43"/>
        <v>58241.564999999995</v>
      </c>
      <c r="W213" s="81">
        <v>7.4999999999999997E-2</v>
      </c>
      <c r="X213" s="85">
        <f t="shared" si="51"/>
        <v>4063.3649999999998</v>
      </c>
      <c r="Y213" s="80">
        <v>2000</v>
      </c>
      <c r="Z213" s="85">
        <f t="shared" si="49"/>
        <v>60241.564999999995</v>
      </c>
      <c r="AA213" s="80" t="str" cm="1">
        <f t="array" ref="AA213">_xlfn.IFS(V213&gt;=150000,"High Cost",V213&gt;=0,"Normal Cost")</f>
        <v>Normal Cost</v>
      </c>
      <c r="AB213" s="85">
        <f t="shared" si="44"/>
        <v>5824.1565000000001</v>
      </c>
      <c r="AC213" s="84">
        <f t="shared" si="45"/>
        <v>52417.408499999998</v>
      </c>
      <c r="AD213" s="80" t="str" cm="1">
        <f t="array" ref="AD213">_xlfn.IFS(E213&gt;=60,"Senior ",E213&gt;=18,"Adult",E213&gt;=0,"Child")</f>
        <v>Adult</v>
      </c>
      <c r="AE213" s="80" t="str">
        <f t="shared" si="46"/>
        <v>July</v>
      </c>
      <c r="AF213" s="80" t="str">
        <f t="shared" si="47"/>
        <v>00212</v>
      </c>
      <c r="AG213" s="80" t="str">
        <f t="shared" si="48"/>
        <v>Bello-Female</v>
      </c>
      <c r="AH213" s="85">
        <f t="shared" si="50"/>
        <v>112153.55602395827</v>
      </c>
    </row>
    <row r="214" spans="1:34" x14ac:dyDescent="0.3">
      <c r="A214" s="83">
        <v>45868</v>
      </c>
      <c r="B214" s="80" t="s">
        <v>2087</v>
      </c>
      <c r="C214" s="80" t="s">
        <v>1839</v>
      </c>
      <c r="D214" s="80" t="s">
        <v>1847</v>
      </c>
      <c r="E214" s="80">
        <v>85</v>
      </c>
      <c r="F214" s="80" t="s">
        <v>1872</v>
      </c>
      <c r="G214" s="80" t="s">
        <v>1886</v>
      </c>
      <c r="H214" s="80" t="s">
        <v>1887</v>
      </c>
      <c r="I214" s="80" t="s">
        <v>1843</v>
      </c>
      <c r="J214" s="80" t="s">
        <v>1836</v>
      </c>
      <c r="K214" s="80">
        <v>3</v>
      </c>
      <c r="L214" s="85">
        <v>62218</v>
      </c>
      <c r="M214" s="80">
        <v>0</v>
      </c>
      <c r="N214" s="80">
        <v>7.5</v>
      </c>
      <c r="O214" s="80" t="s">
        <v>372</v>
      </c>
      <c r="P214" s="80" t="s">
        <v>1844</v>
      </c>
      <c r="Q214" s="80" t="s">
        <v>643</v>
      </c>
      <c r="R214" s="85">
        <f t="shared" si="39"/>
        <v>186654</v>
      </c>
      <c r="S214" s="85">
        <f t="shared" si="40"/>
        <v>0</v>
      </c>
      <c r="T214" s="85">
        <f t="shared" si="41"/>
        <v>186654</v>
      </c>
      <c r="U214" s="80">
        <f t="shared" si="42"/>
        <v>13999.05</v>
      </c>
      <c r="V214" s="85">
        <f t="shared" si="43"/>
        <v>200653.05</v>
      </c>
      <c r="W214" s="81">
        <v>7.4999999999999997E-2</v>
      </c>
      <c r="X214" s="85">
        <f t="shared" si="51"/>
        <v>13999.05</v>
      </c>
      <c r="Y214" s="80">
        <v>2000</v>
      </c>
      <c r="Z214" s="85">
        <f t="shared" si="49"/>
        <v>202653.05</v>
      </c>
      <c r="AA214" s="80" t="str" cm="1">
        <f t="array" ref="AA214">_xlfn.IFS(V214&gt;=150000,"High Cost",V214&gt;=0,"Normal Cost")</f>
        <v>High Cost</v>
      </c>
      <c r="AB214" s="85">
        <f t="shared" si="44"/>
        <v>20065.305</v>
      </c>
      <c r="AC214" s="84">
        <f t="shared" si="45"/>
        <v>180587.745</v>
      </c>
      <c r="AD214" s="80" t="str" cm="1">
        <f t="array" ref="AD214">_xlfn.IFS(E214&gt;=60,"Senior ",E214&gt;=18,"Adult",E214&gt;=0,"Child")</f>
        <v xml:space="preserve">Senior </v>
      </c>
      <c r="AE214" s="80" t="str">
        <f t="shared" si="46"/>
        <v>July</v>
      </c>
      <c r="AF214" s="80" t="str">
        <f t="shared" si="47"/>
        <v>00213</v>
      </c>
      <c r="AG214" s="80" t="str">
        <f t="shared" si="48"/>
        <v>Bello-Male</v>
      </c>
      <c r="AH214" s="85">
        <f t="shared" si="50"/>
        <v>112153.55602395827</v>
      </c>
    </row>
    <row r="215" spans="1:34" x14ac:dyDescent="0.3">
      <c r="A215" s="83">
        <v>45858</v>
      </c>
      <c r="B215" s="80" t="s">
        <v>2088</v>
      </c>
      <c r="C215" s="80" t="s">
        <v>1839</v>
      </c>
      <c r="D215" s="80" t="s">
        <v>1831</v>
      </c>
      <c r="E215" s="80">
        <v>62</v>
      </c>
      <c r="F215" s="80" t="s">
        <v>1832</v>
      </c>
      <c r="G215" s="80" t="s">
        <v>1860</v>
      </c>
      <c r="H215" s="80" t="s">
        <v>1834</v>
      </c>
      <c r="I215" s="80" t="s">
        <v>1843</v>
      </c>
      <c r="J215" s="80" t="s">
        <v>1858</v>
      </c>
      <c r="K215" s="80">
        <v>1</v>
      </c>
      <c r="L215" s="85">
        <v>8698</v>
      </c>
      <c r="M215" s="80">
        <v>10</v>
      </c>
      <c r="N215" s="80">
        <v>7.5</v>
      </c>
      <c r="O215" s="80" t="s">
        <v>392</v>
      </c>
      <c r="P215" s="80" t="s">
        <v>1837</v>
      </c>
      <c r="Q215" s="80" t="s">
        <v>649</v>
      </c>
      <c r="R215" s="85">
        <f t="shared" si="39"/>
        <v>8698</v>
      </c>
      <c r="S215" s="85">
        <f t="shared" si="40"/>
        <v>869.80000000000007</v>
      </c>
      <c r="T215" s="85">
        <f t="shared" si="41"/>
        <v>7828.2</v>
      </c>
      <c r="U215" s="80">
        <f t="shared" si="42"/>
        <v>587.11500000000001</v>
      </c>
      <c r="V215" s="85">
        <f t="shared" si="43"/>
        <v>8415.3150000000005</v>
      </c>
      <c r="W215" s="81">
        <v>7.4999999999999997E-2</v>
      </c>
      <c r="X215" s="85">
        <f t="shared" si="51"/>
        <v>587.11500000000001</v>
      </c>
      <c r="Y215" s="80">
        <v>2000</v>
      </c>
      <c r="Z215" s="85">
        <f t="shared" si="49"/>
        <v>10415.315000000001</v>
      </c>
      <c r="AA215" s="80" t="str" cm="1">
        <f t="array" ref="AA215">_xlfn.IFS(V215&gt;=150000,"High Cost",V215&gt;=0,"Normal Cost")</f>
        <v>Normal Cost</v>
      </c>
      <c r="AB215" s="85">
        <f t="shared" si="44"/>
        <v>0</v>
      </c>
      <c r="AC215" s="84">
        <f t="shared" si="45"/>
        <v>8415.3150000000005</v>
      </c>
      <c r="AD215" s="80" t="str" cm="1">
        <f t="array" ref="AD215">_xlfn.IFS(E215&gt;=60,"Senior ",E215&gt;=18,"Adult",E215&gt;=0,"Child")</f>
        <v xml:space="preserve">Senior </v>
      </c>
      <c r="AE215" s="80" t="str">
        <f t="shared" si="46"/>
        <v>July</v>
      </c>
      <c r="AF215" s="80" t="str">
        <f t="shared" si="47"/>
        <v>00214</v>
      </c>
      <c r="AG215" s="80" t="str">
        <f t="shared" si="48"/>
        <v>Bello-Female</v>
      </c>
      <c r="AH215" s="85">
        <f t="shared" si="50"/>
        <v>112153.55602395827</v>
      </c>
    </row>
    <row r="216" spans="1:34" x14ac:dyDescent="0.3">
      <c r="A216" s="83">
        <v>45861</v>
      </c>
      <c r="B216" s="80" t="s">
        <v>2089</v>
      </c>
      <c r="C216" s="80" t="s">
        <v>1846</v>
      </c>
      <c r="D216" s="80" t="s">
        <v>1831</v>
      </c>
      <c r="E216" s="80">
        <v>18</v>
      </c>
      <c r="F216" s="80" t="s">
        <v>1872</v>
      </c>
      <c r="G216" s="80" t="s">
        <v>1873</v>
      </c>
      <c r="H216" s="80" t="s">
        <v>1874</v>
      </c>
      <c r="I216" s="80" t="s">
        <v>1851</v>
      </c>
      <c r="J216" s="80" t="s">
        <v>1848</v>
      </c>
      <c r="K216" s="80">
        <v>4</v>
      </c>
      <c r="L216" s="85">
        <v>61500</v>
      </c>
      <c r="M216" s="80">
        <v>10</v>
      </c>
      <c r="N216" s="80">
        <v>7.5</v>
      </c>
      <c r="O216" s="80" t="s">
        <v>372</v>
      </c>
      <c r="P216" s="80" t="s">
        <v>1837</v>
      </c>
      <c r="Q216" s="80" t="s">
        <v>643</v>
      </c>
      <c r="R216" s="85">
        <f t="shared" si="39"/>
        <v>246000</v>
      </c>
      <c r="S216" s="85">
        <f t="shared" si="40"/>
        <v>24600</v>
      </c>
      <c r="T216" s="85">
        <f t="shared" si="41"/>
        <v>221400</v>
      </c>
      <c r="U216" s="80">
        <f t="shared" si="42"/>
        <v>16605</v>
      </c>
      <c r="V216" s="85">
        <f t="shared" si="43"/>
        <v>238005</v>
      </c>
      <c r="W216" s="81">
        <v>7.4999999999999997E-2</v>
      </c>
      <c r="X216" s="85">
        <f t="shared" si="51"/>
        <v>16605</v>
      </c>
      <c r="Y216" s="80">
        <v>2000</v>
      </c>
      <c r="Z216" s="85">
        <f t="shared" si="49"/>
        <v>240005</v>
      </c>
      <c r="AA216" s="80" t="str" cm="1">
        <f t="array" ref="AA216">_xlfn.IFS(V216&gt;=150000,"High Cost",V216&gt;=0,"Normal Cost")</f>
        <v>High Cost</v>
      </c>
      <c r="AB216" s="85">
        <f t="shared" si="44"/>
        <v>0</v>
      </c>
      <c r="AC216" s="84">
        <f t="shared" si="45"/>
        <v>238005</v>
      </c>
      <c r="AD216" s="80" t="str" cm="1">
        <f t="array" ref="AD216">_xlfn.IFS(E216&gt;=60,"Senior ",E216&gt;=18,"Adult",E216&gt;=0,"Child")</f>
        <v>Adult</v>
      </c>
      <c r="AE216" s="80" t="str">
        <f t="shared" si="46"/>
        <v>July</v>
      </c>
      <c r="AF216" s="80" t="str">
        <f t="shared" si="47"/>
        <v>00215</v>
      </c>
      <c r="AG216" s="80" t="str">
        <f t="shared" si="48"/>
        <v>Hauwa-Female</v>
      </c>
      <c r="AH216" s="85">
        <f t="shared" si="50"/>
        <v>112153.55602395827</v>
      </c>
    </row>
    <row r="217" spans="1:34" x14ac:dyDescent="0.3">
      <c r="A217" s="83">
        <v>45868</v>
      </c>
      <c r="B217" s="80" t="s">
        <v>2090</v>
      </c>
      <c r="C217" s="80" t="s">
        <v>1846</v>
      </c>
      <c r="D217" s="80" t="s">
        <v>1847</v>
      </c>
      <c r="E217" s="80">
        <v>17</v>
      </c>
      <c r="F217" s="80" t="s">
        <v>1855</v>
      </c>
      <c r="G217" s="80" t="s">
        <v>1878</v>
      </c>
      <c r="H217" s="80" t="s">
        <v>1857</v>
      </c>
      <c r="I217" s="80" t="s">
        <v>1843</v>
      </c>
      <c r="J217" s="80" t="s">
        <v>1858</v>
      </c>
      <c r="K217" s="80">
        <v>3</v>
      </c>
      <c r="L217" s="85">
        <v>32331</v>
      </c>
      <c r="M217" s="80">
        <v>0</v>
      </c>
      <c r="N217" s="80">
        <v>7.5</v>
      </c>
      <c r="O217" s="80" t="s">
        <v>384</v>
      </c>
      <c r="P217" s="80" t="s">
        <v>1844</v>
      </c>
      <c r="Q217" s="80" t="s">
        <v>643</v>
      </c>
      <c r="R217" s="85">
        <f t="shared" si="39"/>
        <v>96993</v>
      </c>
      <c r="S217" s="85">
        <f t="shared" si="40"/>
        <v>0</v>
      </c>
      <c r="T217" s="85">
        <f t="shared" si="41"/>
        <v>96993</v>
      </c>
      <c r="U217" s="80">
        <f t="shared" si="42"/>
        <v>7274.4749999999995</v>
      </c>
      <c r="V217" s="85">
        <f t="shared" si="43"/>
        <v>104267.47500000001</v>
      </c>
      <c r="W217" s="81">
        <v>7.4999999999999997E-2</v>
      </c>
      <c r="X217" s="85">
        <f t="shared" si="51"/>
        <v>7274.4749999999995</v>
      </c>
      <c r="Y217" s="80">
        <v>2000</v>
      </c>
      <c r="Z217" s="85">
        <f t="shared" si="49"/>
        <v>106267.47500000001</v>
      </c>
      <c r="AA217" s="80" t="str" cm="1">
        <f t="array" ref="AA217">_xlfn.IFS(V217&gt;=150000,"High Cost",V217&gt;=0,"Normal Cost")</f>
        <v>Normal Cost</v>
      </c>
      <c r="AB217" s="85">
        <f t="shared" si="44"/>
        <v>10426.747500000001</v>
      </c>
      <c r="AC217" s="84">
        <f t="shared" si="45"/>
        <v>93840.727500000008</v>
      </c>
      <c r="AD217" s="80" t="str" cm="1">
        <f t="array" ref="AD217">_xlfn.IFS(E217&gt;=60,"Senior ",E217&gt;=18,"Adult",E217&gt;=0,"Child")</f>
        <v>Child</v>
      </c>
      <c r="AE217" s="80" t="str">
        <f t="shared" si="46"/>
        <v>July</v>
      </c>
      <c r="AF217" s="80" t="str">
        <f t="shared" si="47"/>
        <v>00216</v>
      </c>
      <c r="AG217" s="80" t="str">
        <f t="shared" si="48"/>
        <v>Hauwa-Male</v>
      </c>
      <c r="AH217" s="85">
        <f t="shared" si="50"/>
        <v>112153.55602395827</v>
      </c>
    </row>
    <row r="218" spans="1:34" x14ac:dyDescent="0.3">
      <c r="A218" s="83">
        <v>45832</v>
      </c>
      <c r="B218" s="80" t="s">
        <v>2091</v>
      </c>
      <c r="C218" s="80" t="s">
        <v>1839</v>
      </c>
      <c r="D218" s="80" t="s">
        <v>1831</v>
      </c>
      <c r="E218" s="80">
        <v>28</v>
      </c>
      <c r="F218" s="80" t="s">
        <v>1864</v>
      </c>
      <c r="G218" s="80" t="s">
        <v>1868</v>
      </c>
      <c r="H218" s="80" t="s">
        <v>1869</v>
      </c>
      <c r="I218" s="80" t="s">
        <v>1861</v>
      </c>
      <c r="J218" s="80" t="s">
        <v>1836</v>
      </c>
      <c r="K218" s="80">
        <v>1</v>
      </c>
      <c r="L218" s="85">
        <v>50977</v>
      </c>
      <c r="M218" s="80">
        <v>0</v>
      </c>
      <c r="N218" s="80">
        <v>7.5</v>
      </c>
      <c r="O218" s="80" t="s">
        <v>372</v>
      </c>
      <c r="P218" s="80" t="s">
        <v>1837</v>
      </c>
      <c r="Q218" s="80" t="s">
        <v>643</v>
      </c>
      <c r="R218" s="85">
        <f t="shared" si="39"/>
        <v>50977</v>
      </c>
      <c r="S218" s="85">
        <f t="shared" si="40"/>
        <v>0</v>
      </c>
      <c r="T218" s="85">
        <f t="shared" si="41"/>
        <v>50977</v>
      </c>
      <c r="U218" s="80">
        <f t="shared" si="42"/>
        <v>3823.2749999999996</v>
      </c>
      <c r="V218" s="85">
        <f t="shared" si="43"/>
        <v>54800.275000000001</v>
      </c>
      <c r="W218" s="81">
        <v>7.4999999999999997E-2</v>
      </c>
      <c r="X218" s="85">
        <f t="shared" si="51"/>
        <v>3823.2749999999996</v>
      </c>
      <c r="Y218" s="80">
        <v>2000</v>
      </c>
      <c r="Z218" s="85">
        <f t="shared" si="49"/>
        <v>56800.275000000001</v>
      </c>
      <c r="AA218" s="80" t="str" cm="1">
        <f t="array" ref="AA218">_xlfn.IFS(V218&gt;=150000,"High Cost",V218&gt;=0,"Normal Cost")</f>
        <v>Normal Cost</v>
      </c>
      <c r="AB218" s="85">
        <f t="shared" si="44"/>
        <v>0</v>
      </c>
      <c r="AC218" s="84">
        <f t="shared" si="45"/>
        <v>54800.275000000001</v>
      </c>
      <c r="AD218" s="80" t="str" cm="1">
        <f t="array" ref="AD218">_xlfn.IFS(E218&gt;=60,"Senior ",E218&gt;=18,"Adult",E218&gt;=0,"Child")</f>
        <v>Adult</v>
      </c>
      <c r="AE218" s="80" t="str">
        <f t="shared" si="46"/>
        <v>June</v>
      </c>
      <c r="AF218" s="80" t="str">
        <f t="shared" si="47"/>
        <v>00217</v>
      </c>
      <c r="AG218" s="80" t="str">
        <f t="shared" si="48"/>
        <v>Bello-Female</v>
      </c>
      <c r="AH218" s="85">
        <f t="shared" si="50"/>
        <v>112153.55602395827</v>
      </c>
    </row>
    <row r="219" spans="1:34" x14ac:dyDescent="0.3">
      <c r="A219" s="83">
        <v>45821</v>
      </c>
      <c r="B219" s="80" t="s">
        <v>2092</v>
      </c>
      <c r="C219" s="80" t="s">
        <v>1880</v>
      </c>
      <c r="D219" s="80" t="s">
        <v>1847</v>
      </c>
      <c r="E219" s="80">
        <v>75</v>
      </c>
      <c r="F219" s="80" t="s">
        <v>1855</v>
      </c>
      <c r="G219" s="80" t="s">
        <v>1878</v>
      </c>
      <c r="H219" s="80" t="s">
        <v>1857</v>
      </c>
      <c r="I219" s="80" t="s">
        <v>1866</v>
      </c>
      <c r="J219" s="80" t="s">
        <v>1858</v>
      </c>
      <c r="K219" s="80">
        <v>1</v>
      </c>
      <c r="L219" s="85">
        <v>64167</v>
      </c>
      <c r="M219" s="80">
        <v>15</v>
      </c>
      <c r="N219" s="80">
        <v>7.5</v>
      </c>
      <c r="O219" s="80" t="s">
        <v>384</v>
      </c>
      <c r="P219" s="80" t="s">
        <v>1852</v>
      </c>
      <c r="Q219" s="80" t="s">
        <v>636</v>
      </c>
      <c r="R219" s="85">
        <f t="shared" si="39"/>
        <v>64167</v>
      </c>
      <c r="S219" s="85">
        <f t="shared" si="40"/>
        <v>9625.0499999999993</v>
      </c>
      <c r="T219" s="85">
        <f t="shared" si="41"/>
        <v>54541.95</v>
      </c>
      <c r="U219" s="80">
        <f t="shared" si="42"/>
        <v>4090.6462499999998</v>
      </c>
      <c r="V219" s="85">
        <f t="shared" si="43"/>
        <v>58632.596249999995</v>
      </c>
      <c r="W219" s="81">
        <v>7.4999999999999997E-2</v>
      </c>
      <c r="X219" s="85">
        <f t="shared" si="51"/>
        <v>4090.6462499999998</v>
      </c>
      <c r="Y219" s="80">
        <v>2000</v>
      </c>
      <c r="Z219" s="85">
        <f t="shared" si="49"/>
        <v>60632.596249999995</v>
      </c>
      <c r="AA219" s="80" t="str" cm="1">
        <f t="array" ref="AA219">_xlfn.IFS(V219&gt;=150000,"High Cost",V219&gt;=0,"Normal Cost")</f>
        <v>Normal Cost</v>
      </c>
      <c r="AB219" s="85">
        <f t="shared" si="44"/>
        <v>0</v>
      </c>
      <c r="AC219" s="84">
        <f t="shared" si="45"/>
        <v>58632.596249999995</v>
      </c>
      <c r="AD219" s="80" t="str" cm="1">
        <f t="array" ref="AD219">_xlfn.IFS(E219&gt;=60,"Senior ",E219&gt;=18,"Adult",E219&gt;=0,"Child")</f>
        <v xml:space="preserve">Senior </v>
      </c>
      <c r="AE219" s="80" t="str">
        <f t="shared" si="46"/>
        <v>June</v>
      </c>
      <c r="AF219" s="80" t="str">
        <f t="shared" si="47"/>
        <v>00218</v>
      </c>
      <c r="AG219" s="80" t="str">
        <f t="shared" si="48"/>
        <v>Daniel-Male</v>
      </c>
      <c r="AH219" s="85">
        <f t="shared" si="50"/>
        <v>112153.55602395827</v>
      </c>
    </row>
    <row r="220" spans="1:34" x14ac:dyDescent="0.3">
      <c r="A220" s="83">
        <v>45832</v>
      </c>
      <c r="B220" s="80" t="s">
        <v>2093</v>
      </c>
      <c r="C220" s="80" t="s">
        <v>1863</v>
      </c>
      <c r="D220" s="80" t="s">
        <v>1847</v>
      </c>
      <c r="E220" s="80">
        <v>72</v>
      </c>
      <c r="F220" s="80" t="s">
        <v>1872</v>
      </c>
      <c r="G220" s="80" t="s">
        <v>1886</v>
      </c>
      <c r="H220" s="80" t="s">
        <v>1887</v>
      </c>
      <c r="I220" s="80" t="s">
        <v>1843</v>
      </c>
      <c r="J220" s="80" t="s">
        <v>1848</v>
      </c>
      <c r="K220" s="80">
        <v>2</v>
      </c>
      <c r="L220" s="85">
        <v>11058</v>
      </c>
      <c r="M220" s="80">
        <v>10</v>
      </c>
      <c r="N220" s="80">
        <v>7.5</v>
      </c>
      <c r="O220" s="80" t="s">
        <v>372</v>
      </c>
      <c r="P220" s="80" t="s">
        <v>1837</v>
      </c>
      <c r="Q220" s="80" t="s">
        <v>649</v>
      </c>
      <c r="R220" s="85">
        <f t="shared" si="39"/>
        <v>22116</v>
      </c>
      <c r="S220" s="85">
        <f t="shared" si="40"/>
        <v>2211.6</v>
      </c>
      <c r="T220" s="85">
        <f t="shared" si="41"/>
        <v>19904.400000000001</v>
      </c>
      <c r="U220" s="80">
        <f t="shared" si="42"/>
        <v>1492.8300000000002</v>
      </c>
      <c r="V220" s="85">
        <f t="shared" si="43"/>
        <v>21397.230000000003</v>
      </c>
      <c r="W220" s="81">
        <v>7.4999999999999997E-2</v>
      </c>
      <c r="X220" s="85">
        <f t="shared" si="51"/>
        <v>1492.8300000000002</v>
      </c>
      <c r="Y220" s="80">
        <v>2000</v>
      </c>
      <c r="Z220" s="85">
        <f t="shared" si="49"/>
        <v>23397.230000000003</v>
      </c>
      <c r="AA220" s="80" t="str" cm="1">
        <f t="array" ref="AA220">_xlfn.IFS(V220&gt;=150000,"High Cost",V220&gt;=0,"Normal Cost")</f>
        <v>Normal Cost</v>
      </c>
      <c r="AB220" s="85">
        <f t="shared" si="44"/>
        <v>0</v>
      </c>
      <c r="AC220" s="84">
        <f t="shared" si="45"/>
        <v>21397.230000000003</v>
      </c>
      <c r="AD220" s="80" t="str" cm="1">
        <f t="array" ref="AD220">_xlfn.IFS(E220&gt;=60,"Senior ",E220&gt;=18,"Adult",E220&gt;=0,"Child")</f>
        <v xml:space="preserve">Senior </v>
      </c>
      <c r="AE220" s="80" t="str">
        <f t="shared" si="46"/>
        <v>June</v>
      </c>
      <c r="AF220" s="80" t="str">
        <f t="shared" si="47"/>
        <v>00219</v>
      </c>
      <c r="AG220" s="80" t="str">
        <f t="shared" si="48"/>
        <v>Esther-Male</v>
      </c>
      <c r="AH220" s="85">
        <f t="shared" si="50"/>
        <v>112153.55602395827</v>
      </c>
    </row>
    <row r="221" spans="1:34" x14ac:dyDescent="0.3">
      <c r="A221" s="83">
        <v>45846</v>
      </c>
      <c r="B221" s="80" t="s">
        <v>2094</v>
      </c>
      <c r="C221" s="80" t="s">
        <v>1830</v>
      </c>
      <c r="D221" s="80" t="s">
        <v>1847</v>
      </c>
      <c r="E221" s="80">
        <v>38</v>
      </c>
      <c r="F221" s="80" t="s">
        <v>1832</v>
      </c>
      <c r="G221" s="80" t="s">
        <v>1833</v>
      </c>
      <c r="H221" s="80" t="s">
        <v>1834</v>
      </c>
      <c r="I221" s="80" t="s">
        <v>1866</v>
      </c>
      <c r="J221" s="80" t="s">
        <v>1858</v>
      </c>
      <c r="K221" s="80">
        <v>1</v>
      </c>
      <c r="L221" s="85">
        <v>11537</v>
      </c>
      <c r="M221" s="80">
        <v>10</v>
      </c>
      <c r="N221" s="80">
        <v>7.5</v>
      </c>
      <c r="O221" s="80" t="s">
        <v>384</v>
      </c>
      <c r="P221" s="80" t="s">
        <v>1852</v>
      </c>
      <c r="Q221" s="80" t="s">
        <v>649</v>
      </c>
      <c r="R221" s="85">
        <f t="shared" si="39"/>
        <v>11537</v>
      </c>
      <c r="S221" s="85">
        <f t="shared" si="40"/>
        <v>1153.7</v>
      </c>
      <c r="T221" s="85">
        <f t="shared" si="41"/>
        <v>10383.299999999999</v>
      </c>
      <c r="U221" s="80">
        <f t="shared" si="42"/>
        <v>778.74749999999995</v>
      </c>
      <c r="V221" s="85">
        <f t="shared" si="43"/>
        <v>11162.047499999999</v>
      </c>
      <c r="W221" s="81">
        <v>7.4999999999999997E-2</v>
      </c>
      <c r="X221" s="85">
        <f t="shared" si="51"/>
        <v>778.74749999999995</v>
      </c>
      <c r="Y221" s="80">
        <v>2000</v>
      </c>
      <c r="Z221" s="85">
        <f t="shared" si="49"/>
        <v>13162.047499999999</v>
      </c>
      <c r="AA221" s="80" t="str" cm="1">
        <f t="array" ref="AA221">_xlfn.IFS(V221&gt;=150000,"High Cost",V221&gt;=0,"Normal Cost")</f>
        <v>Normal Cost</v>
      </c>
      <c r="AB221" s="85">
        <f t="shared" si="44"/>
        <v>0</v>
      </c>
      <c r="AC221" s="84">
        <f t="shared" si="45"/>
        <v>11162.047499999999</v>
      </c>
      <c r="AD221" s="80" t="str" cm="1">
        <f t="array" ref="AD221">_xlfn.IFS(E221&gt;=60,"Senior ",E221&gt;=18,"Adult",E221&gt;=0,"Child")</f>
        <v>Adult</v>
      </c>
      <c r="AE221" s="80" t="str">
        <f t="shared" si="46"/>
        <v>July</v>
      </c>
      <c r="AF221" s="80" t="str">
        <f t="shared" si="47"/>
        <v>00220</v>
      </c>
      <c r="AG221" s="80" t="str">
        <f t="shared" si="48"/>
        <v>Joy-Male</v>
      </c>
      <c r="AH221" s="85">
        <f t="shared" si="50"/>
        <v>112153.55602395827</v>
      </c>
    </row>
    <row r="222" spans="1:34" x14ac:dyDescent="0.3">
      <c r="A222" s="83">
        <v>45861</v>
      </c>
      <c r="B222" s="80" t="s">
        <v>2095</v>
      </c>
      <c r="C222" s="80" t="s">
        <v>1871</v>
      </c>
      <c r="D222" s="80" t="s">
        <v>1847</v>
      </c>
      <c r="E222" s="80">
        <v>17</v>
      </c>
      <c r="F222" s="80" t="s">
        <v>1872</v>
      </c>
      <c r="G222" s="80" t="s">
        <v>1886</v>
      </c>
      <c r="H222" s="80" t="s">
        <v>1887</v>
      </c>
      <c r="I222" s="80" t="s">
        <v>1851</v>
      </c>
      <c r="J222" s="80" t="s">
        <v>1836</v>
      </c>
      <c r="K222" s="80">
        <v>5</v>
      </c>
      <c r="L222" s="85">
        <v>5495</v>
      </c>
      <c r="M222" s="80">
        <v>15</v>
      </c>
      <c r="N222" s="80">
        <v>7.5</v>
      </c>
      <c r="O222" s="80" t="s">
        <v>392</v>
      </c>
      <c r="P222" s="80" t="s">
        <v>1837</v>
      </c>
      <c r="Q222" s="80" t="s">
        <v>665</v>
      </c>
      <c r="R222" s="85">
        <f t="shared" si="39"/>
        <v>27475</v>
      </c>
      <c r="S222" s="85">
        <f t="shared" si="40"/>
        <v>4121.25</v>
      </c>
      <c r="T222" s="85">
        <f t="shared" si="41"/>
        <v>23353.75</v>
      </c>
      <c r="U222" s="80">
        <f t="shared" si="42"/>
        <v>1751.53125</v>
      </c>
      <c r="V222" s="85">
        <f t="shared" si="43"/>
        <v>25105.28125</v>
      </c>
      <c r="W222" s="81">
        <v>7.4999999999999997E-2</v>
      </c>
      <c r="X222" s="85">
        <f t="shared" si="51"/>
        <v>1751.53125</v>
      </c>
      <c r="Y222" s="80">
        <v>2000</v>
      </c>
      <c r="Z222" s="85">
        <f t="shared" si="49"/>
        <v>27105.28125</v>
      </c>
      <c r="AA222" s="80" t="str" cm="1">
        <f t="array" ref="AA222">_xlfn.IFS(V222&gt;=150000,"High Cost",V222&gt;=0,"Normal Cost")</f>
        <v>Normal Cost</v>
      </c>
      <c r="AB222" s="85">
        <f t="shared" si="44"/>
        <v>0</v>
      </c>
      <c r="AC222" s="84">
        <f t="shared" si="45"/>
        <v>25105.28125</v>
      </c>
      <c r="AD222" s="80" t="str" cm="1">
        <f t="array" ref="AD222">_xlfn.IFS(E222&gt;=60,"Senior ",E222&gt;=18,"Adult",E222&gt;=0,"Child")</f>
        <v>Child</v>
      </c>
      <c r="AE222" s="80" t="str">
        <f t="shared" si="46"/>
        <v>July</v>
      </c>
      <c r="AF222" s="80" t="str">
        <f t="shared" si="47"/>
        <v>00221</v>
      </c>
      <c r="AG222" s="80" t="str">
        <f t="shared" si="48"/>
        <v>Farouk-Male</v>
      </c>
      <c r="AH222" s="85">
        <f t="shared" si="50"/>
        <v>112153.55602395827</v>
      </c>
    </row>
    <row r="223" spans="1:34" x14ac:dyDescent="0.3">
      <c r="A223" s="83">
        <v>45832</v>
      </c>
      <c r="B223" s="80" t="s">
        <v>2096</v>
      </c>
      <c r="C223" s="80" t="s">
        <v>1871</v>
      </c>
      <c r="D223" s="80" t="s">
        <v>1831</v>
      </c>
      <c r="E223" s="80">
        <v>84</v>
      </c>
      <c r="F223" s="80" t="s">
        <v>1864</v>
      </c>
      <c r="G223" s="80" t="s">
        <v>1868</v>
      </c>
      <c r="H223" s="80" t="s">
        <v>1869</v>
      </c>
      <c r="I223" s="80" t="s">
        <v>1861</v>
      </c>
      <c r="J223" s="80" t="s">
        <v>1836</v>
      </c>
      <c r="K223" s="80">
        <v>2</v>
      </c>
      <c r="L223" s="85">
        <v>54809</v>
      </c>
      <c r="M223" s="80">
        <v>5</v>
      </c>
      <c r="N223" s="80">
        <v>7.5</v>
      </c>
      <c r="O223" s="80" t="s">
        <v>392</v>
      </c>
      <c r="P223" s="80" t="s">
        <v>1837</v>
      </c>
      <c r="Q223" s="80" t="s">
        <v>665</v>
      </c>
      <c r="R223" s="85">
        <f t="shared" si="39"/>
        <v>109618</v>
      </c>
      <c r="S223" s="85">
        <f t="shared" si="40"/>
        <v>5480.9000000000005</v>
      </c>
      <c r="T223" s="85">
        <f t="shared" si="41"/>
        <v>104137.1</v>
      </c>
      <c r="U223" s="80">
        <f t="shared" si="42"/>
        <v>7810.2825000000003</v>
      </c>
      <c r="V223" s="85">
        <f t="shared" si="43"/>
        <v>111947.38250000001</v>
      </c>
      <c r="W223" s="81">
        <v>7.4999999999999997E-2</v>
      </c>
      <c r="X223" s="85">
        <f t="shared" si="51"/>
        <v>7810.2825000000003</v>
      </c>
      <c r="Y223" s="80">
        <v>2000</v>
      </c>
      <c r="Z223" s="85">
        <f t="shared" si="49"/>
        <v>113947.38250000001</v>
      </c>
      <c r="AA223" s="80" t="str" cm="1">
        <f t="array" ref="AA223">_xlfn.IFS(V223&gt;=150000,"High Cost",V223&gt;=0,"Normal Cost")</f>
        <v>Normal Cost</v>
      </c>
      <c r="AB223" s="85">
        <f t="shared" si="44"/>
        <v>0</v>
      </c>
      <c r="AC223" s="84">
        <f t="shared" si="45"/>
        <v>111947.38250000001</v>
      </c>
      <c r="AD223" s="80" t="str" cm="1">
        <f t="array" ref="AD223">_xlfn.IFS(E223&gt;=60,"Senior ",E223&gt;=18,"Adult",E223&gt;=0,"Child")</f>
        <v xml:space="preserve">Senior </v>
      </c>
      <c r="AE223" s="80" t="str">
        <f t="shared" si="46"/>
        <v>June</v>
      </c>
      <c r="AF223" s="80" t="str">
        <f t="shared" si="47"/>
        <v>00222</v>
      </c>
      <c r="AG223" s="80" t="str">
        <f t="shared" si="48"/>
        <v>Farouk-Female</v>
      </c>
      <c r="AH223" s="85">
        <f t="shared" si="50"/>
        <v>112153.55602395827</v>
      </c>
    </row>
    <row r="224" spans="1:34" x14ac:dyDescent="0.3">
      <c r="A224" s="83">
        <v>45841</v>
      </c>
      <c r="B224" s="80" t="s">
        <v>2097</v>
      </c>
      <c r="C224" s="80" t="s">
        <v>1884</v>
      </c>
      <c r="D224" s="80" t="s">
        <v>1831</v>
      </c>
      <c r="E224" s="80">
        <v>25</v>
      </c>
      <c r="F224" s="80" t="s">
        <v>1832</v>
      </c>
      <c r="G224" s="80" t="s">
        <v>1860</v>
      </c>
      <c r="H224" s="80" t="s">
        <v>1834</v>
      </c>
      <c r="I224" s="80" t="s">
        <v>1851</v>
      </c>
      <c r="J224" s="80" t="s">
        <v>1848</v>
      </c>
      <c r="K224" s="80">
        <v>2</v>
      </c>
      <c r="L224" s="85">
        <v>8177</v>
      </c>
      <c r="M224" s="80">
        <v>15</v>
      </c>
      <c r="N224" s="80">
        <v>7.5</v>
      </c>
      <c r="O224" s="80" t="s">
        <v>372</v>
      </c>
      <c r="P224" s="80" t="s">
        <v>1837</v>
      </c>
      <c r="Q224" s="80" t="s">
        <v>643</v>
      </c>
      <c r="R224" s="85">
        <f t="shared" si="39"/>
        <v>16354</v>
      </c>
      <c r="S224" s="85">
        <f t="shared" si="40"/>
        <v>2453.1</v>
      </c>
      <c r="T224" s="85">
        <f t="shared" si="41"/>
        <v>13900.9</v>
      </c>
      <c r="U224" s="80">
        <f t="shared" si="42"/>
        <v>1042.5674999999999</v>
      </c>
      <c r="V224" s="85">
        <f t="shared" si="43"/>
        <v>14943.467499999999</v>
      </c>
      <c r="W224" s="81">
        <v>7.4999999999999997E-2</v>
      </c>
      <c r="X224" s="85">
        <f t="shared" si="51"/>
        <v>1042.5674999999999</v>
      </c>
      <c r="Y224" s="80">
        <v>2000</v>
      </c>
      <c r="Z224" s="85">
        <f t="shared" si="49"/>
        <v>16943.467499999999</v>
      </c>
      <c r="AA224" s="80" t="str" cm="1">
        <f t="array" ref="AA224">_xlfn.IFS(V224&gt;=150000,"High Cost",V224&gt;=0,"Normal Cost")</f>
        <v>Normal Cost</v>
      </c>
      <c r="AB224" s="85">
        <f t="shared" si="44"/>
        <v>0</v>
      </c>
      <c r="AC224" s="84">
        <f t="shared" si="45"/>
        <v>14943.467499999999</v>
      </c>
      <c r="AD224" s="80" t="str" cm="1">
        <f t="array" ref="AD224">_xlfn.IFS(E224&gt;=60,"Senior ",E224&gt;=18,"Adult",E224&gt;=0,"Child")</f>
        <v>Adult</v>
      </c>
      <c r="AE224" s="80" t="str">
        <f t="shared" si="46"/>
        <v>July</v>
      </c>
      <c r="AF224" s="80" t="str">
        <f t="shared" si="47"/>
        <v>00223</v>
      </c>
      <c r="AG224" s="80" t="str">
        <f t="shared" si="48"/>
        <v>Kabir-Female</v>
      </c>
      <c r="AH224" s="85">
        <f t="shared" si="50"/>
        <v>112153.55602395827</v>
      </c>
    </row>
    <row r="225" spans="1:34" x14ac:dyDescent="0.3">
      <c r="A225" s="83">
        <v>45861</v>
      </c>
      <c r="B225" s="80" t="s">
        <v>2098</v>
      </c>
      <c r="C225" s="80" t="s">
        <v>1863</v>
      </c>
      <c r="D225" s="80" t="s">
        <v>1847</v>
      </c>
      <c r="E225" s="80">
        <v>25</v>
      </c>
      <c r="F225" s="80" t="s">
        <v>1864</v>
      </c>
      <c r="G225" s="80" t="s">
        <v>1868</v>
      </c>
      <c r="H225" s="80" t="s">
        <v>1869</v>
      </c>
      <c r="I225" s="80" t="s">
        <v>1835</v>
      </c>
      <c r="J225" s="80" t="s">
        <v>1858</v>
      </c>
      <c r="K225" s="80">
        <v>3</v>
      </c>
      <c r="L225" s="85">
        <v>49170</v>
      </c>
      <c r="M225" s="80">
        <v>15</v>
      </c>
      <c r="N225" s="80">
        <v>7.5</v>
      </c>
      <c r="O225" s="80" t="s">
        <v>392</v>
      </c>
      <c r="P225" s="80" t="s">
        <v>1844</v>
      </c>
      <c r="Q225" s="80" t="s">
        <v>643</v>
      </c>
      <c r="R225" s="85">
        <f t="shared" si="39"/>
        <v>147510</v>
      </c>
      <c r="S225" s="85">
        <f t="shared" si="40"/>
        <v>22126.5</v>
      </c>
      <c r="T225" s="85">
        <f t="shared" si="41"/>
        <v>125383.5</v>
      </c>
      <c r="U225" s="80">
        <f t="shared" si="42"/>
        <v>9403.7624999999989</v>
      </c>
      <c r="V225" s="85">
        <f t="shared" si="43"/>
        <v>134787.26250000001</v>
      </c>
      <c r="W225" s="81">
        <v>7.4999999999999997E-2</v>
      </c>
      <c r="X225" s="85">
        <f t="shared" si="51"/>
        <v>9403.7624999999989</v>
      </c>
      <c r="Y225" s="80">
        <v>2000</v>
      </c>
      <c r="Z225" s="85">
        <f t="shared" si="49"/>
        <v>136787.26250000001</v>
      </c>
      <c r="AA225" s="80" t="str" cm="1">
        <f t="array" ref="AA225">_xlfn.IFS(V225&gt;=150000,"High Cost",V225&gt;=0,"Normal Cost")</f>
        <v>Normal Cost</v>
      </c>
      <c r="AB225" s="85">
        <f t="shared" si="44"/>
        <v>13478.726250000002</v>
      </c>
      <c r="AC225" s="84">
        <f t="shared" si="45"/>
        <v>121308.53625</v>
      </c>
      <c r="AD225" s="80" t="str" cm="1">
        <f t="array" ref="AD225">_xlfn.IFS(E225&gt;=60,"Senior ",E225&gt;=18,"Adult",E225&gt;=0,"Child")</f>
        <v>Adult</v>
      </c>
      <c r="AE225" s="80" t="str">
        <f t="shared" si="46"/>
        <v>July</v>
      </c>
      <c r="AF225" s="80" t="str">
        <f t="shared" si="47"/>
        <v>00224</v>
      </c>
      <c r="AG225" s="80" t="str">
        <f t="shared" si="48"/>
        <v>Esther-Male</v>
      </c>
      <c r="AH225" s="85">
        <f t="shared" si="50"/>
        <v>112153.55602395827</v>
      </c>
    </row>
    <row r="226" spans="1:34" x14ac:dyDescent="0.3">
      <c r="A226" s="83">
        <v>45853</v>
      </c>
      <c r="B226" s="80" t="s">
        <v>2099</v>
      </c>
      <c r="C226" s="80" t="s">
        <v>1839</v>
      </c>
      <c r="D226" s="80" t="s">
        <v>1831</v>
      </c>
      <c r="E226" s="80">
        <v>85</v>
      </c>
      <c r="F226" s="80" t="s">
        <v>1855</v>
      </c>
      <c r="G226" s="80" t="s">
        <v>1856</v>
      </c>
      <c r="H226" s="80" t="s">
        <v>1857</v>
      </c>
      <c r="I226" s="80" t="s">
        <v>1866</v>
      </c>
      <c r="J226" s="80" t="s">
        <v>1848</v>
      </c>
      <c r="K226" s="80">
        <v>2</v>
      </c>
      <c r="L226" s="85">
        <v>2230</v>
      </c>
      <c r="M226" s="80">
        <v>0</v>
      </c>
      <c r="N226" s="80">
        <v>7.5</v>
      </c>
      <c r="O226" s="80" t="s">
        <v>392</v>
      </c>
      <c r="P226" s="80" t="s">
        <v>1837</v>
      </c>
      <c r="Q226" s="80" t="s">
        <v>649</v>
      </c>
      <c r="R226" s="85">
        <f t="shared" si="39"/>
        <v>4460</v>
      </c>
      <c r="S226" s="85">
        <f t="shared" si="40"/>
        <v>0</v>
      </c>
      <c r="T226" s="85">
        <f t="shared" si="41"/>
        <v>4460</v>
      </c>
      <c r="U226" s="80">
        <f t="shared" si="42"/>
        <v>334.5</v>
      </c>
      <c r="V226" s="85">
        <f t="shared" si="43"/>
        <v>4794.5</v>
      </c>
      <c r="W226" s="81">
        <v>7.4999999999999997E-2</v>
      </c>
      <c r="X226" s="85">
        <f t="shared" si="51"/>
        <v>334.5</v>
      </c>
      <c r="Y226" s="80">
        <v>2000</v>
      </c>
      <c r="Z226" s="85">
        <f t="shared" si="49"/>
        <v>6794.5</v>
      </c>
      <c r="AA226" s="80" t="str" cm="1">
        <f t="array" ref="AA226">_xlfn.IFS(V226&gt;=150000,"High Cost",V226&gt;=0,"Normal Cost")</f>
        <v>Normal Cost</v>
      </c>
      <c r="AB226" s="85">
        <f t="shared" si="44"/>
        <v>0</v>
      </c>
      <c r="AC226" s="84">
        <f t="shared" si="45"/>
        <v>4794.5</v>
      </c>
      <c r="AD226" s="80" t="str" cm="1">
        <f t="array" ref="AD226">_xlfn.IFS(E226&gt;=60,"Senior ",E226&gt;=18,"Adult",E226&gt;=0,"Child")</f>
        <v xml:space="preserve">Senior </v>
      </c>
      <c r="AE226" s="80" t="str">
        <f t="shared" si="46"/>
        <v>July</v>
      </c>
      <c r="AF226" s="80" t="str">
        <f t="shared" si="47"/>
        <v>00225</v>
      </c>
      <c r="AG226" s="80" t="str">
        <f t="shared" si="48"/>
        <v>Bello-Female</v>
      </c>
      <c r="AH226" s="85">
        <f t="shared" si="50"/>
        <v>112153.55602395827</v>
      </c>
    </row>
    <row r="227" spans="1:34" x14ac:dyDescent="0.3">
      <c r="A227" s="83">
        <v>45834</v>
      </c>
      <c r="B227" s="80" t="s">
        <v>2100</v>
      </c>
      <c r="C227" s="80" t="s">
        <v>1884</v>
      </c>
      <c r="D227" s="80" t="s">
        <v>1831</v>
      </c>
      <c r="E227" s="80">
        <v>20</v>
      </c>
      <c r="F227" s="80" t="s">
        <v>1872</v>
      </c>
      <c r="G227" s="80" t="s">
        <v>1873</v>
      </c>
      <c r="H227" s="80" t="s">
        <v>1874</v>
      </c>
      <c r="I227" s="80" t="s">
        <v>1835</v>
      </c>
      <c r="J227" s="80" t="s">
        <v>1858</v>
      </c>
      <c r="K227" s="80">
        <v>4</v>
      </c>
      <c r="L227" s="85">
        <v>19656</v>
      </c>
      <c r="M227" s="80">
        <v>15</v>
      </c>
      <c r="N227" s="80">
        <v>7.5</v>
      </c>
      <c r="O227" s="80" t="s">
        <v>372</v>
      </c>
      <c r="P227" s="80" t="s">
        <v>1844</v>
      </c>
      <c r="Q227" s="80" t="s">
        <v>636</v>
      </c>
      <c r="R227" s="85">
        <f t="shared" si="39"/>
        <v>78624</v>
      </c>
      <c r="S227" s="85">
        <f t="shared" si="40"/>
        <v>11793.6</v>
      </c>
      <c r="T227" s="85">
        <f t="shared" si="41"/>
        <v>66830.399999999994</v>
      </c>
      <c r="U227" s="80">
        <f t="shared" si="42"/>
        <v>5012.28</v>
      </c>
      <c r="V227" s="85">
        <f t="shared" si="43"/>
        <v>71842.679999999993</v>
      </c>
      <c r="W227" s="81">
        <v>7.4999999999999997E-2</v>
      </c>
      <c r="X227" s="85">
        <f t="shared" si="51"/>
        <v>5012.28</v>
      </c>
      <c r="Y227" s="80">
        <v>2000</v>
      </c>
      <c r="Z227" s="85">
        <f t="shared" si="49"/>
        <v>73842.679999999993</v>
      </c>
      <c r="AA227" s="80" t="str" cm="1">
        <f t="array" ref="AA227">_xlfn.IFS(V227&gt;=150000,"High Cost",V227&gt;=0,"Normal Cost")</f>
        <v>Normal Cost</v>
      </c>
      <c r="AB227" s="85">
        <f t="shared" si="44"/>
        <v>7184.268</v>
      </c>
      <c r="AC227" s="84">
        <f t="shared" si="45"/>
        <v>64658.411999999997</v>
      </c>
      <c r="AD227" s="80" t="str" cm="1">
        <f t="array" ref="AD227">_xlfn.IFS(E227&gt;=60,"Senior ",E227&gt;=18,"Adult",E227&gt;=0,"Child")</f>
        <v>Adult</v>
      </c>
      <c r="AE227" s="80" t="str">
        <f t="shared" si="46"/>
        <v>June</v>
      </c>
      <c r="AF227" s="80" t="str">
        <f t="shared" si="47"/>
        <v>00226</v>
      </c>
      <c r="AG227" s="80" t="str">
        <f t="shared" si="48"/>
        <v>Kabir-Female</v>
      </c>
      <c r="AH227" s="85">
        <f t="shared" si="50"/>
        <v>112153.55602395827</v>
      </c>
    </row>
    <row r="228" spans="1:34" x14ac:dyDescent="0.3">
      <c r="A228" s="83">
        <v>45815</v>
      </c>
      <c r="B228" s="80" t="s">
        <v>2101</v>
      </c>
      <c r="C228" s="80" t="s">
        <v>106</v>
      </c>
      <c r="D228" s="80" t="s">
        <v>1847</v>
      </c>
      <c r="E228" s="80">
        <v>5</v>
      </c>
      <c r="F228" s="80" t="s">
        <v>1855</v>
      </c>
      <c r="G228" s="80" t="s">
        <v>1878</v>
      </c>
      <c r="H228" s="80" t="s">
        <v>1857</v>
      </c>
      <c r="I228" s="80" t="s">
        <v>1866</v>
      </c>
      <c r="J228" s="80" t="s">
        <v>1836</v>
      </c>
      <c r="K228" s="80">
        <v>2</v>
      </c>
      <c r="L228" s="85">
        <v>60137</v>
      </c>
      <c r="M228" s="80">
        <v>5</v>
      </c>
      <c r="N228" s="80">
        <v>7.5</v>
      </c>
      <c r="O228" s="80" t="s">
        <v>372</v>
      </c>
      <c r="P228" s="80" t="s">
        <v>1837</v>
      </c>
      <c r="Q228" s="80" t="s">
        <v>636</v>
      </c>
      <c r="R228" s="85">
        <f t="shared" si="39"/>
        <v>120274</v>
      </c>
      <c r="S228" s="85">
        <f t="shared" si="40"/>
        <v>6013.7000000000007</v>
      </c>
      <c r="T228" s="85">
        <f t="shared" si="41"/>
        <v>114260.3</v>
      </c>
      <c r="U228" s="80">
        <f t="shared" si="42"/>
        <v>8569.5224999999991</v>
      </c>
      <c r="V228" s="85">
        <f t="shared" si="43"/>
        <v>122829.82250000001</v>
      </c>
      <c r="W228" s="81">
        <v>7.4999999999999997E-2</v>
      </c>
      <c r="X228" s="85">
        <f t="shared" si="51"/>
        <v>8569.5224999999991</v>
      </c>
      <c r="Y228" s="80">
        <v>2000</v>
      </c>
      <c r="Z228" s="85">
        <f t="shared" si="49"/>
        <v>124829.82250000001</v>
      </c>
      <c r="AA228" s="80" t="str" cm="1">
        <f t="array" ref="AA228">_xlfn.IFS(V228&gt;=150000,"High Cost",V228&gt;=0,"Normal Cost")</f>
        <v>Normal Cost</v>
      </c>
      <c r="AB228" s="85">
        <f t="shared" si="44"/>
        <v>0</v>
      </c>
      <c r="AC228" s="84">
        <f t="shared" si="45"/>
        <v>122829.82250000001</v>
      </c>
      <c r="AD228" s="80" t="str" cm="1">
        <f t="array" ref="AD228">_xlfn.IFS(E228&gt;=60,"Senior ",E228&gt;=18,"Adult",E228&gt;=0,"Child")</f>
        <v>Child</v>
      </c>
      <c r="AE228" s="80" t="str">
        <f t="shared" si="46"/>
        <v>June</v>
      </c>
      <c r="AF228" s="80" t="str">
        <f t="shared" si="47"/>
        <v>00227</v>
      </c>
      <c r="AG228" s="80" t="str">
        <f t="shared" si="48"/>
        <v>Aisha-Male</v>
      </c>
      <c r="AH228" s="85">
        <f t="shared" si="50"/>
        <v>112153.55602395827</v>
      </c>
    </row>
    <row r="229" spans="1:34" x14ac:dyDescent="0.3">
      <c r="A229" s="83">
        <v>45852</v>
      </c>
      <c r="B229" s="80" t="s">
        <v>2102</v>
      </c>
      <c r="C229" s="80" t="s">
        <v>1863</v>
      </c>
      <c r="D229" s="80" t="s">
        <v>1847</v>
      </c>
      <c r="E229" s="80">
        <v>73</v>
      </c>
      <c r="F229" s="80" t="s">
        <v>1840</v>
      </c>
      <c r="G229" s="80" t="s">
        <v>1841</v>
      </c>
      <c r="H229" s="80" t="s">
        <v>1842</v>
      </c>
      <c r="I229" s="80" t="s">
        <v>1851</v>
      </c>
      <c r="J229" s="80" t="s">
        <v>1848</v>
      </c>
      <c r="K229" s="80">
        <v>5</v>
      </c>
      <c r="L229" s="85">
        <v>71572</v>
      </c>
      <c r="M229" s="80">
        <v>10</v>
      </c>
      <c r="N229" s="80">
        <v>7.5</v>
      </c>
      <c r="O229" s="80" t="s">
        <v>392</v>
      </c>
      <c r="P229" s="80" t="s">
        <v>1852</v>
      </c>
      <c r="Q229" s="80" t="s">
        <v>665</v>
      </c>
      <c r="R229" s="85">
        <f t="shared" si="39"/>
        <v>357860</v>
      </c>
      <c r="S229" s="85">
        <f t="shared" si="40"/>
        <v>35786</v>
      </c>
      <c r="T229" s="85">
        <f t="shared" si="41"/>
        <v>322074</v>
      </c>
      <c r="U229" s="80">
        <f t="shared" si="42"/>
        <v>24155.55</v>
      </c>
      <c r="V229" s="85">
        <f t="shared" si="43"/>
        <v>346229.55</v>
      </c>
      <c r="W229" s="81">
        <v>7.4999999999999997E-2</v>
      </c>
      <c r="X229" s="85">
        <f t="shared" si="51"/>
        <v>24155.55</v>
      </c>
      <c r="Y229" s="80">
        <v>2000</v>
      </c>
      <c r="Z229" s="85">
        <f t="shared" si="49"/>
        <v>348229.55</v>
      </c>
      <c r="AA229" s="80" t="str" cm="1">
        <f t="array" ref="AA229">_xlfn.IFS(V229&gt;=150000,"High Cost",V229&gt;=0,"Normal Cost")</f>
        <v>High Cost</v>
      </c>
      <c r="AB229" s="85">
        <f t="shared" si="44"/>
        <v>0</v>
      </c>
      <c r="AC229" s="84">
        <f t="shared" si="45"/>
        <v>346229.55</v>
      </c>
      <c r="AD229" s="80" t="str" cm="1">
        <f t="array" ref="AD229">_xlfn.IFS(E229&gt;=60,"Senior ",E229&gt;=18,"Adult",E229&gt;=0,"Child")</f>
        <v xml:space="preserve">Senior </v>
      </c>
      <c r="AE229" s="80" t="str">
        <f t="shared" si="46"/>
        <v>July</v>
      </c>
      <c r="AF229" s="80" t="str">
        <f t="shared" si="47"/>
        <v>00228</v>
      </c>
      <c r="AG229" s="80" t="str">
        <f t="shared" si="48"/>
        <v>Esther-Male</v>
      </c>
      <c r="AH229" s="85">
        <f t="shared" si="50"/>
        <v>112153.55602395827</v>
      </c>
    </row>
    <row r="230" spans="1:34" x14ac:dyDescent="0.3">
      <c r="A230" s="83">
        <v>45851</v>
      </c>
      <c r="B230" s="80" t="s">
        <v>2103</v>
      </c>
      <c r="C230" s="80" t="s">
        <v>1877</v>
      </c>
      <c r="D230" s="80" t="s">
        <v>1831</v>
      </c>
      <c r="E230" s="80">
        <v>29</v>
      </c>
      <c r="F230" s="80" t="s">
        <v>1832</v>
      </c>
      <c r="G230" s="80" t="s">
        <v>1833</v>
      </c>
      <c r="H230" s="80" t="s">
        <v>1834</v>
      </c>
      <c r="I230" s="80" t="s">
        <v>1843</v>
      </c>
      <c r="J230" s="80" t="s">
        <v>1858</v>
      </c>
      <c r="K230" s="80">
        <v>2</v>
      </c>
      <c r="L230" s="85">
        <v>24402</v>
      </c>
      <c r="M230" s="80">
        <v>5</v>
      </c>
      <c r="N230" s="80">
        <v>7.5</v>
      </c>
      <c r="O230" s="80" t="s">
        <v>384</v>
      </c>
      <c r="P230" s="80" t="s">
        <v>1844</v>
      </c>
      <c r="Q230" s="80" t="s">
        <v>649</v>
      </c>
      <c r="R230" s="85">
        <f t="shared" si="39"/>
        <v>48804</v>
      </c>
      <c r="S230" s="85">
        <f t="shared" si="40"/>
        <v>2440.2000000000003</v>
      </c>
      <c r="T230" s="85">
        <f t="shared" si="41"/>
        <v>46363.8</v>
      </c>
      <c r="U230" s="80">
        <f t="shared" si="42"/>
        <v>3477.2850000000003</v>
      </c>
      <c r="V230" s="85">
        <f t="shared" si="43"/>
        <v>49841.085000000006</v>
      </c>
      <c r="W230" s="81">
        <v>7.4999999999999997E-2</v>
      </c>
      <c r="X230" s="85">
        <f t="shared" si="51"/>
        <v>3477.2850000000003</v>
      </c>
      <c r="Y230" s="80">
        <v>2000</v>
      </c>
      <c r="Z230" s="85">
        <f t="shared" si="49"/>
        <v>51841.085000000006</v>
      </c>
      <c r="AA230" s="80" t="str" cm="1">
        <f t="array" ref="AA230">_xlfn.IFS(V230&gt;=150000,"High Cost",V230&gt;=0,"Normal Cost")</f>
        <v>Normal Cost</v>
      </c>
      <c r="AB230" s="85">
        <f t="shared" si="44"/>
        <v>4984.1085000000012</v>
      </c>
      <c r="AC230" s="84">
        <f t="shared" si="45"/>
        <v>44856.976500000004</v>
      </c>
      <c r="AD230" s="80" t="str" cm="1">
        <f t="array" ref="AD230">_xlfn.IFS(E230&gt;=60,"Senior ",E230&gt;=18,"Adult",E230&gt;=0,"Child")</f>
        <v>Adult</v>
      </c>
      <c r="AE230" s="80" t="str">
        <f t="shared" si="46"/>
        <v>July</v>
      </c>
      <c r="AF230" s="80" t="str">
        <f t="shared" si="47"/>
        <v>00229</v>
      </c>
      <c r="AG230" s="80" t="str">
        <f t="shared" si="48"/>
        <v>Chiamaka-Female</v>
      </c>
      <c r="AH230" s="85">
        <f t="shared" si="50"/>
        <v>112153.55602395827</v>
      </c>
    </row>
    <row r="231" spans="1:34" x14ac:dyDescent="0.3">
      <c r="A231" s="83">
        <v>45856</v>
      </c>
      <c r="B231" s="80" t="s">
        <v>2104</v>
      </c>
      <c r="C231" s="80" t="s">
        <v>1830</v>
      </c>
      <c r="D231" s="80" t="s">
        <v>1847</v>
      </c>
      <c r="E231" s="80">
        <v>36</v>
      </c>
      <c r="F231" s="80" t="s">
        <v>1855</v>
      </c>
      <c r="G231" s="80" t="s">
        <v>1856</v>
      </c>
      <c r="H231" s="80" t="s">
        <v>1857</v>
      </c>
      <c r="I231" s="80" t="s">
        <v>1835</v>
      </c>
      <c r="J231" s="80" t="s">
        <v>1836</v>
      </c>
      <c r="K231" s="80">
        <v>5</v>
      </c>
      <c r="L231" s="85">
        <v>14483</v>
      </c>
      <c r="M231" s="80">
        <v>15</v>
      </c>
      <c r="N231" s="80">
        <v>7.5</v>
      </c>
      <c r="O231" s="80" t="s">
        <v>384</v>
      </c>
      <c r="P231" s="80" t="s">
        <v>1837</v>
      </c>
      <c r="Q231" s="80" t="s">
        <v>643</v>
      </c>
      <c r="R231" s="85">
        <f t="shared" si="39"/>
        <v>72415</v>
      </c>
      <c r="S231" s="85">
        <f t="shared" si="40"/>
        <v>10862.25</v>
      </c>
      <c r="T231" s="85">
        <f t="shared" si="41"/>
        <v>61552.75</v>
      </c>
      <c r="U231" s="80">
        <f t="shared" si="42"/>
        <v>4616.4562500000002</v>
      </c>
      <c r="V231" s="85">
        <f t="shared" si="43"/>
        <v>66169.206250000003</v>
      </c>
      <c r="W231" s="81">
        <v>7.4999999999999997E-2</v>
      </c>
      <c r="X231" s="85">
        <f t="shared" si="51"/>
        <v>4616.4562500000002</v>
      </c>
      <c r="Y231" s="80">
        <v>2000</v>
      </c>
      <c r="Z231" s="85">
        <f t="shared" si="49"/>
        <v>68169.206250000003</v>
      </c>
      <c r="AA231" s="80" t="str" cm="1">
        <f t="array" ref="AA231">_xlfn.IFS(V231&gt;=150000,"High Cost",V231&gt;=0,"Normal Cost")</f>
        <v>Normal Cost</v>
      </c>
      <c r="AB231" s="85">
        <f t="shared" si="44"/>
        <v>0</v>
      </c>
      <c r="AC231" s="84">
        <f t="shared" si="45"/>
        <v>66169.206250000003</v>
      </c>
      <c r="AD231" s="80" t="str" cm="1">
        <f t="array" ref="AD231">_xlfn.IFS(E231&gt;=60,"Senior ",E231&gt;=18,"Adult",E231&gt;=0,"Child")</f>
        <v>Adult</v>
      </c>
      <c r="AE231" s="80" t="str">
        <f t="shared" si="46"/>
        <v>July</v>
      </c>
      <c r="AF231" s="80" t="str">
        <f t="shared" si="47"/>
        <v>00230</v>
      </c>
      <c r="AG231" s="80" t="str">
        <f t="shared" si="48"/>
        <v>Joy-Male</v>
      </c>
      <c r="AH231" s="85">
        <f t="shared" si="50"/>
        <v>112153.55602395827</v>
      </c>
    </row>
    <row r="232" spans="1:34" x14ac:dyDescent="0.3">
      <c r="A232" s="83">
        <v>45844</v>
      </c>
      <c r="B232" s="80" t="s">
        <v>2105</v>
      </c>
      <c r="C232" s="80" t="s">
        <v>1877</v>
      </c>
      <c r="D232" s="80" t="s">
        <v>1847</v>
      </c>
      <c r="E232" s="80">
        <v>5</v>
      </c>
      <c r="F232" s="80" t="s">
        <v>1864</v>
      </c>
      <c r="G232" s="80" t="s">
        <v>1865</v>
      </c>
      <c r="H232" s="80" t="s">
        <v>1842</v>
      </c>
      <c r="I232" s="80" t="s">
        <v>1851</v>
      </c>
      <c r="J232" s="80" t="s">
        <v>1848</v>
      </c>
      <c r="K232" s="80">
        <v>3</v>
      </c>
      <c r="L232" s="85">
        <v>26858</v>
      </c>
      <c r="M232" s="80">
        <v>0</v>
      </c>
      <c r="N232" s="80">
        <v>7.5</v>
      </c>
      <c r="O232" s="80" t="s">
        <v>372</v>
      </c>
      <c r="P232" s="80" t="s">
        <v>1837</v>
      </c>
      <c r="Q232" s="80" t="s">
        <v>665</v>
      </c>
      <c r="R232" s="85">
        <f t="shared" si="39"/>
        <v>80574</v>
      </c>
      <c r="S232" s="85">
        <f t="shared" si="40"/>
        <v>0</v>
      </c>
      <c r="T232" s="85">
        <f t="shared" si="41"/>
        <v>80574</v>
      </c>
      <c r="U232" s="80">
        <f t="shared" si="42"/>
        <v>6043.05</v>
      </c>
      <c r="V232" s="85">
        <f t="shared" si="43"/>
        <v>86617.05</v>
      </c>
      <c r="W232" s="81">
        <v>7.4999999999999997E-2</v>
      </c>
      <c r="X232" s="85">
        <f t="shared" si="51"/>
        <v>6043.05</v>
      </c>
      <c r="Y232" s="80">
        <v>2000</v>
      </c>
      <c r="Z232" s="85">
        <f t="shared" si="49"/>
        <v>88617.05</v>
      </c>
      <c r="AA232" s="80" t="str" cm="1">
        <f t="array" ref="AA232">_xlfn.IFS(V232&gt;=150000,"High Cost",V232&gt;=0,"Normal Cost")</f>
        <v>Normal Cost</v>
      </c>
      <c r="AB232" s="85">
        <f t="shared" si="44"/>
        <v>0</v>
      </c>
      <c r="AC232" s="84">
        <f t="shared" si="45"/>
        <v>86617.05</v>
      </c>
      <c r="AD232" s="80" t="str" cm="1">
        <f t="array" ref="AD232">_xlfn.IFS(E232&gt;=60,"Senior ",E232&gt;=18,"Adult",E232&gt;=0,"Child")</f>
        <v>Child</v>
      </c>
      <c r="AE232" s="80" t="str">
        <f t="shared" si="46"/>
        <v>July</v>
      </c>
      <c r="AF232" s="80" t="str">
        <f t="shared" si="47"/>
        <v>00231</v>
      </c>
      <c r="AG232" s="80" t="str">
        <f t="shared" si="48"/>
        <v>Chiamaka-Male</v>
      </c>
      <c r="AH232" s="85">
        <f t="shared" si="50"/>
        <v>112153.55602395827</v>
      </c>
    </row>
    <row r="233" spans="1:34" x14ac:dyDescent="0.3">
      <c r="A233" s="83">
        <v>45847</v>
      </c>
      <c r="B233" s="80" t="s">
        <v>2106</v>
      </c>
      <c r="C233" s="80" t="s">
        <v>1871</v>
      </c>
      <c r="D233" s="80" t="s">
        <v>1831</v>
      </c>
      <c r="E233" s="80">
        <v>57</v>
      </c>
      <c r="F233" s="80" t="s">
        <v>1840</v>
      </c>
      <c r="G233" s="80" t="s">
        <v>1890</v>
      </c>
      <c r="H233" s="80" t="s">
        <v>1891</v>
      </c>
      <c r="I233" s="80" t="s">
        <v>1861</v>
      </c>
      <c r="J233" s="80" t="s">
        <v>1836</v>
      </c>
      <c r="K233" s="80">
        <v>1</v>
      </c>
      <c r="L233" s="85">
        <v>71601</v>
      </c>
      <c r="M233" s="80">
        <v>5</v>
      </c>
      <c r="N233" s="80">
        <v>7.5</v>
      </c>
      <c r="O233" s="80" t="s">
        <v>392</v>
      </c>
      <c r="P233" s="80" t="s">
        <v>1852</v>
      </c>
      <c r="Q233" s="80" t="s">
        <v>636</v>
      </c>
      <c r="R233" s="85">
        <f t="shared" si="39"/>
        <v>71601</v>
      </c>
      <c r="S233" s="85">
        <f t="shared" si="40"/>
        <v>3580.05</v>
      </c>
      <c r="T233" s="85">
        <f t="shared" si="41"/>
        <v>68020.95</v>
      </c>
      <c r="U233" s="80">
        <f t="shared" si="42"/>
        <v>5101.57125</v>
      </c>
      <c r="V233" s="85">
        <f t="shared" si="43"/>
        <v>73122.521249999991</v>
      </c>
      <c r="W233" s="81">
        <v>7.4999999999999997E-2</v>
      </c>
      <c r="X233" s="85">
        <f t="shared" si="51"/>
        <v>5101.57125</v>
      </c>
      <c r="Y233" s="80">
        <v>2000</v>
      </c>
      <c r="Z233" s="85">
        <f t="shared" si="49"/>
        <v>75122.521249999991</v>
      </c>
      <c r="AA233" s="80" t="str" cm="1">
        <f t="array" ref="AA233">_xlfn.IFS(V233&gt;=150000,"High Cost",V233&gt;=0,"Normal Cost")</f>
        <v>Normal Cost</v>
      </c>
      <c r="AB233" s="85">
        <f t="shared" si="44"/>
        <v>0</v>
      </c>
      <c r="AC233" s="84">
        <f t="shared" si="45"/>
        <v>73122.521249999991</v>
      </c>
      <c r="AD233" s="80" t="str" cm="1">
        <f t="array" ref="AD233">_xlfn.IFS(E233&gt;=60,"Senior ",E233&gt;=18,"Adult",E233&gt;=0,"Child")</f>
        <v>Adult</v>
      </c>
      <c r="AE233" s="80" t="str">
        <f t="shared" si="46"/>
        <v>July</v>
      </c>
      <c r="AF233" s="80" t="str">
        <f t="shared" si="47"/>
        <v>00232</v>
      </c>
      <c r="AG233" s="80" t="str">
        <f t="shared" si="48"/>
        <v>Farouk-Female</v>
      </c>
      <c r="AH233" s="85">
        <f t="shared" si="50"/>
        <v>112153.55602395827</v>
      </c>
    </row>
    <row r="234" spans="1:34" x14ac:dyDescent="0.3">
      <c r="A234" s="83">
        <v>45832</v>
      </c>
      <c r="B234" s="80" t="s">
        <v>2107</v>
      </c>
      <c r="C234" s="80" t="s">
        <v>106</v>
      </c>
      <c r="D234" s="80" t="s">
        <v>1831</v>
      </c>
      <c r="E234" s="80">
        <v>30</v>
      </c>
      <c r="F234" s="80" t="s">
        <v>1832</v>
      </c>
      <c r="G234" s="80" t="s">
        <v>1860</v>
      </c>
      <c r="H234" s="80" t="s">
        <v>1834</v>
      </c>
      <c r="I234" s="80" t="s">
        <v>1835</v>
      </c>
      <c r="J234" s="80" t="s">
        <v>1848</v>
      </c>
      <c r="K234" s="80">
        <v>5</v>
      </c>
      <c r="L234" s="85">
        <v>65072</v>
      </c>
      <c r="M234" s="80">
        <v>5</v>
      </c>
      <c r="N234" s="80">
        <v>7.5</v>
      </c>
      <c r="O234" s="80" t="s">
        <v>392</v>
      </c>
      <c r="P234" s="80" t="s">
        <v>1837</v>
      </c>
      <c r="Q234" s="80" t="s">
        <v>665</v>
      </c>
      <c r="R234" s="85">
        <f t="shared" si="39"/>
        <v>325360</v>
      </c>
      <c r="S234" s="85">
        <f t="shared" si="40"/>
        <v>16268</v>
      </c>
      <c r="T234" s="85">
        <f t="shared" si="41"/>
        <v>309092</v>
      </c>
      <c r="U234" s="80">
        <f t="shared" si="42"/>
        <v>23181.899999999998</v>
      </c>
      <c r="V234" s="85">
        <f t="shared" si="43"/>
        <v>332273.90000000002</v>
      </c>
      <c r="W234" s="81">
        <v>7.4999999999999997E-2</v>
      </c>
      <c r="X234" s="85">
        <f t="shared" si="51"/>
        <v>23181.899999999998</v>
      </c>
      <c r="Y234" s="80">
        <v>2000</v>
      </c>
      <c r="Z234" s="85">
        <f t="shared" si="49"/>
        <v>334273.90000000002</v>
      </c>
      <c r="AA234" s="80" t="str" cm="1">
        <f t="array" ref="AA234">_xlfn.IFS(V234&gt;=150000,"High Cost",V234&gt;=0,"Normal Cost")</f>
        <v>High Cost</v>
      </c>
      <c r="AB234" s="85">
        <f t="shared" si="44"/>
        <v>0</v>
      </c>
      <c r="AC234" s="84">
        <f t="shared" si="45"/>
        <v>332273.90000000002</v>
      </c>
      <c r="AD234" s="80" t="str" cm="1">
        <f t="array" ref="AD234">_xlfn.IFS(E234&gt;=60,"Senior ",E234&gt;=18,"Adult",E234&gt;=0,"Child")</f>
        <v>Adult</v>
      </c>
      <c r="AE234" s="80" t="str">
        <f t="shared" si="46"/>
        <v>June</v>
      </c>
      <c r="AF234" s="80" t="str">
        <f t="shared" si="47"/>
        <v>00233</v>
      </c>
      <c r="AG234" s="80" t="str">
        <f t="shared" si="48"/>
        <v>Aisha-Female</v>
      </c>
      <c r="AH234" s="85">
        <f t="shared" si="50"/>
        <v>112153.55602395827</v>
      </c>
    </row>
    <row r="235" spans="1:34" x14ac:dyDescent="0.3">
      <c r="A235" s="83">
        <v>45814</v>
      </c>
      <c r="B235" s="80" t="s">
        <v>2108</v>
      </c>
      <c r="C235" s="80" t="s">
        <v>1871</v>
      </c>
      <c r="D235" s="80" t="s">
        <v>1831</v>
      </c>
      <c r="E235" s="80">
        <v>31</v>
      </c>
      <c r="F235" s="80" t="s">
        <v>1832</v>
      </c>
      <c r="G235" s="80" t="s">
        <v>1833</v>
      </c>
      <c r="H235" s="80" t="s">
        <v>1834</v>
      </c>
      <c r="I235" s="80" t="s">
        <v>1866</v>
      </c>
      <c r="J235" s="80" t="s">
        <v>1836</v>
      </c>
      <c r="K235" s="80">
        <v>2</v>
      </c>
      <c r="L235" s="85">
        <v>19052</v>
      </c>
      <c r="M235" s="80">
        <v>5</v>
      </c>
      <c r="N235" s="80">
        <v>7.5</v>
      </c>
      <c r="O235" s="80" t="s">
        <v>392</v>
      </c>
      <c r="P235" s="80" t="s">
        <v>1852</v>
      </c>
      <c r="Q235" s="80" t="s">
        <v>643</v>
      </c>
      <c r="R235" s="85">
        <f t="shared" si="39"/>
        <v>38104</v>
      </c>
      <c r="S235" s="85">
        <f t="shared" si="40"/>
        <v>1905.2</v>
      </c>
      <c r="T235" s="85">
        <f t="shared" si="41"/>
        <v>36198.800000000003</v>
      </c>
      <c r="U235" s="80">
        <f t="shared" si="42"/>
        <v>2714.9100000000003</v>
      </c>
      <c r="V235" s="85">
        <f t="shared" si="43"/>
        <v>38913.710000000006</v>
      </c>
      <c r="W235" s="81">
        <v>7.4999999999999997E-2</v>
      </c>
      <c r="X235" s="85">
        <f t="shared" si="51"/>
        <v>2714.9100000000003</v>
      </c>
      <c r="Y235" s="80">
        <v>2000</v>
      </c>
      <c r="Z235" s="85">
        <f t="shared" si="49"/>
        <v>40913.710000000006</v>
      </c>
      <c r="AA235" s="80" t="str" cm="1">
        <f t="array" ref="AA235">_xlfn.IFS(V235&gt;=150000,"High Cost",V235&gt;=0,"Normal Cost")</f>
        <v>Normal Cost</v>
      </c>
      <c r="AB235" s="85">
        <f t="shared" si="44"/>
        <v>0</v>
      </c>
      <c r="AC235" s="84">
        <f t="shared" si="45"/>
        <v>38913.710000000006</v>
      </c>
      <c r="AD235" s="80" t="str" cm="1">
        <f t="array" ref="AD235">_xlfn.IFS(E235&gt;=60,"Senior ",E235&gt;=18,"Adult",E235&gt;=0,"Child")</f>
        <v>Adult</v>
      </c>
      <c r="AE235" s="80" t="str">
        <f t="shared" si="46"/>
        <v>June</v>
      </c>
      <c r="AF235" s="80" t="str">
        <f t="shared" si="47"/>
        <v>00234</v>
      </c>
      <c r="AG235" s="80" t="str">
        <f t="shared" si="48"/>
        <v>Farouk-Female</v>
      </c>
      <c r="AH235" s="85">
        <f t="shared" si="50"/>
        <v>112153.55602395827</v>
      </c>
    </row>
    <row r="236" spans="1:34" x14ac:dyDescent="0.3">
      <c r="A236" s="83">
        <v>45862</v>
      </c>
      <c r="B236" s="80" t="s">
        <v>2109</v>
      </c>
      <c r="C236" s="80" t="s">
        <v>1846</v>
      </c>
      <c r="D236" s="80" t="s">
        <v>1847</v>
      </c>
      <c r="E236" s="80">
        <v>63</v>
      </c>
      <c r="F236" s="80" t="s">
        <v>1864</v>
      </c>
      <c r="G236" s="80" t="s">
        <v>1865</v>
      </c>
      <c r="H236" s="80" t="s">
        <v>1842</v>
      </c>
      <c r="I236" s="80" t="s">
        <v>1851</v>
      </c>
      <c r="J236" s="80" t="s">
        <v>1858</v>
      </c>
      <c r="K236" s="80">
        <v>2</v>
      </c>
      <c r="L236" s="85">
        <v>71083</v>
      </c>
      <c r="M236" s="80">
        <v>0</v>
      </c>
      <c r="N236" s="80">
        <v>7.5</v>
      </c>
      <c r="O236" s="80" t="s">
        <v>372</v>
      </c>
      <c r="P236" s="80" t="s">
        <v>1837</v>
      </c>
      <c r="Q236" s="80" t="s">
        <v>643</v>
      </c>
      <c r="R236" s="85">
        <f t="shared" si="39"/>
        <v>142166</v>
      </c>
      <c r="S236" s="85">
        <f t="shared" si="40"/>
        <v>0</v>
      </c>
      <c r="T236" s="85">
        <f t="shared" si="41"/>
        <v>142166</v>
      </c>
      <c r="U236" s="80">
        <f t="shared" si="42"/>
        <v>10662.449999999999</v>
      </c>
      <c r="V236" s="85">
        <f t="shared" si="43"/>
        <v>152828.45000000001</v>
      </c>
      <c r="W236" s="81">
        <v>7.4999999999999997E-2</v>
      </c>
      <c r="X236" s="85">
        <f t="shared" si="51"/>
        <v>10662.449999999999</v>
      </c>
      <c r="Y236" s="80">
        <v>2000</v>
      </c>
      <c r="Z236" s="85">
        <f t="shared" si="49"/>
        <v>154828.45000000001</v>
      </c>
      <c r="AA236" s="80" t="str" cm="1">
        <f t="array" ref="AA236">_xlfn.IFS(V236&gt;=150000,"High Cost",V236&gt;=0,"Normal Cost")</f>
        <v>High Cost</v>
      </c>
      <c r="AB236" s="85">
        <f t="shared" si="44"/>
        <v>0</v>
      </c>
      <c r="AC236" s="84">
        <f t="shared" si="45"/>
        <v>152828.45000000001</v>
      </c>
      <c r="AD236" s="80" t="str" cm="1">
        <f t="array" ref="AD236">_xlfn.IFS(E236&gt;=60,"Senior ",E236&gt;=18,"Adult",E236&gt;=0,"Child")</f>
        <v xml:space="preserve">Senior </v>
      </c>
      <c r="AE236" s="80" t="str">
        <f t="shared" si="46"/>
        <v>July</v>
      </c>
      <c r="AF236" s="80" t="str">
        <f t="shared" si="47"/>
        <v>00235</v>
      </c>
      <c r="AG236" s="80" t="str">
        <f t="shared" si="48"/>
        <v>Hauwa-Male</v>
      </c>
      <c r="AH236" s="85">
        <f t="shared" si="50"/>
        <v>112153.55602395827</v>
      </c>
    </row>
    <row r="237" spans="1:34" x14ac:dyDescent="0.3">
      <c r="A237" s="83">
        <v>45832</v>
      </c>
      <c r="B237" s="80" t="s">
        <v>2110</v>
      </c>
      <c r="C237" s="80" t="s">
        <v>1877</v>
      </c>
      <c r="D237" s="80" t="s">
        <v>1847</v>
      </c>
      <c r="E237" s="80">
        <v>72</v>
      </c>
      <c r="F237" s="80" t="s">
        <v>1864</v>
      </c>
      <c r="G237" s="80" t="s">
        <v>1868</v>
      </c>
      <c r="H237" s="80" t="s">
        <v>1869</v>
      </c>
      <c r="I237" s="80" t="s">
        <v>1861</v>
      </c>
      <c r="J237" s="80" t="s">
        <v>1848</v>
      </c>
      <c r="K237" s="80">
        <v>3</v>
      </c>
      <c r="L237" s="85">
        <v>71286</v>
      </c>
      <c r="M237" s="80">
        <v>5</v>
      </c>
      <c r="N237" s="80">
        <v>7.5</v>
      </c>
      <c r="O237" s="80" t="s">
        <v>372</v>
      </c>
      <c r="P237" s="80" t="s">
        <v>1852</v>
      </c>
      <c r="Q237" s="80" t="s">
        <v>636</v>
      </c>
      <c r="R237" s="85">
        <f t="shared" si="39"/>
        <v>213858</v>
      </c>
      <c r="S237" s="85">
        <f t="shared" si="40"/>
        <v>10692.900000000001</v>
      </c>
      <c r="T237" s="85">
        <f t="shared" si="41"/>
        <v>203165.1</v>
      </c>
      <c r="U237" s="80">
        <f t="shared" si="42"/>
        <v>15237.3825</v>
      </c>
      <c r="V237" s="85">
        <f t="shared" si="43"/>
        <v>218402.48250000001</v>
      </c>
      <c r="W237" s="81">
        <v>7.4999999999999997E-2</v>
      </c>
      <c r="X237" s="85">
        <f t="shared" si="51"/>
        <v>15237.3825</v>
      </c>
      <c r="Y237" s="80">
        <v>2000</v>
      </c>
      <c r="Z237" s="85">
        <f t="shared" si="49"/>
        <v>220402.48250000001</v>
      </c>
      <c r="AA237" s="80" t="str" cm="1">
        <f t="array" ref="AA237">_xlfn.IFS(V237&gt;=150000,"High Cost",V237&gt;=0,"Normal Cost")</f>
        <v>High Cost</v>
      </c>
      <c r="AB237" s="85">
        <f t="shared" si="44"/>
        <v>0</v>
      </c>
      <c r="AC237" s="84">
        <f t="shared" si="45"/>
        <v>218402.48250000001</v>
      </c>
      <c r="AD237" s="80" t="str" cm="1">
        <f t="array" ref="AD237">_xlfn.IFS(E237&gt;=60,"Senior ",E237&gt;=18,"Adult",E237&gt;=0,"Child")</f>
        <v xml:space="preserve">Senior </v>
      </c>
      <c r="AE237" s="80" t="str">
        <f t="shared" si="46"/>
        <v>June</v>
      </c>
      <c r="AF237" s="80" t="str">
        <f t="shared" si="47"/>
        <v>00236</v>
      </c>
      <c r="AG237" s="80" t="str">
        <f t="shared" si="48"/>
        <v>Chiamaka-Male</v>
      </c>
      <c r="AH237" s="85">
        <f t="shared" si="50"/>
        <v>112153.55602395827</v>
      </c>
    </row>
    <row r="238" spans="1:34" x14ac:dyDescent="0.3">
      <c r="A238" s="83">
        <v>45842</v>
      </c>
      <c r="B238" s="80" t="s">
        <v>2111</v>
      </c>
      <c r="C238" s="80" t="s">
        <v>1877</v>
      </c>
      <c r="D238" s="80" t="s">
        <v>1831</v>
      </c>
      <c r="E238" s="80">
        <v>47</v>
      </c>
      <c r="F238" s="80" t="s">
        <v>1848</v>
      </c>
      <c r="G238" s="80" t="s">
        <v>1849</v>
      </c>
      <c r="H238" s="80" t="s">
        <v>1850</v>
      </c>
      <c r="I238" s="80" t="s">
        <v>1861</v>
      </c>
      <c r="J238" s="80" t="s">
        <v>1836</v>
      </c>
      <c r="K238" s="80">
        <v>5</v>
      </c>
      <c r="L238" s="85">
        <v>52930</v>
      </c>
      <c r="M238" s="80">
        <v>15</v>
      </c>
      <c r="N238" s="80">
        <v>7.5</v>
      </c>
      <c r="O238" s="80" t="s">
        <v>372</v>
      </c>
      <c r="P238" s="80" t="s">
        <v>1844</v>
      </c>
      <c r="Q238" s="80" t="s">
        <v>643</v>
      </c>
      <c r="R238" s="85">
        <f t="shared" si="39"/>
        <v>264650</v>
      </c>
      <c r="S238" s="85">
        <f t="shared" si="40"/>
        <v>39697.5</v>
      </c>
      <c r="T238" s="85">
        <f t="shared" si="41"/>
        <v>224952.5</v>
      </c>
      <c r="U238" s="80">
        <f t="shared" si="42"/>
        <v>16871.4375</v>
      </c>
      <c r="V238" s="85">
        <f t="shared" si="43"/>
        <v>241823.9375</v>
      </c>
      <c r="W238" s="81">
        <v>7.4999999999999997E-2</v>
      </c>
      <c r="X238" s="85">
        <f t="shared" si="51"/>
        <v>16871.4375</v>
      </c>
      <c r="Y238" s="80">
        <v>2000</v>
      </c>
      <c r="Z238" s="85">
        <f t="shared" si="49"/>
        <v>243823.9375</v>
      </c>
      <c r="AA238" s="80" t="str" cm="1">
        <f t="array" ref="AA238">_xlfn.IFS(V238&gt;=150000,"High Cost",V238&gt;=0,"Normal Cost")</f>
        <v>High Cost</v>
      </c>
      <c r="AB238" s="85">
        <f t="shared" si="44"/>
        <v>24182.393750000003</v>
      </c>
      <c r="AC238" s="84">
        <f t="shared" si="45"/>
        <v>217641.54375000001</v>
      </c>
      <c r="AD238" s="80" t="str" cm="1">
        <f t="array" ref="AD238">_xlfn.IFS(E238&gt;=60,"Senior ",E238&gt;=18,"Adult",E238&gt;=0,"Child")</f>
        <v>Adult</v>
      </c>
      <c r="AE238" s="80" t="str">
        <f t="shared" si="46"/>
        <v>July</v>
      </c>
      <c r="AF238" s="80" t="str">
        <f t="shared" si="47"/>
        <v>00237</v>
      </c>
      <c r="AG238" s="80" t="str">
        <f t="shared" si="48"/>
        <v>Chiamaka-Female</v>
      </c>
      <c r="AH238" s="85">
        <f t="shared" si="50"/>
        <v>112153.55602395827</v>
      </c>
    </row>
    <row r="239" spans="1:34" x14ac:dyDescent="0.3">
      <c r="A239" s="83">
        <v>45836</v>
      </c>
      <c r="B239" s="80" t="s">
        <v>2112</v>
      </c>
      <c r="C239" s="80" t="s">
        <v>1880</v>
      </c>
      <c r="D239" s="80" t="s">
        <v>1831</v>
      </c>
      <c r="E239" s="80">
        <v>41</v>
      </c>
      <c r="F239" s="80" t="s">
        <v>1864</v>
      </c>
      <c r="G239" s="80" t="s">
        <v>1865</v>
      </c>
      <c r="H239" s="80" t="s">
        <v>1842</v>
      </c>
      <c r="I239" s="80" t="s">
        <v>1866</v>
      </c>
      <c r="J239" s="80" t="s">
        <v>1848</v>
      </c>
      <c r="K239" s="80">
        <v>5</v>
      </c>
      <c r="L239" s="85">
        <v>29432</v>
      </c>
      <c r="M239" s="80">
        <v>10</v>
      </c>
      <c r="N239" s="80">
        <v>7.5</v>
      </c>
      <c r="O239" s="80" t="s">
        <v>384</v>
      </c>
      <c r="P239" s="80" t="s">
        <v>1837</v>
      </c>
      <c r="Q239" s="80" t="s">
        <v>665</v>
      </c>
      <c r="R239" s="85">
        <f t="shared" si="39"/>
        <v>147160</v>
      </c>
      <c r="S239" s="85">
        <f t="shared" si="40"/>
        <v>14716</v>
      </c>
      <c r="T239" s="85">
        <f t="shared" si="41"/>
        <v>132444</v>
      </c>
      <c r="U239" s="80">
        <f t="shared" si="42"/>
        <v>9933.2999999999993</v>
      </c>
      <c r="V239" s="85">
        <f t="shared" si="43"/>
        <v>142377.29999999999</v>
      </c>
      <c r="W239" s="81">
        <v>7.4999999999999997E-2</v>
      </c>
      <c r="X239" s="85">
        <f t="shared" si="51"/>
        <v>9933.2999999999993</v>
      </c>
      <c r="Y239" s="80">
        <v>2000</v>
      </c>
      <c r="Z239" s="85">
        <f t="shared" si="49"/>
        <v>144377.29999999999</v>
      </c>
      <c r="AA239" s="80" t="str" cm="1">
        <f t="array" ref="AA239">_xlfn.IFS(V239&gt;=150000,"High Cost",V239&gt;=0,"Normal Cost")</f>
        <v>Normal Cost</v>
      </c>
      <c r="AB239" s="85">
        <f t="shared" si="44"/>
        <v>0</v>
      </c>
      <c r="AC239" s="84">
        <f t="shared" si="45"/>
        <v>142377.29999999999</v>
      </c>
      <c r="AD239" s="80" t="str" cm="1">
        <f t="array" ref="AD239">_xlfn.IFS(E239&gt;=60,"Senior ",E239&gt;=18,"Adult",E239&gt;=0,"Child")</f>
        <v>Adult</v>
      </c>
      <c r="AE239" s="80" t="str">
        <f t="shared" si="46"/>
        <v>June</v>
      </c>
      <c r="AF239" s="80" t="str">
        <f t="shared" si="47"/>
        <v>00238</v>
      </c>
      <c r="AG239" s="80" t="str">
        <f t="shared" si="48"/>
        <v>Daniel-Female</v>
      </c>
      <c r="AH239" s="85">
        <f t="shared" si="50"/>
        <v>112153.55602395827</v>
      </c>
    </row>
    <row r="240" spans="1:34" x14ac:dyDescent="0.3">
      <c r="A240" s="83">
        <v>45837</v>
      </c>
      <c r="B240" s="80" t="s">
        <v>2113</v>
      </c>
      <c r="C240" s="80" t="s">
        <v>1839</v>
      </c>
      <c r="D240" s="80" t="s">
        <v>1847</v>
      </c>
      <c r="E240" s="80">
        <v>23</v>
      </c>
      <c r="F240" s="80" t="s">
        <v>1855</v>
      </c>
      <c r="G240" s="80" t="s">
        <v>1856</v>
      </c>
      <c r="H240" s="80" t="s">
        <v>1857</v>
      </c>
      <c r="I240" s="80" t="s">
        <v>1843</v>
      </c>
      <c r="J240" s="80" t="s">
        <v>1836</v>
      </c>
      <c r="K240" s="80">
        <v>3</v>
      </c>
      <c r="L240" s="85">
        <v>41998</v>
      </c>
      <c r="M240" s="80">
        <v>0</v>
      </c>
      <c r="N240" s="80">
        <v>7.5</v>
      </c>
      <c r="O240" s="80" t="s">
        <v>384</v>
      </c>
      <c r="P240" s="80" t="s">
        <v>1852</v>
      </c>
      <c r="Q240" s="80" t="s">
        <v>636</v>
      </c>
      <c r="R240" s="85">
        <f t="shared" si="39"/>
        <v>125994</v>
      </c>
      <c r="S240" s="85">
        <f t="shared" si="40"/>
        <v>0</v>
      </c>
      <c r="T240" s="85">
        <f t="shared" si="41"/>
        <v>125994</v>
      </c>
      <c r="U240" s="80">
        <f t="shared" si="42"/>
        <v>9449.5499999999993</v>
      </c>
      <c r="V240" s="85">
        <f t="shared" si="43"/>
        <v>135443.54999999999</v>
      </c>
      <c r="W240" s="81">
        <v>7.4999999999999997E-2</v>
      </c>
      <c r="X240" s="85">
        <f t="shared" si="51"/>
        <v>9449.5499999999993</v>
      </c>
      <c r="Y240" s="80">
        <v>2000</v>
      </c>
      <c r="Z240" s="85">
        <f t="shared" si="49"/>
        <v>137443.54999999999</v>
      </c>
      <c r="AA240" s="80" t="str" cm="1">
        <f t="array" ref="AA240">_xlfn.IFS(V240&gt;=150000,"High Cost",V240&gt;=0,"Normal Cost")</f>
        <v>Normal Cost</v>
      </c>
      <c r="AB240" s="85">
        <f t="shared" si="44"/>
        <v>0</v>
      </c>
      <c r="AC240" s="84">
        <f t="shared" si="45"/>
        <v>135443.54999999999</v>
      </c>
      <c r="AD240" s="80" t="str" cm="1">
        <f t="array" ref="AD240">_xlfn.IFS(E240&gt;=60,"Senior ",E240&gt;=18,"Adult",E240&gt;=0,"Child")</f>
        <v>Adult</v>
      </c>
      <c r="AE240" s="80" t="str">
        <f t="shared" si="46"/>
        <v>June</v>
      </c>
      <c r="AF240" s="80" t="str">
        <f t="shared" si="47"/>
        <v>00239</v>
      </c>
      <c r="AG240" s="80" t="str">
        <f t="shared" si="48"/>
        <v>Bello-Male</v>
      </c>
      <c r="AH240" s="85">
        <f t="shared" si="50"/>
        <v>112153.55602395827</v>
      </c>
    </row>
    <row r="241" spans="1:34" x14ac:dyDescent="0.3">
      <c r="A241" s="83">
        <v>45840</v>
      </c>
      <c r="B241" s="80" t="s">
        <v>2114</v>
      </c>
      <c r="C241" s="80" t="s">
        <v>1839</v>
      </c>
      <c r="D241" s="80" t="s">
        <v>1831</v>
      </c>
      <c r="E241" s="80">
        <v>2</v>
      </c>
      <c r="F241" s="80" t="s">
        <v>1872</v>
      </c>
      <c r="G241" s="80" t="s">
        <v>1873</v>
      </c>
      <c r="H241" s="80" t="s">
        <v>1874</v>
      </c>
      <c r="I241" s="80" t="s">
        <v>1866</v>
      </c>
      <c r="J241" s="80" t="s">
        <v>1836</v>
      </c>
      <c r="K241" s="80">
        <v>4</v>
      </c>
      <c r="L241" s="85">
        <v>36526</v>
      </c>
      <c r="M241" s="80">
        <v>15</v>
      </c>
      <c r="N241" s="80">
        <v>7.5</v>
      </c>
      <c r="O241" s="80" t="s">
        <v>392</v>
      </c>
      <c r="P241" s="80" t="s">
        <v>1837</v>
      </c>
      <c r="Q241" s="80" t="s">
        <v>636</v>
      </c>
      <c r="R241" s="85">
        <f t="shared" si="39"/>
        <v>146104</v>
      </c>
      <c r="S241" s="85">
        <f t="shared" si="40"/>
        <v>21915.599999999999</v>
      </c>
      <c r="T241" s="85">
        <f t="shared" si="41"/>
        <v>124188.4</v>
      </c>
      <c r="U241" s="80">
        <f t="shared" si="42"/>
        <v>9314.1299999999992</v>
      </c>
      <c r="V241" s="85">
        <f t="shared" si="43"/>
        <v>133502.53</v>
      </c>
      <c r="W241" s="81">
        <v>7.4999999999999997E-2</v>
      </c>
      <c r="X241" s="85">
        <f t="shared" si="51"/>
        <v>9314.1299999999992</v>
      </c>
      <c r="Y241" s="80">
        <v>2000</v>
      </c>
      <c r="Z241" s="85">
        <f t="shared" si="49"/>
        <v>135502.53</v>
      </c>
      <c r="AA241" s="80" t="str" cm="1">
        <f t="array" ref="AA241">_xlfn.IFS(V241&gt;=150000,"High Cost",V241&gt;=0,"Normal Cost")</f>
        <v>Normal Cost</v>
      </c>
      <c r="AB241" s="85">
        <f t="shared" si="44"/>
        <v>0</v>
      </c>
      <c r="AC241" s="84">
        <f t="shared" si="45"/>
        <v>133502.53</v>
      </c>
      <c r="AD241" s="80" t="str" cm="1">
        <f t="array" ref="AD241">_xlfn.IFS(E241&gt;=60,"Senior ",E241&gt;=18,"Adult",E241&gt;=0,"Child")</f>
        <v>Child</v>
      </c>
      <c r="AE241" s="80" t="str">
        <f t="shared" si="46"/>
        <v>July</v>
      </c>
      <c r="AF241" s="80" t="str">
        <f t="shared" si="47"/>
        <v>00240</v>
      </c>
      <c r="AG241" s="80" t="str">
        <f t="shared" si="48"/>
        <v>Bello-Female</v>
      </c>
      <c r="AH241" s="85">
        <f t="shared" si="50"/>
        <v>112153.55602395827</v>
      </c>
    </row>
    <row r="242" spans="1:34" x14ac:dyDescent="0.3">
      <c r="A242" s="83">
        <v>45850</v>
      </c>
      <c r="B242" s="80" t="s">
        <v>2115</v>
      </c>
      <c r="C242" s="80" t="s">
        <v>1884</v>
      </c>
      <c r="D242" s="80" t="s">
        <v>1847</v>
      </c>
      <c r="E242" s="80">
        <v>44</v>
      </c>
      <c r="F242" s="80" t="s">
        <v>1864</v>
      </c>
      <c r="G242" s="80" t="s">
        <v>1865</v>
      </c>
      <c r="H242" s="80" t="s">
        <v>1842</v>
      </c>
      <c r="I242" s="80" t="s">
        <v>1835</v>
      </c>
      <c r="J242" s="80" t="s">
        <v>1836</v>
      </c>
      <c r="K242" s="80">
        <v>5</v>
      </c>
      <c r="L242" s="85">
        <v>13575</v>
      </c>
      <c r="M242" s="80">
        <v>5</v>
      </c>
      <c r="N242" s="80">
        <v>7.5</v>
      </c>
      <c r="O242" s="80" t="s">
        <v>392</v>
      </c>
      <c r="P242" s="80" t="s">
        <v>1837</v>
      </c>
      <c r="Q242" s="80" t="s">
        <v>636</v>
      </c>
      <c r="R242" s="85">
        <f t="shared" si="39"/>
        <v>67875</v>
      </c>
      <c r="S242" s="85">
        <f t="shared" si="40"/>
        <v>3393.75</v>
      </c>
      <c r="T242" s="85">
        <f t="shared" si="41"/>
        <v>64481.25</v>
      </c>
      <c r="U242" s="80">
        <f t="shared" si="42"/>
        <v>4836.09375</v>
      </c>
      <c r="V242" s="85">
        <f t="shared" si="43"/>
        <v>69317.34375</v>
      </c>
      <c r="W242" s="81">
        <v>7.4999999999999997E-2</v>
      </c>
      <c r="X242" s="85">
        <f t="shared" si="51"/>
        <v>4836.09375</v>
      </c>
      <c r="Y242" s="80">
        <v>2000</v>
      </c>
      <c r="Z242" s="85">
        <f t="shared" si="49"/>
        <v>71317.34375</v>
      </c>
      <c r="AA242" s="80" t="str" cm="1">
        <f t="array" ref="AA242">_xlfn.IFS(V242&gt;=150000,"High Cost",V242&gt;=0,"Normal Cost")</f>
        <v>Normal Cost</v>
      </c>
      <c r="AB242" s="85">
        <f t="shared" si="44"/>
        <v>0</v>
      </c>
      <c r="AC242" s="84">
        <f t="shared" si="45"/>
        <v>69317.34375</v>
      </c>
      <c r="AD242" s="80" t="str" cm="1">
        <f t="array" ref="AD242">_xlfn.IFS(E242&gt;=60,"Senior ",E242&gt;=18,"Adult",E242&gt;=0,"Child")</f>
        <v>Adult</v>
      </c>
      <c r="AE242" s="80" t="str">
        <f t="shared" si="46"/>
        <v>July</v>
      </c>
      <c r="AF242" s="80" t="str">
        <f t="shared" si="47"/>
        <v>00241</v>
      </c>
      <c r="AG242" s="80" t="str">
        <f t="shared" si="48"/>
        <v>Kabir-Male</v>
      </c>
      <c r="AH242" s="85">
        <f t="shared" si="50"/>
        <v>112153.55602395827</v>
      </c>
    </row>
    <row r="243" spans="1:34" x14ac:dyDescent="0.3">
      <c r="A243" s="83">
        <v>45813</v>
      </c>
      <c r="B243" s="80" t="s">
        <v>2116</v>
      </c>
      <c r="C243" s="80" t="s">
        <v>1830</v>
      </c>
      <c r="D243" s="80" t="s">
        <v>1831</v>
      </c>
      <c r="E243" s="80">
        <v>69</v>
      </c>
      <c r="F243" s="80" t="s">
        <v>1832</v>
      </c>
      <c r="G243" s="80" t="s">
        <v>1833</v>
      </c>
      <c r="H243" s="80" t="s">
        <v>1834</v>
      </c>
      <c r="I243" s="80" t="s">
        <v>1843</v>
      </c>
      <c r="J243" s="80" t="s">
        <v>1848</v>
      </c>
      <c r="K243" s="80">
        <v>5</v>
      </c>
      <c r="L243" s="85">
        <v>61062</v>
      </c>
      <c r="M243" s="80">
        <v>5</v>
      </c>
      <c r="N243" s="80">
        <v>7.5</v>
      </c>
      <c r="O243" s="80" t="s">
        <v>372</v>
      </c>
      <c r="P243" s="80" t="s">
        <v>1837</v>
      </c>
      <c r="Q243" s="80" t="s">
        <v>643</v>
      </c>
      <c r="R243" s="85">
        <f t="shared" si="39"/>
        <v>305310</v>
      </c>
      <c r="S243" s="85">
        <f t="shared" si="40"/>
        <v>15265.5</v>
      </c>
      <c r="T243" s="85">
        <f t="shared" si="41"/>
        <v>290044.5</v>
      </c>
      <c r="U243" s="80">
        <f t="shared" si="42"/>
        <v>21753.337499999998</v>
      </c>
      <c r="V243" s="85">
        <f t="shared" si="43"/>
        <v>311797.83750000002</v>
      </c>
      <c r="W243" s="81">
        <v>7.4999999999999997E-2</v>
      </c>
      <c r="X243" s="85">
        <f t="shared" si="51"/>
        <v>21753.337499999998</v>
      </c>
      <c r="Y243" s="80">
        <v>2000</v>
      </c>
      <c r="Z243" s="85">
        <f t="shared" si="49"/>
        <v>313797.83750000002</v>
      </c>
      <c r="AA243" s="80" t="str" cm="1">
        <f t="array" ref="AA243">_xlfn.IFS(V243&gt;=150000,"High Cost",V243&gt;=0,"Normal Cost")</f>
        <v>High Cost</v>
      </c>
      <c r="AB243" s="85">
        <f t="shared" si="44"/>
        <v>0</v>
      </c>
      <c r="AC243" s="84">
        <f t="shared" si="45"/>
        <v>311797.83750000002</v>
      </c>
      <c r="AD243" s="80" t="str" cm="1">
        <f t="array" ref="AD243">_xlfn.IFS(E243&gt;=60,"Senior ",E243&gt;=18,"Adult",E243&gt;=0,"Child")</f>
        <v xml:space="preserve">Senior </v>
      </c>
      <c r="AE243" s="80" t="str">
        <f t="shared" si="46"/>
        <v>June</v>
      </c>
      <c r="AF243" s="80" t="str">
        <f t="shared" si="47"/>
        <v>00242</v>
      </c>
      <c r="AG243" s="80" t="str">
        <f t="shared" si="48"/>
        <v>Joy-Female</v>
      </c>
      <c r="AH243" s="85">
        <f t="shared" si="50"/>
        <v>112153.55602395827</v>
      </c>
    </row>
    <row r="244" spans="1:34" x14ac:dyDescent="0.3">
      <c r="A244" s="83">
        <v>45829</v>
      </c>
      <c r="B244" s="80" t="s">
        <v>2117</v>
      </c>
      <c r="C244" s="80" t="s">
        <v>1871</v>
      </c>
      <c r="D244" s="80" t="s">
        <v>1831</v>
      </c>
      <c r="E244" s="80">
        <v>18</v>
      </c>
      <c r="F244" s="80" t="s">
        <v>1840</v>
      </c>
      <c r="G244" s="80" t="s">
        <v>1841</v>
      </c>
      <c r="H244" s="80" t="s">
        <v>1842</v>
      </c>
      <c r="I244" s="80" t="s">
        <v>1835</v>
      </c>
      <c r="J244" s="80" t="s">
        <v>1858</v>
      </c>
      <c r="K244" s="80">
        <v>5</v>
      </c>
      <c r="L244" s="85">
        <v>72666</v>
      </c>
      <c r="M244" s="80">
        <v>10</v>
      </c>
      <c r="N244" s="80">
        <v>7.5</v>
      </c>
      <c r="O244" s="80" t="s">
        <v>372</v>
      </c>
      <c r="P244" s="80" t="s">
        <v>1837</v>
      </c>
      <c r="Q244" s="80" t="s">
        <v>636</v>
      </c>
      <c r="R244" s="85">
        <f t="shared" si="39"/>
        <v>363330</v>
      </c>
      <c r="S244" s="85">
        <f t="shared" si="40"/>
        <v>36333</v>
      </c>
      <c r="T244" s="85">
        <f t="shared" si="41"/>
        <v>326997</v>
      </c>
      <c r="U244" s="80">
        <f t="shared" si="42"/>
        <v>24524.774999999998</v>
      </c>
      <c r="V244" s="85">
        <f t="shared" si="43"/>
        <v>351521.77500000002</v>
      </c>
      <c r="W244" s="81">
        <v>7.4999999999999997E-2</v>
      </c>
      <c r="X244" s="85">
        <f t="shared" si="51"/>
        <v>24524.774999999998</v>
      </c>
      <c r="Y244" s="80">
        <v>2000</v>
      </c>
      <c r="Z244" s="85">
        <f t="shared" si="49"/>
        <v>353521.77500000002</v>
      </c>
      <c r="AA244" s="80" t="str" cm="1">
        <f t="array" ref="AA244">_xlfn.IFS(V244&gt;=150000,"High Cost",V244&gt;=0,"Normal Cost")</f>
        <v>High Cost</v>
      </c>
      <c r="AB244" s="85">
        <f t="shared" si="44"/>
        <v>0</v>
      </c>
      <c r="AC244" s="84">
        <f t="shared" si="45"/>
        <v>351521.77500000002</v>
      </c>
      <c r="AD244" s="80" t="str" cm="1">
        <f t="array" ref="AD244">_xlfn.IFS(E244&gt;=60,"Senior ",E244&gt;=18,"Adult",E244&gt;=0,"Child")</f>
        <v>Adult</v>
      </c>
      <c r="AE244" s="80" t="str">
        <f t="shared" si="46"/>
        <v>June</v>
      </c>
      <c r="AF244" s="80" t="str">
        <f t="shared" si="47"/>
        <v>00243</v>
      </c>
      <c r="AG244" s="80" t="str">
        <f t="shared" si="48"/>
        <v>Farouk-Female</v>
      </c>
      <c r="AH244" s="85">
        <f t="shared" si="50"/>
        <v>112153.55602395827</v>
      </c>
    </row>
    <row r="245" spans="1:34" x14ac:dyDescent="0.3">
      <c r="A245" s="83">
        <v>45829</v>
      </c>
      <c r="B245" s="80" t="s">
        <v>2118</v>
      </c>
      <c r="C245" s="80" t="s">
        <v>1871</v>
      </c>
      <c r="D245" s="80" t="s">
        <v>1831</v>
      </c>
      <c r="E245" s="80">
        <v>31</v>
      </c>
      <c r="F245" s="80" t="s">
        <v>1840</v>
      </c>
      <c r="G245" s="80" t="s">
        <v>1841</v>
      </c>
      <c r="H245" s="80" t="s">
        <v>1842</v>
      </c>
      <c r="I245" s="80" t="s">
        <v>1866</v>
      </c>
      <c r="J245" s="80" t="s">
        <v>1858</v>
      </c>
      <c r="K245" s="80">
        <v>1</v>
      </c>
      <c r="L245" s="85">
        <v>4062</v>
      </c>
      <c r="M245" s="80">
        <v>15</v>
      </c>
      <c r="N245" s="80">
        <v>7.5</v>
      </c>
      <c r="O245" s="80" t="s">
        <v>372</v>
      </c>
      <c r="P245" s="80" t="s">
        <v>1852</v>
      </c>
      <c r="Q245" s="80" t="s">
        <v>636</v>
      </c>
      <c r="R245" s="85">
        <f t="shared" si="39"/>
        <v>4062</v>
      </c>
      <c r="S245" s="85">
        <f t="shared" si="40"/>
        <v>609.29999999999995</v>
      </c>
      <c r="T245" s="85">
        <f t="shared" si="41"/>
        <v>3452.7</v>
      </c>
      <c r="U245" s="80">
        <f t="shared" si="42"/>
        <v>258.95249999999999</v>
      </c>
      <c r="V245" s="85">
        <f t="shared" si="43"/>
        <v>3711.6524999999997</v>
      </c>
      <c r="W245" s="81">
        <v>7.4999999999999997E-2</v>
      </c>
      <c r="X245" s="85">
        <f t="shared" si="51"/>
        <v>258.95249999999999</v>
      </c>
      <c r="Y245" s="80">
        <v>2000</v>
      </c>
      <c r="Z245" s="85">
        <f t="shared" si="49"/>
        <v>5711.6525000000001</v>
      </c>
      <c r="AA245" s="80" t="str" cm="1">
        <f t="array" ref="AA245">_xlfn.IFS(V245&gt;=150000,"High Cost",V245&gt;=0,"Normal Cost")</f>
        <v>Normal Cost</v>
      </c>
      <c r="AB245" s="85">
        <f t="shared" si="44"/>
        <v>0</v>
      </c>
      <c r="AC245" s="84">
        <f t="shared" si="45"/>
        <v>3711.6524999999997</v>
      </c>
      <c r="AD245" s="80" t="str" cm="1">
        <f t="array" ref="AD245">_xlfn.IFS(E245&gt;=60,"Senior ",E245&gt;=18,"Adult",E245&gt;=0,"Child")</f>
        <v>Adult</v>
      </c>
      <c r="AE245" s="80" t="str">
        <f t="shared" si="46"/>
        <v>June</v>
      </c>
      <c r="AF245" s="80" t="str">
        <f t="shared" si="47"/>
        <v>00244</v>
      </c>
      <c r="AG245" s="80" t="str">
        <f t="shared" si="48"/>
        <v>Farouk-Female</v>
      </c>
      <c r="AH245" s="85">
        <f t="shared" si="50"/>
        <v>112153.55602395827</v>
      </c>
    </row>
    <row r="246" spans="1:34" x14ac:dyDescent="0.3">
      <c r="A246" s="83">
        <v>45846</v>
      </c>
      <c r="B246" s="80" t="s">
        <v>2119</v>
      </c>
      <c r="C246" s="80" t="s">
        <v>1882</v>
      </c>
      <c r="D246" s="80" t="s">
        <v>1847</v>
      </c>
      <c r="E246" s="80">
        <v>65</v>
      </c>
      <c r="F246" s="80" t="s">
        <v>1840</v>
      </c>
      <c r="G246" s="80" t="s">
        <v>1890</v>
      </c>
      <c r="H246" s="80" t="s">
        <v>1891</v>
      </c>
      <c r="I246" s="80" t="s">
        <v>1835</v>
      </c>
      <c r="J246" s="80" t="s">
        <v>1836</v>
      </c>
      <c r="K246" s="80">
        <v>1</v>
      </c>
      <c r="L246" s="85">
        <v>10576</v>
      </c>
      <c r="M246" s="80">
        <v>0</v>
      </c>
      <c r="N246" s="80">
        <v>7.5</v>
      </c>
      <c r="O246" s="80" t="s">
        <v>392</v>
      </c>
      <c r="P246" s="80" t="s">
        <v>1852</v>
      </c>
      <c r="Q246" s="80" t="s">
        <v>636</v>
      </c>
      <c r="R246" s="85">
        <f t="shared" si="39"/>
        <v>10576</v>
      </c>
      <c r="S246" s="85">
        <f t="shared" si="40"/>
        <v>0</v>
      </c>
      <c r="T246" s="85">
        <f t="shared" si="41"/>
        <v>10576</v>
      </c>
      <c r="U246" s="80">
        <f t="shared" si="42"/>
        <v>793.19999999999993</v>
      </c>
      <c r="V246" s="85">
        <f t="shared" si="43"/>
        <v>11369.2</v>
      </c>
      <c r="W246" s="81">
        <v>7.4999999999999997E-2</v>
      </c>
      <c r="X246" s="85">
        <f t="shared" si="51"/>
        <v>793.19999999999993</v>
      </c>
      <c r="Y246" s="80">
        <v>2000</v>
      </c>
      <c r="Z246" s="85">
        <f t="shared" si="49"/>
        <v>13369.2</v>
      </c>
      <c r="AA246" s="80" t="str" cm="1">
        <f t="array" ref="AA246">_xlfn.IFS(V246&gt;=150000,"High Cost",V246&gt;=0,"Normal Cost")</f>
        <v>Normal Cost</v>
      </c>
      <c r="AB246" s="85">
        <f t="shared" si="44"/>
        <v>0</v>
      </c>
      <c r="AC246" s="84">
        <f t="shared" si="45"/>
        <v>11369.2</v>
      </c>
      <c r="AD246" s="80" t="str" cm="1">
        <f t="array" ref="AD246">_xlfn.IFS(E246&gt;=60,"Senior ",E246&gt;=18,"Adult",E246&gt;=0,"Child")</f>
        <v xml:space="preserve">Senior </v>
      </c>
      <c r="AE246" s="80" t="str">
        <f t="shared" si="46"/>
        <v>July</v>
      </c>
      <c r="AF246" s="80" t="str">
        <f t="shared" si="47"/>
        <v>00245</v>
      </c>
      <c r="AG246" s="80" t="str">
        <f t="shared" si="48"/>
        <v>Ifeanyi-Male</v>
      </c>
      <c r="AH246" s="85">
        <f t="shared" si="50"/>
        <v>112153.55602395827</v>
      </c>
    </row>
    <row r="247" spans="1:34" x14ac:dyDescent="0.3">
      <c r="A247" s="83">
        <v>45834</v>
      </c>
      <c r="B247" s="80" t="s">
        <v>2120</v>
      </c>
      <c r="C247" s="80" t="s">
        <v>1839</v>
      </c>
      <c r="D247" s="80" t="s">
        <v>1831</v>
      </c>
      <c r="E247" s="80">
        <v>48</v>
      </c>
      <c r="F247" s="80" t="s">
        <v>1832</v>
      </c>
      <c r="G247" s="80" t="s">
        <v>1860</v>
      </c>
      <c r="H247" s="80" t="s">
        <v>1834</v>
      </c>
      <c r="I247" s="80" t="s">
        <v>1861</v>
      </c>
      <c r="J247" s="80" t="s">
        <v>1836</v>
      </c>
      <c r="K247" s="80">
        <v>2</v>
      </c>
      <c r="L247" s="85">
        <v>26715</v>
      </c>
      <c r="M247" s="80">
        <v>5</v>
      </c>
      <c r="N247" s="80">
        <v>7.5</v>
      </c>
      <c r="O247" s="80" t="s">
        <v>384</v>
      </c>
      <c r="P247" s="80" t="s">
        <v>1837</v>
      </c>
      <c r="Q247" s="80" t="s">
        <v>636</v>
      </c>
      <c r="R247" s="85">
        <f t="shared" si="39"/>
        <v>53430</v>
      </c>
      <c r="S247" s="85">
        <f t="shared" si="40"/>
        <v>2671.5</v>
      </c>
      <c r="T247" s="85">
        <f t="shared" si="41"/>
        <v>50758.5</v>
      </c>
      <c r="U247" s="80">
        <f t="shared" si="42"/>
        <v>3806.8874999999998</v>
      </c>
      <c r="V247" s="85">
        <f t="shared" si="43"/>
        <v>54565.387499999997</v>
      </c>
      <c r="W247" s="81">
        <v>7.4999999999999997E-2</v>
      </c>
      <c r="X247" s="85">
        <f t="shared" si="51"/>
        <v>3806.8874999999998</v>
      </c>
      <c r="Y247" s="80">
        <v>2000</v>
      </c>
      <c r="Z247" s="85">
        <f t="shared" si="49"/>
        <v>56565.387499999997</v>
      </c>
      <c r="AA247" s="80" t="str" cm="1">
        <f t="array" ref="AA247">_xlfn.IFS(V247&gt;=150000,"High Cost",V247&gt;=0,"Normal Cost")</f>
        <v>Normal Cost</v>
      </c>
      <c r="AB247" s="85">
        <f t="shared" si="44"/>
        <v>0</v>
      </c>
      <c r="AC247" s="84">
        <f t="shared" si="45"/>
        <v>54565.387499999997</v>
      </c>
      <c r="AD247" s="80" t="str" cm="1">
        <f t="array" ref="AD247">_xlfn.IFS(E247&gt;=60,"Senior ",E247&gt;=18,"Adult",E247&gt;=0,"Child")</f>
        <v>Adult</v>
      </c>
      <c r="AE247" s="80" t="str">
        <f t="shared" si="46"/>
        <v>June</v>
      </c>
      <c r="AF247" s="80" t="str">
        <f t="shared" si="47"/>
        <v>00246</v>
      </c>
      <c r="AG247" s="80" t="str">
        <f t="shared" si="48"/>
        <v>Bello-Female</v>
      </c>
      <c r="AH247" s="85">
        <f t="shared" si="50"/>
        <v>112153.55602395827</v>
      </c>
    </row>
    <row r="248" spans="1:34" x14ac:dyDescent="0.3">
      <c r="A248" s="83">
        <v>45823</v>
      </c>
      <c r="B248" s="80" t="s">
        <v>2121</v>
      </c>
      <c r="C248" s="80" t="s">
        <v>1877</v>
      </c>
      <c r="D248" s="80" t="s">
        <v>1847</v>
      </c>
      <c r="E248" s="80">
        <v>70</v>
      </c>
      <c r="F248" s="80" t="s">
        <v>1855</v>
      </c>
      <c r="G248" s="80" t="s">
        <v>1878</v>
      </c>
      <c r="H248" s="80" t="s">
        <v>1857</v>
      </c>
      <c r="I248" s="80" t="s">
        <v>1861</v>
      </c>
      <c r="J248" s="80" t="s">
        <v>1858</v>
      </c>
      <c r="K248" s="80">
        <v>4</v>
      </c>
      <c r="L248" s="85">
        <v>24228</v>
      </c>
      <c r="M248" s="80">
        <v>5</v>
      </c>
      <c r="N248" s="80">
        <v>7.5</v>
      </c>
      <c r="O248" s="80" t="s">
        <v>372</v>
      </c>
      <c r="P248" s="80" t="s">
        <v>1852</v>
      </c>
      <c r="Q248" s="80" t="s">
        <v>665</v>
      </c>
      <c r="R248" s="85">
        <f t="shared" si="39"/>
        <v>96912</v>
      </c>
      <c r="S248" s="85">
        <f t="shared" si="40"/>
        <v>4845.6000000000004</v>
      </c>
      <c r="T248" s="85">
        <f t="shared" si="41"/>
        <v>92066.4</v>
      </c>
      <c r="U248" s="80">
        <f t="shared" si="42"/>
        <v>6904.98</v>
      </c>
      <c r="V248" s="85">
        <f t="shared" si="43"/>
        <v>98971.37999999999</v>
      </c>
      <c r="W248" s="81">
        <v>7.4999999999999997E-2</v>
      </c>
      <c r="X248" s="85">
        <f t="shared" si="51"/>
        <v>6904.98</v>
      </c>
      <c r="Y248" s="80">
        <v>2000</v>
      </c>
      <c r="Z248" s="85">
        <f t="shared" si="49"/>
        <v>100971.37999999999</v>
      </c>
      <c r="AA248" s="80" t="str" cm="1">
        <f t="array" ref="AA248">_xlfn.IFS(V248&gt;=150000,"High Cost",V248&gt;=0,"Normal Cost")</f>
        <v>Normal Cost</v>
      </c>
      <c r="AB248" s="85">
        <f t="shared" si="44"/>
        <v>0</v>
      </c>
      <c r="AC248" s="84">
        <f t="shared" si="45"/>
        <v>98971.37999999999</v>
      </c>
      <c r="AD248" s="80" t="str" cm="1">
        <f t="array" ref="AD248">_xlfn.IFS(E248&gt;=60,"Senior ",E248&gt;=18,"Adult",E248&gt;=0,"Child")</f>
        <v xml:space="preserve">Senior </v>
      </c>
      <c r="AE248" s="80" t="str">
        <f t="shared" si="46"/>
        <v>June</v>
      </c>
      <c r="AF248" s="80" t="str">
        <f t="shared" si="47"/>
        <v>00247</v>
      </c>
      <c r="AG248" s="80" t="str">
        <f t="shared" si="48"/>
        <v>Chiamaka-Male</v>
      </c>
      <c r="AH248" s="85">
        <f t="shared" si="50"/>
        <v>112153.55602395827</v>
      </c>
    </row>
    <row r="249" spans="1:34" x14ac:dyDescent="0.3">
      <c r="A249" s="83">
        <v>45814</v>
      </c>
      <c r="B249" s="80" t="s">
        <v>2122</v>
      </c>
      <c r="C249" s="80" t="s">
        <v>1839</v>
      </c>
      <c r="D249" s="80" t="s">
        <v>1847</v>
      </c>
      <c r="E249" s="80">
        <v>66</v>
      </c>
      <c r="F249" s="80" t="s">
        <v>1864</v>
      </c>
      <c r="G249" s="80" t="s">
        <v>1868</v>
      </c>
      <c r="H249" s="80" t="s">
        <v>1869</v>
      </c>
      <c r="I249" s="80" t="s">
        <v>1851</v>
      </c>
      <c r="J249" s="80" t="s">
        <v>1836</v>
      </c>
      <c r="K249" s="80">
        <v>5</v>
      </c>
      <c r="L249" s="85">
        <v>23721</v>
      </c>
      <c r="M249" s="80">
        <v>0</v>
      </c>
      <c r="N249" s="80">
        <v>7.5</v>
      </c>
      <c r="O249" s="80" t="s">
        <v>384</v>
      </c>
      <c r="P249" s="80" t="s">
        <v>1837</v>
      </c>
      <c r="Q249" s="80" t="s">
        <v>643</v>
      </c>
      <c r="R249" s="85">
        <f t="shared" si="39"/>
        <v>118605</v>
      </c>
      <c r="S249" s="85">
        <f t="shared" si="40"/>
        <v>0</v>
      </c>
      <c r="T249" s="85">
        <f t="shared" si="41"/>
        <v>118605</v>
      </c>
      <c r="U249" s="80">
        <f t="shared" si="42"/>
        <v>8895.375</v>
      </c>
      <c r="V249" s="85">
        <f t="shared" si="43"/>
        <v>127500.375</v>
      </c>
      <c r="W249" s="81">
        <v>7.4999999999999997E-2</v>
      </c>
      <c r="X249" s="85">
        <f t="shared" si="51"/>
        <v>8895.375</v>
      </c>
      <c r="Y249" s="80">
        <v>2000</v>
      </c>
      <c r="Z249" s="85">
        <f t="shared" si="49"/>
        <v>129500.375</v>
      </c>
      <c r="AA249" s="80" t="str" cm="1">
        <f t="array" ref="AA249">_xlfn.IFS(V249&gt;=150000,"High Cost",V249&gt;=0,"Normal Cost")</f>
        <v>Normal Cost</v>
      </c>
      <c r="AB249" s="85">
        <f t="shared" si="44"/>
        <v>0</v>
      </c>
      <c r="AC249" s="84">
        <f t="shared" si="45"/>
        <v>127500.375</v>
      </c>
      <c r="AD249" s="80" t="str" cm="1">
        <f t="array" ref="AD249">_xlfn.IFS(E249&gt;=60,"Senior ",E249&gt;=18,"Adult",E249&gt;=0,"Child")</f>
        <v xml:space="preserve">Senior </v>
      </c>
      <c r="AE249" s="80" t="str">
        <f t="shared" si="46"/>
        <v>June</v>
      </c>
      <c r="AF249" s="80" t="str">
        <f t="shared" si="47"/>
        <v>00248</v>
      </c>
      <c r="AG249" s="80" t="str">
        <f t="shared" si="48"/>
        <v>Bello-Male</v>
      </c>
      <c r="AH249" s="85">
        <f t="shared" si="50"/>
        <v>112153.55602395827</v>
      </c>
    </row>
    <row r="250" spans="1:34" x14ac:dyDescent="0.3">
      <c r="A250" s="83">
        <v>45860</v>
      </c>
      <c r="B250" s="80" t="s">
        <v>2123</v>
      </c>
      <c r="C250" s="80" t="s">
        <v>1839</v>
      </c>
      <c r="D250" s="80" t="s">
        <v>1847</v>
      </c>
      <c r="E250" s="80">
        <v>61</v>
      </c>
      <c r="F250" s="80" t="s">
        <v>1864</v>
      </c>
      <c r="G250" s="80" t="s">
        <v>1868</v>
      </c>
      <c r="H250" s="80" t="s">
        <v>1869</v>
      </c>
      <c r="I250" s="80" t="s">
        <v>1866</v>
      </c>
      <c r="J250" s="80" t="s">
        <v>1848</v>
      </c>
      <c r="K250" s="80">
        <v>4</v>
      </c>
      <c r="L250" s="85">
        <v>9234</v>
      </c>
      <c r="M250" s="80">
        <v>15</v>
      </c>
      <c r="N250" s="80">
        <v>7.5</v>
      </c>
      <c r="O250" s="80" t="s">
        <v>384</v>
      </c>
      <c r="P250" s="80" t="s">
        <v>1852</v>
      </c>
      <c r="Q250" s="80" t="s">
        <v>665</v>
      </c>
      <c r="R250" s="85">
        <f t="shared" si="39"/>
        <v>36936</v>
      </c>
      <c r="S250" s="85">
        <f t="shared" si="40"/>
        <v>5540.4</v>
      </c>
      <c r="T250" s="85">
        <f t="shared" si="41"/>
        <v>31395.599999999999</v>
      </c>
      <c r="U250" s="80">
        <f t="shared" si="42"/>
        <v>2354.6699999999996</v>
      </c>
      <c r="V250" s="85">
        <f t="shared" si="43"/>
        <v>33750.269999999997</v>
      </c>
      <c r="W250" s="81">
        <v>7.4999999999999997E-2</v>
      </c>
      <c r="X250" s="85">
        <f t="shared" si="51"/>
        <v>2354.6699999999996</v>
      </c>
      <c r="Y250" s="80">
        <v>2000</v>
      </c>
      <c r="Z250" s="85">
        <f t="shared" si="49"/>
        <v>35750.269999999997</v>
      </c>
      <c r="AA250" s="80" t="str" cm="1">
        <f t="array" ref="AA250">_xlfn.IFS(V250&gt;=150000,"High Cost",V250&gt;=0,"Normal Cost")</f>
        <v>Normal Cost</v>
      </c>
      <c r="AB250" s="85">
        <f t="shared" si="44"/>
        <v>0</v>
      </c>
      <c r="AC250" s="84">
        <f t="shared" si="45"/>
        <v>33750.269999999997</v>
      </c>
      <c r="AD250" s="80" t="str" cm="1">
        <f t="array" ref="AD250">_xlfn.IFS(E250&gt;=60,"Senior ",E250&gt;=18,"Adult",E250&gt;=0,"Child")</f>
        <v xml:space="preserve">Senior </v>
      </c>
      <c r="AE250" s="80" t="str">
        <f t="shared" si="46"/>
        <v>July</v>
      </c>
      <c r="AF250" s="80" t="str">
        <f t="shared" si="47"/>
        <v>00249</v>
      </c>
      <c r="AG250" s="80" t="str">
        <f t="shared" si="48"/>
        <v>Bello-Male</v>
      </c>
      <c r="AH250" s="85">
        <f t="shared" si="50"/>
        <v>112153.55602395827</v>
      </c>
    </row>
    <row r="251" spans="1:34" x14ac:dyDescent="0.3">
      <c r="A251" s="83">
        <v>45825</v>
      </c>
      <c r="B251" s="80" t="s">
        <v>2124</v>
      </c>
      <c r="C251" s="80" t="s">
        <v>1846</v>
      </c>
      <c r="D251" s="80" t="s">
        <v>1831</v>
      </c>
      <c r="E251" s="80">
        <v>15</v>
      </c>
      <c r="F251" s="80" t="s">
        <v>1855</v>
      </c>
      <c r="G251" s="80" t="s">
        <v>1856</v>
      </c>
      <c r="H251" s="80" t="s">
        <v>1857</v>
      </c>
      <c r="I251" s="80" t="s">
        <v>1835</v>
      </c>
      <c r="J251" s="80" t="s">
        <v>1858</v>
      </c>
      <c r="K251" s="80">
        <v>5</v>
      </c>
      <c r="L251" s="85">
        <v>66925</v>
      </c>
      <c r="M251" s="80">
        <v>10</v>
      </c>
      <c r="N251" s="80">
        <v>7.5</v>
      </c>
      <c r="O251" s="80" t="s">
        <v>384</v>
      </c>
      <c r="P251" s="80" t="s">
        <v>1852</v>
      </c>
      <c r="Q251" s="80" t="s">
        <v>643</v>
      </c>
      <c r="R251" s="85">
        <f t="shared" si="39"/>
        <v>334625</v>
      </c>
      <c r="S251" s="85">
        <f t="shared" si="40"/>
        <v>33462.5</v>
      </c>
      <c r="T251" s="85">
        <f t="shared" si="41"/>
        <v>301162.5</v>
      </c>
      <c r="U251" s="80">
        <f t="shared" si="42"/>
        <v>22587.1875</v>
      </c>
      <c r="V251" s="85">
        <f t="shared" si="43"/>
        <v>323749.6875</v>
      </c>
      <c r="W251" s="81">
        <v>7.4999999999999997E-2</v>
      </c>
      <c r="X251" s="85">
        <f t="shared" si="51"/>
        <v>22587.1875</v>
      </c>
      <c r="Y251" s="80">
        <v>2000</v>
      </c>
      <c r="Z251" s="85">
        <f t="shared" si="49"/>
        <v>325749.6875</v>
      </c>
      <c r="AA251" s="80" t="str" cm="1">
        <f t="array" ref="AA251">_xlfn.IFS(V251&gt;=150000,"High Cost",V251&gt;=0,"Normal Cost")</f>
        <v>High Cost</v>
      </c>
      <c r="AB251" s="85">
        <f t="shared" si="44"/>
        <v>0</v>
      </c>
      <c r="AC251" s="84">
        <f t="shared" si="45"/>
        <v>323749.6875</v>
      </c>
      <c r="AD251" s="80" t="str" cm="1">
        <f t="array" ref="AD251">_xlfn.IFS(E251&gt;=60,"Senior ",E251&gt;=18,"Adult",E251&gt;=0,"Child")</f>
        <v>Child</v>
      </c>
      <c r="AE251" s="80" t="str">
        <f t="shared" si="46"/>
        <v>June</v>
      </c>
      <c r="AF251" s="80" t="str">
        <f t="shared" si="47"/>
        <v>00250</v>
      </c>
      <c r="AG251" s="80" t="str">
        <f t="shared" si="48"/>
        <v>Hauwa-Female</v>
      </c>
      <c r="AH251" s="85">
        <f t="shared" si="50"/>
        <v>112153.55602395827</v>
      </c>
    </row>
    <row r="252" spans="1:34" x14ac:dyDescent="0.3">
      <c r="A252" s="83">
        <v>45845</v>
      </c>
      <c r="B252" s="80" t="s">
        <v>2125</v>
      </c>
      <c r="C252" s="80" t="s">
        <v>1839</v>
      </c>
      <c r="D252" s="80" t="s">
        <v>1831</v>
      </c>
      <c r="E252" s="80">
        <v>25</v>
      </c>
      <c r="F252" s="80" t="s">
        <v>1872</v>
      </c>
      <c r="G252" s="80" t="s">
        <v>1886</v>
      </c>
      <c r="H252" s="80" t="s">
        <v>1887</v>
      </c>
      <c r="I252" s="80" t="s">
        <v>1835</v>
      </c>
      <c r="J252" s="80" t="s">
        <v>1858</v>
      </c>
      <c r="K252" s="80">
        <v>5</v>
      </c>
      <c r="L252" s="85">
        <v>69863</v>
      </c>
      <c r="M252" s="80">
        <v>10</v>
      </c>
      <c r="N252" s="80">
        <v>7.5</v>
      </c>
      <c r="O252" s="80" t="s">
        <v>384</v>
      </c>
      <c r="P252" s="80" t="s">
        <v>1844</v>
      </c>
      <c r="Q252" s="80" t="s">
        <v>636</v>
      </c>
      <c r="R252" s="85">
        <f t="shared" si="39"/>
        <v>349315</v>
      </c>
      <c r="S252" s="85">
        <f t="shared" si="40"/>
        <v>34931.5</v>
      </c>
      <c r="T252" s="85">
        <f t="shared" si="41"/>
        <v>314383.5</v>
      </c>
      <c r="U252" s="80">
        <f t="shared" si="42"/>
        <v>23578.762500000001</v>
      </c>
      <c r="V252" s="85">
        <f t="shared" si="43"/>
        <v>337962.26250000001</v>
      </c>
      <c r="W252" s="81">
        <v>7.4999999999999997E-2</v>
      </c>
      <c r="X252" s="85">
        <f t="shared" si="51"/>
        <v>23578.762500000001</v>
      </c>
      <c r="Y252" s="80">
        <v>2000</v>
      </c>
      <c r="Z252" s="85">
        <f t="shared" si="49"/>
        <v>339962.26250000001</v>
      </c>
      <c r="AA252" s="80" t="str" cm="1">
        <f t="array" ref="AA252">_xlfn.IFS(V252&gt;=150000,"High Cost",V252&gt;=0,"Normal Cost")</f>
        <v>High Cost</v>
      </c>
      <c r="AB252" s="85">
        <f t="shared" si="44"/>
        <v>33796.22625</v>
      </c>
      <c r="AC252" s="84">
        <f t="shared" si="45"/>
        <v>304166.03625</v>
      </c>
      <c r="AD252" s="80" t="str" cm="1">
        <f t="array" ref="AD252">_xlfn.IFS(E252&gt;=60,"Senior ",E252&gt;=18,"Adult",E252&gt;=0,"Child")</f>
        <v>Adult</v>
      </c>
      <c r="AE252" s="80" t="str">
        <f t="shared" si="46"/>
        <v>July</v>
      </c>
      <c r="AF252" s="80" t="str">
        <f t="shared" si="47"/>
        <v>00251</v>
      </c>
      <c r="AG252" s="80" t="str">
        <f t="shared" si="48"/>
        <v>Bello-Female</v>
      </c>
      <c r="AH252" s="85">
        <f t="shared" si="50"/>
        <v>112153.55602395827</v>
      </c>
    </row>
    <row r="253" spans="1:34" x14ac:dyDescent="0.3">
      <c r="A253" s="83">
        <v>45818</v>
      </c>
      <c r="B253" s="80" t="s">
        <v>2126</v>
      </c>
      <c r="C253" s="80" t="s">
        <v>1830</v>
      </c>
      <c r="D253" s="80" t="s">
        <v>1831</v>
      </c>
      <c r="E253" s="80">
        <v>35</v>
      </c>
      <c r="F253" s="80" t="s">
        <v>1832</v>
      </c>
      <c r="G253" s="80" t="s">
        <v>1860</v>
      </c>
      <c r="H253" s="80" t="s">
        <v>1834</v>
      </c>
      <c r="I253" s="80" t="s">
        <v>1861</v>
      </c>
      <c r="J253" s="80" t="s">
        <v>1836</v>
      </c>
      <c r="K253" s="80">
        <v>5</v>
      </c>
      <c r="L253" s="85">
        <v>39403</v>
      </c>
      <c r="M253" s="80">
        <v>0</v>
      </c>
      <c r="N253" s="80">
        <v>7.5</v>
      </c>
      <c r="O253" s="80" t="s">
        <v>372</v>
      </c>
      <c r="P253" s="80" t="s">
        <v>1852</v>
      </c>
      <c r="Q253" s="80" t="s">
        <v>665</v>
      </c>
      <c r="R253" s="85">
        <f t="shared" si="39"/>
        <v>197015</v>
      </c>
      <c r="S253" s="85">
        <f t="shared" si="40"/>
        <v>0</v>
      </c>
      <c r="T253" s="85">
        <f t="shared" si="41"/>
        <v>197015</v>
      </c>
      <c r="U253" s="80">
        <f t="shared" si="42"/>
        <v>14776.125</v>
      </c>
      <c r="V253" s="85">
        <f t="shared" si="43"/>
        <v>211791.125</v>
      </c>
      <c r="W253" s="81">
        <v>7.4999999999999997E-2</v>
      </c>
      <c r="X253" s="85">
        <f t="shared" si="51"/>
        <v>14776.125</v>
      </c>
      <c r="Y253" s="80">
        <v>2000</v>
      </c>
      <c r="Z253" s="85">
        <f t="shared" si="49"/>
        <v>213791.125</v>
      </c>
      <c r="AA253" s="80" t="str" cm="1">
        <f t="array" ref="AA253">_xlfn.IFS(V253&gt;=150000,"High Cost",V253&gt;=0,"Normal Cost")</f>
        <v>High Cost</v>
      </c>
      <c r="AB253" s="85">
        <f t="shared" si="44"/>
        <v>0</v>
      </c>
      <c r="AC253" s="84">
        <f t="shared" si="45"/>
        <v>211791.125</v>
      </c>
      <c r="AD253" s="80" t="str" cm="1">
        <f t="array" ref="AD253">_xlfn.IFS(E253&gt;=60,"Senior ",E253&gt;=18,"Adult",E253&gt;=0,"Child")</f>
        <v>Adult</v>
      </c>
      <c r="AE253" s="80" t="str">
        <f t="shared" si="46"/>
        <v>June</v>
      </c>
      <c r="AF253" s="80" t="str">
        <f t="shared" si="47"/>
        <v>00252</v>
      </c>
      <c r="AG253" s="80" t="str">
        <f t="shared" si="48"/>
        <v>Joy-Female</v>
      </c>
      <c r="AH253" s="85">
        <f t="shared" si="50"/>
        <v>112153.55602395827</v>
      </c>
    </row>
    <row r="254" spans="1:34" x14ac:dyDescent="0.3">
      <c r="A254" s="83">
        <v>45837</v>
      </c>
      <c r="B254" s="80" t="s">
        <v>2127</v>
      </c>
      <c r="C254" s="80" t="s">
        <v>1877</v>
      </c>
      <c r="D254" s="80" t="s">
        <v>1847</v>
      </c>
      <c r="E254" s="80">
        <v>20</v>
      </c>
      <c r="F254" s="80" t="s">
        <v>1832</v>
      </c>
      <c r="G254" s="80" t="s">
        <v>1833</v>
      </c>
      <c r="H254" s="80" t="s">
        <v>1834</v>
      </c>
      <c r="I254" s="80" t="s">
        <v>1851</v>
      </c>
      <c r="J254" s="80" t="s">
        <v>1858</v>
      </c>
      <c r="K254" s="80">
        <v>2</v>
      </c>
      <c r="L254" s="85">
        <v>54477</v>
      </c>
      <c r="M254" s="80">
        <v>5</v>
      </c>
      <c r="N254" s="80">
        <v>7.5</v>
      </c>
      <c r="O254" s="80" t="s">
        <v>392</v>
      </c>
      <c r="P254" s="80" t="s">
        <v>1837</v>
      </c>
      <c r="Q254" s="80" t="s">
        <v>665</v>
      </c>
      <c r="R254" s="85">
        <f t="shared" si="39"/>
        <v>108954</v>
      </c>
      <c r="S254" s="85">
        <f t="shared" si="40"/>
        <v>5447.7000000000007</v>
      </c>
      <c r="T254" s="85">
        <f t="shared" si="41"/>
        <v>103506.3</v>
      </c>
      <c r="U254" s="80">
        <f t="shared" si="42"/>
        <v>7762.9724999999999</v>
      </c>
      <c r="V254" s="85">
        <f t="shared" si="43"/>
        <v>111269.27250000001</v>
      </c>
      <c r="W254" s="81">
        <v>7.4999999999999997E-2</v>
      </c>
      <c r="X254" s="85">
        <f t="shared" si="51"/>
        <v>7762.9724999999999</v>
      </c>
      <c r="Y254" s="80">
        <v>2000</v>
      </c>
      <c r="Z254" s="85">
        <f t="shared" si="49"/>
        <v>113269.27250000001</v>
      </c>
      <c r="AA254" s="80" t="str" cm="1">
        <f t="array" ref="AA254">_xlfn.IFS(V254&gt;=150000,"High Cost",V254&gt;=0,"Normal Cost")</f>
        <v>Normal Cost</v>
      </c>
      <c r="AB254" s="85">
        <f t="shared" si="44"/>
        <v>0</v>
      </c>
      <c r="AC254" s="84">
        <f t="shared" si="45"/>
        <v>111269.27250000001</v>
      </c>
      <c r="AD254" s="80" t="str" cm="1">
        <f t="array" ref="AD254">_xlfn.IFS(E254&gt;=60,"Senior ",E254&gt;=18,"Adult",E254&gt;=0,"Child")</f>
        <v>Adult</v>
      </c>
      <c r="AE254" s="80" t="str">
        <f t="shared" si="46"/>
        <v>June</v>
      </c>
      <c r="AF254" s="80" t="str">
        <f t="shared" si="47"/>
        <v>00253</v>
      </c>
      <c r="AG254" s="80" t="str">
        <f t="shared" si="48"/>
        <v>Chiamaka-Male</v>
      </c>
      <c r="AH254" s="85">
        <f t="shared" si="50"/>
        <v>112153.55602395827</v>
      </c>
    </row>
    <row r="255" spans="1:34" x14ac:dyDescent="0.3">
      <c r="A255" s="83">
        <v>45836</v>
      </c>
      <c r="B255" s="80" t="s">
        <v>2128</v>
      </c>
      <c r="C255" s="80" t="s">
        <v>1877</v>
      </c>
      <c r="D255" s="80" t="s">
        <v>1847</v>
      </c>
      <c r="E255" s="80">
        <v>11</v>
      </c>
      <c r="F255" s="80" t="s">
        <v>1832</v>
      </c>
      <c r="G255" s="80" t="s">
        <v>1860</v>
      </c>
      <c r="H255" s="80" t="s">
        <v>1834</v>
      </c>
      <c r="I255" s="80" t="s">
        <v>1866</v>
      </c>
      <c r="J255" s="80" t="s">
        <v>1858</v>
      </c>
      <c r="K255" s="80">
        <v>4</v>
      </c>
      <c r="L255" s="85">
        <v>32164</v>
      </c>
      <c r="M255" s="80">
        <v>15</v>
      </c>
      <c r="N255" s="80">
        <v>7.5</v>
      </c>
      <c r="O255" s="80" t="s">
        <v>384</v>
      </c>
      <c r="P255" s="80" t="s">
        <v>1852</v>
      </c>
      <c r="Q255" s="80" t="s">
        <v>643</v>
      </c>
      <c r="R255" s="85">
        <f t="shared" si="39"/>
        <v>128656</v>
      </c>
      <c r="S255" s="85">
        <f t="shared" si="40"/>
        <v>19298.399999999998</v>
      </c>
      <c r="T255" s="85">
        <f t="shared" si="41"/>
        <v>109357.6</v>
      </c>
      <c r="U255" s="80">
        <f t="shared" si="42"/>
        <v>8201.82</v>
      </c>
      <c r="V255" s="85">
        <f t="shared" si="43"/>
        <v>117559.42000000001</v>
      </c>
      <c r="W255" s="81">
        <v>7.4999999999999997E-2</v>
      </c>
      <c r="X255" s="85">
        <f t="shared" si="51"/>
        <v>8201.82</v>
      </c>
      <c r="Y255" s="80">
        <v>2000</v>
      </c>
      <c r="Z255" s="85">
        <f t="shared" si="49"/>
        <v>119559.42000000001</v>
      </c>
      <c r="AA255" s="80" t="str" cm="1">
        <f t="array" ref="AA255">_xlfn.IFS(V255&gt;=150000,"High Cost",V255&gt;=0,"Normal Cost")</f>
        <v>Normal Cost</v>
      </c>
      <c r="AB255" s="85">
        <f t="shared" si="44"/>
        <v>0</v>
      </c>
      <c r="AC255" s="84">
        <f t="shared" si="45"/>
        <v>117559.42000000001</v>
      </c>
      <c r="AD255" s="80" t="str" cm="1">
        <f t="array" ref="AD255">_xlfn.IFS(E255&gt;=60,"Senior ",E255&gt;=18,"Adult",E255&gt;=0,"Child")</f>
        <v>Child</v>
      </c>
      <c r="AE255" s="80" t="str">
        <f t="shared" si="46"/>
        <v>June</v>
      </c>
      <c r="AF255" s="80" t="str">
        <f t="shared" si="47"/>
        <v>00254</v>
      </c>
      <c r="AG255" s="80" t="str">
        <f t="shared" si="48"/>
        <v>Chiamaka-Male</v>
      </c>
      <c r="AH255" s="85">
        <f t="shared" si="50"/>
        <v>112153.55602395827</v>
      </c>
    </row>
    <row r="256" spans="1:34" x14ac:dyDescent="0.3">
      <c r="A256" s="83">
        <v>45823</v>
      </c>
      <c r="B256" s="80" t="s">
        <v>2129</v>
      </c>
      <c r="C256" s="80" t="s">
        <v>1877</v>
      </c>
      <c r="D256" s="80" t="s">
        <v>1831</v>
      </c>
      <c r="E256" s="80">
        <v>52</v>
      </c>
      <c r="F256" s="80" t="s">
        <v>1872</v>
      </c>
      <c r="G256" s="80" t="s">
        <v>1886</v>
      </c>
      <c r="H256" s="80" t="s">
        <v>1887</v>
      </c>
      <c r="I256" s="80" t="s">
        <v>1851</v>
      </c>
      <c r="J256" s="80" t="s">
        <v>1858</v>
      </c>
      <c r="K256" s="80">
        <v>3</v>
      </c>
      <c r="L256" s="85">
        <v>42771</v>
      </c>
      <c r="M256" s="80">
        <v>15</v>
      </c>
      <c r="N256" s="80">
        <v>7.5</v>
      </c>
      <c r="O256" s="80" t="s">
        <v>372</v>
      </c>
      <c r="P256" s="80" t="s">
        <v>1837</v>
      </c>
      <c r="Q256" s="80" t="s">
        <v>636</v>
      </c>
      <c r="R256" s="85">
        <f t="shared" si="39"/>
        <v>128313</v>
      </c>
      <c r="S256" s="85">
        <f t="shared" si="40"/>
        <v>19246.95</v>
      </c>
      <c r="T256" s="85">
        <f t="shared" si="41"/>
        <v>109066.05</v>
      </c>
      <c r="U256" s="80">
        <f t="shared" si="42"/>
        <v>8179.9537499999997</v>
      </c>
      <c r="V256" s="85">
        <f t="shared" si="43"/>
        <v>117246.00375</v>
      </c>
      <c r="W256" s="81">
        <v>7.4999999999999997E-2</v>
      </c>
      <c r="X256" s="85">
        <f t="shared" si="51"/>
        <v>8179.9537499999997</v>
      </c>
      <c r="Y256" s="80">
        <v>2000</v>
      </c>
      <c r="Z256" s="85">
        <f t="shared" si="49"/>
        <v>119246.00375</v>
      </c>
      <c r="AA256" s="80" t="str" cm="1">
        <f t="array" ref="AA256">_xlfn.IFS(V256&gt;=150000,"High Cost",V256&gt;=0,"Normal Cost")</f>
        <v>Normal Cost</v>
      </c>
      <c r="AB256" s="85">
        <f t="shared" si="44"/>
        <v>0</v>
      </c>
      <c r="AC256" s="84">
        <f t="shared" si="45"/>
        <v>117246.00375</v>
      </c>
      <c r="AD256" s="80" t="str" cm="1">
        <f t="array" ref="AD256">_xlfn.IFS(E256&gt;=60,"Senior ",E256&gt;=18,"Adult",E256&gt;=0,"Child")</f>
        <v>Adult</v>
      </c>
      <c r="AE256" s="80" t="str">
        <f t="shared" si="46"/>
        <v>June</v>
      </c>
      <c r="AF256" s="80" t="str">
        <f t="shared" si="47"/>
        <v>00255</v>
      </c>
      <c r="AG256" s="80" t="str">
        <f t="shared" si="48"/>
        <v>Chiamaka-Female</v>
      </c>
      <c r="AH256" s="85">
        <f t="shared" si="50"/>
        <v>112153.55602395827</v>
      </c>
    </row>
    <row r="257" spans="1:34" x14ac:dyDescent="0.3">
      <c r="A257" s="83">
        <v>45831</v>
      </c>
      <c r="B257" s="80" t="s">
        <v>2130</v>
      </c>
      <c r="C257" s="80" t="s">
        <v>1863</v>
      </c>
      <c r="D257" s="80" t="s">
        <v>1831</v>
      </c>
      <c r="E257" s="80">
        <v>19</v>
      </c>
      <c r="F257" s="80" t="s">
        <v>1832</v>
      </c>
      <c r="G257" s="80" t="s">
        <v>1860</v>
      </c>
      <c r="H257" s="80" t="s">
        <v>1834</v>
      </c>
      <c r="I257" s="80" t="s">
        <v>1861</v>
      </c>
      <c r="J257" s="80" t="s">
        <v>1848</v>
      </c>
      <c r="K257" s="80">
        <v>1</v>
      </c>
      <c r="L257" s="85">
        <v>55249</v>
      </c>
      <c r="M257" s="80">
        <v>15</v>
      </c>
      <c r="N257" s="80">
        <v>7.5</v>
      </c>
      <c r="O257" s="80" t="s">
        <v>392</v>
      </c>
      <c r="P257" s="80" t="s">
        <v>1852</v>
      </c>
      <c r="Q257" s="80" t="s">
        <v>665</v>
      </c>
      <c r="R257" s="85">
        <f t="shared" si="39"/>
        <v>55249</v>
      </c>
      <c r="S257" s="85">
        <f t="shared" si="40"/>
        <v>8287.35</v>
      </c>
      <c r="T257" s="85">
        <f t="shared" si="41"/>
        <v>46961.65</v>
      </c>
      <c r="U257" s="80">
        <f t="shared" si="42"/>
        <v>3522.1237500000002</v>
      </c>
      <c r="V257" s="85">
        <f t="shared" si="43"/>
        <v>50483.77375</v>
      </c>
      <c r="W257" s="81">
        <v>7.4999999999999997E-2</v>
      </c>
      <c r="X257" s="85">
        <f t="shared" si="51"/>
        <v>3522.1237500000002</v>
      </c>
      <c r="Y257" s="80">
        <v>2000</v>
      </c>
      <c r="Z257" s="85">
        <f t="shared" si="49"/>
        <v>52483.77375</v>
      </c>
      <c r="AA257" s="80" t="str" cm="1">
        <f t="array" ref="AA257">_xlfn.IFS(V257&gt;=150000,"High Cost",V257&gt;=0,"Normal Cost")</f>
        <v>Normal Cost</v>
      </c>
      <c r="AB257" s="85">
        <f t="shared" si="44"/>
        <v>0</v>
      </c>
      <c r="AC257" s="84">
        <f t="shared" si="45"/>
        <v>50483.77375</v>
      </c>
      <c r="AD257" s="80" t="str" cm="1">
        <f t="array" ref="AD257">_xlfn.IFS(E257&gt;=60,"Senior ",E257&gt;=18,"Adult",E257&gt;=0,"Child")</f>
        <v>Adult</v>
      </c>
      <c r="AE257" s="80" t="str">
        <f t="shared" si="46"/>
        <v>June</v>
      </c>
      <c r="AF257" s="80" t="str">
        <f t="shared" si="47"/>
        <v>00256</v>
      </c>
      <c r="AG257" s="80" t="str">
        <f t="shared" si="48"/>
        <v>Esther-Female</v>
      </c>
      <c r="AH257" s="85">
        <f t="shared" si="50"/>
        <v>112153.55602395827</v>
      </c>
    </row>
    <row r="258" spans="1:34" x14ac:dyDescent="0.3">
      <c r="A258" s="83">
        <v>45820</v>
      </c>
      <c r="B258" s="80" t="s">
        <v>2131</v>
      </c>
      <c r="C258" s="80" t="s">
        <v>1882</v>
      </c>
      <c r="D258" s="80" t="s">
        <v>1847</v>
      </c>
      <c r="E258" s="80">
        <v>5</v>
      </c>
      <c r="F258" s="80" t="s">
        <v>1864</v>
      </c>
      <c r="G258" s="80" t="s">
        <v>1865</v>
      </c>
      <c r="H258" s="80" t="s">
        <v>1842</v>
      </c>
      <c r="I258" s="80" t="s">
        <v>1851</v>
      </c>
      <c r="J258" s="80" t="s">
        <v>1836</v>
      </c>
      <c r="K258" s="80">
        <v>5</v>
      </c>
      <c r="L258" s="85">
        <v>21743</v>
      </c>
      <c r="M258" s="80">
        <v>0</v>
      </c>
      <c r="N258" s="80">
        <v>7.5</v>
      </c>
      <c r="O258" s="80" t="s">
        <v>372</v>
      </c>
      <c r="P258" s="80" t="s">
        <v>1844</v>
      </c>
      <c r="Q258" s="80" t="s">
        <v>649</v>
      </c>
      <c r="R258" s="85">
        <f t="shared" ref="R258:R321" si="52">SUM(K258*L258)</f>
        <v>108715</v>
      </c>
      <c r="S258" s="85">
        <f t="shared" ref="S258:S321" si="53">SUM(R258*M258%)</f>
        <v>0</v>
      </c>
      <c r="T258" s="85">
        <f t="shared" ref="T258:T321" si="54">SUM(R258-S258)</f>
        <v>108715</v>
      </c>
      <c r="U258" s="80">
        <f t="shared" ref="U258:U321" si="55">SUM(T258*N258%)</f>
        <v>8153.625</v>
      </c>
      <c r="V258" s="85">
        <f t="shared" ref="V258:V321" si="56">SUM(T258+U258)</f>
        <v>116868.625</v>
      </c>
      <c r="W258" s="81">
        <v>7.4999999999999997E-2</v>
      </c>
      <c r="X258" s="85">
        <f t="shared" si="51"/>
        <v>8153.625</v>
      </c>
      <c r="Y258" s="80">
        <v>2000</v>
      </c>
      <c r="Z258" s="85">
        <f t="shared" si="49"/>
        <v>118868.625</v>
      </c>
      <c r="AA258" s="80" t="str" cm="1">
        <f t="array" ref="AA258">_xlfn.IFS(V258&gt;=150000,"High Cost",V258&gt;=0,"Normal Cost")</f>
        <v>Normal Cost</v>
      </c>
      <c r="AB258" s="85">
        <f t="shared" ref="AB258:AB321" si="57">IF(P258="NHIS",10%*V258,0)</f>
        <v>11686.862500000001</v>
      </c>
      <c r="AC258" s="84">
        <f t="shared" ref="AC258:AC321" si="58">SUM(V258-AB258)</f>
        <v>105181.7625</v>
      </c>
      <c r="AD258" s="80" t="str" cm="1">
        <f t="array" ref="AD258">_xlfn.IFS(E258&gt;=60,"Senior ",E258&gt;=18,"Adult",E258&gt;=0,"Child")</f>
        <v>Child</v>
      </c>
      <c r="AE258" s="80" t="str">
        <f t="shared" ref="AE258:AE321" si="59">TEXT(A258,"mmmm")</f>
        <v>June</v>
      </c>
      <c r="AF258" s="80" t="str">
        <f t="shared" ref="AF258:AF321" si="60">RIGHT(B258,5)</f>
        <v>00257</v>
      </c>
      <c r="AG258" s="80" t="str">
        <f t="shared" ref="AG258:AG321" si="61">_xlfn.CONCAT(C258,"-",D258)</f>
        <v>Ifeanyi-Male</v>
      </c>
      <c r="AH258" s="85">
        <f t="shared" si="50"/>
        <v>112153.55602395827</v>
      </c>
    </row>
    <row r="259" spans="1:34" x14ac:dyDescent="0.3">
      <c r="A259" s="83">
        <v>45844</v>
      </c>
      <c r="B259" s="80" t="s">
        <v>2132</v>
      </c>
      <c r="C259" s="80" t="s">
        <v>1846</v>
      </c>
      <c r="D259" s="80" t="s">
        <v>1831</v>
      </c>
      <c r="E259" s="80">
        <v>24</v>
      </c>
      <c r="F259" s="80" t="s">
        <v>1855</v>
      </c>
      <c r="G259" s="80" t="s">
        <v>1878</v>
      </c>
      <c r="H259" s="80" t="s">
        <v>1857</v>
      </c>
      <c r="I259" s="80" t="s">
        <v>1866</v>
      </c>
      <c r="J259" s="80" t="s">
        <v>1858</v>
      </c>
      <c r="K259" s="80">
        <v>5</v>
      </c>
      <c r="L259" s="85">
        <v>50738</v>
      </c>
      <c r="M259" s="80">
        <v>0</v>
      </c>
      <c r="N259" s="80">
        <v>7.5</v>
      </c>
      <c r="O259" s="80" t="s">
        <v>372</v>
      </c>
      <c r="P259" s="80" t="s">
        <v>1844</v>
      </c>
      <c r="Q259" s="80" t="s">
        <v>636</v>
      </c>
      <c r="R259" s="85">
        <f t="shared" si="52"/>
        <v>253690</v>
      </c>
      <c r="S259" s="85">
        <f t="shared" si="53"/>
        <v>0</v>
      </c>
      <c r="T259" s="85">
        <f t="shared" si="54"/>
        <v>253690</v>
      </c>
      <c r="U259" s="80">
        <f t="shared" si="55"/>
        <v>19026.75</v>
      </c>
      <c r="V259" s="85">
        <f t="shared" si="56"/>
        <v>272716.75</v>
      </c>
      <c r="W259" s="81">
        <v>7.4999999999999997E-2</v>
      </c>
      <c r="X259" s="85">
        <f t="shared" si="51"/>
        <v>19026.75</v>
      </c>
      <c r="Y259" s="80">
        <v>2000</v>
      </c>
      <c r="Z259" s="85">
        <f t="shared" ref="Z259:Z322" si="62">$Y$4+V259</f>
        <v>274716.75</v>
      </c>
      <c r="AA259" s="80" t="str" cm="1">
        <f t="array" ref="AA259">_xlfn.IFS(V259&gt;=150000,"High Cost",V259&gt;=0,"Normal Cost")</f>
        <v>High Cost</v>
      </c>
      <c r="AB259" s="85">
        <f t="shared" si="57"/>
        <v>27271.675000000003</v>
      </c>
      <c r="AC259" s="84">
        <f t="shared" si="58"/>
        <v>245445.07500000001</v>
      </c>
      <c r="AD259" s="80" t="str" cm="1">
        <f t="array" ref="AD259">_xlfn.IFS(E259&gt;=60,"Senior ",E259&gt;=18,"Adult",E259&gt;=0,"Child")</f>
        <v>Adult</v>
      </c>
      <c r="AE259" s="80" t="str">
        <f t="shared" si="59"/>
        <v>July</v>
      </c>
      <c r="AF259" s="80" t="str">
        <f t="shared" si="60"/>
        <v>00258</v>
      </c>
      <c r="AG259" s="80" t="str">
        <f t="shared" si="61"/>
        <v>Hauwa-Female</v>
      </c>
      <c r="AH259" s="85">
        <f t="shared" ref="AH259:AH322" si="63">SUM(Z:Z)/1200</f>
        <v>112153.55602395827</v>
      </c>
    </row>
    <row r="260" spans="1:34" x14ac:dyDescent="0.3">
      <c r="A260" s="83">
        <v>45862</v>
      </c>
      <c r="B260" s="80" t="s">
        <v>2133</v>
      </c>
      <c r="C260" s="80" t="s">
        <v>1882</v>
      </c>
      <c r="D260" s="80" t="s">
        <v>1847</v>
      </c>
      <c r="E260" s="80">
        <v>59</v>
      </c>
      <c r="F260" s="80" t="s">
        <v>1872</v>
      </c>
      <c r="G260" s="80" t="s">
        <v>1886</v>
      </c>
      <c r="H260" s="80" t="s">
        <v>1887</v>
      </c>
      <c r="I260" s="80" t="s">
        <v>1851</v>
      </c>
      <c r="J260" s="80" t="s">
        <v>1858</v>
      </c>
      <c r="K260" s="80">
        <v>4</v>
      </c>
      <c r="L260" s="85">
        <v>29293</v>
      </c>
      <c r="M260" s="80">
        <v>15</v>
      </c>
      <c r="N260" s="80">
        <v>7.5</v>
      </c>
      <c r="O260" s="80" t="s">
        <v>392</v>
      </c>
      <c r="P260" s="80" t="s">
        <v>1844</v>
      </c>
      <c r="Q260" s="80" t="s">
        <v>636</v>
      </c>
      <c r="R260" s="85">
        <f t="shared" si="52"/>
        <v>117172</v>
      </c>
      <c r="S260" s="85">
        <f t="shared" si="53"/>
        <v>17575.8</v>
      </c>
      <c r="T260" s="85">
        <f t="shared" si="54"/>
        <v>99596.2</v>
      </c>
      <c r="U260" s="80">
        <f t="shared" si="55"/>
        <v>7469.7149999999992</v>
      </c>
      <c r="V260" s="85">
        <f t="shared" si="56"/>
        <v>107065.91499999999</v>
      </c>
      <c r="W260" s="81">
        <v>7.4999999999999997E-2</v>
      </c>
      <c r="X260" s="85">
        <f t="shared" ref="X260:X323" si="64">$W$4*T260</f>
        <v>7469.7149999999992</v>
      </c>
      <c r="Y260" s="80">
        <v>2000</v>
      </c>
      <c r="Z260" s="85">
        <f t="shared" si="62"/>
        <v>109065.91499999999</v>
      </c>
      <c r="AA260" s="80" t="str" cm="1">
        <f t="array" ref="AA260">_xlfn.IFS(V260&gt;=150000,"High Cost",V260&gt;=0,"Normal Cost")</f>
        <v>Normal Cost</v>
      </c>
      <c r="AB260" s="85">
        <f t="shared" si="57"/>
        <v>10706.5915</v>
      </c>
      <c r="AC260" s="84">
        <f t="shared" si="58"/>
        <v>96359.323499999999</v>
      </c>
      <c r="AD260" s="80" t="str" cm="1">
        <f t="array" ref="AD260">_xlfn.IFS(E260&gt;=60,"Senior ",E260&gt;=18,"Adult",E260&gt;=0,"Child")</f>
        <v>Adult</v>
      </c>
      <c r="AE260" s="80" t="str">
        <f t="shared" si="59"/>
        <v>July</v>
      </c>
      <c r="AF260" s="80" t="str">
        <f t="shared" si="60"/>
        <v>00259</v>
      </c>
      <c r="AG260" s="80" t="str">
        <f t="shared" si="61"/>
        <v>Ifeanyi-Male</v>
      </c>
      <c r="AH260" s="85">
        <f t="shared" si="63"/>
        <v>112153.55602395827</v>
      </c>
    </row>
    <row r="261" spans="1:34" x14ac:dyDescent="0.3">
      <c r="A261" s="83">
        <v>45815</v>
      </c>
      <c r="B261" s="80" t="s">
        <v>2134</v>
      </c>
      <c r="C261" s="80" t="s">
        <v>1877</v>
      </c>
      <c r="D261" s="80" t="s">
        <v>1847</v>
      </c>
      <c r="E261" s="80">
        <v>24</v>
      </c>
      <c r="F261" s="80" t="s">
        <v>1840</v>
      </c>
      <c r="G261" s="80" t="s">
        <v>1890</v>
      </c>
      <c r="H261" s="80" t="s">
        <v>1891</v>
      </c>
      <c r="I261" s="80" t="s">
        <v>1866</v>
      </c>
      <c r="J261" s="80" t="s">
        <v>1836</v>
      </c>
      <c r="K261" s="80">
        <v>2</v>
      </c>
      <c r="L261" s="85">
        <v>15967</v>
      </c>
      <c r="M261" s="80">
        <v>5</v>
      </c>
      <c r="N261" s="80">
        <v>7.5</v>
      </c>
      <c r="O261" s="80" t="s">
        <v>392</v>
      </c>
      <c r="P261" s="80" t="s">
        <v>1852</v>
      </c>
      <c r="Q261" s="80" t="s">
        <v>643</v>
      </c>
      <c r="R261" s="85">
        <f t="shared" si="52"/>
        <v>31934</v>
      </c>
      <c r="S261" s="85">
        <f t="shared" si="53"/>
        <v>1596.7</v>
      </c>
      <c r="T261" s="85">
        <f t="shared" si="54"/>
        <v>30337.3</v>
      </c>
      <c r="U261" s="80">
        <f t="shared" si="55"/>
        <v>2275.2974999999997</v>
      </c>
      <c r="V261" s="85">
        <f t="shared" si="56"/>
        <v>32612.5975</v>
      </c>
      <c r="W261" s="81">
        <v>7.4999999999999997E-2</v>
      </c>
      <c r="X261" s="85">
        <f t="shared" si="64"/>
        <v>2275.2974999999997</v>
      </c>
      <c r="Y261" s="80">
        <v>2000</v>
      </c>
      <c r="Z261" s="85">
        <f t="shared" si="62"/>
        <v>34612.597500000003</v>
      </c>
      <c r="AA261" s="80" t="str" cm="1">
        <f t="array" ref="AA261">_xlfn.IFS(V261&gt;=150000,"High Cost",V261&gt;=0,"Normal Cost")</f>
        <v>Normal Cost</v>
      </c>
      <c r="AB261" s="85">
        <f t="shared" si="57"/>
        <v>0</v>
      </c>
      <c r="AC261" s="84">
        <f t="shared" si="58"/>
        <v>32612.5975</v>
      </c>
      <c r="AD261" s="80" t="str" cm="1">
        <f t="array" ref="AD261">_xlfn.IFS(E261&gt;=60,"Senior ",E261&gt;=18,"Adult",E261&gt;=0,"Child")</f>
        <v>Adult</v>
      </c>
      <c r="AE261" s="80" t="str">
        <f t="shared" si="59"/>
        <v>June</v>
      </c>
      <c r="AF261" s="80" t="str">
        <f t="shared" si="60"/>
        <v>00260</v>
      </c>
      <c r="AG261" s="80" t="str">
        <f t="shared" si="61"/>
        <v>Chiamaka-Male</v>
      </c>
      <c r="AH261" s="85">
        <f t="shared" si="63"/>
        <v>112153.55602395827</v>
      </c>
    </row>
    <row r="262" spans="1:34" x14ac:dyDescent="0.3">
      <c r="A262" s="83">
        <v>45848</v>
      </c>
      <c r="B262" s="80" t="s">
        <v>2135</v>
      </c>
      <c r="C262" s="80" t="s">
        <v>1839</v>
      </c>
      <c r="D262" s="80" t="s">
        <v>1831</v>
      </c>
      <c r="E262" s="80">
        <v>8</v>
      </c>
      <c r="F262" s="80" t="s">
        <v>1864</v>
      </c>
      <c r="G262" s="80" t="s">
        <v>1868</v>
      </c>
      <c r="H262" s="80" t="s">
        <v>1869</v>
      </c>
      <c r="I262" s="80" t="s">
        <v>1861</v>
      </c>
      <c r="J262" s="80" t="s">
        <v>1858</v>
      </c>
      <c r="K262" s="80">
        <v>3</v>
      </c>
      <c r="L262" s="85">
        <v>7464</v>
      </c>
      <c r="M262" s="80">
        <v>0</v>
      </c>
      <c r="N262" s="80">
        <v>7.5</v>
      </c>
      <c r="O262" s="80" t="s">
        <v>384</v>
      </c>
      <c r="P262" s="80" t="s">
        <v>1852</v>
      </c>
      <c r="Q262" s="80" t="s">
        <v>643</v>
      </c>
      <c r="R262" s="85">
        <f t="shared" si="52"/>
        <v>22392</v>
      </c>
      <c r="S262" s="85">
        <f t="shared" si="53"/>
        <v>0</v>
      </c>
      <c r="T262" s="85">
        <f t="shared" si="54"/>
        <v>22392</v>
      </c>
      <c r="U262" s="80">
        <f t="shared" si="55"/>
        <v>1679.3999999999999</v>
      </c>
      <c r="V262" s="85">
        <f t="shared" si="56"/>
        <v>24071.4</v>
      </c>
      <c r="W262" s="81">
        <v>7.4999999999999997E-2</v>
      </c>
      <c r="X262" s="85">
        <f t="shared" si="64"/>
        <v>1679.3999999999999</v>
      </c>
      <c r="Y262" s="80">
        <v>2000</v>
      </c>
      <c r="Z262" s="85">
        <f t="shared" si="62"/>
        <v>26071.4</v>
      </c>
      <c r="AA262" s="80" t="str" cm="1">
        <f t="array" ref="AA262">_xlfn.IFS(V262&gt;=150000,"High Cost",V262&gt;=0,"Normal Cost")</f>
        <v>Normal Cost</v>
      </c>
      <c r="AB262" s="85">
        <f t="shared" si="57"/>
        <v>0</v>
      </c>
      <c r="AC262" s="84">
        <f t="shared" si="58"/>
        <v>24071.4</v>
      </c>
      <c r="AD262" s="80" t="str" cm="1">
        <f t="array" ref="AD262">_xlfn.IFS(E262&gt;=60,"Senior ",E262&gt;=18,"Adult",E262&gt;=0,"Child")</f>
        <v>Child</v>
      </c>
      <c r="AE262" s="80" t="str">
        <f t="shared" si="59"/>
        <v>July</v>
      </c>
      <c r="AF262" s="80" t="str">
        <f t="shared" si="60"/>
        <v>00261</v>
      </c>
      <c r="AG262" s="80" t="str">
        <f t="shared" si="61"/>
        <v>Bello-Female</v>
      </c>
      <c r="AH262" s="85">
        <f t="shared" si="63"/>
        <v>112153.55602395827</v>
      </c>
    </row>
    <row r="263" spans="1:34" x14ac:dyDescent="0.3">
      <c r="A263" s="83">
        <v>45838</v>
      </c>
      <c r="B263" s="80" t="s">
        <v>2136</v>
      </c>
      <c r="C263" s="80" t="s">
        <v>1863</v>
      </c>
      <c r="D263" s="80" t="s">
        <v>1847</v>
      </c>
      <c r="E263" s="80">
        <v>76</v>
      </c>
      <c r="F263" s="80" t="s">
        <v>1848</v>
      </c>
      <c r="G263" s="80" t="s">
        <v>1849</v>
      </c>
      <c r="H263" s="80" t="s">
        <v>1850</v>
      </c>
      <c r="I263" s="80" t="s">
        <v>1851</v>
      </c>
      <c r="J263" s="80" t="s">
        <v>1858</v>
      </c>
      <c r="K263" s="80">
        <v>5</v>
      </c>
      <c r="L263" s="85">
        <v>55812</v>
      </c>
      <c r="M263" s="80">
        <v>0</v>
      </c>
      <c r="N263" s="80">
        <v>7.5</v>
      </c>
      <c r="O263" s="80" t="s">
        <v>392</v>
      </c>
      <c r="P263" s="80" t="s">
        <v>1844</v>
      </c>
      <c r="Q263" s="80" t="s">
        <v>643</v>
      </c>
      <c r="R263" s="85">
        <f t="shared" si="52"/>
        <v>279060</v>
      </c>
      <c r="S263" s="85">
        <f t="shared" si="53"/>
        <v>0</v>
      </c>
      <c r="T263" s="85">
        <f t="shared" si="54"/>
        <v>279060</v>
      </c>
      <c r="U263" s="80">
        <f t="shared" si="55"/>
        <v>20929.5</v>
      </c>
      <c r="V263" s="85">
        <f t="shared" si="56"/>
        <v>299989.5</v>
      </c>
      <c r="W263" s="81">
        <v>7.4999999999999997E-2</v>
      </c>
      <c r="X263" s="85">
        <f t="shared" si="64"/>
        <v>20929.5</v>
      </c>
      <c r="Y263" s="80">
        <v>2000</v>
      </c>
      <c r="Z263" s="85">
        <f t="shared" si="62"/>
        <v>301989.5</v>
      </c>
      <c r="AA263" s="80" t="str" cm="1">
        <f t="array" ref="AA263">_xlfn.IFS(V263&gt;=150000,"High Cost",V263&gt;=0,"Normal Cost")</f>
        <v>High Cost</v>
      </c>
      <c r="AB263" s="85">
        <f t="shared" si="57"/>
        <v>29998.95</v>
      </c>
      <c r="AC263" s="84">
        <f t="shared" si="58"/>
        <v>269990.55</v>
      </c>
      <c r="AD263" s="80" t="str" cm="1">
        <f t="array" ref="AD263">_xlfn.IFS(E263&gt;=60,"Senior ",E263&gt;=18,"Adult",E263&gt;=0,"Child")</f>
        <v xml:space="preserve">Senior </v>
      </c>
      <c r="AE263" s="80" t="str">
        <f t="shared" si="59"/>
        <v>June</v>
      </c>
      <c r="AF263" s="80" t="str">
        <f t="shared" si="60"/>
        <v>00262</v>
      </c>
      <c r="AG263" s="80" t="str">
        <f t="shared" si="61"/>
        <v>Esther-Male</v>
      </c>
      <c r="AH263" s="85">
        <f t="shared" si="63"/>
        <v>112153.55602395827</v>
      </c>
    </row>
    <row r="264" spans="1:34" x14ac:dyDescent="0.3">
      <c r="A264" s="83">
        <v>45832</v>
      </c>
      <c r="B264" s="80" t="s">
        <v>2137</v>
      </c>
      <c r="C264" s="80" t="s">
        <v>1877</v>
      </c>
      <c r="D264" s="80" t="s">
        <v>1847</v>
      </c>
      <c r="E264" s="80">
        <v>5</v>
      </c>
      <c r="F264" s="80" t="s">
        <v>1855</v>
      </c>
      <c r="G264" s="80" t="s">
        <v>1856</v>
      </c>
      <c r="H264" s="80" t="s">
        <v>1857</v>
      </c>
      <c r="I264" s="80" t="s">
        <v>1861</v>
      </c>
      <c r="J264" s="80" t="s">
        <v>1836</v>
      </c>
      <c r="K264" s="80">
        <v>4</v>
      </c>
      <c r="L264" s="85">
        <v>46603</v>
      </c>
      <c r="M264" s="80">
        <v>15</v>
      </c>
      <c r="N264" s="80">
        <v>7.5</v>
      </c>
      <c r="O264" s="80" t="s">
        <v>384</v>
      </c>
      <c r="P264" s="80" t="s">
        <v>1844</v>
      </c>
      <c r="Q264" s="80" t="s">
        <v>649</v>
      </c>
      <c r="R264" s="85">
        <f t="shared" si="52"/>
        <v>186412</v>
      </c>
      <c r="S264" s="85">
        <f t="shared" si="53"/>
        <v>27961.8</v>
      </c>
      <c r="T264" s="85">
        <f t="shared" si="54"/>
        <v>158450.20000000001</v>
      </c>
      <c r="U264" s="80">
        <f t="shared" si="55"/>
        <v>11883.765000000001</v>
      </c>
      <c r="V264" s="85">
        <f t="shared" si="56"/>
        <v>170333.96500000003</v>
      </c>
      <c r="W264" s="81">
        <v>7.4999999999999997E-2</v>
      </c>
      <c r="X264" s="85">
        <f t="shared" si="64"/>
        <v>11883.765000000001</v>
      </c>
      <c r="Y264" s="80">
        <v>2000</v>
      </c>
      <c r="Z264" s="85">
        <f t="shared" si="62"/>
        <v>172333.96500000003</v>
      </c>
      <c r="AA264" s="80" t="str" cm="1">
        <f t="array" ref="AA264">_xlfn.IFS(V264&gt;=150000,"High Cost",V264&gt;=0,"Normal Cost")</f>
        <v>High Cost</v>
      </c>
      <c r="AB264" s="85">
        <f t="shared" si="57"/>
        <v>17033.396500000003</v>
      </c>
      <c r="AC264" s="84">
        <f t="shared" si="58"/>
        <v>153300.56850000002</v>
      </c>
      <c r="AD264" s="80" t="str" cm="1">
        <f t="array" ref="AD264">_xlfn.IFS(E264&gt;=60,"Senior ",E264&gt;=18,"Adult",E264&gt;=0,"Child")</f>
        <v>Child</v>
      </c>
      <c r="AE264" s="80" t="str">
        <f t="shared" si="59"/>
        <v>June</v>
      </c>
      <c r="AF264" s="80" t="str">
        <f t="shared" si="60"/>
        <v>00263</v>
      </c>
      <c r="AG264" s="80" t="str">
        <f t="shared" si="61"/>
        <v>Chiamaka-Male</v>
      </c>
      <c r="AH264" s="85">
        <f t="shared" si="63"/>
        <v>112153.55602395827</v>
      </c>
    </row>
    <row r="265" spans="1:34" x14ac:dyDescent="0.3">
      <c r="A265" s="83">
        <v>45842</v>
      </c>
      <c r="B265" s="80" t="s">
        <v>2138</v>
      </c>
      <c r="C265" s="80" t="s">
        <v>1839</v>
      </c>
      <c r="D265" s="80" t="s">
        <v>1847</v>
      </c>
      <c r="E265" s="80">
        <v>57</v>
      </c>
      <c r="F265" s="80" t="s">
        <v>1832</v>
      </c>
      <c r="G265" s="80" t="s">
        <v>1833</v>
      </c>
      <c r="H265" s="80" t="s">
        <v>1834</v>
      </c>
      <c r="I265" s="80" t="s">
        <v>1835</v>
      </c>
      <c r="J265" s="80" t="s">
        <v>1858</v>
      </c>
      <c r="K265" s="80">
        <v>2</v>
      </c>
      <c r="L265" s="85">
        <v>23957</v>
      </c>
      <c r="M265" s="80">
        <v>5</v>
      </c>
      <c r="N265" s="80">
        <v>7.5</v>
      </c>
      <c r="O265" s="80" t="s">
        <v>392</v>
      </c>
      <c r="P265" s="80" t="s">
        <v>1844</v>
      </c>
      <c r="Q265" s="80" t="s">
        <v>665</v>
      </c>
      <c r="R265" s="85">
        <f t="shared" si="52"/>
        <v>47914</v>
      </c>
      <c r="S265" s="85">
        <f t="shared" si="53"/>
        <v>2395.7000000000003</v>
      </c>
      <c r="T265" s="85">
        <f t="shared" si="54"/>
        <v>45518.3</v>
      </c>
      <c r="U265" s="80">
        <f t="shared" si="55"/>
        <v>3413.8724999999999</v>
      </c>
      <c r="V265" s="85">
        <f t="shared" si="56"/>
        <v>48932.172500000001</v>
      </c>
      <c r="W265" s="81">
        <v>7.4999999999999997E-2</v>
      </c>
      <c r="X265" s="85">
        <f t="shared" si="64"/>
        <v>3413.8724999999999</v>
      </c>
      <c r="Y265" s="80">
        <v>2000</v>
      </c>
      <c r="Z265" s="85">
        <f t="shared" si="62"/>
        <v>50932.172500000001</v>
      </c>
      <c r="AA265" s="80" t="str" cm="1">
        <f t="array" ref="AA265">_xlfn.IFS(V265&gt;=150000,"High Cost",V265&gt;=0,"Normal Cost")</f>
        <v>Normal Cost</v>
      </c>
      <c r="AB265" s="85">
        <f t="shared" si="57"/>
        <v>4893.2172500000006</v>
      </c>
      <c r="AC265" s="84">
        <f t="shared" si="58"/>
        <v>44038.955249999999</v>
      </c>
      <c r="AD265" s="80" t="str" cm="1">
        <f t="array" ref="AD265">_xlfn.IFS(E265&gt;=60,"Senior ",E265&gt;=18,"Adult",E265&gt;=0,"Child")</f>
        <v>Adult</v>
      </c>
      <c r="AE265" s="80" t="str">
        <f t="shared" si="59"/>
        <v>July</v>
      </c>
      <c r="AF265" s="80" t="str">
        <f t="shared" si="60"/>
        <v>00264</v>
      </c>
      <c r="AG265" s="80" t="str">
        <f t="shared" si="61"/>
        <v>Bello-Male</v>
      </c>
      <c r="AH265" s="85">
        <f t="shared" si="63"/>
        <v>112153.55602395827</v>
      </c>
    </row>
    <row r="266" spans="1:34" x14ac:dyDescent="0.3">
      <c r="A266" s="83">
        <v>45833</v>
      </c>
      <c r="B266" s="80" t="s">
        <v>2139</v>
      </c>
      <c r="C266" s="80" t="s">
        <v>1863</v>
      </c>
      <c r="D266" s="80" t="s">
        <v>1847</v>
      </c>
      <c r="E266" s="80">
        <v>66</v>
      </c>
      <c r="F266" s="80" t="s">
        <v>1855</v>
      </c>
      <c r="G266" s="80" t="s">
        <v>1878</v>
      </c>
      <c r="H266" s="80" t="s">
        <v>1857</v>
      </c>
      <c r="I266" s="80" t="s">
        <v>1843</v>
      </c>
      <c r="J266" s="80" t="s">
        <v>1858</v>
      </c>
      <c r="K266" s="80">
        <v>2</v>
      </c>
      <c r="L266" s="85">
        <v>11556</v>
      </c>
      <c r="M266" s="80">
        <v>5</v>
      </c>
      <c r="N266" s="80">
        <v>7.5</v>
      </c>
      <c r="O266" s="80" t="s">
        <v>392</v>
      </c>
      <c r="P266" s="80" t="s">
        <v>1852</v>
      </c>
      <c r="Q266" s="80" t="s">
        <v>649</v>
      </c>
      <c r="R266" s="85">
        <f t="shared" si="52"/>
        <v>23112</v>
      </c>
      <c r="S266" s="85">
        <f t="shared" si="53"/>
        <v>1155.6000000000001</v>
      </c>
      <c r="T266" s="85">
        <f t="shared" si="54"/>
        <v>21956.400000000001</v>
      </c>
      <c r="U266" s="80">
        <f t="shared" si="55"/>
        <v>1646.73</v>
      </c>
      <c r="V266" s="85">
        <f t="shared" si="56"/>
        <v>23603.13</v>
      </c>
      <c r="W266" s="81">
        <v>7.4999999999999997E-2</v>
      </c>
      <c r="X266" s="85">
        <f t="shared" si="64"/>
        <v>1646.73</v>
      </c>
      <c r="Y266" s="80">
        <v>2000</v>
      </c>
      <c r="Z266" s="85">
        <f t="shared" si="62"/>
        <v>25603.13</v>
      </c>
      <c r="AA266" s="80" t="str" cm="1">
        <f t="array" ref="AA266">_xlfn.IFS(V266&gt;=150000,"High Cost",V266&gt;=0,"Normal Cost")</f>
        <v>Normal Cost</v>
      </c>
      <c r="AB266" s="85">
        <f t="shared" si="57"/>
        <v>0</v>
      </c>
      <c r="AC266" s="84">
        <f t="shared" si="58"/>
        <v>23603.13</v>
      </c>
      <c r="AD266" s="80" t="str" cm="1">
        <f t="array" ref="AD266">_xlfn.IFS(E266&gt;=60,"Senior ",E266&gt;=18,"Adult",E266&gt;=0,"Child")</f>
        <v xml:space="preserve">Senior </v>
      </c>
      <c r="AE266" s="80" t="str">
        <f t="shared" si="59"/>
        <v>June</v>
      </c>
      <c r="AF266" s="80" t="str">
        <f t="shared" si="60"/>
        <v>00265</v>
      </c>
      <c r="AG266" s="80" t="str">
        <f t="shared" si="61"/>
        <v>Esther-Male</v>
      </c>
      <c r="AH266" s="85">
        <f t="shared" si="63"/>
        <v>112153.55602395827</v>
      </c>
    </row>
    <row r="267" spans="1:34" x14ac:dyDescent="0.3">
      <c r="A267" s="83">
        <v>45842</v>
      </c>
      <c r="B267" s="80" t="s">
        <v>2140</v>
      </c>
      <c r="C267" s="80" t="s">
        <v>1871</v>
      </c>
      <c r="D267" s="80" t="s">
        <v>1847</v>
      </c>
      <c r="E267" s="80">
        <v>32</v>
      </c>
      <c r="F267" s="80" t="s">
        <v>1864</v>
      </c>
      <c r="G267" s="80" t="s">
        <v>1868</v>
      </c>
      <c r="H267" s="80" t="s">
        <v>1869</v>
      </c>
      <c r="I267" s="80" t="s">
        <v>1851</v>
      </c>
      <c r="J267" s="80" t="s">
        <v>1848</v>
      </c>
      <c r="K267" s="80">
        <v>5</v>
      </c>
      <c r="L267" s="85">
        <v>36898</v>
      </c>
      <c r="M267" s="80">
        <v>5</v>
      </c>
      <c r="N267" s="80">
        <v>7.5</v>
      </c>
      <c r="O267" s="80" t="s">
        <v>384</v>
      </c>
      <c r="P267" s="80" t="s">
        <v>1837</v>
      </c>
      <c r="Q267" s="80" t="s">
        <v>649</v>
      </c>
      <c r="R267" s="85">
        <f t="shared" si="52"/>
        <v>184490</v>
      </c>
      <c r="S267" s="85">
        <f t="shared" si="53"/>
        <v>9224.5</v>
      </c>
      <c r="T267" s="85">
        <f t="shared" si="54"/>
        <v>175265.5</v>
      </c>
      <c r="U267" s="80">
        <f t="shared" si="55"/>
        <v>13144.9125</v>
      </c>
      <c r="V267" s="85">
        <f t="shared" si="56"/>
        <v>188410.41250000001</v>
      </c>
      <c r="W267" s="81">
        <v>7.4999999999999997E-2</v>
      </c>
      <c r="X267" s="85">
        <f t="shared" si="64"/>
        <v>13144.9125</v>
      </c>
      <c r="Y267" s="80">
        <v>2000</v>
      </c>
      <c r="Z267" s="85">
        <f t="shared" si="62"/>
        <v>190410.41250000001</v>
      </c>
      <c r="AA267" s="80" t="str" cm="1">
        <f t="array" ref="AA267">_xlfn.IFS(V267&gt;=150000,"High Cost",V267&gt;=0,"Normal Cost")</f>
        <v>High Cost</v>
      </c>
      <c r="AB267" s="85">
        <f t="shared" si="57"/>
        <v>0</v>
      </c>
      <c r="AC267" s="84">
        <f t="shared" si="58"/>
        <v>188410.41250000001</v>
      </c>
      <c r="AD267" s="80" t="str" cm="1">
        <f t="array" ref="AD267">_xlfn.IFS(E267&gt;=60,"Senior ",E267&gt;=18,"Adult",E267&gt;=0,"Child")</f>
        <v>Adult</v>
      </c>
      <c r="AE267" s="80" t="str">
        <f t="shared" si="59"/>
        <v>July</v>
      </c>
      <c r="AF267" s="80" t="str">
        <f t="shared" si="60"/>
        <v>00266</v>
      </c>
      <c r="AG267" s="80" t="str">
        <f t="shared" si="61"/>
        <v>Farouk-Male</v>
      </c>
      <c r="AH267" s="85">
        <f t="shared" si="63"/>
        <v>112153.55602395827</v>
      </c>
    </row>
    <row r="268" spans="1:34" x14ac:dyDescent="0.3">
      <c r="A268" s="83">
        <v>45869</v>
      </c>
      <c r="B268" s="80" t="s">
        <v>2141</v>
      </c>
      <c r="C268" s="80" t="s">
        <v>1839</v>
      </c>
      <c r="D268" s="80" t="s">
        <v>1831</v>
      </c>
      <c r="E268" s="80">
        <v>24</v>
      </c>
      <c r="F268" s="80" t="s">
        <v>1864</v>
      </c>
      <c r="G268" s="80" t="s">
        <v>1868</v>
      </c>
      <c r="H268" s="80" t="s">
        <v>1869</v>
      </c>
      <c r="I268" s="80" t="s">
        <v>1835</v>
      </c>
      <c r="J268" s="80" t="s">
        <v>1836</v>
      </c>
      <c r="K268" s="80">
        <v>1</v>
      </c>
      <c r="L268" s="85">
        <v>6301</v>
      </c>
      <c r="M268" s="80">
        <v>5</v>
      </c>
      <c r="N268" s="80">
        <v>7.5</v>
      </c>
      <c r="O268" s="80" t="s">
        <v>384</v>
      </c>
      <c r="P268" s="80" t="s">
        <v>1837</v>
      </c>
      <c r="Q268" s="80" t="s">
        <v>643</v>
      </c>
      <c r="R268" s="85">
        <f t="shared" si="52"/>
        <v>6301</v>
      </c>
      <c r="S268" s="85">
        <f t="shared" si="53"/>
        <v>315.05</v>
      </c>
      <c r="T268" s="85">
        <f t="shared" si="54"/>
        <v>5985.95</v>
      </c>
      <c r="U268" s="80">
        <f t="shared" si="55"/>
        <v>448.94624999999996</v>
      </c>
      <c r="V268" s="85">
        <f t="shared" si="56"/>
        <v>6434.8962499999998</v>
      </c>
      <c r="W268" s="81">
        <v>7.4999999999999997E-2</v>
      </c>
      <c r="X268" s="85">
        <f t="shared" si="64"/>
        <v>448.94624999999996</v>
      </c>
      <c r="Y268" s="80">
        <v>2000</v>
      </c>
      <c r="Z268" s="85">
        <f t="shared" si="62"/>
        <v>8434.8962499999998</v>
      </c>
      <c r="AA268" s="80" t="str" cm="1">
        <f t="array" ref="AA268">_xlfn.IFS(V268&gt;=150000,"High Cost",V268&gt;=0,"Normal Cost")</f>
        <v>Normal Cost</v>
      </c>
      <c r="AB268" s="85">
        <f t="shared" si="57"/>
        <v>0</v>
      </c>
      <c r="AC268" s="84">
        <f t="shared" si="58"/>
        <v>6434.8962499999998</v>
      </c>
      <c r="AD268" s="80" t="str" cm="1">
        <f t="array" ref="AD268">_xlfn.IFS(E268&gt;=60,"Senior ",E268&gt;=18,"Adult",E268&gt;=0,"Child")</f>
        <v>Adult</v>
      </c>
      <c r="AE268" s="80" t="str">
        <f t="shared" si="59"/>
        <v>July</v>
      </c>
      <c r="AF268" s="80" t="str">
        <f t="shared" si="60"/>
        <v>00267</v>
      </c>
      <c r="AG268" s="80" t="str">
        <f t="shared" si="61"/>
        <v>Bello-Female</v>
      </c>
      <c r="AH268" s="85">
        <f t="shared" si="63"/>
        <v>112153.55602395827</v>
      </c>
    </row>
    <row r="269" spans="1:34" x14ac:dyDescent="0.3">
      <c r="A269" s="83">
        <v>45854</v>
      </c>
      <c r="B269" s="80" t="s">
        <v>2142</v>
      </c>
      <c r="C269" s="80" t="s">
        <v>1877</v>
      </c>
      <c r="D269" s="80" t="s">
        <v>1831</v>
      </c>
      <c r="E269" s="80">
        <v>80</v>
      </c>
      <c r="F269" s="80" t="s">
        <v>1864</v>
      </c>
      <c r="G269" s="80" t="s">
        <v>1865</v>
      </c>
      <c r="H269" s="80" t="s">
        <v>1842</v>
      </c>
      <c r="I269" s="80" t="s">
        <v>1843</v>
      </c>
      <c r="J269" s="80" t="s">
        <v>1848</v>
      </c>
      <c r="K269" s="80">
        <v>2</v>
      </c>
      <c r="L269" s="85">
        <v>11399</v>
      </c>
      <c r="M269" s="80">
        <v>15</v>
      </c>
      <c r="N269" s="80">
        <v>7.5</v>
      </c>
      <c r="O269" s="80" t="s">
        <v>392</v>
      </c>
      <c r="P269" s="80" t="s">
        <v>1844</v>
      </c>
      <c r="Q269" s="80" t="s">
        <v>643</v>
      </c>
      <c r="R269" s="85">
        <f t="shared" si="52"/>
        <v>22798</v>
      </c>
      <c r="S269" s="85">
        <f t="shared" si="53"/>
        <v>3419.7</v>
      </c>
      <c r="T269" s="85">
        <f t="shared" si="54"/>
        <v>19378.3</v>
      </c>
      <c r="U269" s="80">
        <f t="shared" si="55"/>
        <v>1453.3724999999999</v>
      </c>
      <c r="V269" s="85">
        <f t="shared" si="56"/>
        <v>20831.672500000001</v>
      </c>
      <c r="W269" s="81">
        <v>7.4999999999999997E-2</v>
      </c>
      <c r="X269" s="85">
        <f t="shared" si="64"/>
        <v>1453.3724999999999</v>
      </c>
      <c r="Y269" s="80">
        <v>2000</v>
      </c>
      <c r="Z269" s="85">
        <f t="shared" si="62"/>
        <v>22831.672500000001</v>
      </c>
      <c r="AA269" s="80" t="str" cm="1">
        <f t="array" ref="AA269">_xlfn.IFS(V269&gt;=150000,"High Cost",V269&gt;=0,"Normal Cost")</f>
        <v>Normal Cost</v>
      </c>
      <c r="AB269" s="85">
        <f t="shared" si="57"/>
        <v>2083.16725</v>
      </c>
      <c r="AC269" s="84">
        <f t="shared" si="58"/>
        <v>18748.505250000002</v>
      </c>
      <c r="AD269" s="80" t="str" cm="1">
        <f t="array" ref="AD269">_xlfn.IFS(E269&gt;=60,"Senior ",E269&gt;=18,"Adult",E269&gt;=0,"Child")</f>
        <v xml:space="preserve">Senior </v>
      </c>
      <c r="AE269" s="80" t="str">
        <f t="shared" si="59"/>
        <v>July</v>
      </c>
      <c r="AF269" s="80" t="str">
        <f t="shared" si="60"/>
        <v>00268</v>
      </c>
      <c r="AG269" s="80" t="str">
        <f t="shared" si="61"/>
        <v>Chiamaka-Female</v>
      </c>
      <c r="AH269" s="85">
        <f t="shared" si="63"/>
        <v>112153.55602395827</v>
      </c>
    </row>
    <row r="270" spans="1:34" x14ac:dyDescent="0.3">
      <c r="A270" s="83">
        <v>45854</v>
      </c>
      <c r="B270" s="80" t="s">
        <v>2143</v>
      </c>
      <c r="C270" s="80" t="s">
        <v>1882</v>
      </c>
      <c r="D270" s="80" t="s">
        <v>1831</v>
      </c>
      <c r="E270" s="80">
        <v>83</v>
      </c>
      <c r="F270" s="80" t="s">
        <v>1832</v>
      </c>
      <c r="G270" s="80" t="s">
        <v>1860</v>
      </c>
      <c r="H270" s="80" t="s">
        <v>1834</v>
      </c>
      <c r="I270" s="80" t="s">
        <v>1851</v>
      </c>
      <c r="J270" s="80" t="s">
        <v>1836</v>
      </c>
      <c r="K270" s="80">
        <v>2</v>
      </c>
      <c r="L270" s="85">
        <v>71625</v>
      </c>
      <c r="M270" s="80">
        <v>15</v>
      </c>
      <c r="N270" s="80">
        <v>7.5</v>
      </c>
      <c r="O270" s="80" t="s">
        <v>384</v>
      </c>
      <c r="P270" s="80" t="s">
        <v>1852</v>
      </c>
      <c r="Q270" s="80" t="s">
        <v>636</v>
      </c>
      <c r="R270" s="85">
        <f t="shared" si="52"/>
        <v>143250</v>
      </c>
      <c r="S270" s="85">
        <f t="shared" si="53"/>
        <v>21487.5</v>
      </c>
      <c r="T270" s="85">
        <f t="shared" si="54"/>
        <v>121762.5</v>
      </c>
      <c r="U270" s="80">
        <f t="shared" si="55"/>
        <v>9132.1875</v>
      </c>
      <c r="V270" s="85">
        <f t="shared" si="56"/>
        <v>130894.6875</v>
      </c>
      <c r="W270" s="81">
        <v>7.4999999999999997E-2</v>
      </c>
      <c r="X270" s="85">
        <f t="shared" si="64"/>
        <v>9132.1875</v>
      </c>
      <c r="Y270" s="80">
        <v>2000</v>
      </c>
      <c r="Z270" s="85">
        <f t="shared" si="62"/>
        <v>132894.6875</v>
      </c>
      <c r="AA270" s="80" t="str" cm="1">
        <f t="array" ref="AA270">_xlfn.IFS(V270&gt;=150000,"High Cost",V270&gt;=0,"Normal Cost")</f>
        <v>Normal Cost</v>
      </c>
      <c r="AB270" s="85">
        <f t="shared" si="57"/>
        <v>0</v>
      </c>
      <c r="AC270" s="84">
        <f t="shared" si="58"/>
        <v>130894.6875</v>
      </c>
      <c r="AD270" s="80" t="str" cm="1">
        <f t="array" ref="AD270">_xlfn.IFS(E270&gt;=60,"Senior ",E270&gt;=18,"Adult",E270&gt;=0,"Child")</f>
        <v xml:space="preserve">Senior </v>
      </c>
      <c r="AE270" s="80" t="str">
        <f t="shared" si="59"/>
        <v>July</v>
      </c>
      <c r="AF270" s="80" t="str">
        <f t="shared" si="60"/>
        <v>00269</v>
      </c>
      <c r="AG270" s="80" t="str">
        <f t="shared" si="61"/>
        <v>Ifeanyi-Female</v>
      </c>
      <c r="AH270" s="85">
        <f t="shared" si="63"/>
        <v>112153.55602395827</v>
      </c>
    </row>
    <row r="271" spans="1:34" x14ac:dyDescent="0.3">
      <c r="A271" s="83">
        <v>45857</v>
      </c>
      <c r="B271" s="80" t="s">
        <v>2144</v>
      </c>
      <c r="C271" s="80" t="s">
        <v>1877</v>
      </c>
      <c r="D271" s="80" t="s">
        <v>1847</v>
      </c>
      <c r="E271" s="80">
        <v>2</v>
      </c>
      <c r="F271" s="80" t="s">
        <v>1855</v>
      </c>
      <c r="G271" s="80" t="s">
        <v>1878</v>
      </c>
      <c r="H271" s="80" t="s">
        <v>1857</v>
      </c>
      <c r="I271" s="80" t="s">
        <v>1843</v>
      </c>
      <c r="J271" s="80" t="s">
        <v>1848</v>
      </c>
      <c r="K271" s="80">
        <v>2</v>
      </c>
      <c r="L271" s="85">
        <v>47526</v>
      </c>
      <c r="M271" s="80">
        <v>15</v>
      </c>
      <c r="N271" s="80">
        <v>7.5</v>
      </c>
      <c r="O271" s="80" t="s">
        <v>372</v>
      </c>
      <c r="P271" s="80" t="s">
        <v>1837</v>
      </c>
      <c r="Q271" s="80" t="s">
        <v>665</v>
      </c>
      <c r="R271" s="85">
        <f t="shared" si="52"/>
        <v>95052</v>
      </c>
      <c r="S271" s="85">
        <f t="shared" si="53"/>
        <v>14257.8</v>
      </c>
      <c r="T271" s="85">
        <f t="shared" si="54"/>
        <v>80794.2</v>
      </c>
      <c r="U271" s="80">
        <f t="shared" si="55"/>
        <v>6059.5649999999996</v>
      </c>
      <c r="V271" s="85">
        <f t="shared" si="56"/>
        <v>86853.764999999999</v>
      </c>
      <c r="W271" s="81">
        <v>7.4999999999999997E-2</v>
      </c>
      <c r="X271" s="85">
        <f t="shared" si="64"/>
        <v>6059.5649999999996</v>
      </c>
      <c r="Y271" s="80">
        <v>2000</v>
      </c>
      <c r="Z271" s="85">
        <f t="shared" si="62"/>
        <v>88853.764999999999</v>
      </c>
      <c r="AA271" s="80" t="str" cm="1">
        <f t="array" ref="AA271">_xlfn.IFS(V271&gt;=150000,"High Cost",V271&gt;=0,"Normal Cost")</f>
        <v>Normal Cost</v>
      </c>
      <c r="AB271" s="85">
        <f t="shared" si="57"/>
        <v>0</v>
      </c>
      <c r="AC271" s="84">
        <f t="shared" si="58"/>
        <v>86853.764999999999</v>
      </c>
      <c r="AD271" s="80" t="str" cm="1">
        <f t="array" ref="AD271">_xlfn.IFS(E271&gt;=60,"Senior ",E271&gt;=18,"Adult",E271&gt;=0,"Child")</f>
        <v>Child</v>
      </c>
      <c r="AE271" s="80" t="str">
        <f t="shared" si="59"/>
        <v>July</v>
      </c>
      <c r="AF271" s="80" t="str">
        <f t="shared" si="60"/>
        <v>00270</v>
      </c>
      <c r="AG271" s="80" t="str">
        <f t="shared" si="61"/>
        <v>Chiamaka-Male</v>
      </c>
      <c r="AH271" s="85">
        <f t="shared" si="63"/>
        <v>112153.55602395827</v>
      </c>
    </row>
    <row r="272" spans="1:34" x14ac:dyDescent="0.3">
      <c r="A272" s="83">
        <v>45812</v>
      </c>
      <c r="B272" s="80" t="s">
        <v>2145</v>
      </c>
      <c r="C272" s="80" t="s">
        <v>1880</v>
      </c>
      <c r="D272" s="80" t="s">
        <v>1831</v>
      </c>
      <c r="E272" s="80">
        <v>53</v>
      </c>
      <c r="F272" s="80" t="s">
        <v>1832</v>
      </c>
      <c r="G272" s="80" t="s">
        <v>1833</v>
      </c>
      <c r="H272" s="80" t="s">
        <v>1834</v>
      </c>
      <c r="I272" s="80" t="s">
        <v>1835</v>
      </c>
      <c r="J272" s="80" t="s">
        <v>1836</v>
      </c>
      <c r="K272" s="80">
        <v>5</v>
      </c>
      <c r="L272" s="85">
        <v>4761</v>
      </c>
      <c r="M272" s="80">
        <v>0</v>
      </c>
      <c r="N272" s="80">
        <v>7.5</v>
      </c>
      <c r="O272" s="80" t="s">
        <v>392</v>
      </c>
      <c r="P272" s="80" t="s">
        <v>1837</v>
      </c>
      <c r="Q272" s="80" t="s">
        <v>649</v>
      </c>
      <c r="R272" s="85">
        <f t="shared" si="52"/>
        <v>23805</v>
      </c>
      <c r="S272" s="85">
        <f t="shared" si="53"/>
        <v>0</v>
      </c>
      <c r="T272" s="85">
        <f t="shared" si="54"/>
        <v>23805</v>
      </c>
      <c r="U272" s="80">
        <f t="shared" si="55"/>
        <v>1785.375</v>
      </c>
      <c r="V272" s="85">
        <f t="shared" si="56"/>
        <v>25590.375</v>
      </c>
      <c r="W272" s="81">
        <v>7.4999999999999997E-2</v>
      </c>
      <c r="X272" s="85">
        <f t="shared" si="64"/>
        <v>1785.375</v>
      </c>
      <c r="Y272" s="80">
        <v>2000</v>
      </c>
      <c r="Z272" s="85">
        <f t="shared" si="62"/>
        <v>27590.375</v>
      </c>
      <c r="AA272" s="80" t="str" cm="1">
        <f t="array" ref="AA272">_xlfn.IFS(V272&gt;=150000,"High Cost",V272&gt;=0,"Normal Cost")</f>
        <v>Normal Cost</v>
      </c>
      <c r="AB272" s="85">
        <f t="shared" si="57"/>
        <v>0</v>
      </c>
      <c r="AC272" s="84">
        <f t="shared" si="58"/>
        <v>25590.375</v>
      </c>
      <c r="AD272" s="80" t="str" cm="1">
        <f t="array" ref="AD272">_xlfn.IFS(E272&gt;=60,"Senior ",E272&gt;=18,"Adult",E272&gt;=0,"Child")</f>
        <v>Adult</v>
      </c>
      <c r="AE272" s="80" t="str">
        <f t="shared" si="59"/>
        <v>June</v>
      </c>
      <c r="AF272" s="80" t="str">
        <f t="shared" si="60"/>
        <v>00271</v>
      </c>
      <c r="AG272" s="80" t="str">
        <f t="shared" si="61"/>
        <v>Daniel-Female</v>
      </c>
      <c r="AH272" s="85">
        <f t="shared" si="63"/>
        <v>112153.55602395827</v>
      </c>
    </row>
    <row r="273" spans="1:34" x14ac:dyDescent="0.3">
      <c r="A273" s="83">
        <v>45858</v>
      </c>
      <c r="B273" s="80" t="s">
        <v>2146</v>
      </c>
      <c r="C273" s="80" t="s">
        <v>1884</v>
      </c>
      <c r="D273" s="80" t="s">
        <v>1847</v>
      </c>
      <c r="E273" s="80">
        <v>36</v>
      </c>
      <c r="F273" s="80" t="s">
        <v>1848</v>
      </c>
      <c r="G273" s="80" t="s">
        <v>1849</v>
      </c>
      <c r="H273" s="80" t="s">
        <v>1850</v>
      </c>
      <c r="I273" s="80" t="s">
        <v>1835</v>
      </c>
      <c r="J273" s="80" t="s">
        <v>1848</v>
      </c>
      <c r="K273" s="80">
        <v>2</v>
      </c>
      <c r="L273" s="85">
        <v>15456</v>
      </c>
      <c r="M273" s="80">
        <v>15</v>
      </c>
      <c r="N273" s="80">
        <v>7.5</v>
      </c>
      <c r="O273" s="80" t="s">
        <v>384</v>
      </c>
      <c r="P273" s="80" t="s">
        <v>1844</v>
      </c>
      <c r="Q273" s="80" t="s">
        <v>643</v>
      </c>
      <c r="R273" s="85">
        <f t="shared" si="52"/>
        <v>30912</v>
      </c>
      <c r="S273" s="85">
        <f t="shared" si="53"/>
        <v>4636.8</v>
      </c>
      <c r="T273" s="85">
        <f t="shared" si="54"/>
        <v>26275.200000000001</v>
      </c>
      <c r="U273" s="80">
        <f t="shared" si="55"/>
        <v>1970.6399999999999</v>
      </c>
      <c r="V273" s="85">
        <f t="shared" si="56"/>
        <v>28245.84</v>
      </c>
      <c r="W273" s="81">
        <v>7.4999999999999997E-2</v>
      </c>
      <c r="X273" s="85">
        <f t="shared" si="64"/>
        <v>1970.6399999999999</v>
      </c>
      <c r="Y273" s="80">
        <v>2000</v>
      </c>
      <c r="Z273" s="85">
        <f t="shared" si="62"/>
        <v>30245.84</v>
      </c>
      <c r="AA273" s="80" t="str" cm="1">
        <f t="array" ref="AA273">_xlfn.IFS(V273&gt;=150000,"High Cost",V273&gt;=0,"Normal Cost")</f>
        <v>Normal Cost</v>
      </c>
      <c r="AB273" s="85">
        <f t="shared" si="57"/>
        <v>2824.5840000000003</v>
      </c>
      <c r="AC273" s="84">
        <f t="shared" si="58"/>
        <v>25421.256000000001</v>
      </c>
      <c r="AD273" s="80" t="str" cm="1">
        <f t="array" ref="AD273">_xlfn.IFS(E273&gt;=60,"Senior ",E273&gt;=18,"Adult",E273&gt;=0,"Child")</f>
        <v>Adult</v>
      </c>
      <c r="AE273" s="80" t="str">
        <f t="shared" si="59"/>
        <v>July</v>
      </c>
      <c r="AF273" s="80" t="str">
        <f t="shared" si="60"/>
        <v>00272</v>
      </c>
      <c r="AG273" s="80" t="str">
        <f t="shared" si="61"/>
        <v>Kabir-Male</v>
      </c>
      <c r="AH273" s="85">
        <f t="shared" si="63"/>
        <v>112153.55602395827</v>
      </c>
    </row>
    <row r="274" spans="1:34" x14ac:dyDescent="0.3">
      <c r="A274" s="83">
        <v>45836</v>
      </c>
      <c r="B274" s="80" t="s">
        <v>2147</v>
      </c>
      <c r="C274" s="80" t="s">
        <v>1884</v>
      </c>
      <c r="D274" s="80" t="s">
        <v>1831</v>
      </c>
      <c r="E274" s="80">
        <v>48</v>
      </c>
      <c r="F274" s="80" t="s">
        <v>1872</v>
      </c>
      <c r="G274" s="80" t="s">
        <v>1886</v>
      </c>
      <c r="H274" s="80" t="s">
        <v>1887</v>
      </c>
      <c r="I274" s="80" t="s">
        <v>1851</v>
      </c>
      <c r="J274" s="80" t="s">
        <v>1836</v>
      </c>
      <c r="K274" s="80">
        <v>5</v>
      </c>
      <c r="L274" s="85">
        <v>9980</v>
      </c>
      <c r="M274" s="80">
        <v>5</v>
      </c>
      <c r="N274" s="80">
        <v>7.5</v>
      </c>
      <c r="O274" s="80" t="s">
        <v>384</v>
      </c>
      <c r="P274" s="80" t="s">
        <v>1837</v>
      </c>
      <c r="Q274" s="80" t="s">
        <v>665</v>
      </c>
      <c r="R274" s="85">
        <f t="shared" si="52"/>
        <v>49900</v>
      </c>
      <c r="S274" s="85">
        <f t="shared" si="53"/>
        <v>2495</v>
      </c>
      <c r="T274" s="85">
        <f t="shared" si="54"/>
        <v>47405</v>
      </c>
      <c r="U274" s="80">
        <f t="shared" si="55"/>
        <v>3555.375</v>
      </c>
      <c r="V274" s="85">
        <f t="shared" si="56"/>
        <v>50960.375</v>
      </c>
      <c r="W274" s="81">
        <v>7.4999999999999997E-2</v>
      </c>
      <c r="X274" s="85">
        <f t="shared" si="64"/>
        <v>3555.375</v>
      </c>
      <c r="Y274" s="80">
        <v>2000</v>
      </c>
      <c r="Z274" s="85">
        <f t="shared" si="62"/>
        <v>52960.375</v>
      </c>
      <c r="AA274" s="80" t="str" cm="1">
        <f t="array" ref="AA274">_xlfn.IFS(V274&gt;=150000,"High Cost",V274&gt;=0,"Normal Cost")</f>
        <v>Normal Cost</v>
      </c>
      <c r="AB274" s="85">
        <f t="shared" si="57"/>
        <v>0</v>
      </c>
      <c r="AC274" s="84">
        <f t="shared" si="58"/>
        <v>50960.375</v>
      </c>
      <c r="AD274" s="80" t="str" cm="1">
        <f t="array" ref="AD274">_xlfn.IFS(E274&gt;=60,"Senior ",E274&gt;=18,"Adult",E274&gt;=0,"Child")</f>
        <v>Adult</v>
      </c>
      <c r="AE274" s="80" t="str">
        <f t="shared" si="59"/>
        <v>June</v>
      </c>
      <c r="AF274" s="80" t="str">
        <f t="shared" si="60"/>
        <v>00273</v>
      </c>
      <c r="AG274" s="80" t="str">
        <f t="shared" si="61"/>
        <v>Kabir-Female</v>
      </c>
      <c r="AH274" s="85">
        <f t="shared" si="63"/>
        <v>112153.55602395827</v>
      </c>
    </row>
    <row r="275" spans="1:34" x14ac:dyDescent="0.3">
      <c r="A275" s="83">
        <v>45868</v>
      </c>
      <c r="B275" s="80" t="s">
        <v>2148</v>
      </c>
      <c r="C275" s="80" t="s">
        <v>1880</v>
      </c>
      <c r="D275" s="80" t="s">
        <v>1847</v>
      </c>
      <c r="E275" s="80">
        <v>20</v>
      </c>
      <c r="F275" s="80" t="s">
        <v>1832</v>
      </c>
      <c r="G275" s="80" t="s">
        <v>1860</v>
      </c>
      <c r="H275" s="80" t="s">
        <v>1834</v>
      </c>
      <c r="I275" s="80" t="s">
        <v>1866</v>
      </c>
      <c r="J275" s="80" t="s">
        <v>1836</v>
      </c>
      <c r="K275" s="80">
        <v>1</v>
      </c>
      <c r="L275" s="85">
        <v>24989</v>
      </c>
      <c r="M275" s="80">
        <v>10</v>
      </c>
      <c r="N275" s="80">
        <v>7.5</v>
      </c>
      <c r="O275" s="80" t="s">
        <v>384</v>
      </c>
      <c r="P275" s="80" t="s">
        <v>1837</v>
      </c>
      <c r="Q275" s="80" t="s">
        <v>636</v>
      </c>
      <c r="R275" s="85">
        <f t="shared" si="52"/>
        <v>24989</v>
      </c>
      <c r="S275" s="85">
        <f t="shared" si="53"/>
        <v>2498.9</v>
      </c>
      <c r="T275" s="85">
        <f t="shared" si="54"/>
        <v>22490.1</v>
      </c>
      <c r="U275" s="80">
        <f t="shared" si="55"/>
        <v>1686.7574999999999</v>
      </c>
      <c r="V275" s="85">
        <f t="shared" si="56"/>
        <v>24176.857499999998</v>
      </c>
      <c r="W275" s="81">
        <v>7.4999999999999997E-2</v>
      </c>
      <c r="X275" s="85">
        <f t="shared" si="64"/>
        <v>1686.7574999999999</v>
      </c>
      <c r="Y275" s="80">
        <v>2000</v>
      </c>
      <c r="Z275" s="85">
        <f t="shared" si="62"/>
        <v>26176.857499999998</v>
      </c>
      <c r="AA275" s="80" t="str" cm="1">
        <f t="array" ref="AA275">_xlfn.IFS(V275&gt;=150000,"High Cost",V275&gt;=0,"Normal Cost")</f>
        <v>Normal Cost</v>
      </c>
      <c r="AB275" s="85">
        <f t="shared" si="57"/>
        <v>0</v>
      </c>
      <c r="AC275" s="84">
        <f t="shared" si="58"/>
        <v>24176.857499999998</v>
      </c>
      <c r="AD275" s="80" t="str" cm="1">
        <f t="array" ref="AD275">_xlfn.IFS(E275&gt;=60,"Senior ",E275&gt;=18,"Adult",E275&gt;=0,"Child")</f>
        <v>Adult</v>
      </c>
      <c r="AE275" s="80" t="str">
        <f t="shared" si="59"/>
        <v>July</v>
      </c>
      <c r="AF275" s="80" t="str">
        <f t="shared" si="60"/>
        <v>00274</v>
      </c>
      <c r="AG275" s="80" t="str">
        <f t="shared" si="61"/>
        <v>Daniel-Male</v>
      </c>
      <c r="AH275" s="85">
        <f t="shared" si="63"/>
        <v>112153.55602395827</v>
      </c>
    </row>
    <row r="276" spans="1:34" x14ac:dyDescent="0.3">
      <c r="A276" s="83">
        <v>45857</v>
      </c>
      <c r="B276" s="80" t="s">
        <v>2149</v>
      </c>
      <c r="C276" s="80" t="s">
        <v>1846</v>
      </c>
      <c r="D276" s="80" t="s">
        <v>1831</v>
      </c>
      <c r="E276" s="80">
        <v>4</v>
      </c>
      <c r="F276" s="80" t="s">
        <v>1864</v>
      </c>
      <c r="G276" s="80" t="s">
        <v>1868</v>
      </c>
      <c r="H276" s="80" t="s">
        <v>1869</v>
      </c>
      <c r="I276" s="80" t="s">
        <v>1866</v>
      </c>
      <c r="J276" s="80" t="s">
        <v>1858</v>
      </c>
      <c r="K276" s="80">
        <v>4</v>
      </c>
      <c r="L276" s="85">
        <v>46047</v>
      </c>
      <c r="M276" s="80">
        <v>15</v>
      </c>
      <c r="N276" s="80">
        <v>7.5</v>
      </c>
      <c r="O276" s="80" t="s">
        <v>372</v>
      </c>
      <c r="P276" s="80" t="s">
        <v>1852</v>
      </c>
      <c r="Q276" s="80" t="s">
        <v>636</v>
      </c>
      <c r="R276" s="85">
        <f t="shared" si="52"/>
        <v>184188</v>
      </c>
      <c r="S276" s="85">
        <f t="shared" si="53"/>
        <v>27628.2</v>
      </c>
      <c r="T276" s="85">
        <f t="shared" si="54"/>
        <v>156559.79999999999</v>
      </c>
      <c r="U276" s="80">
        <f t="shared" si="55"/>
        <v>11741.984999999999</v>
      </c>
      <c r="V276" s="85">
        <f t="shared" si="56"/>
        <v>168301.78499999997</v>
      </c>
      <c r="W276" s="81">
        <v>7.4999999999999997E-2</v>
      </c>
      <c r="X276" s="85">
        <f t="shared" si="64"/>
        <v>11741.984999999999</v>
      </c>
      <c r="Y276" s="80">
        <v>2000</v>
      </c>
      <c r="Z276" s="85">
        <f t="shared" si="62"/>
        <v>170301.78499999997</v>
      </c>
      <c r="AA276" s="80" t="str" cm="1">
        <f t="array" ref="AA276">_xlfn.IFS(V276&gt;=150000,"High Cost",V276&gt;=0,"Normal Cost")</f>
        <v>High Cost</v>
      </c>
      <c r="AB276" s="85">
        <f t="shared" si="57"/>
        <v>0</v>
      </c>
      <c r="AC276" s="84">
        <f t="shared" si="58"/>
        <v>168301.78499999997</v>
      </c>
      <c r="AD276" s="80" t="str" cm="1">
        <f t="array" ref="AD276">_xlfn.IFS(E276&gt;=60,"Senior ",E276&gt;=18,"Adult",E276&gt;=0,"Child")</f>
        <v>Child</v>
      </c>
      <c r="AE276" s="80" t="str">
        <f t="shared" si="59"/>
        <v>July</v>
      </c>
      <c r="AF276" s="80" t="str">
        <f t="shared" si="60"/>
        <v>00275</v>
      </c>
      <c r="AG276" s="80" t="str">
        <f t="shared" si="61"/>
        <v>Hauwa-Female</v>
      </c>
      <c r="AH276" s="85">
        <f t="shared" si="63"/>
        <v>112153.55602395827</v>
      </c>
    </row>
    <row r="277" spans="1:34" x14ac:dyDescent="0.3">
      <c r="A277" s="83">
        <v>45851</v>
      </c>
      <c r="B277" s="80" t="s">
        <v>2150</v>
      </c>
      <c r="C277" s="80" t="s">
        <v>1830</v>
      </c>
      <c r="D277" s="80" t="s">
        <v>1847</v>
      </c>
      <c r="E277" s="80">
        <v>15</v>
      </c>
      <c r="F277" s="80" t="s">
        <v>1872</v>
      </c>
      <c r="G277" s="80" t="s">
        <v>1886</v>
      </c>
      <c r="H277" s="80" t="s">
        <v>1887</v>
      </c>
      <c r="I277" s="80" t="s">
        <v>1866</v>
      </c>
      <c r="J277" s="80" t="s">
        <v>1848</v>
      </c>
      <c r="K277" s="80">
        <v>5</v>
      </c>
      <c r="L277" s="85">
        <v>36258</v>
      </c>
      <c r="M277" s="80">
        <v>0</v>
      </c>
      <c r="N277" s="80">
        <v>7.5</v>
      </c>
      <c r="O277" s="80" t="s">
        <v>384</v>
      </c>
      <c r="P277" s="80" t="s">
        <v>1852</v>
      </c>
      <c r="Q277" s="80" t="s">
        <v>636</v>
      </c>
      <c r="R277" s="85">
        <f t="shared" si="52"/>
        <v>181290</v>
      </c>
      <c r="S277" s="85">
        <f t="shared" si="53"/>
        <v>0</v>
      </c>
      <c r="T277" s="85">
        <f t="shared" si="54"/>
        <v>181290</v>
      </c>
      <c r="U277" s="80">
        <f t="shared" si="55"/>
        <v>13596.75</v>
      </c>
      <c r="V277" s="85">
        <f t="shared" si="56"/>
        <v>194886.75</v>
      </c>
      <c r="W277" s="81">
        <v>7.4999999999999997E-2</v>
      </c>
      <c r="X277" s="85">
        <f t="shared" si="64"/>
        <v>13596.75</v>
      </c>
      <c r="Y277" s="80">
        <v>2000</v>
      </c>
      <c r="Z277" s="85">
        <f t="shared" si="62"/>
        <v>196886.75</v>
      </c>
      <c r="AA277" s="80" t="str" cm="1">
        <f t="array" ref="AA277">_xlfn.IFS(V277&gt;=150000,"High Cost",V277&gt;=0,"Normal Cost")</f>
        <v>High Cost</v>
      </c>
      <c r="AB277" s="85">
        <f t="shared" si="57"/>
        <v>0</v>
      </c>
      <c r="AC277" s="84">
        <f t="shared" si="58"/>
        <v>194886.75</v>
      </c>
      <c r="AD277" s="80" t="str" cm="1">
        <f t="array" ref="AD277">_xlfn.IFS(E277&gt;=60,"Senior ",E277&gt;=18,"Adult",E277&gt;=0,"Child")</f>
        <v>Child</v>
      </c>
      <c r="AE277" s="80" t="str">
        <f t="shared" si="59"/>
        <v>July</v>
      </c>
      <c r="AF277" s="80" t="str">
        <f t="shared" si="60"/>
        <v>00276</v>
      </c>
      <c r="AG277" s="80" t="str">
        <f t="shared" si="61"/>
        <v>Joy-Male</v>
      </c>
      <c r="AH277" s="85">
        <f t="shared" si="63"/>
        <v>112153.55602395827</v>
      </c>
    </row>
    <row r="278" spans="1:34" x14ac:dyDescent="0.3">
      <c r="A278" s="83">
        <v>45839</v>
      </c>
      <c r="B278" s="80" t="s">
        <v>2151</v>
      </c>
      <c r="C278" s="80" t="s">
        <v>1880</v>
      </c>
      <c r="D278" s="80" t="s">
        <v>1831</v>
      </c>
      <c r="E278" s="80">
        <v>54</v>
      </c>
      <c r="F278" s="80" t="s">
        <v>1840</v>
      </c>
      <c r="G278" s="80" t="s">
        <v>1890</v>
      </c>
      <c r="H278" s="80" t="s">
        <v>1891</v>
      </c>
      <c r="I278" s="80" t="s">
        <v>1851</v>
      </c>
      <c r="J278" s="80" t="s">
        <v>1836</v>
      </c>
      <c r="K278" s="80">
        <v>4</v>
      </c>
      <c r="L278" s="85">
        <v>52108</v>
      </c>
      <c r="M278" s="80">
        <v>10</v>
      </c>
      <c r="N278" s="80">
        <v>7.5</v>
      </c>
      <c r="O278" s="80" t="s">
        <v>372</v>
      </c>
      <c r="P278" s="80" t="s">
        <v>1844</v>
      </c>
      <c r="Q278" s="80" t="s">
        <v>643</v>
      </c>
      <c r="R278" s="85">
        <f t="shared" si="52"/>
        <v>208432</v>
      </c>
      <c r="S278" s="85">
        <f t="shared" si="53"/>
        <v>20843.2</v>
      </c>
      <c r="T278" s="85">
        <f t="shared" si="54"/>
        <v>187588.8</v>
      </c>
      <c r="U278" s="80">
        <f t="shared" si="55"/>
        <v>14069.159999999998</v>
      </c>
      <c r="V278" s="85">
        <f t="shared" si="56"/>
        <v>201657.96</v>
      </c>
      <c r="W278" s="81">
        <v>7.4999999999999997E-2</v>
      </c>
      <c r="X278" s="85">
        <f t="shared" si="64"/>
        <v>14069.159999999998</v>
      </c>
      <c r="Y278" s="80">
        <v>2000</v>
      </c>
      <c r="Z278" s="85">
        <f t="shared" si="62"/>
        <v>203657.96</v>
      </c>
      <c r="AA278" s="80" t="str" cm="1">
        <f t="array" ref="AA278">_xlfn.IFS(V278&gt;=150000,"High Cost",V278&gt;=0,"Normal Cost")</f>
        <v>High Cost</v>
      </c>
      <c r="AB278" s="85">
        <f t="shared" si="57"/>
        <v>20165.796000000002</v>
      </c>
      <c r="AC278" s="84">
        <f t="shared" si="58"/>
        <v>181492.16399999999</v>
      </c>
      <c r="AD278" s="80" t="str" cm="1">
        <f t="array" ref="AD278">_xlfn.IFS(E278&gt;=60,"Senior ",E278&gt;=18,"Adult",E278&gt;=0,"Child")</f>
        <v>Adult</v>
      </c>
      <c r="AE278" s="80" t="str">
        <f t="shared" si="59"/>
        <v>July</v>
      </c>
      <c r="AF278" s="80" t="str">
        <f t="shared" si="60"/>
        <v>00277</v>
      </c>
      <c r="AG278" s="80" t="str">
        <f t="shared" si="61"/>
        <v>Daniel-Female</v>
      </c>
      <c r="AH278" s="85">
        <f t="shared" si="63"/>
        <v>112153.55602395827</v>
      </c>
    </row>
    <row r="279" spans="1:34" x14ac:dyDescent="0.3">
      <c r="A279" s="83">
        <v>45834</v>
      </c>
      <c r="B279" s="80" t="s">
        <v>2152</v>
      </c>
      <c r="C279" s="80" t="s">
        <v>1882</v>
      </c>
      <c r="D279" s="80" t="s">
        <v>1847</v>
      </c>
      <c r="E279" s="80">
        <v>47</v>
      </c>
      <c r="F279" s="80" t="s">
        <v>1864</v>
      </c>
      <c r="G279" s="80" t="s">
        <v>1868</v>
      </c>
      <c r="H279" s="80" t="s">
        <v>1869</v>
      </c>
      <c r="I279" s="80" t="s">
        <v>1861</v>
      </c>
      <c r="J279" s="80" t="s">
        <v>1836</v>
      </c>
      <c r="K279" s="80">
        <v>1</v>
      </c>
      <c r="L279" s="85">
        <v>23185</v>
      </c>
      <c r="M279" s="80">
        <v>15</v>
      </c>
      <c r="N279" s="80">
        <v>7.5</v>
      </c>
      <c r="O279" s="80" t="s">
        <v>384</v>
      </c>
      <c r="P279" s="80" t="s">
        <v>1837</v>
      </c>
      <c r="Q279" s="80" t="s">
        <v>665</v>
      </c>
      <c r="R279" s="85">
        <f t="shared" si="52"/>
        <v>23185</v>
      </c>
      <c r="S279" s="85">
        <f t="shared" si="53"/>
        <v>3477.75</v>
      </c>
      <c r="T279" s="85">
        <f t="shared" si="54"/>
        <v>19707.25</v>
      </c>
      <c r="U279" s="80">
        <f t="shared" si="55"/>
        <v>1478.04375</v>
      </c>
      <c r="V279" s="85">
        <f t="shared" si="56"/>
        <v>21185.293750000001</v>
      </c>
      <c r="W279" s="81">
        <v>7.4999999999999997E-2</v>
      </c>
      <c r="X279" s="85">
        <f t="shared" si="64"/>
        <v>1478.04375</v>
      </c>
      <c r="Y279" s="80">
        <v>2000</v>
      </c>
      <c r="Z279" s="85">
        <f t="shared" si="62"/>
        <v>23185.293750000001</v>
      </c>
      <c r="AA279" s="80" t="str" cm="1">
        <f t="array" ref="AA279">_xlfn.IFS(V279&gt;=150000,"High Cost",V279&gt;=0,"Normal Cost")</f>
        <v>Normal Cost</v>
      </c>
      <c r="AB279" s="85">
        <f t="shared" si="57"/>
        <v>0</v>
      </c>
      <c r="AC279" s="84">
        <f t="shared" si="58"/>
        <v>21185.293750000001</v>
      </c>
      <c r="AD279" s="80" t="str" cm="1">
        <f t="array" ref="AD279">_xlfn.IFS(E279&gt;=60,"Senior ",E279&gt;=18,"Adult",E279&gt;=0,"Child")</f>
        <v>Adult</v>
      </c>
      <c r="AE279" s="80" t="str">
        <f t="shared" si="59"/>
        <v>June</v>
      </c>
      <c r="AF279" s="80" t="str">
        <f t="shared" si="60"/>
        <v>00278</v>
      </c>
      <c r="AG279" s="80" t="str">
        <f t="shared" si="61"/>
        <v>Ifeanyi-Male</v>
      </c>
      <c r="AH279" s="85">
        <f t="shared" si="63"/>
        <v>112153.55602395827</v>
      </c>
    </row>
    <row r="280" spans="1:34" x14ac:dyDescent="0.3">
      <c r="A280" s="83">
        <v>45829</v>
      </c>
      <c r="B280" s="80" t="s">
        <v>2153</v>
      </c>
      <c r="C280" s="80" t="s">
        <v>1880</v>
      </c>
      <c r="D280" s="80" t="s">
        <v>1847</v>
      </c>
      <c r="E280" s="80">
        <v>72</v>
      </c>
      <c r="F280" s="80" t="s">
        <v>1848</v>
      </c>
      <c r="G280" s="80" t="s">
        <v>1849</v>
      </c>
      <c r="H280" s="80" t="s">
        <v>1850</v>
      </c>
      <c r="I280" s="80" t="s">
        <v>1866</v>
      </c>
      <c r="J280" s="80" t="s">
        <v>1848</v>
      </c>
      <c r="K280" s="80">
        <v>5</v>
      </c>
      <c r="L280" s="85">
        <v>31384</v>
      </c>
      <c r="M280" s="80">
        <v>0</v>
      </c>
      <c r="N280" s="80">
        <v>7.5</v>
      </c>
      <c r="O280" s="80" t="s">
        <v>392</v>
      </c>
      <c r="P280" s="80" t="s">
        <v>1852</v>
      </c>
      <c r="Q280" s="80" t="s">
        <v>636</v>
      </c>
      <c r="R280" s="85">
        <f t="shared" si="52"/>
        <v>156920</v>
      </c>
      <c r="S280" s="85">
        <f t="shared" si="53"/>
        <v>0</v>
      </c>
      <c r="T280" s="85">
        <f t="shared" si="54"/>
        <v>156920</v>
      </c>
      <c r="U280" s="80">
        <f t="shared" si="55"/>
        <v>11769</v>
      </c>
      <c r="V280" s="85">
        <f t="shared" si="56"/>
        <v>168689</v>
      </c>
      <c r="W280" s="81">
        <v>7.4999999999999997E-2</v>
      </c>
      <c r="X280" s="85">
        <f t="shared" si="64"/>
        <v>11769</v>
      </c>
      <c r="Y280" s="80">
        <v>2000</v>
      </c>
      <c r="Z280" s="85">
        <f t="shared" si="62"/>
        <v>170689</v>
      </c>
      <c r="AA280" s="80" t="str" cm="1">
        <f t="array" ref="AA280">_xlfn.IFS(V280&gt;=150000,"High Cost",V280&gt;=0,"Normal Cost")</f>
        <v>High Cost</v>
      </c>
      <c r="AB280" s="85">
        <f t="shared" si="57"/>
        <v>0</v>
      </c>
      <c r="AC280" s="84">
        <f t="shared" si="58"/>
        <v>168689</v>
      </c>
      <c r="AD280" s="80" t="str" cm="1">
        <f t="array" ref="AD280">_xlfn.IFS(E280&gt;=60,"Senior ",E280&gt;=18,"Adult",E280&gt;=0,"Child")</f>
        <v xml:space="preserve">Senior </v>
      </c>
      <c r="AE280" s="80" t="str">
        <f t="shared" si="59"/>
        <v>June</v>
      </c>
      <c r="AF280" s="80" t="str">
        <f t="shared" si="60"/>
        <v>00279</v>
      </c>
      <c r="AG280" s="80" t="str">
        <f t="shared" si="61"/>
        <v>Daniel-Male</v>
      </c>
      <c r="AH280" s="85">
        <f t="shared" si="63"/>
        <v>112153.55602395827</v>
      </c>
    </row>
    <row r="281" spans="1:34" x14ac:dyDescent="0.3">
      <c r="A281" s="83">
        <v>45837</v>
      </c>
      <c r="B281" s="80" t="s">
        <v>2154</v>
      </c>
      <c r="C281" s="80" t="s">
        <v>1839</v>
      </c>
      <c r="D281" s="80" t="s">
        <v>1847</v>
      </c>
      <c r="E281" s="80">
        <v>45</v>
      </c>
      <c r="F281" s="80" t="s">
        <v>1855</v>
      </c>
      <c r="G281" s="80" t="s">
        <v>1878</v>
      </c>
      <c r="H281" s="80" t="s">
        <v>1857</v>
      </c>
      <c r="I281" s="80" t="s">
        <v>1851</v>
      </c>
      <c r="J281" s="80" t="s">
        <v>1858</v>
      </c>
      <c r="K281" s="80">
        <v>3</v>
      </c>
      <c r="L281" s="85">
        <v>40462</v>
      </c>
      <c r="M281" s="80">
        <v>15</v>
      </c>
      <c r="N281" s="80">
        <v>7.5</v>
      </c>
      <c r="O281" s="80" t="s">
        <v>392</v>
      </c>
      <c r="P281" s="80" t="s">
        <v>1837</v>
      </c>
      <c r="Q281" s="80" t="s">
        <v>649</v>
      </c>
      <c r="R281" s="85">
        <f t="shared" si="52"/>
        <v>121386</v>
      </c>
      <c r="S281" s="85">
        <f t="shared" si="53"/>
        <v>18207.899999999998</v>
      </c>
      <c r="T281" s="85">
        <f t="shared" si="54"/>
        <v>103178.1</v>
      </c>
      <c r="U281" s="80">
        <f t="shared" si="55"/>
        <v>7738.3575000000001</v>
      </c>
      <c r="V281" s="85">
        <f t="shared" si="56"/>
        <v>110916.4575</v>
      </c>
      <c r="W281" s="81">
        <v>7.4999999999999997E-2</v>
      </c>
      <c r="X281" s="85">
        <f t="shared" si="64"/>
        <v>7738.3575000000001</v>
      </c>
      <c r="Y281" s="80">
        <v>2000</v>
      </c>
      <c r="Z281" s="85">
        <f t="shared" si="62"/>
        <v>112916.4575</v>
      </c>
      <c r="AA281" s="80" t="str" cm="1">
        <f t="array" ref="AA281">_xlfn.IFS(V281&gt;=150000,"High Cost",V281&gt;=0,"Normal Cost")</f>
        <v>Normal Cost</v>
      </c>
      <c r="AB281" s="85">
        <f t="shared" si="57"/>
        <v>0</v>
      </c>
      <c r="AC281" s="84">
        <f t="shared" si="58"/>
        <v>110916.4575</v>
      </c>
      <c r="AD281" s="80" t="str" cm="1">
        <f t="array" ref="AD281">_xlfn.IFS(E281&gt;=60,"Senior ",E281&gt;=18,"Adult",E281&gt;=0,"Child")</f>
        <v>Adult</v>
      </c>
      <c r="AE281" s="80" t="str">
        <f t="shared" si="59"/>
        <v>June</v>
      </c>
      <c r="AF281" s="80" t="str">
        <f t="shared" si="60"/>
        <v>00280</v>
      </c>
      <c r="AG281" s="80" t="str">
        <f t="shared" si="61"/>
        <v>Bello-Male</v>
      </c>
      <c r="AH281" s="85">
        <f t="shared" si="63"/>
        <v>112153.55602395827</v>
      </c>
    </row>
    <row r="282" spans="1:34" x14ac:dyDescent="0.3">
      <c r="A282" s="83">
        <v>45846</v>
      </c>
      <c r="B282" s="80" t="s">
        <v>2155</v>
      </c>
      <c r="C282" s="80" t="s">
        <v>1846</v>
      </c>
      <c r="D282" s="80" t="s">
        <v>1847</v>
      </c>
      <c r="E282" s="80">
        <v>61</v>
      </c>
      <c r="F282" s="80" t="s">
        <v>1855</v>
      </c>
      <c r="G282" s="80" t="s">
        <v>1856</v>
      </c>
      <c r="H282" s="80" t="s">
        <v>1857</v>
      </c>
      <c r="I282" s="80" t="s">
        <v>1835</v>
      </c>
      <c r="J282" s="80" t="s">
        <v>1836</v>
      </c>
      <c r="K282" s="80">
        <v>5</v>
      </c>
      <c r="L282" s="85">
        <v>20376</v>
      </c>
      <c r="M282" s="80">
        <v>0</v>
      </c>
      <c r="N282" s="80">
        <v>7.5</v>
      </c>
      <c r="O282" s="80" t="s">
        <v>372</v>
      </c>
      <c r="P282" s="80" t="s">
        <v>1837</v>
      </c>
      <c r="Q282" s="80" t="s">
        <v>636</v>
      </c>
      <c r="R282" s="85">
        <f t="shared" si="52"/>
        <v>101880</v>
      </c>
      <c r="S282" s="85">
        <f t="shared" si="53"/>
        <v>0</v>
      </c>
      <c r="T282" s="85">
        <f t="shared" si="54"/>
        <v>101880</v>
      </c>
      <c r="U282" s="80">
        <f t="shared" si="55"/>
        <v>7641</v>
      </c>
      <c r="V282" s="85">
        <f t="shared" si="56"/>
        <v>109521</v>
      </c>
      <c r="W282" s="81">
        <v>7.4999999999999997E-2</v>
      </c>
      <c r="X282" s="85">
        <f t="shared" si="64"/>
        <v>7641</v>
      </c>
      <c r="Y282" s="80">
        <v>2000</v>
      </c>
      <c r="Z282" s="85">
        <f t="shared" si="62"/>
        <v>111521</v>
      </c>
      <c r="AA282" s="80" t="str" cm="1">
        <f t="array" ref="AA282">_xlfn.IFS(V282&gt;=150000,"High Cost",V282&gt;=0,"Normal Cost")</f>
        <v>Normal Cost</v>
      </c>
      <c r="AB282" s="85">
        <f t="shared" si="57"/>
        <v>0</v>
      </c>
      <c r="AC282" s="84">
        <f t="shared" si="58"/>
        <v>109521</v>
      </c>
      <c r="AD282" s="80" t="str" cm="1">
        <f t="array" ref="AD282">_xlfn.IFS(E282&gt;=60,"Senior ",E282&gt;=18,"Adult",E282&gt;=0,"Child")</f>
        <v xml:space="preserve">Senior </v>
      </c>
      <c r="AE282" s="80" t="str">
        <f t="shared" si="59"/>
        <v>July</v>
      </c>
      <c r="AF282" s="80" t="str">
        <f t="shared" si="60"/>
        <v>00281</v>
      </c>
      <c r="AG282" s="80" t="str">
        <f t="shared" si="61"/>
        <v>Hauwa-Male</v>
      </c>
      <c r="AH282" s="85">
        <f t="shared" si="63"/>
        <v>112153.55602395827</v>
      </c>
    </row>
    <row r="283" spans="1:34" x14ac:dyDescent="0.3">
      <c r="A283" s="83">
        <v>45835</v>
      </c>
      <c r="B283" s="80" t="s">
        <v>2156</v>
      </c>
      <c r="C283" s="80" t="s">
        <v>1880</v>
      </c>
      <c r="D283" s="80" t="s">
        <v>1831</v>
      </c>
      <c r="E283" s="80">
        <v>75</v>
      </c>
      <c r="F283" s="80" t="s">
        <v>1864</v>
      </c>
      <c r="G283" s="80" t="s">
        <v>1868</v>
      </c>
      <c r="H283" s="80" t="s">
        <v>1869</v>
      </c>
      <c r="I283" s="80" t="s">
        <v>1866</v>
      </c>
      <c r="J283" s="80" t="s">
        <v>1836</v>
      </c>
      <c r="K283" s="80">
        <v>3</v>
      </c>
      <c r="L283" s="85">
        <v>25018</v>
      </c>
      <c r="M283" s="80">
        <v>0</v>
      </c>
      <c r="N283" s="80">
        <v>7.5</v>
      </c>
      <c r="O283" s="80" t="s">
        <v>392</v>
      </c>
      <c r="P283" s="80" t="s">
        <v>1852</v>
      </c>
      <c r="Q283" s="80" t="s">
        <v>665</v>
      </c>
      <c r="R283" s="85">
        <f t="shared" si="52"/>
        <v>75054</v>
      </c>
      <c r="S283" s="85">
        <f t="shared" si="53"/>
        <v>0</v>
      </c>
      <c r="T283" s="85">
        <f t="shared" si="54"/>
        <v>75054</v>
      </c>
      <c r="U283" s="80">
        <f t="shared" si="55"/>
        <v>5629.05</v>
      </c>
      <c r="V283" s="85">
        <f t="shared" si="56"/>
        <v>80683.05</v>
      </c>
      <c r="W283" s="81">
        <v>7.4999999999999997E-2</v>
      </c>
      <c r="X283" s="85">
        <f t="shared" si="64"/>
        <v>5629.05</v>
      </c>
      <c r="Y283" s="80">
        <v>2000</v>
      </c>
      <c r="Z283" s="85">
        <f t="shared" si="62"/>
        <v>82683.05</v>
      </c>
      <c r="AA283" s="80" t="str" cm="1">
        <f t="array" ref="AA283">_xlfn.IFS(V283&gt;=150000,"High Cost",V283&gt;=0,"Normal Cost")</f>
        <v>Normal Cost</v>
      </c>
      <c r="AB283" s="85">
        <f t="shared" si="57"/>
        <v>0</v>
      </c>
      <c r="AC283" s="84">
        <f t="shared" si="58"/>
        <v>80683.05</v>
      </c>
      <c r="AD283" s="80" t="str" cm="1">
        <f t="array" ref="AD283">_xlfn.IFS(E283&gt;=60,"Senior ",E283&gt;=18,"Adult",E283&gt;=0,"Child")</f>
        <v xml:space="preserve">Senior </v>
      </c>
      <c r="AE283" s="80" t="str">
        <f t="shared" si="59"/>
        <v>June</v>
      </c>
      <c r="AF283" s="80" t="str">
        <f t="shared" si="60"/>
        <v>00282</v>
      </c>
      <c r="AG283" s="80" t="str">
        <f t="shared" si="61"/>
        <v>Daniel-Female</v>
      </c>
      <c r="AH283" s="85">
        <f t="shared" si="63"/>
        <v>112153.55602395827</v>
      </c>
    </row>
    <row r="284" spans="1:34" x14ac:dyDescent="0.3">
      <c r="A284" s="83">
        <v>45851</v>
      </c>
      <c r="B284" s="80" t="s">
        <v>2157</v>
      </c>
      <c r="C284" s="80" t="s">
        <v>1863</v>
      </c>
      <c r="D284" s="80" t="s">
        <v>1847</v>
      </c>
      <c r="E284" s="80">
        <v>79</v>
      </c>
      <c r="F284" s="80" t="s">
        <v>1840</v>
      </c>
      <c r="G284" s="80" t="s">
        <v>1841</v>
      </c>
      <c r="H284" s="80" t="s">
        <v>1842</v>
      </c>
      <c r="I284" s="80" t="s">
        <v>1835</v>
      </c>
      <c r="J284" s="80" t="s">
        <v>1858</v>
      </c>
      <c r="K284" s="80">
        <v>2</v>
      </c>
      <c r="L284" s="85">
        <v>23112</v>
      </c>
      <c r="M284" s="80">
        <v>0</v>
      </c>
      <c r="N284" s="80">
        <v>7.5</v>
      </c>
      <c r="O284" s="80" t="s">
        <v>372</v>
      </c>
      <c r="P284" s="80" t="s">
        <v>1837</v>
      </c>
      <c r="Q284" s="80" t="s">
        <v>636</v>
      </c>
      <c r="R284" s="85">
        <f t="shared" si="52"/>
        <v>46224</v>
      </c>
      <c r="S284" s="85">
        <f t="shared" si="53"/>
        <v>0</v>
      </c>
      <c r="T284" s="85">
        <f t="shared" si="54"/>
        <v>46224</v>
      </c>
      <c r="U284" s="80">
        <f t="shared" si="55"/>
        <v>3466.7999999999997</v>
      </c>
      <c r="V284" s="85">
        <f t="shared" si="56"/>
        <v>49690.8</v>
      </c>
      <c r="W284" s="81">
        <v>7.4999999999999997E-2</v>
      </c>
      <c r="X284" s="85">
        <f t="shared" si="64"/>
        <v>3466.7999999999997</v>
      </c>
      <c r="Y284" s="80">
        <v>2000</v>
      </c>
      <c r="Z284" s="85">
        <f t="shared" si="62"/>
        <v>51690.8</v>
      </c>
      <c r="AA284" s="80" t="str" cm="1">
        <f t="array" ref="AA284">_xlfn.IFS(V284&gt;=150000,"High Cost",V284&gt;=0,"Normal Cost")</f>
        <v>Normal Cost</v>
      </c>
      <c r="AB284" s="85">
        <f t="shared" si="57"/>
        <v>0</v>
      </c>
      <c r="AC284" s="84">
        <f t="shared" si="58"/>
        <v>49690.8</v>
      </c>
      <c r="AD284" s="80" t="str" cm="1">
        <f t="array" ref="AD284">_xlfn.IFS(E284&gt;=60,"Senior ",E284&gt;=18,"Adult",E284&gt;=0,"Child")</f>
        <v xml:space="preserve">Senior </v>
      </c>
      <c r="AE284" s="80" t="str">
        <f t="shared" si="59"/>
        <v>July</v>
      </c>
      <c r="AF284" s="80" t="str">
        <f t="shared" si="60"/>
        <v>00283</v>
      </c>
      <c r="AG284" s="80" t="str">
        <f t="shared" si="61"/>
        <v>Esther-Male</v>
      </c>
      <c r="AH284" s="85">
        <f t="shared" si="63"/>
        <v>112153.55602395827</v>
      </c>
    </row>
    <row r="285" spans="1:34" x14ac:dyDescent="0.3">
      <c r="A285" s="83">
        <v>45855</v>
      </c>
      <c r="B285" s="80" t="s">
        <v>2158</v>
      </c>
      <c r="C285" s="80" t="s">
        <v>1880</v>
      </c>
      <c r="D285" s="80" t="s">
        <v>1847</v>
      </c>
      <c r="E285" s="80">
        <v>68</v>
      </c>
      <c r="F285" s="80" t="s">
        <v>1840</v>
      </c>
      <c r="G285" s="80" t="s">
        <v>1890</v>
      </c>
      <c r="H285" s="80" t="s">
        <v>1891</v>
      </c>
      <c r="I285" s="80" t="s">
        <v>1835</v>
      </c>
      <c r="J285" s="80" t="s">
        <v>1836</v>
      </c>
      <c r="K285" s="80">
        <v>1</v>
      </c>
      <c r="L285" s="85">
        <v>66645</v>
      </c>
      <c r="M285" s="80">
        <v>0</v>
      </c>
      <c r="N285" s="80">
        <v>7.5</v>
      </c>
      <c r="O285" s="80" t="s">
        <v>384</v>
      </c>
      <c r="P285" s="80" t="s">
        <v>1844</v>
      </c>
      <c r="Q285" s="80" t="s">
        <v>649</v>
      </c>
      <c r="R285" s="85">
        <f t="shared" si="52"/>
        <v>66645</v>
      </c>
      <c r="S285" s="85">
        <f t="shared" si="53"/>
        <v>0</v>
      </c>
      <c r="T285" s="85">
        <f t="shared" si="54"/>
        <v>66645</v>
      </c>
      <c r="U285" s="80">
        <f t="shared" si="55"/>
        <v>4998.375</v>
      </c>
      <c r="V285" s="85">
        <f t="shared" si="56"/>
        <v>71643.375</v>
      </c>
      <c r="W285" s="81">
        <v>7.4999999999999997E-2</v>
      </c>
      <c r="X285" s="85">
        <f t="shared" si="64"/>
        <v>4998.375</v>
      </c>
      <c r="Y285" s="80">
        <v>2000</v>
      </c>
      <c r="Z285" s="85">
        <f t="shared" si="62"/>
        <v>73643.375</v>
      </c>
      <c r="AA285" s="80" t="str" cm="1">
        <f t="array" ref="AA285">_xlfn.IFS(V285&gt;=150000,"High Cost",V285&gt;=0,"Normal Cost")</f>
        <v>Normal Cost</v>
      </c>
      <c r="AB285" s="85">
        <f t="shared" si="57"/>
        <v>7164.3375000000005</v>
      </c>
      <c r="AC285" s="84">
        <f t="shared" si="58"/>
        <v>64479.037499999999</v>
      </c>
      <c r="AD285" s="80" t="str" cm="1">
        <f t="array" ref="AD285">_xlfn.IFS(E285&gt;=60,"Senior ",E285&gt;=18,"Adult",E285&gt;=0,"Child")</f>
        <v xml:space="preserve">Senior </v>
      </c>
      <c r="AE285" s="80" t="str">
        <f t="shared" si="59"/>
        <v>July</v>
      </c>
      <c r="AF285" s="80" t="str">
        <f t="shared" si="60"/>
        <v>00284</v>
      </c>
      <c r="AG285" s="80" t="str">
        <f t="shared" si="61"/>
        <v>Daniel-Male</v>
      </c>
      <c r="AH285" s="85">
        <f t="shared" si="63"/>
        <v>112153.55602395827</v>
      </c>
    </row>
    <row r="286" spans="1:34" x14ac:dyDescent="0.3">
      <c r="A286" s="83">
        <v>45856</v>
      </c>
      <c r="B286" s="80" t="s">
        <v>2159</v>
      </c>
      <c r="C286" s="80" t="s">
        <v>1871</v>
      </c>
      <c r="D286" s="80" t="s">
        <v>1847</v>
      </c>
      <c r="E286" s="80">
        <v>65</v>
      </c>
      <c r="F286" s="80" t="s">
        <v>1832</v>
      </c>
      <c r="G286" s="80" t="s">
        <v>1833</v>
      </c>
      <c r="H286" s="80" t="s">
        <v>1834</v>
      </c>
      <c r="I286" s="80" t="s">
        <v>1851</v>
      </c>
      <c r="J286" s="80" t="s">
        <v>1858</v>
      </c>
      <c r="K286" s="80">
        <v>1</v>
      </c>
      <c r="L286" s="85">
        <v>34719</v>
      </c>
      <c r="M286" s="80">
        <v>0</v>
      </c>
      <c r="N286" s="80">
        <v>7.5</v>
      </c>
      <c r="O286" s="80" t="s">
        <v>392</v>
      </c>
      <c r="P286" s="80" t="s">
        <v>1844</v>
      </c>
      <c r="Q286" s="80" t="s">
        <v>636</v>
      </c>
      <c r="R286" s="85">
        <f t="shared" si="52"/>
        <v>34719</v>
      </c>
      <c r="S286" s="85">
        <f t="shared" si="53"/>
        <v>0</v>
      </c>
      <c r="T286" s="85">
        <f t="shared" si="54"/>
        <v>34719</v>
      </c>
      <c r="U286" s="80">
        <f t="shared" si="55"/>
        <v>2603.9249999999997</v>
      </c>
      <c r="V286" s="85">
        <f t="shared" si="56"/>
        <v>37322.925000000003</v>
      </c>
      <c r="W286" s="81">
        <v>7.4999999999999997E-2</v>
      </c>
      <c r="X286" s="85">
        <f t="shared" si="64"/>
        <v>2603.9249999999997</v>
      </c>
      <c r="Y286" s="80">
        <v>2000</v>
      </c>
      <c r="Z286" s="85">
        <f t="shared" si="62"/>
        <v>39322.925000000003</v>
      </c>
      <c r="AA286" s="80" t="str" cm="1">
        <f t="array" ref="AA286">_xlfn.IFS(V286&gt;=150000,"High Cost",V286&gt;=0,"Normal Cost")</f>
        <v>Normal Cost</v>
      </c>
      <c r="AB286" s="85">
        <f t="shared" si="57"/>
        <v>3732.2925000000005</v>
      </c>
      <c r="AC286" s="84">
        <f t="shared" si="58"/>
        <v>33590.6325</v>
      </c>
      <c r="AD286" s="80" t="str" cm="1">
        <f t="array" ref="AD286">_xlfn.IFS(E286&gt;=60,"Senior ",E286&gt;=18,"Adult",E286&gt;=0,"Child")</f>
        <v xml:space="preserve">Senior </v>
      </c>
      <c r="AE286" s="80" t="str">
        <f t="shared" si="59"/>
        <v>July</v>
      </c>
      <c r="AF286" s="80" t="str">
        <f t="shared" si="60"/>
        <v>00285</v>
      </c>
      <c r="AG286" s="80" t="str">
        <f t="shared" si="61"/>
        <v>Farouk-Male</v>
      </c>
      <c r="AH286" s="85">
        <f t="shared" si="63"/>
        <v>112153.55602395827</v>
      </c>
    </row>
    <row r="287" spans="1:34" x14ac:dyDescent="0.3">
      <c r="A287" s="83">
        <v>45846</v>
      </c>
      <c r="B287" s="80" t="s">
        <v>2160</v>
      </c>
      <c r="C287" s="80" t="s">
        <v>106</v>
      </c>
      <c r="D287" s="80" t="s">
        <v>1831</v>
      </c>
      <c r="E287" s="80">
        <v>39</v>
      </c>
      <c r="F287" s="80" t="s">
        <v>1855</v>
      </c>
      <c r="G287" s="80" t="s">
        <v>1856</v>
      </c>
      <c r="H287" s="80" t="s">
        <v>1857</v>
      </c>
      <c r="I287" s="80" t="s">
        <v>1835</v>
      </c>
      <c r="J287" s="80" t="s">
        <v>1836</v>
      </c>
      <c r="K287" s="80">
        <v>4</v>
      </c>
      <c r="L287" s="85">
        <v>4190</v>
      </c>
      <c r="M287" s="80">
        <v>10</v>
      </c>
      <c r="N287" s="80">
        <v>7.5</v>
      </c>
      <c r="O287" s="80" t="s">
        <v>392</v>
      </c>
      <c r="P287" s="80" t="s">
        <v>1852</v>
      </c>
      <c r="Q287" s="80" t="s">
        <v>636</v>
      </c>
      <c r="R287" s="85">
        <f t="shared" si="52"/>
        <v>16760</v>
      </c>
      <c r="S287" s="85">
        <f t="shared" si="53"/>
        <v>1676</v>
      </c>
      <c r="T287" s="85">
        <f t="shared" si="54"/>
        <v>15084</v>
      </c>
      <c r="U287" s="80">
        <f t="shared" si="55"/>
        <v>1131.3</v>
      </c>
      <c r="V287" s="85">
        <f t="shared" si="56"/>
        <v>16215.3</v>
      </c>
      <c r="W287" s="81">
        <v>7.4999999999999997E-2</v>
      </c>
      <c r="X287" s="85">
        <f t="shared" si="64"/>
        <v>1131.3</v>
      </c>
      <c r="Y287" s="80">
        <v>2000</v>
      </c>
      <c r="Z287" s="85">
        <f t="shared" si="62"/>
        <v>18215.3</v>
      </c>
      <c r="AA287" s="80" t="str" cm="1">
        <f t="array" ref="AA287">_xlfn.IFS(V287&gt;=150000,"High Cost",V287&gt;=0,"Normal Cost")</f>
        <v>Normal Cost</v>
      </c>
      <c r="AB287" s="85">
        <f t="shared" si="57"/>
        <v>0</v>
      </c>
      <c r="AC287" s="84">
        <f t="shared" si="58"/>
        <v>16215.3</v>
      </c>
      <c r="AD287" s="80" t="str" cm="1">
        <f t="array" ref="AD287">_xlfn.IFS(E287&gt;=60,"Senior ",E287&gt;=18,"Adult",E287&gt;=0,"Child")</f>
        <v>Adult</v>
      </c>
      <c r="AE287" s="80" t="str">
        <f t="shared" si="59"/>
        <v>July</v>
      </c>
      <c r="AF287" s="80" t="str">
        <f t="shared" si="60"/>
        <v>00286</v>
      </c>
      <c r="AG287" s="80" t="str">
        <f t="shared" si="61"/>
        <v>Aisha-Female</v>
      </c>
      <c r="AH287" s="85">
        <f t="shared" si="63"/>
        <v>112153.55602395827</v>
      </c>
    </row>
    <row r="288" spans="1:34" x14ac:dyDescent="0.3">
      <c r="A288" s="83">
        <v>45839</v>
      </c>
      <c r="B288" s="80" t="s">
        <v>2161</v>
      </c>
      <c r="C288" s="80" t="s">
        <v>1882</v>
      </c>
      <c r="D288" s="80" t="s">
        <v>1847</v>
      </c>
      <c r="E288" s="80">
        <v>3</v>
      </c>
      <c r="F288" s="80" t="s">
        <v>1848</v>
      </c>
      <c r="G288" s="80" t="s">
        <v>1849</v>
      </c>
      <c r="H288" s="80" t="s">
        <v>1850</v>
      </c>
      <c r="I288" s="80" t="s">
        <v>1861</v>
      </c>
      <c r="J288" s="80" t="s">
        <v>1836</v>
      </c>
      <c r="K288" s="80">
        <v>2</v>
      </c>
      <c r="L288" s="85">
        <v>52876</v>
      </c>
      <c r="M288" s="80">
        <v>15</v>
      </c>
      <c r="N288" s="80">
        <v>7.5</v>
      </c>
      <c r="O288" s="80" t="s">
        <v>384</v>
      </c>
      <c r="P288" s="80" t="s">
        <v>1844</v>
      </c>
      <c r="Q288" s="80" t="s">
        <v>636</v>
      </c>
      <c r="R288" s="85">
        <f t="shared" si="52"/>
        <v>105752</v>
      </c>
      <c r="S288" s="85">
        <f t="shared" si="53"/>
        <v>15862.8</v>
      </c>
      <c r="T288" s="85">
        <f t="shared" si="54"/>
        <v>89889.2</v>
      </c>
      <c r="U288" s="80">
        <f t="shared" si="55"/>
        <v>6741.69</v>
      </c>
      <c r="V288" s="85">
        <f t="shared" si="56"/>
        <v>96630.89</v>
      </c>
      <c r="W288" s="81">
        <v>7.4999999999999997E-2</v>
      </c>
      <c r="X288" s="85">
        <f t="shared" si="64"/>
        <v>6741.69</v>
      </c>
      <c r="Y288" s="80">
        <v>2000</v>
      </c>
      <c r="Z288" s="85">
        <f t="shared" si="62"/>
        <v>98630.89</v>
      </c>
      <c r="AA288" s="80" t="str" cm="1">
        <f t="array" ref="AA288">_xlfn.IFS(V288&gt;=150000,"High Cost",V288&gt;=0,"Normal Cost")</f>
        <v>Normal Cost</v>
      </c>
      <c r="AB288" s="85">
        <f t="shared" si="57"/>
        <v>9663.0889999999999</v>
      </c>
      <c r="AC288" s="84">
        <f t="shared" si="58"/>
        <v>86967.801000000007</v>
      </c>
      <c r="AD288" s="80" t="str" cm="1">
        <f t="array" ref="AD288">_xlfn.IFS(E288&gt;=60,"Senior ",E288&gt;=18,"Adult",E288&gt;=0,"Child")</f>
        <v>Child</v>
      </c>
      <c r="AE288" s="80" t="str">
        <f t="shared" si="59"/>
        <v>July</v>
      </c>
      <c r="AF288" s="80" t="str">
        <f t="shared" si="60"/>
        <v>00287</v>
      </c>
      <c r="AG288" s="80" t="str">
        <f t="shared" si="61"/>
        <v>Ifeanyi-Male</v>
      </c>
      <c r="AH288" s="85">
        <f t="shared" si="63"/>
        <v>112153.55602395827</v>
      </c>
    </row>
    <row r="289" spans="1:34" x14ac:dyDescent="0.3">
      <c r="A289" s="83">
        <v>45820</v>
      </c>
      <c r="B289" s="80" t="s">
        <v>2162</v>
      </c>
      <c r="C289" s="80" t="s">
        <v>1877</v>
      </c>
      <c r="D289" s="80" t="s">
        <v>1831</v>
      </c>
      <c r="E289" s="80">
        <v>18</v>
      </c>
      <c r="F289" s="80" t="s">
        <v>1864</v>
      </c>
      <c r="G289" s="80" t="s">
        <v>1868</v>
      </c>
      <c r="H289" s="80" t="s">
        <v>1869</v>
      </c>
      <c r="I289" s="80" t="s">
        <v>1843</v>
      </c>
      <c r="J289" s="80" t="s">
        <v>1836</v>
      </c>
      <c r="K289" s="80">
        <v>5</v>
      </c>
      <c r="L289" s="85">
        <v>5695</v>
      </c>
      <c r="M289" s="80">
        <v>15</v>
      </c>
      <c r="N289" s="80">
        <v>7.5</v>
      </c>
      <c r="O289" s="80" t="s">
        <v>392</v>
      </c>
      <c r="P289" s="80" t="s">
        <v>1837</v>
      </c>
      <c r="Q289" s="80" t="s">
        <v>665</v>
      </c>
      <c r="R289" s="85">
        <f t="shared" si="52"/>
        <v>28475</v>
      </c>
      <c r="S289" s="85">
        <f t="shared" si="53"/>
        <v>4271.25</v>
      </c>
      <c r="T289" s="85">
        <f t="shared" si="54"/>
        <v>24203.75</v>
      </c>
      <c r="U289" s="80">
        <f t="shared" si="55"/>
        <v>1815.28125</v>
      </c>
      <c r="V289" s="85">
        <f t="shared" si="56"/>
        <v>26019.03125</v>
      </c>
      <c r="W289" s="81">
        <v>7.4999999999999997E-2</v>
      </c>
      <c r="X289" s="85">
        <f t="shared" si="64"/>
        <v>1815.28125</v>
      </c>
      <c r="Y289" s="80">
        <v>2000</v>
      </c>
      <c r="Z289" s="85">
        <f t="shared" si="62"/>
        <v>28019.03125</v>
      </c>
      <c r="AA289" s="80" t="str" cm="1">
        <f t="array" ref="AA289">_xlfn.IFS(V289&gt;=150000,"High Cost",V289&gt;=0,"Normal Cost")</f>
        <v>Normal Cost</v>
      </c>
      <c r="AB289" s="85">
        <f t="shared" si="57"/>
        <v>0</v>
      </c>
      <c r="AC289" s="84">
        <f t="shared" si="58"/>
        <v>26019.03125</v>
      </c>
      <c r="AD289" s="80" t="str" cm="1">
        <f t="array" ref="AD289">_xlfn.IFS(E289&gt;=60,"Senior ",E289&gt;=18,"Adult",E289&gt;=0,"Child")</f>
        <v>Adult</v>
      </c>
      <c r="AE289" s="80" t="str">
        <f t="shared" si="59"/>
        <v>June</v>
      </c>
      <c r="AF289" s="80" t="str">
        <f t="shared" si="60"/>
        <v>00288</v>
      </c>
      <c r="AG289" s="80" t="str">
        <f t="shared" si="61"/>
        <v>Chiamaka-Female</v>
      </c>
      <c r="AH289" s="85">
        <f t="shared" si="63"/>
        <v>112153.55602395827</v>
      </c>
    </row>
    <row r="290" spans="1:34" x14ac:dyDescent="0.3">
      <c r="A290" s="83">
        <v>45832</v>
      </c>
      <c r="B290" s="80" t="s">
        <v>2163</v>
      </c>
      <c r="C290" s="80" t="s">
        <v>1877</v>
      </c>
      <c r="D290" s="80" t="s">
        <v>1831</v>
      </c>
      <c r="E290" s="80">
        <v>74</v>
      </c>
      <c r="F290" s="80" t="s">
        <v>1872</v>
      </c>
      <c r="G290" s="80" t="s">
        <v>1873</v>
      </c>
      <c r="H290" s="80" t="s">
        <v>1874</v>
      </c>
      <c r="I290" s="80" t="s">
        <v>1843</v>
      </c>
      <c r="J290" s="80" t="s">
        <v>1848</v>
      </c>
      <c r="K290" s="80">
        <v>5</v>
      </c>
      <c r="L290" s="85">
        <v>70503</v>
      </c>
      <c r="M290" s="80">
        <v>5</v>
      </c>
      <c r="N290" s="80">
        <v>7.5</v>
      </c>
      <c r="O290" s="80" t="s">
        <v>372</v>
      </c>
      <c r="P290" s="80" t="s">
        <v>1837</v>
      </c>
      <c r="Q290" s="80" t="s">
        <v>665</v>
      </c>
      <c r="R290" s="85">
        <f t="shared" si="52"/>
        <v>352515</v>
      </c>
      <c r="S290" s="85">
        <f t="shared" si="53"/>
        <v>17625.75</v>
      </c>
      <c r="T290" s="85">
        <f t="shared" si="54"/>
        <v>334889.25</v>
      </c>
      <c r="U290" s="80">
        <f t="shared" si="55"/>
        <v>25116.693749999999</v>
      </c>
      <c r="V290" s="85">
        <f t="shared" si="56"/>
        <v>360005.94374999998</v>
      </c>
      <c r="W290" s="81">
        <v>7.4999999999999997E-2</v>
      </c>
      <c r="X290" s="85">
        <f t="shared" si="64"/>
        <v>25116.693749999999</v>
      </c>
      <c r="Y290" s="80">
        <v>2000</v>
      </c>
      <c r="Z290" s="85">
        <f t="shared" si="62"/>
        <v>362005.94374999998</v>
      </c>
      <c r="AA290" s="80" t="str" cm="1">
        <f t="array" ref="AA290">_xlfn.IFS(V290&gt;=150000,"High Cost",V290&gt;=0,"Normal Cost")</f>
        <v>High Cost</v>
      </c>
      <c r="AB290" s="85">
        <f t="shared" si="57"/>
        <v>0</v>
      </c>
      <c r="AC290" s="84">
        <f t="shared" si="58"/>
        <v>360005.94374999998</v>
      </c>
      <c r="AD290" s="80" t="str" cm="1">
        <f t="array" ref="AD290">_xlfn.IFS(E290&gt;=60,"Senior ",E290&gt;=18,"Adult",E290&gt;=0,"Child")</f>
        <v xml:space="preserve">Senior </v>
      </c>
      <c r="AE290" s="80" t="str">
        <f t="shared" si="59"/>
        <v>June</v>
      </c>
      <c r="AF290" s="80" t="str">
        <f t="shared" si="60"/>
        <v>00289</v>
      </c>
      <c r="AG290" s="80" t="str">
        <f t="shared" si="61"/>
        <v>Chiamaka-Female</v>
      </c>
      <c r="AH290" s="85">
        <f t="shared" si="63"/>
        <v>112153.55602395827</v>
      </c>
    </row>
    <row r="291" spans="1:34" x14ac:dyDescent="0.3">
      <c r="A291" s="83">
        <v>45861</v>
      </c>
      <c r="B291" s="80" t="s">
        <v>2164</v>
      </c>
      <c r="C291" s="80" t="s">
        <v>1880</v>
      </c>
      <c r="D291" s="80" t="s">
        <v>1831</v>
      </c>
      <c r="E291" s="80">
        <v>7</v>
      </c>
      <c r="F291" s="80" t="s">
        <v>1832</v>
      </c>
      <c r="G291" s="80" t="s">
        <v>1860</v>
      </c>
      <c r="H291" s="80" t="s">
        <v>1834</v>
      </c>
      <c r="I291" s="80" t="s">
        <v>1851</v>
      </c>
      <c r="J291" s="80" t="s">
        <v>1836</v>
      </c>
      <c r="K291" s="80">
        <v>1</v>
      </c>
      <c r="L291" s="85">
        <v>66249</v>
      </c>
      <c r="M291" s="80">
        <v>15</v>
      </c>
      <c r="N291" s="80">
        <v>7.5</v>
      </c>
      <c r="O291" s="80" t="s">
        <v>392</v>
      </c>
      <c r="P291" s="80" t="s">
        <v>1852</v>
      </c>
      <c r="Q291" s="80" t="s">
        <v>643</v>
      </c>
      <c r="R291" s="85">
        <f t="shared" si="52"/>
        <v>66249</v>
      </c>
      <c r="S291" s="85">
        <f t="shared" si="53"/>
        <v>9937.35</v>
      </c>
      <c r="T291" s="85">
        <f t="shared" si="54"/>
        <v>56311.65</v>
      </c>
      <c r="U291" s="80">
        <f t="shared" si="55"/>
        <v>4223.3737499999997</v>
      </c>
      <c r="V291" s="85">
        <f t="shared" si="56"/>
        <v>60535.02375</v>
      </c>
      <c r="W291" s="81">
        <v>7.4999999999999997E-2</v>
      </c>
      <c r="X291" s="85">
        <f t="shared" si="64"/>
        <v>4223.3737499999997</v>
      </c>
      <c r="Y291" s="80">
        <v>2000</v>
      </c>
      <c r="Z291" s="85">
        <f t="shared" si="62"/>
        <v>62535.02375</v>
      </c>
      <c r="AA291" s="80" t="str" cm="1">
        <f t="array" ref="AA291">_xlfn.IFS(V291&gt;=150000,"High Cost",V291&gt;=0,"Normal Cost")</f>
        <v>Normal Cost</v>
      </c>
      <c r="AB291" s="85">
        <f t="shared" si="57"/>
        <v>0</v>
      </c>
      <c r="AC291" s="84">
        <f t="shared" si="58"/>
        <v>60535.02375</v>
      </c>
      <c r="AD291" s="80" t="str" cm="1">
        <f t="array" ref="AD291">_xlfn.IFS(E291&gt;=60,"Senior ",E291&gt;=18,"Adult",E291&gt;=0,"Child")</f>
        <v>Child</v>
      </c>
      <c r="AE291" s="80" t="str">
        <f t="shared" si="59"/>
        <v>July</v>
      </c>
      <c r="AF291" s="80" t="str">
        <f t="shared" si="60"/>
        <v>00290</v>
      </c>
      <c r="AG291" s="80" t="str">
        <f t="shared" si="61"/>
        <v>Daniel-Female</v>
      </c>
      <c r="AH291" s="85">
        <f t="shared" si="63"/>
        <v>112153.55602395827</v>
      </c>
    </row>
    <row r="292" spans="1:34" x14ac:dyDescent="0.3">
      <c r="A292" s="83">
        <v>45818</v>
      </c>
      <c r="B292" s="80" t="s">
        <v>2165</v>
      </c>
      <c r="C292" s="80" t="s">
        <v>1884</v>
      </c>
      <c r="D292" s="80" t="s">
        <v>1831</v>
      </c>
      <c r="E292" s="80">
        <v>34</v>
      </c>
      <c r="F292" s="80" t="s">
        <v>1864</v>
      </c>
      <c r="G292" s="80" t="s">
        <v>1868</v>
      </c>
      <c r="H292" s="80" t="s">
        <v>1869</v>
      </c>
      <c r="I292" s="80" t="s">
        <v>1843</v>
      </c>
      <c r="J292" s="80" t="s">
        <v>1848</v>
      </c>
      <c r="K292" s="80">
        <v>4</v>
      </c>
      <c r="L292" s="85">
        <v>45600</v>
      </c>
      <c r="M292" s="80">
        <v>10</v>
      </c>
      <c r="N292" s="80">
        <v>7.5</v>
      </c>
      <c r="O292" s="80" t="s">
        <v>392</v>
      </c>
      <c r="P292" s="80" t="s">
        <v>1837</v>
      </c>
      <c r="Q292" s="80" t="s">
        <v>636</v>
      </c>
      <c r="R292" s="85">
        <f t="shared" si="52"/>
        <v>182400</v>
      </c>
      <c r="S292" s="85">
        <f t="shared" si="53"/>
        <v>18240</v>
      </c>
      <c r="T292" s="85">
        <f t="shared" si="54"/>
        <v>164160</v>
      </c>
      <c r="U292" s="80">
        <f t="shared" si="55"/>
        <v>12312</v>
      </c>
      <c r="V292" s="85">
        <f t="shared" si="56"/>
        <v>176472</v>
      </c>
      <c r="W292" s="81">
        <v>7.4999999999999997E-2</v>
      </c>
      <c r="X292" s="85">
        <f t="shared" si="64"/>
        <v>12312</v>
      </c>
      <c r="Y292" s="80">
        <v>2000</v>
      </c>
      <c r="Z292" s="85">
        <f t="shared" si="62"/>
        <v>178472</v>
      </c>
      <c r="AA292" s="80" t="str" cm="1">
        <f t="array" ref="AA292">_xlfn.IFS(V292&gt;=150000,"High Cost",V292&gt;=0,"Normal Cost")</f>
        <v>High Cost</v>
      </c>
      <c r="AB292" s="85">
        <f t="shared" si="57"/>
        <v>0</v>
      </c>
      <c r="AC292" s="84">
        <f t="shared" si="58"/>
        <v>176472</v>
      </c>
      <c r="AD292" s="80" t="str" cm="1">
        <f t="array" ref="AD292">_xlfn.IFS(E292&gt;=60,"Senior ",E292&gt;=18,"Adult",E292&gt;=0,"Child")</f>
        <v>Adult</v>
      </c>
      <c r="AE292" s="80" t="str">
        <f t="shared" si="59"/>
        <v>June</v>
      </c>
      <c r="AF292" s="80" t="str">
        <f t="shared" si="60"/>
        <v>00291</v>
      </c>
      <c r="AG292" s="80" t="str">
        <f t="shared" si="61"/>
        <v>Kabir-Female</v>
      </c>
      <c r="AH292" s="85">
        <f t="shared" si="63"/>
        <v>112153.55602395827</v>
      </c>
    </row>
    <row r="293" spans="1:34" x14ac:dyDescent="0.3">
      <c r="A293" s="83">
        <v>45823</v>
      </c>
      <c r="B293" s="80" t="s">
        <v>2166</v>
      </c>
      <c r="C293" s="80" t="s">
        <v>106</v>
      </c>
      <c r="D293" s="80" t="s">
        <v>1831</v>
      </c>
      <c r="E293" s="80">
        <v>70</v>
      </c>
      <c r="F293" s="80" t="s">
        <v>1864</v>
      </c>
      <c r="G293" s="80" t="s">
        <v>1865</v>
      </c>
      <c r="H293" s="80" t="s">
        <v>1842</v>
      </c>
      <c r="I293" s="80" t="s">
        <v>1851</v>
      </c>
      <c r="J293" s="80" t="s">
        <v>1858</v>
      </c>
      <c r="K293" s="80">
        <v>5</v>
      </c>
      <c r="L293" s="85">
        <v>12843</v>
      </c>
      <c r="M293" s="80">
        <v>10</v>
      </c>
      <c r="N293" s="80">
        <v>7.5</v>
      </c>
      <c r="O293" s="80" t="s">
        <v>392</v>
      </c>
      <c r="P293" s="80" t="s">
        <v>1837</v>
      </c>
      <c r="Q293" s="80" t="s">
        <v>636</v>
      </c>
      <c r="R293" s="85">
        <f t="shared" si="52"/>
        <v>64215</v>
      </c>
      <c r="S293" s="85">
        <f t="shared" si="53"/>
        <v>6421.5</v>
      </c>
      <c r="T293" s="85">
        <f t="shared" si="54"/>
        <v>57793.5</v>
      </c>
      <c r="U293" s="80">
        <f t="shared" si="55"/>
        <v>4334.5124999999998</v>
      </c>
      <c r="V293" s="85">
        <f t="shared" si="56"/>
        <v>62128.012499999997</v>
      </c>
      <c r="W293" s="81">
        <v>7.4999999999999997E-2</v>
      </c>
      <c r="X293" s="85">
        <f t="shared" si="64"/>
        <v>4334.5124999999998</v>
      </c>
      <c r="Y293" s="80">
        <v>2000</v>
      </c>
      <c r="Z293" s="85">
        <f t="shared" si="62"/>
        <v>64128.012499999997</v>
      </c>
      <c r="AA293" s="80" t="str" cm="1">
        <f t="array" ref="AA293">_xlfn.IFS(V293&gt;=150000,"High Cost",V293&gt;=0,"Normal Cost")</f>
        <v>Normal Cost</v>
      </c>
      <c r="AB293" s="85">
        <f t="shared" si="57"/>
        <v>0</v>
      </c>
      <c r="AC293" s="84">
        <f t="shared" si="58"/>
        <v>62128.012499999997</v>
      </c>
      <c r="AD293" s="80" t="str" cm="1">
        <f t="array" ref="AD293">_xlfn.IFS(E293&gt;=60,"Senior ",E293&gt;=18,"Adult",E293&gt;=0,"Child")</f>
        <v xml:space="preserve">Senior </v>
      </c>
      <c r="AE293" s="80" t="str">
        <f t="shared" si="59"/>
        <v>June</v>
      </c>
      <c r="AF293" s="80" t="str">
        <f t="shared" si="60"/>
        <v>00292</v>
      </c>
      <c r="AG293" s="80" t="str">
        <f t="shared" si="61"/>
        <v>Aisha-Female</v>
      </c>
      <c r="AH293" s="85">
        <f t="shared" si="63"/>
        <v>112153.55602395827</v>
      </c>
    </row>
    <row r="294" spans="1:34" x14ac:dyDescent="0.3">
      <c r="A294" s="83">
        <v>45852</v>
      </c>
      <c r="B294" s="80" t="s">
        <v>2167</v>
      </c>
      <c r="C294" s="80" t="s">
        <v>1839</v>
      </c>
      <c r="D294" s="80" t="s">
        <v>1831</v>
      </c>
      <c r="E294" s="80">
        <v>80</v>
      </c>
      <c r="F294" s="80" t="s">
        <v>1848</v>
      </c>
      <c r="G294" s="80" t="s">
        <v>1849</v>
      </c>
      <c r="H294" s="80" t="s">
        <v>1850</v>
      </c>
      <c r="I294" s="80" t="s">
        <v>1861</v>
      </c>
      <c r="J294" s="80" t="s">
        <v>1836</v>
      </c>
      <c r="K294" s="80">
        <v>2</v>
      </c>
      <c r="L294" s="85">
        <v>11359</v>
      </c>
      <c r="M294" s="80">
        <v>10</v>
      </c>
      <c r="N294" s="80">
        <v>7.5</v>
      </c>
      <c r="O294" s="80" t="s">
        <v>392</v>
      </c>
      <c r="P294" s="80" t="s">
        <v>1837</v>
      </c>
      <c r="Q294" s="80" t="s">
        <v>643</v>
      </c>
      <c r="R294" s="85">
        <f t="shared" si="52"/>
        <v>22718</v>
      </c>
      <c r="S294" s="85">
        <f t="shared" si="53"/>
        <v>2271.8000000000002</v>
      </c>
      <c r="T294" s="85">
        <f t="shared" si="54"/>
        <v>20446.2</v>
      </c>
      <c r="U294" s="80">
        <f t="shared" si="55"/>
        <v>1533.4649999999999</v>
      </c>
      <c r="V294" s="85">
        <f t="shared" si="56"/>
        <v>21979.665000000001</v>
      </c>
      <c r="W294" s="81">
        <v>7.4999999999999997E-2</v>
      </c>
      <c r="X294" s="85">
        <f t="shared" si="64"/>
        <v>1533.4649999999999</v>
      </c>
      <c r="Y294" s="80">
        <v>2000</v>
      </c>
      <c r="Z294" s="85">
        <f t="shared" si="62"/>
        <v>23979.665000000001</v>
      </c>
      <c r="AA294" s="80" t="str" cm="1">
        <f t="array" ref="AA294">_xlfn.IFS(V294&gt;=150000,"High Cost",V294&gt;=0,"Normal Cost")</f>
        <v>Normal Cost</v>
      </c>
      <c r="AB294" s="85">
        <f t="shared" si="57"/>
        <v>0</v>
      </c>
      <c r="AC294" s="84">
        <f t="shared" si="58"/>
        <v>21979.665000000001</v>
      </c>
      <c r="AD294" s="80" t="str" cm="1">
        <f t="array" ref="AD294">_xlfn.IFS(E294&gt;=60,"Senior ",E294&gt;=18,"Adult",E294&gt;=0,"Child")</f>
        <v xml:space="preserve">Senior </v>
      </c>
      <c r="AE294" s="80" t="str">
        <f t="shared" si="59"/>
        <v>July</v>
      </c>
      <c r="AF294" s="80" t="str">
        <f t="shared" si="60"/>
        <v>00293</v>
      </c>
      <c r="AG294" s="80" t="str">
        <f t="shared" si="61"/>
        <v>Bello-Female</v>
      </c>
      <c r="AH294" s="85">
        <f t="shared" si="63"/>
        <v>112153.55602395827</v>
      </c>
    </row>
    <row r="295" spans="1:34" x14ac:dyDescent="0.3">
      <c r="A295" s="83">
        <v>45849</v>
      </c>
      <c r="B295" s="80" t="s">
        <v>2168</v>
      </c>
      <c r="C295" s="80" t="s">
        <v>1830</v>
      </c>
      <c r="D295" s="80" t="s">
        <v>1847</v>
      </c>
      <c r="E295" s="80">
        <v>7</v>
      </c>
      <c r="F295" s="80" t="s">
        <v>1840</v>
      </c>
      <c r="G295" s="80" t="s">
        <v>1890</v>
      </c>
      <c r="H295" s="80" t="s">
        <v>1891</v>
      </c>
      <c r="I295" s="80" t="s">
        <v>1835</v>
      </c>
      <c r="J295" s="80" t="s">
        <v>1848</v>
      </c>
      <c r="K295" s="80">
        <v>1</v>
      </c>
      <c r="L295" s="85">
        <v>54238</v>
      </c>
      <c r="M295" s="80">
        <v>0</v>
      </c>
      <c r="N295" s="80">
        <v>7.5</v>
      </c>
      <c r="O295" s="80" t="s">
        <v>392</v>
      </c>
      <c r="P295" s="80" t="s">
        <v>1844</v>
      </c>
      <c r="Q295" s="80" t="s">
        <v>665</v>
      </c>
      <c r="R295" s="85">
        <f t="shared" si="52"/>
        <v>54238</v>
      </c>
      <c r="S295" s="85">
        <f t="shared" si="53"/>
        <v>0</v>
      </c>
      <c r="T295" s="85">
        <f t="shared" si="54"/>
        <v>54238</v>
      </c>
      <c r="U295" s="80">
        <f t="shared" si="55"/>
        <v>4067.85</v>
      </c>
      <c r="V295" s="85">
        <f t="shared" si="56"/>
        <v>58305.85</v>
      </c>
      <c r="W295" s="81">
        <v>7.4999999999999997E-2</v>
      </c>
      <c r="X295" s="85">
        <f t="shared" si="64"/>
        <v>4067.85</v>
      </c>
      <c r="Y295" s="80">
        <v>2000</v>
      </c>
      <c r="Z295" s="85">
        <f t="shared" si="62"/>
        <v>60305.85</v>
      </c>
      <c r="AA295" s="80" t="str" cm="1">
        <f t="array" ref="AA295">_xlfn.IFS(V295&gt;=150000,"High Cost",V295&gt;=0,"Normal Cost")</f>
        <v>Normal Cost</v>
      </c>
      <c r="AB295" s="85">
        <f t="shared" si="57"/>
        <v>5830.585</v>
      </c>
      <c r="AC295" s="84">
        <f t="shared" si="58"/>
        <v>52475.264999999999</v>
      </c>
      <c r="AD295" s="80" t="str" cm="1">
        <f t="array" ref="AD295">_xlfn.IFS(E295&gt;=60,"Senior ",E295&gt;=18,"Adult",E295&gt;=0,"Child")</f>
        <v>Child</v>
      </c>
      <c r="AE295" s="80" t="str">
        <f t="shared" si="59"/>
        <v>July</v>
      </c>
      <c r="AF295" s="80" t="str">
        <f t="shared" si="60"/>
        <v>00294</v>
      </c>
      <c r="AG295" s="80" t="str">
        <f t="shared" si="61"/>
        <v>Joy-Male</v>
      </c>
      <c r="AH295" s="85">
        <f t="shared" si="63"/>
        <v>112153.55602395827</v>
      </c>
    </row>
    <row r="296" spans="1:34" x14ac:dyDescent="0.3">
      <c r="A296" s="83">
        <v>45839</v>
      </c>
      <c r="B296" s="80" t="s">
        <v>2169</v>
      </c>
      <c r="C296" s="80" t="s">
        <v>1882</v>
      </c>
      <c r="D296" s="80" t="s">
        <v>1847</v>
      </c>
      <c r="E296" s="80">
        <v>51</v>
      </c>
      <c r="F296" s="80" t="s">
        <v>1855</v>
      </c>
      <c r="G296" s="80" t="s">
        <v>1856</v>
      </c>
      <c r="H296" s="80" t="s">
        <v>1857</v>
      </c>
      <c r="I296" s="80" t="s">
        <v>1851</v>
      </c>
      <c r="J296" s="80" t="s">
        <v>1848</v>
      </c>
      <c r="K296" s="80">
        <v>4</v>
      </c>
      <c r="L296" s="85">
        <v>68204</v>
      </c>
      <c r="M296" s="80">
        <v>0</v>
      </c>
      <c r="N296" s="80">
        <v>7.5</v>
      </c>
      <c r="O296" s="80" t="s">
        <v>392</v>
      </c>
      <c r="P296" s="80" t="s">
        <v>1852</v>
      </c>
      <c r="Q296" s="80" t="s">
        <v>636</v>
      </c>
      <c r="R296" s="85">
        <f t="shared" si="52"/>
        <v>272816</v>
      </c>
      <c r="S296" s="85">
        <f t="shared" si="53"/>
        <v>0</v>
      </c>
      <c r="T296" s="85">
        <f t="shared" si="54"/>
        <v>272816</v>
      </c>
      <c r="U296" s="80">
        <f t="shared" si="55"/>
        <v>20461.2</v>
      </c>
      <c r="V296" s="85">
        <f t="shared" si="56"/>
        <v>293277.2</v>
      </c>
      <c r="W296" s="81">
        <v>7.4999999999999997E-2</v>
      </c>
      <c r="X296" s="85">
        <f t="shared" si="64"/>
        <v>20461.2</v>
      </c>
      <c r="Y296" s="80">
        <v>2000</v>
      </c>
      <c r="Z296" s="85">
        <f t="shared" si="62"/>
        <v>295277.2</v>
      </c>
      <c r="AA296" s="80" t="str" cm="1">
        <f t="array" ref="AA296">_xlfn.IFS(V296&gt;=150000,"High Cost",V296&gt;=0,"Normal Cost")</f>
        <v>High Cost</v>
      </c>
      <c r="AB296" s="85">
        <f t="shared" si="57"/>
        <v>0</v>
      </c>
      <c r="AC296" s="84">
        <f t="shared" si="58"/>
        <v>293277.2</v>
      </c>
      <c r="AD296" s="80" t="str" cm="1">
        <f t="array" ref="AD296">_xlfn.IFS(E296&gt;=60,"Senior ",E296&gt;=18,"Adult",E296&gt;=0,"Child")</f>
        <v>Adult</v>
      </c>
      <c r="AE296" s="80" t="str">
        <f t="shared" si="59"/>
        <v>July</v>
      </c>
      <c r="AF296" s="80" t="str">
        <f t="shared" si="60"/>
        <v>00295</v>
      </c>
      <c r="AG296" s="80" t="str">
        <f t="shared" si="61"/>
        <v>Ifeanyi-Male</v>
      </c>
      <c r="AH296" s="85">
        <f t="shared" si="63"/>
        <v>112153.55602395827</v>
      </c>
    </row>
    <row r="297" spans="1:34" x14ac:dyDescent="0.3">
      <c r="A297" s="83">
        <v>45864</v>
      </c>
      <c r="B297" s="80" t="s">
        <v>2170</v>
      </c>
      <c r="C297" s="80" t="s">
        <v>1871</v>
      </c>
      <c r="D297" s="80" t="s">
        <v>1847</v>
      </c>
      <c r="E297" s="80">
        <v>19</v>
      </c>
      <c r="F297" s="80" t="s">
        <v>1855</v>
      </c>
      <c r="G297" s="80" t="s">
        <v>1878</v>
      </c>
      <c r="H297" s="80" t="s">
        <v>1857</v>
      </c>
      <c r="I297" s="80" t="s">
        <v>1851</v>
      </c>
      <c r="J297" s="80" t="s">
        <v>1858</v>
      </c>
      <c r="K297" s="80">
        <v>1</v>
      </c>
      <c r="L297" s="85">
        <v>45601</v>
      </c>
      <c r="M297" s="80">
        <v>10</v>
      </c>
      <c r="N297" s="80">
        <v>7.5</v>
      </c>
      <c r="O297" s="80" t="s">
        <v>384</v>
      </c>
      <c r="P297" s="80" t="s">
        <v>1837</v>
      </c>
      <c r="Q297" s="80" t="s">
        <v>643</v>
      </c>
      <c r="R297" s="85">
        <f t="shared" si="52"/>
        <v>45601</v>
      </c>
      <c r="S297" s="85">
        <f t="shared" si="53"/>
        <v>4560.1000000000004</v>
      </c>
      <c r="T297" s="85">
        <f t="shared" si="54"/>
        <v>41040.9</v>
      </c>
      <c r="U297" s="80">
        <f t="shared" si="55"/>
        <v>3078.0675000000001</v>
      </c>
      <c r="V297" s="85">
        <f t="shared" si="56"/>
        <v>44118.967499999999</v>
      </c>
      <c r="W297" s="81">
        <v>7.4999999999999997E-2</v>
      </c>
      <c r="X297" s="85">
        <f t="shared" si="64"/>
        <v>3078.0675000000001</v>
      </c>
      <c r="Y297" s="80">
        <v>2000</v>
      </c>
      <c r="Z297" s="85">
        <f t="shared" si="62"/>
        <v>46118.967499999999</v>
      </c>
      <c r="AA297" s="80" t="str" cm="1">
        <f t="array" ref="AA297">_xlfn.IFS(V297&gt;=150000,"High Cost",V297&gt;=0,"Normal Cost")</f>
        <v>Normal Cost</v>
      </c>
      <c r="AB297" s="85">
        <f t="shared" si="57"/>
        <v>0</v>
      </c>
      <c r="AC297" s="84">
        <f t="shared" si="58"/>
        <v>44118.967499999999</v>
      </c>
      <c r="AD297" s="80" t="str" cm="1">
        <f t="array" ref="AD297">_xlfn.IFS(E297&gt;=60,"Senior ",E297&gt;=18,"Adult",E297&gt;=0,"Child")</f>
        <v>Adult</v>
      </c>
      <c r="AE297" s="80" t="str">
        <f t="shared" si="59"/>
        <v>July</v>
      </c>
      <c r="AF297" s="80" t="str">
        <f t="shared" si="60"/>
        <v>00296</v>
      </c>
      <c r="AG297" s="80" t="str">
        <f t="shared" si="61"/>
        <v>Farouk-Male</v>
      </c>
      <c r="AH297" s="85">
        <f t="shared" si="63"/>
        <v>112153.55602395827</v>
      </c>
    </row>
    <row r="298" spans="1:34" x14ac:dyDescent="0.3">
      <c r="A298" s="83">
        <v>45823</v>
      </c>
      <c r="B298" s="80" t="s">
        <v>2171</v>
      </c>
      <c r="C298" s="80" t="s">
        <v>1839</v>
      </c>
      <c r="D298" s="80" t="s">
        <v>1847</v>
      </c>
      <c r="E298" s="80">
        <v>22</v>
      </c>
      <c r="F298" s="80" t="s">
        <v>1864</v>
      </c>
      <c r="G298" s="80" t="s">
        <v>1865</v>
      </c>
      <c r="H298" s="80" t="s">
        <v>1842</v>
      </c>
      <c r="I298" s="80" t="s">
        <v>1866</v>
      </c>
      <c r="J298" s="80" t="s">
        <v>1836</v>
      </c>
      <c r="K298" s="80">
        <v>2</v>
      </c>
      <c r="L298" s="85">
        <v>70163</v>
      </c>
      <c r="M298" s="80">
        <v>10</v>
      </c>
      <c r="N298" s="80">
        <v>7.5</v>
      </c>
      <c r="O298" s="80" t="s">
        <v>384</v>
      </c>
      <c r="P298" s="80" t="s">
        <v>1844</v>
      </c>
      <c r="Q298" s="80" t="s">
        <v>649</v>
      </c>
      <c r="R298" s="85">
        <f t="shared" si="52"/>
        <v>140326</v>
      </c>
      <c r="S298" s="85">
        <f t="shared" si="53"/>
        <v>14032.6</v>
      </c>
      <c r="T298" s="85">
        <f t="shared" si="54"/>
        <v>126293.4</v>
      </c>
      <c r="U298" s="80">
        <f t="shared" si="55"/>
        <v>9472.0049999999992</v>
      </c>
      <c r="V298" s="85">
        <f t="shared" si="56"/>
        <v>135765.405</v>
      </c>
      <c r="W298" s="81">
        <v>7.4999999999999997E-2</v>
      </c>
      <c r="X298" s="85">
        <f t="shared" si="64"/>
        <v>9472.0049999999992</v>
      </c>
      <c r="Y298" s="80">
        <v>2000</v>
      </c>
      <c r="Z298" s="85">
        <f t="shared" si="62"/>
        <v>137765.405</v>
      </c>
      <c r="AA298" s="80" t="str" cm="1">
        <f t="array" ref="AA298">_xlfn.IFS(V298&gt;=150000,"High Cost",V298&gt;=0,"Normal Cost")</f>
        <v>Normal Cost</v>
      </c>
      <c r="AB298" s="85">
        <f t="shared" si="57"/>
        <v>13576.540500000001</v>
      </c>
      <c r="AC298" s="84">
        <f t="shared" si="58"/>
        <v>122188.8645</v>
      </c>
      <c r="AD298" s="80" t="str" cm="1">
        <f t="array" ref="AD298">_xlfn.IFS(E298&gt;=60,"Senior ",E298&gt;=18,"Adult",E298&gt;=0,"Child")</f>
        <v>Adult</v>
      </c>
      <c r="AE298" s="80" t="str">
        <f t="shared" si="59"/>
        <v>June</v>
      </c>
      <c r="AF298" s="80" t="str">
        <f t="shared" si="60"/>
        <v>00297</v>
      </c>
      <c r="AG298" s="80" t="str">
        <f t="shared" si="61"/>
        <v>Bello-Male</v>
      </c>
      <c r="AH298" s="85">
        <f t="shared" si="63"/>
        <v>112153.55602395827</v>
      </c>
    </row>
    <row r="299" spans="1:34" x14ac:dyDescent="0.3">
      <c r="A299" s="83">
        <v>45833</v>
      </c>
      <c r="B299" s="80" t="s">
        <v>2172</v>
      </c>
      <c r="C299" s="80" t="s">
        <v>106</v>
      </c>
      <c r="D299" s="80" t="s">
        <v>1831</v>
      </c>
      <c r="E299" s="80">
        <v>3</v>
      </c>
      <c r="F299" s="80" t="s">
        <v>1848</v>
      </c>
      <c r="G299" s="80" t="s">
        <v>1849</v>
      </c>
      <c r="H299" s="80" t="s">
        <v>1850</v>
      </c>
      <c r="I299" s="80" t="s">
        <v>1835</v>
      </c>
      <c r="J299" s="80" t="s">
        <v>1858</v>
      </c>
      <c r="K299" s="80">
        <v>3</v>
      </c>
      <c r="L299" s="85">
        <v>38139</v>
      </c>
      <c r="M299" s="80">
        <v>15</v>
      </c>
      <c r="N299" s="80">
        <v>7.5</v>
      </c>
      <c r="O299" s="80" t="s">
        <v>392</v>
      </c>
      <c r="P299" s="80" t="s">
        <v>1837</v>
      </c>
      <c r="Q299" s="80" t="s">
        <v>665</v>
      </c>
      <c r="R299" s="85">
        <f t="shared" si="52"/>
        <v>114417</v>
      </c>
      <c r="S299" s="85">
        <f t="shared" si="53"/>
        <v>17162.55</v>
      </c>
      <c r="T299" s="85">
        <f t="shared" si="54"/>
        <v>97254.45</v>
      </c>
      <c r="U299" s="80">
        <f t="shared" si="55"/>
        <v>7294.0837499999998</v>
      </c>
      <c r="V299" s="85">
        <f t="shared" si="56"/>
        <v>104548.53375</v>
      </c>
      <c r="W299" s="81">
        <v>7.4999999999999997E-2</v>
      </c>
      <c r="X299" s="85">
        <f t="shared" si="64"/>
        <v>7294.0837499999998</v>
      </c>
      <c r="Y299" s="80">
        <v>2000</v>
      </c>
      <c r="Z299" s="85">
        <f t="shared" si="62"/>
        <v>106548.53375</v>
      </c>
      <c r="AA299" s="80" t="str" cm="1">
        <f t="array" ref="AA299">_xlfn.IFS(V299&gt;=150000,"High Cost",V299&gt;=0,"Normal Cost")</f>
        <v>Normal Cost</v>
      </c>
      <c r="AB299" s="85">
        <f t="shared" si="57"/>
        <v>0</v>
      </c>
      <c r="AC299" s="84">
        <f t="shared" si="58"/>
        <v>104548.53375</v>
      </c>
      <c r="AD299" s="80" t="str" cm="1">
        <f t="array" ref="AD299">_xlfn.IFS(E299&gt;=60,"Senior ",E299&gt;=18,"Adult",E299&gt;=0,"Child")</f>
        <v>Child</v>
      </c>
      <c r="AE299" s="80" t="str">
        <f t="shared" si="59"/>
        <v>June</v>
      </c>
      <c r="AF299" s="80" t="str">
        <f t="shared" si="60"/>
        <v>00298</v>
      </c>
      <c r="AG299" s="80" t="str">
        <f t="shared" si="61"/>
        <v>Aisha-Female</v>
      </c>
      <c r="AH299" s="85">
        <f t="shared" si="63"/>
        <v>112153.55602395827</v>
      </c>
    </row>
    <row r="300" spans="1:34" x14ac:dyDescent="0.3">
      <c r="A300" s="83">
        <v>45858</v>
      </c>
      <c r="B300" s="80" t="s">
        <v>2173</v>
      </c>
      <c r="C300" s="80" t="s">
        <v>1882</v>
      </c>
      <c r="D300" s="80" t="s">
        <v>1847</v>
      </c>
      <c r="E300" s="80">
        <v>34</v>
      </c>
      <c r="F300" s="80" t="s">
        <v>1872</v>
      </c>
      <c r="G300" s="80" t="s">
        <v>1873</v>
      </c>
      <c r="H300" s="80" t="s">
        <v>1874</v>
      </c>
      <c r="I300" s="80" t="s">
        <v>1835</v>
      </c>
      <c r="J300" s="80" t="s">
        <v>1848</v>
      </c>
      <c r="K300" s="80">
        <v>1</v>
      </c>
      <c r="L300" s="85">
        <v>46654</v>
      </c>
      <c r="M300" s="80">
        <v>15</v>
      </c>
      <c r="N300" s="80">
        <v>7.5</v>
      </c>
      <c r="O300" s="80" t="s">
        <v>392</v>
      </c>
      <c r="P300" s="80" t="s">
        <v>1852</v>
      </c>
      <c r="Q300" s="80" t="s">
        <v>649</v>
      </c>
      <c r="R300" s="85">
        <f t="shared" si="52"/>
        <v>46654</v>
      </c>
      <c r="S300" s="85">
        <f t="shared" si="53"/>
        <v>6998.0999999999995</v>
      </c>
      <c r="T300" s="85">
        <f t="shared" si="54"/>
        <v>39655.9</v>
      </c>
      <c r="U300" s="80">
        <f t="shared" si="55"/>
        <v>2974.1925000000001</v>
      </c>
      <c r="V300" s="85">
        <f t="shared" si="56"/>
        <v>42630.092499999999</v>
      </c>
      <c r="W300" s="81">
        <v>7.4999999999999997E-2</v>
      </c>
      <c r="X300" s="85">
        <f t="shared" si="64"/>
        <v>2974.1925000000001</v>
      </c>
      <c r="Y300" s="80">
        <v>2000</v>
      </c>
      <c r="Z300" s="85">
        <f t="shared" si="62"/>
        <v>44630.092499999999</v>
      </c>
      <c r="AA300" s="80" t="str" cm="1">
        <f t="array" ref="AA300">_xlfn.IFS(V300&gt;=150000,"High Cost",V300&gt;=0,"Normal Cost")</f>
        <v>Normal Cost</v>
      </c>
      <c r="AB300" s="85">
        <f t="shared" si="57"/>
        <v>0</v>
      </c>
      <c r="AC300" s="84">
        <f t="shared" si="58"/>
        <v>42630.092499999999</v>
      </c>
      <c r="AD300" s="80" t="str" cm="1">
        <f t="array" ref="AD300">_xlfn.IFS(E300&gt;=60,"Senior ",E300&gt;=18,"Adult",E300&gt;=0,"Child")</f>
        <v>Adult</v>
      </c>
      <c r="AE300" s="80" t="str">
        <f t="shared" si="59"/>
        <v>July</v>
      </c>
      <c r="AF300" s="80" t="str">
        <f t="shared" si="60"/>
        <v>00299</v>
      </c>
      <c r="AG300" s="80" t="str">
        <f t="shared" si="61"/>
        <v>Ifeanyi-Male</v>
      </c>
      <c r="AH300" s="85">
        <f t="shared" si="63"/>
        <v>112153.55602395827</v>
      </c>
    </row>
    <row r="301" spans="1:34" x14ac:dyDescent="0.3">
      <c r="A301" s="83">
        <v>45858</v>
      </c>
      <c r="B301" s="80" t="s">
        <v>2174</v>
      </c>
      <c r="C301" s="80" t="s">
        <v>1846</v>
      </c>
      <c r="D301" s="80" t="s">
        <v>1847</v>
      </c>
      <c r="E301" s="80">
        <v>60</v>
      </c>
      <c r="F301" s="80" t="s">
        <v>1855</v>
      </c>
      <c r="G301" s="80" t="s">
        <v>1878</v>
      </c>
      <c r="H301" s="80" t="s">
        <v>1857</v>
      </c>
      <c r="I301" s="80" t="s">
        <v>1851</v>
      </c>
      <c r="J301" s="80" t="s">
        <v>1836</v>
      </c>
      <c r="K301" s="80">
        <v>3</v>
      </c>
      <c r="L301" s="85">
        <v>27535</v>
      </c>
      <c r="M301" s="80">
        <v>5</v>
      </c>
      <c r="N301" s="80">
        <v>7.5</v>
      </c>
      <c r="O301" s="80" t="s">
        <v>372</v>
      </c>
      <c r="P301" s="80" t="s">
        <v>1837</v>
      </c>
      <c r="Q301" s="80" t="s">
        <v>665</v>
      </c>
      <c r="R301" s="85">
        <f t="shared" si="52"/>
        <v>82605</v>
      </c>
      <c r="S301" s="85">
        <f t="shared" si="53"/>
        <v>4130.25</v>
      </c>
      <c r="T301" s="85">
        <f t="shared" si="54"/>
        <v>78474.75</v>
      </c>
      <c r="U301" s="80">
        <f t="shared" si="55"/>
        <v>5885.6062499999998</v>
      </c>
      <c r="V301" s="85">
        <f t="shared" si="56"/>
        <v>84360.356249999997</v>
      </c>
      <c r="W301" s="81">
        <v>7.4999999999999997E-2</v>
      </c>
      <c r="X301" s="85">
        <f t="shared" si="64"/>
        <v>5885.6062499999998</v>
      </c>
      <c r="Y301" s="80">
        <v>2000</v>
      </c>
      <c r="Z301" s="85">
        <f t="shared" si="62"/>
        <v>86360.356249999997</v>
      </c>
      <c r="AA301" s="80" t="str" cm="1">
        <f t="array" ref="AA301">_xlfn.IFS(V301&gt;=150000,"High Cost",V301&gt;=0,"Normal Cost")</f>
        <v>Normal Cost</v>
      </c>
      <c r="AB301" s="85">
        <f t="shared" si="57"/>
        <v>0</v>
      </c>
      <c r="AC301" s="84">
        <f t="shared" si="58"/>
        <v>84360.356249999997</v>
      </c>
      <c r="AD301" s="80" t="str" cm="1">
        <f t="array" ref="AD301">_xlfn.IFS(E301&gt;=60,"Senior ",E301&gt;=18,"Adult",E301&gt;=0,"Child")</f>
        <v xml:space="preserve">Senior </v>
      </c>
      <c r="AE301" s="80" t="str">
        <f t="shared" si="59"/>
        <v>July</v>
      </c>
      <c r="AF301" s="80" t="str">
        <f t="shared" si="60"/>
        <v>00300</v>
      </c>
      <c r="AG301" s="80" t="str">
        <f t="shared" si="61"/>
        <v>Hauwa-Male</v>
      </c>
      <c r="AH301" s="85">
        <f t="shared" si="63"/>
        <v>112153.55602395827</v>
      </c>
    </row>
    <row r="302" spans="1:34" x14ac:dyDescent="0.3">
      <c r="A302" s="83">
        <v>45866</v>
      </c>
      <c r="B302" s="80" t="s">
        <v>2175</v>
      </c>
      <c r="C302" s="80" t="s">
        <v>1839</v>
      </c>
      <c r="D302" s="80" t="s">
        <v>1847</v>
      </c>
      <c r="E302" s="80">
        <v>2</v>
      </c>
      <c r="F302" s="80" t="s">
        <v>1832</v>
      </c>
      <c r="G302" s="80" t="s">
        <v>1860</v>
      </c>
      <c r="H302" s="80" t="s">
        <v>1834</v>
      </c>
      <c r="I302" s="80" t="s">
        <v>1861</v>
      </c>
      <c r="J302" s="80" t="s">
        <v>1836</v>
      </c>
      <c r="K302" s="80">
        <v>2</v>
      </c>
      <c r="L302" s="85">
        <v>3913</v>
      </c>
      <c r="M302" s="80">
        <v>10</v>
      </c>
      <c r="N302" s="80">
        <v>7.5</v>
      </c>
      <c r="O302" s="80" t="s">
        <v>372</v>
      </c>
      <c r="P302" s="80" t="s">
        <v>1844</v>
      </c>
      <c r="Q302" s="80" t="s">
        <v>643</v>
      </c>
      <c r="R302" s="85">
        <f t="shared" si="52"/>
        <v>7826</v>
      </c>
      <c r="S302" s="85">
        <f t="shared" si="53"/>
        <v>782.6</v>
      </c>
      <c r="T302" s="85">
        <f t="shared" si="54"/>
        <v>7043.4</v>
      </c>
      <c r="U302" s="80">
        <f t="shared" si="55"/>
        <v>528.255</v>
      </c>
      <c r="V302" s="85">
        <f t="shared" si="56"/>
        <v>7571.6549999999997</v>
      </c>
      <c r="W302" s="81">
        <v>7.4999999999999997E-2</v>
      </c>
      <c r="X302" s="85">
        <f t="shared" si="64"/>
        <v>528.255</v>
      </c>
      <c r="Y302" s="80">
        <v>2000</v>
      </c>
      <c r="Z302" s="85">
        <f t="shared" si="62"/>
        <v>9571.6549999999988</v>
      </c>
      <c r="AA302" s="80" t="str" cm="1">
        <f t="array" ref="AA302">_xlfn.IFS(V302&gt;=150000,"High Cost",V302&gt;=0,"Normal Cost")</f>
        <v>Normal Cost</v>
      </c>
      <c r="AB302" s="85">
        <f t="shared" si="57"/>
        <v>757.16550000000007</v>
      </c>
      <c r="AC302" s="84">
        <f t="shared" si="58"/>
        <v>6814.4894999999997</v>
      </c>
      <c r="AD302" s="80" t="str" cm="1">
        <f t="array" ref="AD302">_xlfn.IFS(E302&gt;=60,"Senior ",E302&gt;=18,"Adult",E302&gt;=0,"Child")</f>
        <v>Child</v>
      </c>
      <c r="AE302" s="80" t="str">
        <f t="shared" si="59"/>
        <v>July</v>
      </c>
      <c r="AF302" s="80" t="str">
        <f t="shared" si="60"/>
        <v>00301</v>
      </c>
      <c r="AG302" s="80" t="str">
        <f t="shared" si="61"/>
        <v>Bello-Male</v>
      </c>
      <c r="AH302" s="85">
        <f t="shared" si="63"/>
        <v>112153.55602395827</v>
      </c>
    </row>
    <row r="303" spans="1:34" x14ac:dyDescent="0.3">
      <c r="A303" s="83">
        <v>45836</v>
      </c>
      <c r="B303" s="80" t="s">
        <v>2176</v>
      </c>
      <c r="C303" s="80" t="s">
        <v>1882</v>
      </c>
      <c r="D303" s="80" t="s">
        <v>1831</v>
      </c>
      <c r="E303" s="80">
        <v>9</v>
      </c>
      <c r="F303" s="80" t="s">
        <v>1840</v>
      </c>
      <c r="G303" s="80" t="s">
        <v>1841</v>
      </c>
      <c r="H303" s="80" t="s">
        <v>1842</v>
      </c>
      <c r="I303" s="80" t="s">
        <v>1843</v>
      </c>
      <c r="J303" s="80" t="s">
        <v>1836</v>
      </c>
      <c r="K303" s="80">
        <v>2</v>
      </c>
      <c r="L303" s="85">
        <v>20693</v>
      </c>
      <c r="M303" s="80">
        <v>10</v>
      </c>
      <c r="N303" s="80">
        <v>7.5</v>
      </c>
      <c r="O303" s="80" t="s">
        <v>372</v>
      </c>
      <c r="P303" s="80" t="s">
        <v>1852</v>
      </c>
      <c r="Q303" s="80" t="s">
        <v>643</v>
      </c>
      <c r="R303" s="85">
        <f t="shared" si="52"/>
        <v>41386</v>
      </c>
      <c r="S303" s="85">
        <f t="shared" si="53"/>
        <v>4138.6000000000004</v>
      </c>
      <c r="T303" s="85">
        <f t="shared" si="54"/>
        <v>37247.4</v>
      </c>
      <c r="U303" s="80">
        <f t="shared" si="55"/>
        <v>2793.5549999999998</v>
      </c>
      <c r="V303" s="85">
        <f t="shared" si="56"/>
        <v>40040.955000000002</v>
      </c>
      <c r="W303" s="81">
        <v>7.4999999999999997E-2</v>
      </c>
      <c r="X303" s="85">
        <f t="shared" si="64"/>
        <v>2793.5549999999998</v>
      </c>
      <c r="Y303" s="80">
        <v>2000</v>
      </c>
      <c r="Z303" s="85">
        <f t="shared" si="62"/>
        <v>42040.955000000002</v>
      </c>
      <c r="AA303" s="80" t="str" cm="1">
        <f t="array" ref="AA303">_xlfn.IFS(V303&gt;=150000,"High Cost",V303&gt;=0,"Normal Cost")</f>
        <v>Normal Cost</v>
      </c>
      <c r="AB303" s="85">
        <f t="shared" si="57"/>
        <v>0</v>
      </c>
      <c r="AC303" s="84">
        <f t="shared" si="58"/>
        <v>40040.955000000002</v>
      </c>
      <c r="AD303" s="80" t="str" cm="1">
        <f t="array" ref="AD303">_xlfn.IFS(E303&gt;=60,"Senior ",E303&gt;=18,"Adult",E303&gt;=0,"Child")</f>
        <v>Child</v>
      </c>
      <c r="AE303" s="80" t="str">
        <f t="shared" si="59"/>
        <v>June</v>
      </c>
      <c r="AF303" s="80" t="str">
        <f t="shared" si="60"/>
        <v>00302</v>
      </c>
      <c r="AG303" s="80" t="str">
        <f t="shared" si="61"/>
        <v>Ifeanyi-Female</v>
      </c>
      <c r="AH303" s="85">
        <f t="shared" si="63"/>
        <v>112153.55602395827</v>
      </c>
    </row>
    <row r="304" spans="1:34" x14ac:dyDescent="0.3">
      <c r="A304" s="83">
        <v>45859</v>
      </c>
      <c r="B304" s="80" t="s">
        <v>2177</v>
      </c>
      <c r="C304" s="80" t="s">
        <v>1839</v>
      </c>
      <c r="D304" s="80" t="s">
        <v>1831</v>
      </c>
      <c r="E304" s="80">
        <v>20</v>
      </c>
      <c r="F304" s="80" t="s">
        <v>1840</v>
      </c>
      <c r="G304" s="80" t="s">
        <v>1841</v>
      </c>
      <c r="H304" s="80" t="s">
        <v>1842</v>
      </c>
      <c r="I304" s="80" t="s">
        <v>1866</v>
      </c>
      <c r="J304" s="80" t="s">
        <v>1836</v>
      </c>
      <c r="K304" s="80">
        <v>1</v>
      </c>
      <c r="L304" s="85">
        <v>68914</v>
      </c>
      <c r="M304" s="80">
        <v>5</v>
      </c>
      <c r="N304" s="80">
        <v>7.5</v>
      </c>
      <c r="O304" s="80" t="s">
        <v>384</v>
      </c>
      <c r="P304" s="80" t="s">
        <v>1844</v>
      </c>
      <c r="Q304" s="80" t="s">
        <v>665</v>
      </c>
      <c r="R304" s="85">
        <f t="shared" si="52"/>
        <v>68914</v>
      </c>
      <c r="S304" s="85">
        <f t="shared" si="53"/>
        <v>3445.7000000000003</v>
      </c>
      <c r="T304" s="85">
        <f t="shared" si="54"/>
        <v>65468.3</v>
      </c>
      <c r="U304" s="80">
        <f t="shared" si="55"/>
        <v>4910.1225000000004</v>
      </c>
      <c r="V304" s="85">
        <f t="shared" si="56"/>
        <v>70378.422500000001</v>
      </c>
      <c r="W304" s="81">
        <v>7.4999999999999997E-2</v>
      </c>
      <c r="X304" s="85">
        <f t="shared" si="64"/>
        <v>4910.1225000000004</v>
      </c>
      <c r="Y304" s="80">
        <v>2000</v>
      </c>
      <c r="Z304" s="85">
        <f t="shared" si="62"/>
        <v>72378.422500000001</v>
      </c>
      <c r="AA304" s="80" t="str" cm="1">
        <f t="array" ref="AA304">_xlfn.IFS(V304&gt;=150000,"High Cost",V304&gt;=0,"Normal Cost")</f>
        <v>Normal Cost</v>
      </c>
      <c r="AB304" s="85">
        <f t="shared" si="57"/>
        <v>7037.8422500000006</v>
      </c>
      <c r="AC304" s="84">
        <f t="shared" si="58"/>
        <v>63340.580249999999</v>
      </c>
      <c r="AD304" s="80" t="str" cm="1">
        <f t="array" ref="AD304">_xlfn.IFS(E304&gt;=60,"Senior ",E304&gt;=18,"Adult",E304&gt;=0,"Child")</f>
        <v>Adult</v>
      </c>
      <c r="AE304" s="80" t="str">
        <f t="shared" si="59"/>
        <v>July</v>
      </c>
      <c r="AF304" s="80" t="str">
        <f t="shared" si="60"/>
        <v>00303</v>
      </c>
      <c r="AG304" s="80" t="str">
        <f t="shared" si="61"/>
        <v>Bello-Female</v>
      </c>
      <c r="AH304" s="85">
        <f t="shared" si="63"/>
        <v>112153.55602395827</v>
      </c>
    </row>
    <row r="305" spans="1:34" x14ac:dyDescent="0.3">
      <c r="A305" s="83">
        <v>45830</v>
      </c>
      <c r="B305" s="80" t="s">
        <v>2178</v>
      </c>
      <c r="C305" s="80" t="s">
        <v>1846</v>
      </c>
      <c r="D305" s="80" t="s">
        <v>1847</v>
      </c>
      <c r="E305" s="80">
        <v>43</v>
      </c>
      <c r="F305" s="80" t="s">
        <v>1872</v>
      </c>
      <c r="G305" s="80" t="s">
        <v>1873</v>
      </c>
      <c r="H305" s="80" t="s">
        <v>1874</v>
      </c>
      <c r="I305" s="80" t="s">
        <v>1851</v>
      </c>
      <c r="J305" s="80" t="s">
        <v>1848</v>
      </c>
      <c r="K305" s="80">
        <v>5</v>
      </c>
      <c r="L305" s="85">
        <v>60157</v>
      </c>
      <c r="M305" s="80">
        <v>5</v>
      </c>
      <c r="N305" s="80">
        <v>7.5</v>
      </c>
      <c r="O305" s="80" t="s">
        <v>384</v>
      </c>
      <c r="P305" s="80" t="s">
        <v>1844</v>
      </c>
      <c r="Q305" s="80" t="s">
        <v>665</v>
      </c>
      <c r="R305" s="85">
        <f t="shared" si="52"/>
        <v>300785</v>
      </c>
      <c r="S305" s="85">
        <f t="shared" si="53"/>
        <v>15039.25</v>
      </c>
      <c r="T305" s="85">
        <f t="shared" si="54"/>
        <v>285745.75</v>
      </c>
      <c r="U305" s="80">
        <f t="shared" si="55"/>
        <v>21430.931249999998</v>
      </c>
      <c r="V305" s="85">
        <f t="shared" si="56"/>
        <v>307176.68125000002</v>
      </c>
      <c r="W305" s="81">
        <v>7.4999999999999997E-2</v>
      </c>
      <c r="X305" s="85">
        <f t="shared" si="64"/>
        <v>21430.931249999998</v>
      </c>
      <c r="Y305" s="80">
        <v>2000</v>
      </c>
      <c r="Z305" s="85">
        <f t="shared" si="62"/>
        <v>309176.68125000002</v>
      </c>
      <c r="AA305" s="80" t="str" cm="1">
        <f t="array" ref="AA305">_xlfn.IFS(V305&gt;=150000,"High Cost",V305&gt;=0,"Normal Cost")</f>
        <v>High Cost</v>
      </c>
      <c r="AB305" s="85">
        <f t="shared" si="57"/>
        <v>30717.668125000004</v>
      </c>
      <c r="AC305" s="84">
        <f t="shared" si="58"/>
        <v>276459.013125</v>
      </c>
      <c r="AD305" s="80" t="str" cm="1">
        <f t="array" ref="AD305">_xlfn.IFS(E305&gt;=60,"Senior ",E305&gt;=18,"Adult",E305&gt;=0,"Child")</f>
        <v>Adult</v>
      </c>
      <c r="AE305" s="80" t="str">
        <f t="shared" si="59"/>
        <v>June</v>
      </c>
      <c r="AF305" s="80" t="str">
        <f t="shared" si="60"/>
        <v>00304</v>
      </c>
      <c r="AG305" s="80" t="str">
        <f t="shared" si="61"/>
        <v>Hauwa-Male</v>
      </c>
      <c r="AH305" s="85">
        <f t="shared" si="63"/>
        <v>112153.55602395827</v>
      </c>
    </row>
    <row r="306" spans="1:34" x14ac:dyDescent="0.3">
      <c r="A306" s="83">
        <v>45851</v>
      </c>
      <c r="B306" s="80" t="s">
        <v>2179</v>
      </c>
      <c r="C306" s="80" t="s">
        <v>1882</v>
      </c>
      <c r="D306" s="80" t="s">
        <v>1847</v>
      </c>
      <c r="E306" s="80">
        <v>53</v>
      </c>
      <c r="F306" s="80" t="s">
        <v>1872</v>
      </c>
      <c r="G306" s="80" t="s">
        <v>1886</v>
      </c>
      <c r="H306" s="80" t="s">
        <v>1887</v>
      </c>
      <c r="I306" s="80" t="s">
        <v>1866</v>
      </c>
      <c r="J306" s="80" t="s">
        <v>1836</v>
      </c>
      <c r="K306" s="80">
        <v>4</v>
      </c>
      <c r="L306" s="85">
        <v>28997</v>
      </c>
      <c r="M306" s="80">
        <v>0</v>
      </c>
      <c r="N306" s="80">
        <v>7.5</v>
      </c>
      <c r="O306" s="80" t="s">
        <v>372</v>
      </c>
      <c r="P306" s="80" t="s">
        <v>1837</v>
      </c>
      <c r="Q306" s="80" t="s">
        <v>636</v>
      </c>
      <c r="R306" s="85">
        <f t="shared" si="52"/>
        <v>115988</v>
      </c>
      <c r="S306" s="85">
        <f t="shared" si="53"/>
        <v>0</v>
      </c>
      <c r="T306" s="85">
        <f t="shared" si="54"/>
        <v>115988</v>
      </c>
      <c r="U306" s="80">
        <f t="shared" si="55"/>
        <v>8699.1</v>
      </c>
      <c r="V306" s="85">
        <f t="shared" si="56"/>
        <v>124687.1</v>
      </c>
      <c r="W306" s="81">
        <v>7.4999999999999997E-2</v>
      </c>
      <c r="X306" s="85">
        <f t="shared" si="64"/>
        <v>8699.1</v>
      </c>
      <c r="Y306" s="80">
        <v>2000</v>
      </c>
      <c r="Z306" s="85">
        <f t="shared" si="62"/>
        <v>126687.1</v>
      </c>
      <c r="AA306" s="80" t="str" cm="1">
        <f t="array" ref="AA306">_xlfn.IFS(V306&gt;=150000,"High Cost",V306&gt;=0,"Normal Cost")</f>
        <v>Normal Cost</v>
      </c>
      <c r="AB306" s="85">
        <f t="shared" si="57"/>
        <v>0</v>
      </c>
      <c r="AC306" s="84">
        <f t="shared" si="58"/>
        <v>124687.1</v>
      </c>
      <c r="AD306" s="80" t="str" cm="1">
        <f t="array" ref="AD306">_xlfn.IFS(E306&gt;=60,"Senior ",E306&gt;=18,"Adult",E306&gt;=0,"Child")</f>
        <v>Adult</v>
      </c>
      <c r="AE306" s="80" t="str">
        <f t="shared" si="59"/>
        <v>July</v>
      </c>
      <c r="AF306" s="80" t="str">
        <f t="shared" si="60"/>
        <v>00305</v>
      </c>
      <c r="AG306" s="80" t="str">
        <f t="shared" si="61"/>
        <v>Ifeanyi-Male</v>
      </c>
      <c r="AH306" s="85">
        <f t="shared" si="63"/>
        <v>112153.55602395827</v>
      </c>
    </row>
    <row r="307" spans="1:34" x14ac:dyDescent="0.3">
      <c r="A307" s="83">
        <v>45845</v>
      </c>
      <c r="B307" s="80" t="s">
        <v>2180</v>
      </c>
      <c r="C307" s="80" t="s">
        <v>1839</v>
      </c>
      <c r="D307" s="80" t="s">
        <v>1831</v>
      </c>
      <c r="E307" s="80">
        <v>3</v>
      </c>
      <c r="F307" s="80" t="s">
        <v>1864</v>
      </c>
      <c r="G307" s="80" t="s">
        <v>1865</v>
      </c>
      <c r="H307" s="80" t="s">
        <v>1842</v>
      </c>
      <c r="I307" s="80" t="s">
        <v>1861</v>
      </c>
      <c r="J307" s="80" t="s">
        <v>1836</v>
      </c>
      <c r="K307" s="80">
        <v>5</v>
      </c>
      <c r="L307" s="85">
        <v>40544</v>
      </c>
      <c r="M307" s="80">
        <v>10</v>
      </c>
      <c r="N307" s="80">
        <v>7.5</v>
      </c>
      <c r="O307" s="80" t="s">
        <v>384</v>
      </c>
      <c r="P307" s="80" t="s">
        <v>1852</v>
      </c>
      <c r="Q307" s="80" t="s">
        <v>643</v>
      </c>
      <c r="R307" s="85">
        <f t="shared" si="52"/>
        <v>202720</v>
      </c>
      <c r="S307" s="85">
        <f t="shared" si="53"/>
        <v>20272</v>
      </c>
      <c r="T307" s="85">
        <f t="shared" si="54"/>
        <v>182448</v>
      </c>
      <c r="U307" s="80">
        <f t="shared" si="55"/>
        <v>13683.6</v>
      </c>
      <c r="V307" s="85">
        <f t="shared" si="56"/>
        <v>196131.6</v>
      </c>
      <c r="W307" s="81">
        <v>7.4999999999999997E-2</v>
      </c>
      <c r="X307" s="85">
        <f t="shared" si="64"/>
        <v>13683.6</v>
      </c>
      <c r="Y307" s="80">
        <v>2000</v>
      </c>
      <c r="Z307" s="85">
        <f t="shared" si="62"/>
        <v>198131.6</v>
      </c>
      <c r="AA307" s="80" t="str" cm="1">
        <f t="array" ref="AA307">_xlfn.IFS(V307&gt;=150000,"High Cost",V307&gt;=0,"Normal Cost")</f>
        <v>High Cost</v>
      </c>
      <c r="AB307" s="85">
        <f t="shared" si="57"/>
        <v>0</v>
      </c>
      <c r="AC307" s="84">
        <f t="shared" si="58"/>
        <v>196131.6</v>
      </c>
      <c r="AD307" s="80" t="str" cm="1">
        <f t="array" ref="AD307">_xlfn.IFS(E307&gt;=60,"Senior ",E307&gt;=18,"Adult",E307&gt;=0,"Child")</f>
        <v>Child</v>
      </c>
      <c r="AE307" s="80" t="str">
        <f t="shared" si="59"/>
        <v>July</v>
      </c>
      <c r="AF307" s="80" t="str">
        <f t="shared" si="60"/>
        <v>00306</v>
      </c>
      <c r="AG307" s="80" t="str">
        <f t="shared" si="61"/>
        <v>Bello-Female</v>
      </c>
      <c r="AH307" s="85">
        <f t="shared" si="63"/>
        <v>112153.55602395827</v>
      </c>
    </row>
    <row r="308" spans="1:34" x14ac:dyDescent="0.3">
      <c r="A308" s="83">
        <v>45839</v>
      </c>
      <c r="B308" s="80" t="s">
        <v>2181</v>
      </c>
      <c r="C308" s="80" t="s">
        <v>1830</v>
      </c>
      <c r="D308" s="80" t="s">
        <v>1831</v>
      </c>
      <c r="E308" s="80">
        <v>31</v>
      </c>
      <c r="F308" s="80" t="s">
        <v>1872</v>
      </c>
      <c r="G308" s="80" t="s">
        <v>1886</v>
      </c>
      <c r="H308" s="80" t="s">
        <v>1887</v>
      </c>
      <c r="I308" s="80" t="s">
        <v>1843</v>
      </c>
      <c r="J308" s="80" t="s">
        <v>1836</v>
      </c>
      <c r="K308" s="80">
        <v>1</v>
      </c>
      <c r="L308" s="85">
        <v>14189</v>
      </c>
      <c r="M308" s="80">
        <v>15</v>
      </c>
      <c r="N308" s="80">
        <v>7.5</v>
      </c>
      <c r="O308" s="80" t="s">
        <v>372</v>
      </c>
      <c r="P308" s="80" t="s">
        <v>1852</v>
      </c>
      <c r="Q308" s="80" t="s">
        <v>649</v>
      </c>
      <c r="R308" s="85">
        <f t="shared" si="52"/>
        <v>14189</v>
      </c>
      <c r="S308" s="85">
        <f t="shared" si="53"/>
        <v>2128.35</v>
      </c>
      <c r="T308" s="85">
        <f t="shared" si="54"/>
        <v>12060.65</v>
      </c>
      <c r="U308" s="80">
        <f t="shared" si="55"/>
        <v>904.54874999999993</v>
      </c>
      <c r="V308" s="85">
        <f t="shared" si="56"/>
        <v>12965.19875</v>
      </c>
      <c r="W308" s="81">
        <v>7.4999999999999997E-2</v>
      </c>
      <c r="X308" s="85">
        <f t="shared" si="64"/>
        <v>904.54874999999993</v>
      </c>
      <c r="Y308" s="80">
        <v>2000</v>
      </c>
      <c r="Z308" s="85">
        <f t="shared" si="62"/>
        <v>14965.19875</v>
      </c>
      <c r="AA308" s="80" t="str" cm="1">
        <f t="array" ref="AA308">_xlfn.IFS(V308&gt;=150000,"High Cost",V308&gt;=0,"Normal Cost")</f>
        <v>Normal Cost</v>
      </c>
      <c r="AB308" s="85">
        <f t="shared" si="57"/>
        <v>0</v>
      </c>
      <c r="AC308" s="84">
        <f t="shared" si="58"/>
        <v>12965.19875</v>
      </c>
      <c r="AD308" s="80" t="str" cm="1">
        <f t="array" ref="AD308">_xlfn.IFS(E308&gt;=60,"Senior ",E308&gt;=18,"Adult",E308&gt;=0,"Child")</f>
        <v>Adult</v>
      </c>
      <c r="AE308" s="80" t="str">
        <f t="shared" si="59"/>
        <v>July</v>
      </c>
      <c r="AF308" s="80" t="str">
        <f t="shared" si="60"/>
        <v>00307</v>
      </c>
      <c r="AG308" s="80" t="str">
        <f t="shared" si="61"/>
        <v>Joy-Female</v>
      </c>
      <c r="AH308" s="85">
        <f t="shared" si="63"/>
        <v>112153.55602395827</v>
      </c>
    </row>
    <row r="309" spans="1:34" x14ac:dyDescent="0.3">
      <c r="A309" s="83">
        <v>45836</v>
      </c>
      <c r="B309" s="80" t="s">
        <v>2182</v>
      </c>
      <c r="C309" s="80" t="s">
        <v>1863</v>
      </c>
      <c r="D309" s="80" t="s">
        <v>1831</v>
      </c>
      <c r="E309" s="80">
        <v>84</v>
      </c>
      <c r="F309" s="80" t="s">
        <v>1840</v>
      </c>
      <c r="G309" s="80" t="s">
        <v>1841</v>
      </c>
      <c r="H309" s="80" t="s">
        <v>1842</v>
      </c>
      <c r="I309" s="80" t="s">
        <v>1843</v>
      </c>
      <c r="J309" s="80" t="s">
        <v>1836</v>
      </c>
      <c r="K309" s="80">
        <v>2</v>
      </c>
      <c r="L309" s="85">
        <v>26248</v>
      </c>
      <c r="M309" s="80">
        <v>10</v>
      </c>
      <c r="N309" s="80">
        <v>7.5</v>
      </c>
      <c r="O309" s="80" t="s">
        <v>392</v>
      </c>
      <c r="P309" s="80" t="s">
        <v>1852</v>
      </c>
      <c r="Q309" s="80" t="s">
        <v>665</v>
      </c>
      <c r="R309" s="85">
        <f t="shared" si="52"/>
        <v>52496</v>
      </c>
      <c r="S309" s="85">
        <f t="shared" si="53"/>
        <v>5249.6</v>
      </c>
      <c r="T309" s="85">
        <f t="shared" si="54"/>
        <v>47246.400000000001</v>
      </c>
      <c r="U309" s="80">
        <f t="shared" si="55"/>
        <v>3543.48</v>
      </c>
      <c r="V309" s="85">
        <f t="shared" si="56"/>
        <v>50789.880000000005</v>
      </c>
      <c r="W309" s="81">
        <v>7.4999999999999997E-2</v>
      </c>
      <c r="X309" s="85">
        <f t="shared" si="64"/>
        <v>3543.48</v>
      </c>
      <c r="Y309" s="80">
        <v>2000</v>
      </c>
      <c r="Z309" s="85">
        <f t="shared" si="62"/>
        <v>52789.880000000005</v>
      </c>
      <c r="AA309" s="80" t="str" cm="1">
        <f t="array" ref="AA309">_xlfn.IFS(V309&gt;=150000,"High Cost",V309&gt;=0,"Normal Cost")</f>
        <v>Normal Cost</v>
      </c>
      <c r="AB309" s="85">
        <f t="shared" si="57"/>
        <v>0</v>
      </c>
      <c r="AC309" s="84">
        <f t="shared" si="58"/>
        <v>50789.880000000005</v>
      </c>
      <c r="AD309" s="80" t="str" cm="1">
        <f t="array" ref="AD309">_xlfn.IFS(E309&gt;=60,"Senior ",E309&gt;=18,"Adult",E309&gt;=0,"Child")</f>
        <v xml:space="preserve">Senior </v>
      </c>
      <c r="AE309" s="80" t="str">
        <f t="shared" si="59"/>
        <v>June</v>
      </c>
      <c r="AF309" s="80" t="str">
        <f t="shared" si="60"/>
        <v>00308</v>
      </c>
      <c r="AG309" s="80" t="str">
        <f t="shared" si="61"/>
        <v>Esther-Female</v>
      </c>
      <c r="AH309" s="85">
        <f t="shared" si="63"/>
        <v>112153.55602395827</v>
      </c>
    </row>
    <row r="310" spans="1:34" x14ac:dyDescent="0.3">
      <c r="A310" s="83">
        <v>45847</v>
      </c>
      <c r="B310" s="80" t="s">
        <v>2183</v>
      </c>
      <c r="C310" s="80" t="s">
        <v>1871</v>
      </c>
      <c r="D310" s="80" t="s">
        <v>1831</v>
      </c>
      <c r="E310" s="80">
        <v>80</v>
      </c>
      <c r="F310" s="80" t="s">
        <v>1840</v>
      </c>
      <c r="G310" s="80" t="s">
        <v>1890</v>
      </c>
      <c r="H310" s="80" t="s">
        <v>1891</v>
      </c>
      <c r="I310" s="80" t="s">
        <v>1835</v>
      </c>
      <c r="J310" s="80" t="s">
        <v>1836</v>
      </c>
      <c r="K310" s="80">
        <v>2</v>
      </c>
      <c r="L310" s="85">
        <v>23217</v>
      </c>
      <c r="M310" s="80">
        <v>10</v>
      </c>
      <c r="N310" s="80">
        <v>7.5</v>
      </c>
      <c r="O310" s="80" t="s">
        <v>392</v>
      </c>
      <c r="P310" s="80" t="s">
        <v>1837</v>
      </c>
      <c r="Q310" s="80" t="s">
        <v>636</v>
      </c>
      <c r="R310" s="85">
        <f t="shared" si="52"/>
        <v>46434</v>
      </c>
      <c r="S310" s="85">
        <f t="shared" si="53"/>
        <v>4643.4000000000005</v>
      </c>
      <c r="T310" s="85">
        <f t="shared" si="54"/>
        <v>41790.6</v>
      </c>
      <c r="U310" s="80">
        <f t="shared" si="55"/>
        <v>3134.2949999999996</v>
      </c>
      <c r="V310" s="85">
        <f t="shared" si="56"/>
        <v>44924.894999999997</v>
      </c>
      <c r="W310" s="81">
        <v>7.4999999999999997E-2</v>
      </c>
      <c r="X310" s="85">
        <f t="shared" si="64"/>
        <v>3134.2949999999996</v>
      </c>
      <c r="Y310" s="80">
        <v>2000</v>
      </c>
      <c r="Z310" s="85">
        <f t="shared" si="62"/>
        <v>46924.894999999997</v>
      </c>
      <c r="AA310" s="80" t="str" cm="1">
        <f t="array" ref="AA310">_xlfn.IFS(V310&gt;=150000,"High Cost",V310&gt;=0,"Normal Cost")</f>
        <v>Normal Cost</v>
      </c>
      <c r="AB310" s="85">
        <f t="shared" si="57"/>
        <v>0</v>
      </c>
      <c r="AC310" s="84">
        <f t="shared" si="58"/>
        <v>44924.894999999997</v>
      </c>
      <c r="AD310" s="80" t="str" cm="1">
        <f t="array" ref="AD310">_xlfn.IFS(E310&gt;=60,"Senior ",E310&gt;=18,"Adult",E310&gt;=0,"Child")</f>
        <v xml:space="preserve">Senior </v>
      </c>
      <c r="AE310" s="80" t="str">
        <f t="shared" si="59"/>
        <v>July</v>
      </c>
      <c r="AF310" s="80" t="str">
        <f t="shared" si="60"/>
        <v>00309</v>
      </c>
      <c r="AG310" s="80" t="str">
        <f t="shared" si="61"/>
        <v>Farouk-Female</v>
      </c>
      <c r="AH310" s="85">
        <f t="shared" si="63"/>
        <v>112153.55602395827</v>
      </c>
    </row>
    <row r="311" spans="1:34" x14ac:dyDescent="0.3">
      <c r="A311" s="83">
        <v>45868</v>
      </c>
      <c r="B311" s="80" t="s">
        <v>2184</v>
      </c>
      <c r="C311" s="80" t="s">
        <v>106</v>
      </c>
      <c r="D311" s="80" t="s">
        <v>1847</v>
      </c>
      <c r="E311" s="80">
        <v>57</v>
      </c>
      <c r="F311" s="80" t="s">
        <v>1832</v>
      </c>
      <c r="G311" s="80" t="s">
        <v>1833</v>
      </c>
      <c r="H311" s="80" t="s">
        <v>1834</v>
      </c>
      <c r="I311" s="80" t="s">
        <v>1861</v>
      </c>
      <c r="J311" s="80" t="s">
        <v>1848</v>
      </c>
      <c r="K311" s="80">
        <v>4</v>
      </c>
      <c r="L311" s="85">
        <v>6476</v>
      </c>
      <c r="M311" s="80">
        <v>0</v>
      </c>
      <c r="N311" s="80">
        <v>7.5</v>
      </c>
      <c r="O311" s="80" t="s">
        <v>384</v>
      </c>
      <c r="P311" s="80" t="s">
        <v>1844</v>
      </c>
      <c r="Q311" s="80" t="s">
        <v>649</v>
      </c>
      <c r="R311" s="85">
        <f t="shared" si="52"/>
        <v>25904</v>
      </c>
      <c r="S311" s="85">
        <f t="shared" si="53"/>
        <v>0</v>
      </c>
      <c r="T311" s="85">
        <f t="shared" si="54"/>
        <v>25904</v>
      </c>
      <c r="U311" s="80">
        <f t="shared" si="55"/>
        <v>1942.8</v>
      </c>
      <c r="V311" s="85">
        <f t="shared" si="56"/>
        <v>27846.799999999999</v>
      </c>
      <c r="W311" s="81">
        <v>7.4999999999999997E-2</v>
      </c>
      <c r="X311" s="85">
        <f t="shared" si="64"/>
        <v>1942.8</v>
      </c>
      <c r="Y311" s="80">
        <v>2000</v>
      </c>
      <c r="Z311" s="85">
        <f t="shared" si="62"/>
        <v>29846.799999999999</v>
      </c>
      <c r="AA311" s="80" t="str" cm="1">
        <f t="array" ref="AA311">_xlfn.IFS(V311&gt;=150000,"High Cost",V311&gt;=0,"Normal Cost")</f>
        <v>Normal Cost</v>
      </c>
      <c r="AB311" s="85">
        <f t="shared" si="57"/>
        <v>2784.6800000000003</v>
      </c>
      <c r="AC311" s="84">
        <f t="shared" si="58"/>
        <v>25062.12</v>
      </c>
      <c r="AD311" s="80" t="str" cm="1">
        <f t="array" ref="AD311">_xlfn.IFS(E311&gt;=60,"Senior ",E311&gt;=18,"Adult",E311&gt;=0,"Child")</f>
        <v>Adult</v>
      </c>
      <c r="AE311" s="80" t="str">
        <f t="shared" si="59"/>
        <v>July</v>
      </c>
      <c r="AF311" s="80" t="str">
        <f t="shared" si="60"/>
        <v>00310</v>
      </c>
      <c r="AG311" s="80" t="str">
        <f t="shared" si="61"/>
        <v>Aisha-Male</v>
      </c>
      <c r="AH311" s="85">
        <f t="shared" si="63"/>
        <v>112153.55602395827</v>
      </c>
    </row>
    <row r="312" spans="1:34" x14ac:dyDescent="0.3">
      <c r="A312" s="83">
        <v>45866</v>
      </c>
      <c r="B312" s="80" t="s">
        <v>2185</v>
      </c>
      <c r="C312" s="80" t="s">
        <v>1884</v>
      </c>
      <c r="D312" s="80" t="s">
        <v>1831</v>
      </c>
      <c r="E312" s="80">
        <v>81</v>
      </c>
      <c r="F312" s="80" t="s">
        <v>1872</v>
      </c>
      <c r="G312" s="80" t="s">
        <v>1873</v>
      </c>
      <c r="H312" s="80" t="s">
        <v>1874</v>
      </c>
      <c r="I312" s="80" t="s">
        <v>1843</v>
      </c>
      <c r="J312" s="80" t="s">
        <v>1848</v>
      </c>
      <c r="K312" s="80">
        <v>3</v>
      </c>
      <c r="L312" s="85">
        <v>8376</v>
      </c>
      <c r="M312" s="80">
        <v>10</v>
      </c>
      <c r="N312" s="80">
        <v>7.5</v>
      </c>
      <c r="O312" s="80" t="s">
        <v>372</v>
      </c>
      <c r="P312" s="80" t="s">
        <v>1852</v>
      </c>
      <c r="Q312" s="80" t="s">
        <v>665</v>
      </c>
      <c r="R312" s="85">
        <f t="shared" si="52"/>
        <v>25128</v>
      </c>
      <c r="S312" s="85">
        <f t="shared" si="53"/>
        <v>2512.8000000000002</v>
      </c>
      <c r="T312" s="85">
        <f t="shared" si="54"/>
        <v>22615.200000000001</v>
      </c>
      <c r="U312" s="80">
        <f t="shared" si="55"/>
        <v>1696.14</v>
      </c>
      <c r="V312" s="85">
        <f t="shared" si="56"/>
        <v>24311.34</v>
      </c>
      <c r="W312" s="81">
        <v>7.4999999999999997E-2</v>
      </c>
      <c r="X312" s="85">
        <f t="shared" si="64"/>
        <v>1696.14</v>
      </c>
      <c r="Y312" s="80">
        <v>2000</v>
      </c>
      <c r="Z312" s="85">
        <f t="shared" si="62"/>
        <v>26311.34</v>
      </c>
      <c r="AA312" s="80" t="str" cm="1">
        <f t="array" ref="AA312">_xlfn.IFS(V312&gt;=150000,"High Cost",V312&gt;=0,"Normal Cost")</f>
        <v>Normal Cost</v>
      </c>
      <c r="AB312" s="85">
        <f t="shared" si="57"/>
        <v>0</v>
      </c>
      <c r="AC312" s="84">
        <f t="shared" si="58"/>
        <v>24311.34</v>
      </c>
      <c r="AD312" s="80" t="str" cm="1">
        <f t="array" ref="AD312">_xlfn.IFS(E312&gt;=60,"Senior ",E312&gt;=18,"Adult",E312&gt;=0,"Child")</f>
        <v xml:space="preserve">Senior </v>
      </c>
      <c r="AE312" s="80" t="str">
        <f t="shared" si="59"/>
        <v>July</v>
      </c>
      <c r="AF312" s="80" t="str">
        <f t="shared" si="60"/>
        <v>00311</v>
      </c>
      <c r="AG312" s="80" t="str">
        <f t="shared" si="61"/>
        <v>Kabir-Female</v>
      </c>
      <c r="AH312" s="85">
        <f t="shared" si="63"/>
        <v>112153.55602395827</v>
      </c>
    </row>
    <row r="313" spans="1:34" x14ac:dyDescent="0.3">
      <c r="A313" s="83">
        <v>45835</v>
      </c>
      <c r="B313" s="80" t="s">
        <v>2186</v>
      </c>
      <c r="C313" s="80" t="s">
        <v>1846</v>
      </c>
      <c r="D313" s="80" t="s">
        <v>1831</v>
      </c>
      <c r="E313" s="80">
        <v>64</v>
      </c>
      <c r="F313" s="80" t="s">
        <v>1872</v>
      </c>
      <c r="G313" s="80" t="s">
        <v>1886</v>
      </c>
      <c r="H313" s="80" t="s">
        <v>1887</v>
      </c>
      <c r="I313" s="80" t="s">
        <v>1843</v>
      </c>
      <c r="J313" s="80" t="s">
        <v>1836</v>
      </c>
      <c r="K313" s="80">
        <v>3</v>
      </c>
      <c r="L313" s="85">
        <v>24729</v>
      </c>
      <c r="M313" s="80">
        <v>15</v>
      </c>
      <c r="N313" s="80">
        <v>7.5</v>
      </c>
      <c r="O313" s="80" t="s">
        <v>372</v>
      </c>
      <c r="P313" s="80" t="s">
        <v>1837</v>
      </c>
      <c r="Q313" s="80" t="s">
        <v>649</v>
      </c>
      <c r="R313" s="85">
        <f t="shared" si="52"/>
        <v>74187</v>
      </c>
      <c r="S313" s="85">
        <f t="shared" si="53"/>
        <v>11128.05</v>
      </c>
      <c r="T313" s="85">
        <f t="shared" si="54"/>
        <v>63058.95</v>
      </c>
      <c r="U313" s="80">
        <f t="shared" si="55"/>
        <v>4729.4212499999994</v>
      </c>
      <c r="V313" s="85">
        <f t="shared" si="56"/>
        <v>67788.371249999997</v>
      </c>
      <c r="W313" s="81">
        <v>7.4999999999999997E-2</v>
      </c>
      <c r="X313" s="85">
        <f t="shared" si="64"/>
        <v>4729.4212499999994</v>
      </c>
      <c r="Y313" s="80">
        <v>2000</v>
      </c>
      <c r="Z313" s="85">
        <f t="shared" si="62"/>
        <v>69788.371249999997</v>
      </c>
      <c r="AA313" s="80" t="str" cm="1">
        <f t="array" ref="AA313">_xlfn.IFS(V313&gt;=150000,"High Cost",V313&gt;=0,"Normal Cost")</f>
        <v>Normal Cost</v>
      </c>
      <c r="AB313" s="85">
        <f t="shared" si="57"/>
        <v>0</v>
      </c>
      <c r="AC313" s="84">
        <f t="shared" si="58"/>
        <v>67788.371249999997</v>
      </c>
      <c r="AD313" s="80" t="str" cm="1">
        <f t="array" ref="AD313">_xlfn.IFS(E313&gt;=60,"Senior ",E313&gt;=18,"Adult",E313&gt;=0,"Child")</f>
        <v xml:space="preserve">Senior </v>
      </c>
      <c r="AE313" s="80" t="str">
        <f t="shared" si="59"/>
        <v>June</v>
      </c>
      <c r="AF313" s="80" t="str">
        <f t="shared" si="60"/>
        <v>00312</v>
      </c>
      <c r="AG313" s="80" t="str">
        <f t="shared" si="61"/>
        <v>Hauwa-Female</v>
      </c>
      <c r="AH313" s="85">
        <f t="shared" si="63"/>
        <v>112153.55602395827</v>
      </c>
    </row>
    <row r="314" spans="1:34" x14ac:dyDescent="0.3">
      <c r="A314" s="83">
        <v>45825</v>
      </c>
      <c r="B314" s="80" t="s">
        <v>2187</v>
      </c>
      <c r="C314" s="80" t="s">
        <v>1846</v>
      </c>
      <c r="D314" s="80" t="s">
        <v>1831</v>
      </c>
      <c r="E314" s="80">
        <v>42</v>
      </c>
      <c r="F314" s="80" t="s">
        <v>1864</v>
      </c>
      <c r="G314" s="80" t="s">
        <v>1865</v>
      </c>
      <c r="H314" s="80" t="s">
        <v>1842</v>
      </c>
      <c r="I314" s="80" t="s">
        <v>1843</v>
      </c>
      <c r="J314" s="80" t="s">
        <v>1836</v>
      </c>
      <c r="K314" s="80">
        <v>5</v>
      </c>
      <c r="L314" s="85">
        <v>24222</v>
      </c>
      <c r="M314" s="80">
        <v>5</v>
      </c>
      <c r="N314" s="80">
        <v>7.5</v>
      </c>
      <c r="O314" s="80" t="s">
        <v>372</v>
      </c>
      <c r="P314" s="80" t="s">
        <v>1844</v>
      </c>
      <c r="Q314" s="80" t="s">
        <v>665</v>
      </c>
      <c r="R314" s="85">
        <f t="shared" si="52"/>
        <v>121110</v>
      </c>
      <c r="S314" s="85">
        <f t="shared" si="53"/>
        <v>6055.5</v>
      </c>
      <c r="T314" s="85">
        <f t="shared" si="54"/>
        <v>115054.5</v>
      </c>
      <c r="U314" s="80">
        <f t="shared" si="55"/>
        <v>8629.0874999999996</v>
      </c>
      <c r="V314" s="85">
        <f t="shared" si="56"/>
        <v>123683.58749999999</v>
      </c>
      <c r="W314" s="81">
        <v>7.4999999999999997E-2</v>
      </c>
      <c r="X314" s="85">
        <f t="shared" si="64"/>
        <v>8629.0874999999996</v>
      </c>
      <c r="Y314" s="80">
        <v>2000</v>
      </c>
      <c r="Z314" s="85">
        <f t="shared" si="62"/>
        <v>125683.58749999999</v>
      </c>
      <c r="AA314" s="80" t="str" cm="1">
        <f t="array" ref="AA314">_xlfn.IFS(V314&gt;=150000,"High Cost",V314&gt;=0,"Normal Cost")</f>
        <v>Normal Cost</v>
      </c>
      <c r="AB314" s="85">
        <f t="shared" si="57"/>
        <v>12368.358749999999</v>
      </c>
      <c r="AC314" s="84">
        <f t="shared" si="58"/>
        <v>111315.22874999999</v>
      </c>
      <c r="AD314" s="80" t="str" cm="1">
        <f t="array" ref="AD314">_xlfn.IFS(E314&gt;=60,"Senior ",E314&gt;=18,"Adult",E314&gt;=0,"Child")</f>
        <v>Adult</v>
      </c>
      <c r="AE314" s="80" t="str">
        <f t="shared" si="59"/>
        <v>June</v>
      </c>
      <c r="AF314" s="80" t="str">
        <f t="shared" si="60"/>
        <v>00313</v>
      </c>
      <c r="AG314" s="80" t="str">
        <f t="shared" si="61"/>
        <v>Hauwa-Female</v>
      </c>
      <c r="AH314" s="85">
        <f t="shared" si="63"/>
        <v>112153.55602395827</v>
      </c>
    </row>
    <row r="315" spans="1:34" x14ac:dyDescent="0.3">
      <c r="A315" s="83">
        <v>45846</v>
      </c>
      <c r="B315" s="80" t="s">
        <v>2188</v>
      </c>
      <c r="C315" s="80" t="s">
        <v>1846</v>
      </c>
      <c r="D315" s="80" t="s">
        <v>1831</v>
      </c>
      <c r="E315" s="80">
        <v>40</v>
      </c>
      <c r="F315" s="80" t="s">
        <v>1872</v>
      </c>
      <c r="G315" s="80" t="s">
        <v>1886</v>
      </c>
      <c r="H315" s="80" t="s">
        <v>1887</v>
      </c>
      <c r="I315" s="80" t="s">
        <v>1851</v>
      </c>
      <c r="J315" s="80" t="s">
        <v>1836</v>
      </c>
      <c r="K315" s="80">
        <v>2</v>
      </c>
      <c r="L315" s="85">
        <v>4537</v>
      </c>
      <c r="M315" s="80">
        <v>10</v>
      </c>
      <c r="N315" s="80">
        <v>7.5</v>
      </c>
      <c r="O315" s="80" t="s">
        <v>392</v>
      </c>
      <c r="P315" s="80" t="s">
        <v>1837</v>
      </c>
      <c r="Q315" s="80" t="s">
        <v>643</v>
      </c>
      <c r="R315" s="85">
        <f t="shared" si="52"/>
        <v>9074</v>
      </c>
      <c r="S315" s="85">
        <f t="shared" si="53"/>
        <v>907.40000000000009</v>
      </c>
      <c r="T315" s="85">
        <f t="shared" si="54"/>
        <v>8166.6</v>
      </c>
      <c r="U315" s="80">
        <f t="shared" si="55"/>
        <v>612.495</v>
      </c>
      <c r="V315" s="85">
        <f t="shared" si="56"/>
        <v>8779.0950000000012</v>
      </c>
      <c r="W315" s="81">
        <v>7.4999999999999997E-2</v>
      </c>
      <c r="X315" s="85">
        <f t="shared" si="64"/>
        <v>612.495</v>
      </c>
      <c r="Y315" s="80">
        <v>2000</v>
      </c>
      <c r="Z315" s="85">
        <f t="shared" si="62"/>
        <v>10779.095000000001</v>
      </c>
      <c r="AA315" s="80" t="str" cm="1">
        <f t="array" ref="AA315">_xlfn.IFS(V315&gt;=150000,"High Cost",V315&gt;=0,"Normal Cost")</f>
        <v>Normal Cost</v>
      </c>
      <c r="AB315" s="85">
        <f t="shared" si="57"/>
        <v>0</v>
      </c>
      <c r="AC315" s="84">
        <f t="shared" si="58"/>
        <v>8779.0950000000012</v>
      </c>
      <c r="AD315" s="80" t="str" cm="1">
        <f t="array" ref="AD315">_xlfn.IFS(E315&gt;=60,"Senior ",E315&gt;=18,"Adult",E315&gt;=0,"Child")</f>
        <v>Adult</v>
      </c>
      <c r="AE315" s="80" t="str">
        <f t="shared" si="59"/>
        <v>July</v>
      </c>
      <c r="AF315" s="80" t="str">
        <f t="shared" si="60"/>
        <v>00314</v>
      </c>
      <c r="AG315" s="80" t="str">
        <f t="shared" si="61"/>
        <v>Hauwa-Female</v>
      </c>
      <c r="AH315" s="85">
        <f t="shared" si="63"/>
        <v>112153.55602395827</v>
      </c>
    </row>
    <row r="316" spans="1:34" x14ac:dyDescent="0.3">
      <c r="A316" s="83">
        <v>45832</v>
      </c>
      <c r="B316" s="80" t="s">
        <v>2189</v>
      </c>
      <c r="C316" s="80" t="s">
        <v>106</v>
      </c>
      <c r="D316" s="80" t="s">
        <v>1831</v>
      </c>
      <c r="E316" s="80">
        <v>25</v>
      </c>
      <c r="F316" s="80" t="s">
        <v>1832</v>
      </c>
      <c r="G316" s="80" t="s">
        <v>1860</v>
      </c>
      <c r="H316" s="80" t="s">
        <v>1834</v>
      </c>
      <c r="I316" s="80" t="s">
        <v>1851</v>
      </c>
      <c r="J316" s="80" t="s">
        <v>1858</v>
      </c>
      <c r="K316" s="80">
        <v>2</v>
      </c>
      <c r="L316" s="85">
        <v>10741</v>
      </c>
      <c r="M316" s="80">
        <v>5</v>
      </c>
      <c r="N316" s="80">
        <v>7.5</v>
      </c>
      <c r="O316" s="80" t="s">
        <v>372</v>
      </c>
      <c r="P316" s="80" t="s">
        <v>1852</v>
      </c>
      <c r="Q316" s="80" t="s">
        <v>636</v>
      </c>
      <c r="R316" s="85">
        <f t="shared" si="52"/>
        <v>21482</v>
      </c>
      <c r="S316" s="85">
        <f t="shared" si="53"/>
        <v>1074.1000000000001</v>
      </c>
      <c r="T316" s="85">
        <f t="shared" si="54"/>
        <v>20407.900000000001</v>
      </c>
      <c r="U316" s="80">
        <f t="shared" si="55"/>
        <v>1530.5925</v>
      </c>
      <c r="V316" s="85">
        <f t="shared" si="56"/>
        <v>21938.4925</v>
      </c>
      <c r="W316" s="81">
        <v>7.4999999999999997E-2</v>
      </c>
      <c r="X316" s="85">
        <f t="shared" si="64"/>
        <v>1530.5925</v>
      </c>
      <c r="Y316" s="80">
        <v>2000</v>
      </c>
      <c r="Z316" s="85">
        <f t="shared" si="62"/>
        <v>23938.4925</v>
      </c>
      <c r="AA316" s="80" t="str" cm="1">
        <f t="array" ref="AA316">_xlfn.IFS(V316&gt;=150000,"High Cost",V316&gt;=0,"Normal Cost")</f>
        <v>Normal Cost</v>
      </c>
      <c r="AB316" s="85">
        <f t="shared" si="57"/>
        <v>0</v>
      </c>
      <c r="AC316" s="84">
        <f t="shared" si="58"/>
        <v>21938.4925</v>
      </c>
      <c r="AD316" s="80" t="str" cm="1">
        <f t="array" ref="AD316">_xlfn.IFS(E316&gt;=60,"Senior ",E316&gt;=18,"Adult",E316&gt;=0,"Child")</f>
        <v>Adult</v>
      </c>
      <c r="AE316" s="80" t="str">
        <f t="shared" si="59"/>
        <v>June</v>
      </c>
      <c r="AF316" s="80" t="str">
        <f t="shared" si="60"/>
        <v>00315</v>
      </c>
      <c r="AG316" s="80" t="str">
        <f t="shared" si="61"/>
        <v>Aisha-Female</v>
      </c>
      <c r="AH316" s="85">
        <f t="shared" si="63"/>
        <v>112153.55602395827</v>
      </c>
    </row>
    <row r="317" spans="1:34" x14ac:dyDescent="0.3">
      <c r="A317" s="83">
        <v>45823</v>
      </c>
      <c r="B317" s="80" t="s">
        <v>2190</v>
      </c>
      <c r="C317" s="80" t="s">
        <v>1882</v>
      </c>
      <c r="D317" s="80" t="s">
        <v>1847</v>
      </c>
      <c r="E317" s="80">
        <v>2</v>
      </c>
      <c r="F317" s="80" t="s">
        <v>1840</v>
      </c>
      <c r="G317" s="80" t="s">
        <v>1890</v>
      </c>
      <c r="H317" s="80" t="s">
        <v>1891</v>
      </c>
      <c r="I317" s="80" t="s">
        <v>1866</v>
      </c>
      <c r="J317" s="80" t="s">
        <v>1858</v>
      </c>
      <c r="K317" s="80">
        <v>1</v>
      </c>
      <c r="L317" s="85">
        <v>68194</v>
      </c>
      <c r="M317" s="80">
        <v>15</v>
      </c>
      <c r="N317" s="80">
        <v>7.5</v>
      </c>
      <c r="O317" s="80" t="s">
        <v>392</v>
      </c>
      <c r="P317" s="80" t="s">
        <v>1837</v>
      </c>
      <c r="Q317" s="80" t="s">
        <v>643</v>
      </c>
      <c r="R317" s="85">
        <f t="shared" si="52"/>
        <v>68194</v>
      </c>
      <c r="S317" s="85">
        <f t="shared" si="53"/>
        <v>10229.1</v>
      </c>
      <c r="T317" s="85">
        <f t="shared" si="54"/>
        <v>57964.9</v>
      </c>
      <c r="U317" s="80">
        <f t="shared" si="55"/>
        <v>4347.3675000000003</v>
      </c>
      <c r="V317" s="85">
        <f t="shared" si="56"/>
        <v>62312.267500000002</v>
      </c>
      <c r="W317" s="81">
        <v>7.4999999999999997E-2</v>
      </c>
      <c r="X317" s="85">
        <f t="shared" si="64"/>
        <v>4347.3675000000003</v>
      </c>
      <c r="Y317" s="80">
        <v>2000</v>
      </c>
      <c r="Z317" s="85">
        <f t="shared" si="62"/>
        <v>64312.267500000002</v>
      </c>
      <c r="AA317" s="80" t="str" cm="1">
        <f t="array" ref="AA317">_xlfn.IFS(V317&gt;=150000,"High Cost",V317&gt;=0,"Normal Cost")</f>
        <v>Normal Cost</v>
      </c>
      <c r="AB317" s="85">
        <f t="shared" si="57"/>
        <v>0</v>
      </c>
      <c r="AC317" s="84">
        <f t="shared" si="58"/>
        <v>62312.267500000002</v>
      </c>
      <c r="AD317" s="80" t="str" cm="1">
        <f t="array" ref="AD317">_xlfn.IFS(E317&gt;=60,"Senior ",E317&gt;=18,"Adult",E317&gt;=0,"Child")</f>
        <v>Child</v>
      </c>
      <c r="AE317" s="80" t="str">
        <f t="shared" si="59"/>
        <v>June</v>
      </c>
      <c r="AF317" s="80" t="str">
        <f t="shared" si="60"/>
        <v>00316</v>
      </c>
      <c r="AG317" s="80" t="str">
        <f t="shared" si="61"/>
        <v>Ifeanyi-Male</v>
      </c>
      <c r="AH317" s="85">
        <f t="shared" si="63"/>
        <v>112153.55602395827</v>
      </c>
    </row>
    <row r="318" spans="1:34" x14ac:dyDescent="0.3">
      <c r="A318" s="83">
        <v>45841</v>
      </c>
      <c r="B318" s="80" t="s">
        <v>2191</v>
      </c>
      <c r="C318" s="80" t="s">
        <v>1839</v>
      </c>
      <c r="D318" s="80" t="s">
        <v>1831</v>
      </c>
      <c r="E318" s="80">
        <v>10</v>
      </c>
      <c r="F318" s="80" t="s">
        <v>1872</v>
      </c>
      <c r="G318" s="80" t="s">
        <v>1873</v>
      </c>
      <c r="H318" s="80" t="s">
        <v>1874</v>
      </c>
      <c r="I318" s="80" t="s">
        <v>1866</v>
      </c>
      <c r="J318" s="80" t="s">
        <v>1836</v>
      </c>
      <c r="K318" s="80">
        <v>1</v>
      </c>
      <c r="L318" s="85">
        <v>65233</v>
      </c>
      <c r="M318" s="80">
        <v>15</v>
      </c>
      <c r="N318" s="80">
        <v>7.5</v>
      </c>
      <c r="O318" s="80" t="s">
        <v>384</v>
      </c>
      <c r="P318" s="80" t="s">
        <v>1844</v>
      </c>
      <c r="Q318" s="80" t="s">
        <v>636</v>
      </c>
      <c r="R318" s="85">
        <f t="shared" si="52"/>
        <v>65233</v>
      </c>
      <c r="S318" s="85">
        <f t="shared" si="53"/>
        <v>9784.9499999999989</v>
      </c>
      <c r="T318" s="85">
        <f t="shared" si="54"/>
        <v>55448.05</v>
      </c>
      <c r="U318" s="80">
        <f t="shared" si="55"/>
        <v>4158.6037500000002</v>
      </c>
      <c r="V318" s="85">
        <f t="shared" si="56"/>
        <v>59606.653750000005</v>
      </c>
      <c r="W318" s="81">
        <v>7.4999999999999997E-2</v>
      </c>
      <c r="X318" s="85">
        <f t="shared" si="64"/>
        <v>4158.6037500000002</v>
      </c>
      <c r="Y318" s="80">
        <v>2000</v>
      </c>
      <c r="Z318" s="85">
        <f t="shared" si="62"/>
        <v>61606.653750000005</v>
      </c>
      <c r="AA318" s="80" t="str" cm="1">
        <f t="array" ref="AA318">_xlfn.IFS(V318&gt;=150000,"High Cost",V318&gt;=0,"Normal Cost")</f>
        <v>Normal Cost</v>
      </c>
      <c r="AB318" s="85">
        <f t="shared" si="57"/>
        <v>5960.6653750000005</v>
      </c>
      <c r="AC318" s="84">
        <f t="shared" si="58"/>
        <v>53645.988375000001</v>
      </c>
      <c r="AD318" s="80" t="str" cm="1">
        <f t="array" ref="AD318">_xlfn.IFS(E318&gt;=60,"Senior ",E318&gt;=18,"Adult",E318&gt;=0,"Child")</f>
        <v>Child</v>
      </c>
      <c r="AE318" s="80" t="str">
        <f t="shared" si="59"/>
        <v>July</v>
      </c>
      <c r="AF318" s="80" t="str">
        <f t="shared" si="60"/>
        <v>00317</v>
      </c>
      <c r="AG318" s="80" t="str">
        <f t="shared" si="61"/>
        <v>Bello-Female</v>
      </c>
      <c r="AH318" s="85">
        <f t="shared" si="63"/>
        <v>112153.55602395827</v>
      </c>
    </row>
    <row r="319" spans="1:34" x14ac:dyDescent="0.3">
      <c r="A319" s="83">
        <v>45849</v>
      </c>
      <c r="B319" s="80" t="s">
        <v>2192</v>
      </c>
      <c r="C319" s="80" t="s">
        <v>1863</v>
      </c>
      <c r="D319" s="80" t="s">
        <v>1831</v>
      </c>
      <c r="E319" s="80">
        <v>55</v>
      </c>
      <c r="F319" s="80" t="s">
        <v>1872</v>
      </c>
      <c r="G319" s="80" t="s">
        <v>1873</v>
      </c>
      <c r="H319" s="80" t="s">
        <v>1874</v>
      </c>
      <c r="I319" s="80" t="s">
        <v>1843</v>
      </c>
      <c r="J319" s="80" t="s">
        <v>1858</v>
      </c>
      <c r="K319" s="80">
        <v>5</v>
      </c>
      <c r="L319" s="85">
        <v>5978</v>
      </c>
      <c r="M319" s="80">
        <v>5</v>
      </c>
      <c r="N319" s="80">
        <v>7.5</v>
      </c>
      <c r="O319" s="80" t="s">
        <v>392</v>
      </c>
      <c r="P319" s="80" t="s">
        <v>1844</v>
      </c>
      <c r="Q319" s="80" t="s">
        <v>649</v>
      </c>
      <c r="R319" s="85">
        <f t="shared" si="52"/>
        <v>29890</v>
      </c>
      <c r="S319" s="85">
        <f t="shared" si="53"/>
        <v>1494.5</v>
      </c>
      <c r="T319" s="85">
        <f t="shared" si="54"/>
        <v>28395.5</v>
      </c>
      <c r="U319" s="80">
        <f t="shared" si="55"/>
        <v>2129.6624999999999</v>
      </c>
      <c r="V319" s="85">
        <f t="shared" si="56"/>
        <v>30525.162499999999</v>
      </c>
      <c r="W319" s="81">
        <v>7.4999999999999997E-2</v>
      </c>
      <c r="X319" s="85">
        <f t="shared" si="64"/>
        <v>2129.6624999999999</v>
      </c>
      <c r="Y319" s="80">
        <v>2000</v>
      </c>
      <c r="Z319" s="85">
        <f t="shared" si="62"/>
        <v>32525.162499999999</v>
      </c>
      <c r="AA319" s="80" t="str" cm="1">
        <f t="array" ref="AA319">_xlfn.IFS(V319&gt;=150000,"High Cost",V319&gt;=0,"Normal Cost")</f>
        <v>Normal Cost</v>
      </c>
      <c r="AB319" s="85">
        <f t="shared" si="57"/>
        <v>3052.5162500000001</v>
      </c>
      <c r="AC319" s="84">
        <f t="shared" si="58"/>
        <v>27472.646249999998</v>
      </c>
      <c r="AD319" s="80" t="str" cm="1">
        <f t="array" ref="AD319">_xlfn.IFS(E319&gt;=60,"Senior ",E319&gt;=18,"Adult",E319&gt;=0,"Child")</f>
        <v>Adult</v>
      </c>
      <c r="AE319" s="80" t="str">
        <f t="shared" si="59"/>
        <v>July</v>
      </c>
      <c r="AF319" s="80" t="str">
        <f t="shared" si="60"/>
        <v>00318</v>
      </c>
      <c r="AG319" s="80" t="str">
        <f t="shared" si="61"/>
        <v>Esther-Female</v>
      </c>
      <c r="AH319" s="85">
        <f t="shared" si="63"/>
        <v>112153.55602395827</v>
      </c>
    </row>
    <row r="320" spans="1:34" x14ac:dyDescent="0.3">
      <c r="A320" s="83">
        <v>45841</v>
      </c>
      <c r="B320" s="80" t="s">
        <v>2193</v>
      </c>
      <c r="C320" s="80" t="s">
        <v>1839</v>
      </c>
      <c r="D320" s="80" t="s">
        <v>1847</v>
      </c>
      <c r="E320" s="80">
        <v>34</v>
      </c>
      <c r="F320" s="80" t="s">
        <v>1864</v>
      </c>
      <c r="G320" s="80" t="s">
        <v>1865</v>
      </c>
      <c r="H320" s="80" t="s">
        <v>1842</v>
      </c>
      <c r="I320" s="80" t="s">
        <v>1861</v>
      </c>
      <c r="J320" s="80" t="s">
        <v>1858</v>
      </c>
      <c r="K320" s="80">
        <v>5</v>
      </c>
      <c r="L320" s="85">
        <v>2144</v>
      </c>
      <c r="M320" s="80">
        <v>5</v>
      </c>
      <c r="N320" s="80">
        <v>7.5</v>
      </c>
      <c r="O320" s="80" t="s">
        <v>384</v>
      </c>
      <c r="P320" s="80" t="s">
        <v>1844</v>
      </c>
      <c r="Q320" s="80" t="s">
        <v>643</v>
      </c>
      <c r="R320" s="85">
        <f t="shared" si="52"/>
        <v>10720</v>
      </c>
      <c r="S320" s="85">
        <f t="shared" si="53"/>
        <v>536</v>
      </c>
      <c r="T320" s="85">
        <f t="shared" si="54"/>
        <v>10184</v>
      </c>
      <c r="U320" s="80">
        <f t="shared" si="55"/>
        <v>763.8</v>
      </c>
      <c r="V320" s="85">
        <f t="shared" si="56"/>
        <v>10947.8</v>
      </c>
      <c r="W320" s="81">
        <v>7.4999999999999997E-2</v>
      </c>
      <c r="X320" s="85">
        <f t="shared" si="64"/>
        <v>763.8</v>
      </c>
      <c r="Y320" s="80">
        <v>2000</v>
      </c>
      <c r="Z320" s="85">
        <f t="shared" si="62"/>
        <v>12947.8</v>
      </c>
      <c r="AA320" s="80" t="str" cm="1">
        <f t="array" ref="AA320">_xlfn.IFS(V320&gt;=150000,"High Cost",V320&gt;=0,"Normal Cost")</f>
        <v>Normal Cost</v>
      </c>
      <c r="AB320" s="85">
        <f t="shared" si="57"/>
        <v>1094.78</v>
      </c>
      <c r="AC320" s="84">
        <f t="shared" si="58"/>
        <v>9853.0199999999986</v>
      </c>
      <c r="AD320" s="80" t="str" cm="1">
        <f t="array" ref="AD320">_xlfn.IFS(E320&gt;=60,"Senior ",E320&gt;=18,"Adult",E320&gt;=0,"Child")</f>
        <v>Adult</v>
      </c>
      <c r="AE320" s="80" t="str">
        <f t="shared" si="59"/>
        <v>July</v>
      </c>
      <c r="AF320" s="80" t="str">
        <f t="shared" si="60"/>
        <v>00319</v>
      </c>
      <c r="AG320" s="80" t="str">
        <f t="shared" si="61"/>
        <v>Bello-Male</v>
      </c>
      <c r="AH320" s="85">
        <f t="shared" si="63"/>
        <v>112153.55602395827</v>
      </c>
    </row>
    <row r="321" spans="1:34" x14ac:dyDescent="0.3">
      <c r="A321" s="83">
        <v>45849</v>
      </c>
      <c r="B321" s="80" t="s">
        <v>2194</v>
      </c>
      <c r="C321" s="80" t="s">
        <v>1882</v>
      </c>
      <c r="D321" s="80" t="s">
        <v>1831</v>
      </c>
      <c r="E321" s="80">
        <v>5</v>
      </c>
      <c r="F321" s="80" t="s">
        <v>1864</v>
      </c>
      <c r="G321" s="80" t="s">
        <v>1868</v>
      </c>
      <c r="H321" s="80" t="s">
        <v>1869</v>
      </c>
      <c r="I321" s="80" t="s">
        <v>1843</v>
      </c>
      <c r="J321" s="80" t="s">
        <v>1858</v>
      </c>
      <c r="K321" s="80">
        <v>5</v>
      </c>
      <c r="L321" s="85">
        <v>6722</v>
      </c>
      <c r="M321" s="80">
        <v>15</v>
      </c>
      <c r="N321" s="80">
        <v>7.5</v>
      </c>
      <c r="O321" s="80" t="s">
        <v>384</v>
      </c>
      <c r="P321" s="80" t="s">
        <v>1837</v>
      </c>
      <c r="Q321" s="80" t="s">
        <v>665</v>
      </c>
      <c r="R321" s="85">
        <f t="shared" si="52"/>
        <v>33610</v>
      </c>
      <c r="S321" s="85">
        <f t="shared" si="53"/>
        <v>5041.5</v>
      </c>
      <c r="T321" s="85">
        <f t="shared" si="54"/>
        <v>28568.5</v>
      </c>
      <c r="U321" s="80">
        <f t="shared" si="55"/>
        <v>2142.6374999999998</v>
      </c>
      <c r="V321" s="85">
        <f t="shared" si="56"/>
        <v>30711.137500000001</v>
      </c>
      <c r="W321" s="81">
        <v>7.4999999999999997E-2</v>
      </c>
      <c r="X321" s="85">
        <f t="shared" si="64"/>
        <v>2142.6374999999998</v>
      </c>
      <c r="Y321" s="80">
        <v>2000</v>
      </c>
      <c r="Z321" s="85">
        <f t="shared" si="62"/>
        <v>32711.137500000001</v>
      </c>
      <c r="AA321" s="80" t="str" cm="1">
        <f t="array" ref="AA321">_xlfn.IFS(V321&gt;=150000,"High Cost",V321&gt;=0,"Normal Cost")</f>
        <v>Normal Cost</v>
      </c>
      <c r="AB321" s="85">
        <f t="shared" si="57"/>
        <v>0</v>
      </c>
      <c r="AC321" s="84">
        <f t="shared" si="58"/>
        <v>30711.137500000001</v>
      </c>
      <c r="AD321" s="80" t="str" cm="1">
        <f t="array" ref="AD321">_xlfn.IFS(E321&gt;=60,"Senior ",E321&gt;=18,"Adult",E321&gt;=0,"Child")</f>
        <v>Child</v>
      </c>
      <c r="AE321" s="80" t="str">
        <f t="shared" si="59"/>
        <v>July</v>
      </c>
      <c r="AF321" s="80" t="str">
        <f t="shared" si="60"/>
        <v>00320</v>
      </c>
      <c r="AG321" s="80" t="str">
        <f t="shared" si="61"/>
        <v>Ifeanyi-Female</v>
      </c>
      <c r="AH321" s="85">
        <f t="shared" si="63"/>
        <v>112153.55602395827</v>
      </c>
    </row>
    <row r="322" spans="1:34" x14ac:dyDescent="0.3">
      <c r="A322" s="83">
        <v>45850</v>
      </c>
      <c r="B322" s="80" t="s">
        <v>2195</v>
      </c>
      <c r="C322" s="80" t="s">
        <v>1882</v>
      </c>
      <c r="D322" s="80" t="s">
        <v>1831</v>
      </c>
      <c r="E322" s="80">
        <v>68</v>
      </c>
      <c r="F322" s="80" t="s">
        <v>1832</v>
      </c>
      <c r="G322" s="80" t="s">
        <v>1860</v>
      </c>
      <c r="H322" s="80" t="s">
        <v>1834</v>
      </c>
      <c r="I322" s="80" t="s">
        <v>1835</v>
      </c>
      <c r="J322" s="80" t="s">
        <v>1848</v>
      </c>
      <c r="K322" s="80">
        <v>5</v>
      </c>
      <c r="L322" s="85">
        <v>48952</v>
      </c>
      <c r="M322" s="80">
        <v>15</v>
      </c>
      <c r="N322" s="80">
        <v>7.5</v>
      </c>
      <c r="O322" s="80" t="s">
        <v>392</v>
      </c>
      <c r="P322" s="80" t="s">
        <v>1837</v>
      </c>
      <c r="Q322" s="80" t="s">
        <v>649</v>
      </c>
      <c r="R322" s="85">
        <f t="shared" ref="R322:R385" si="65">SUM(K322*L322)</f>
        <v>244760</v>
      </c>
      <c r="S322" s="85">
        <f t="shared" ref="S322:S385" si="66">SUM(R322*M322%)</f>
        <v>36714</v>
      </c>
      <c r="T322" s="85">
        <f t="shared" ref="T322:T385" si="67">SUM(R322-S322)</f>
        <v>208046</v>
      </c>
      <c r="U322" s="80">
        <f t="shared" ref="U322:U385" si="68">SUM(T322*N322%)</f>
        <v>15603.449999999999</v>
      </c>
      <c r="V322" s="85">
        <f t="shared" ref="V322:V385" si="69">SUM(T322+U322)</f>
        <v>223649.45</v>
      </c>
      <c r="W322" s="81">
        <v>7.4999999999999997E-2</v>
      </c>
      <c r="X322" s="85">
        <f t="shared" si="64"/>
        <v>15603.449999999999</v>
      </c>
      <c r="Y322" s="80">
        <v>2000</v>
      </c>
      <c r="Z322" s="85">
        <f t="shared" si="62"/>
        <v>225649.45</v>
      </c>
      <c r="AA322" s="80" t="str" cm="1">
        <f t="array" ref="AA322">_xlfn.IFS(V322&gt;=150000,"High Cost",V322&gt;=0,"Normal Cost")</f>
        <v>High Cost</v>
      </c>
      <c r="AB322" s="85">
        <f t="shared" ref="AB322:AB385" si="70">IF(P322="NHIS",10%*V322,0)</f>
        <v>0</v>
      </c>
      <c r="AC322" s="84">
        <f t="shared" ref="AC322:AC385" si="71">SUM(V322-AB322)</f>
        <v>223649.45</v>
      </c>
      <c r="AD322" s="80" t="str" cm="1">
        <f t="array" ref="AD322">_xlfn.IFS(E322&gt;=60,"Senior ",E322&gt;=18,"Adult",E322&gt;=0,"Child")</f>
        <v xml:space="preserve">Senior </v>
      </c>
      <c r="AE322" s="80" t="str">
        <f t="shared" ref="AE322:AE385" si="72">TEXT(A322,"mmmm")</f>
        <v>July</v>
      </c>
      <c r="AF322" s="80" t="str">
        <f t="shared" ref="AF322:AF385" si="73">RIGHT(B322,5)</f>
        <v>00321</v>
      </c>
      <c r="AG322" s="80" t="str">
        <f t="shared" ref="AG322:AG385" si="74">_xlfn.CONCAT(C322,"-",D322)</f>
        <v>Ifeanyi-Female</v>
      </c>
      <c r="AH322" s="85">
        <f t="shared" si="63"/>
        <v>112153.55602395827</v>
      </c>
    </row>
    <row r="323" spans="1:34" x14ac:dyDescent="0.3">
      <c r="A323" s="83">
        <v>45823</v>
      </c>
      <c r="B323" s="80" t="s">
        <v>2196</v>
      </c>
      <c r="C323" s="80" t="s">
        <v>1830</v>
      </c>
      <c r="D323" s="80" t="s">
        <v>1847</v>
      </c>
      <c r="E323" s="80">
        <v>51</v>
      </c>
      <c r="F323" s="80" t="s">
        <v>1864</v>
      </c>
      <c r="G323" s="80" t="s">
        <v>1868</v>
      </c>
      <c r="H323" s="80" t="s">
        <v>1869</v>
      </c>
      <c r="I323" s="80" t="s">
        <v>1835</v>
      </c>
      <c r="J323" s="80" t="s">
        <v>1848</v>
      </c>
      <c r="K323" s="80">
        <v>5</v>
      </c>
      <c r="L323" s="85">
        <v>67939</v>
      </c>
      <c r="M323" s="80">
        <v>0</v>
      </c>
      <c r="N323" s="80">
        <v>7.5</v>
      </c>
      <c r="O323" s="80" t="s">
        <v>372</v>
      </c>
      <c r="P323" s="80" t="s">
        <v>1837</v>
      </c>
      <c r="Q323" s="80" t="s">
        <v>643</v>
      </c>
      <c r="R323" s="85">
        <f t="shared" si="65"/>
        <v>339695</v>
      </c>
      <c r="S323" s="85">
        <f t="shared" si="66"/>
        <v>0</v>
      </c>
      <c r="T323" s="85">
        <f t="shared" si="67"/>
        <v>339695</v>
      </c>
      <c r="U323" s="80">
        <f t="shared" si="68"/>
        <v>25477.125</v>
      </c>
      <c r="V323" s="85">
        <f t="shared" si="69"/>
        <v>365172.125</v>
      </c>
      <c r="W323" s="81">
        <v>7.4999999999999997E-2</v>
      </c>
      <c r="X323" s="85">
        <f t="shared" si="64"/>
        <v>25477.125</v>
      </c>
      <c r="Y323" s="80">
        <v>2000</v>
      </c>
      <c r="Z323" s="85">
        <f t="shared" ref="Z323:Z386" si="75">$Y$4+V323</f>
        <v>367172.125</v>
      </c>
      <c r="AA323" s="80" t="str" cm="1">
        <f t="array" ref="AA323">_xlfn.IFS(V323&gt;=150000,"High Cost",V323&gt;=0,"Normal Cost")</f>
        <v>High Cost</v>
      </c>
      <c r="AB323" s="85">
        <f t="shared" si="70"/>
        <v>0</v>
      </c>
      <c r="AC323" s="84">
        <f t="shared" si="71"/>
        <v>365172.125</v>
      </c>
      <c r="AD323" s="80" t="str" cm="1">
        <f t="array" ref="AD323">_xlfn.IFS(E323&gt;=60,"Senior ",E323&gt;=18,"Adult",E323&gt;=0,"Child")</f>
        <v>Adult</v>
      </c>
      <c r="AE323" s="80" t="str">
        <f t="shared" si="72"/>
        <v>June</v>
      </c>
      <c r="AF323" s="80" t="str">
        <f t="shared" si="73"/>
        <v>00322</v>
      </c>
      <c r="AG323" s="80" t="str">
        <f t="shared" si="74"/>
        <v>Joy-Male</v>
      </c>
      <c r="AH323" s="85">
        <f t="shared" ref="AH323:AH386" si="76">SUM(Z:Z)/1200</f>
        <v>112153.55602395827</v>
      </c>
    </row>
    <row r="324" spans="1:34" x14ac:dyDescent="0.3">
      <c r="A324" s="83">
        <v>45821</v>
      </c>
      <c r="B324" s="80" t="s">
        <v>2197</v>
      </c>
      <c r="C324" s="80" t="s">
        <v>1863</v>
      </c>
      <c r="D324" s="80" t="s">
        <v>1847</v>
      </c>
      <c r="E324" s="80">
        <v>16</v>
      </c>
      <c r="F324" s="80" t="s">
        <v>1864</v>
      </c>
      <c r="G324" s="80" t="s">
        <v>1868</v>
      </c>
      <c r="H324" s="80" t="s">
        <v>1869</v>
      </c>
      <c r="I324" s="80" t="s">
        <v>1843</v>
      </c>
      <c r="J324" s="80" t="s">
        <v>1836</v>
      </c>
      <c r="K324" s="80">
        <v>2</v>
      </c>
      <c r="L324" s="85">
        <v>6234</v>
      </c>
      <c r="M324" s="80">
        <v>15</v>
      </c>
      <c r="N324" s="80">
        <v>7.5</v>
      </c>
      <c r="O324" s="80" t="s">
        <v>384</v>
      </c>
      <c r="P324" s="80" t="s">
        <v>1837</v>
      </c>
      <c r="Q324" s="80" t="s">
        <v>636</v>
      </c>
      <c r="R324" s="85">
        <f t="shared" si="65"/>
        <v>12468</v>
      </c>
      <c r="S324" s="85">
        <f t="shared" si="66"/>
        <v>1870.1999999999998</v>
      </c>
      <c r="T324" s="85">
        <f t="shared" si="67"/>
        <v>10597.8</v>
      </c>
      <c r="U324" s="80">
        <f t="shared" si="68"/>
        <v>794.83499999999992</v>
      </c>
      <c r="V324" s="85">
        <f t="shared" si="69"/>
        <v>11392.634999999998</v>
      </c>
      <c r="W324" s="81">
        <v>7.4999999999999997E-2</v>
      </c>
      <c r="X324" s="85">
        <f t="shared" ref="X324:X387" si="77">$W$4*T324</f>
        <v>794.83499999999992</v>
      </c>
      <c r="Y324" s="80">
        <v>2000</v>
      </c>
      <c r="Z324" s="85">
        <f t="shared" si="75"/>
        <v>13392.634999999998</v>
      </c>
      <c r="AA324" s="80" t="str" cm="1">
        <f t="array" ref="AA324">_xlfn.IFS(V324&gt;=150000,"High Cost",V324&gt;=0,"Normal Cost")</f>
        <v>Normal Cost</v>
      </c>
      <c r="AB324" s="85">
        <f t="shared" si="70"/>
        <v>0</v>
      </c>
      <c r="AC324" s="84">
        <f t="shared" si="71"/>
        <v>11392.634999999998</v>
      </c>
      <c r="AD324" s="80" t="str" cm="1">
        <f t="array" ref="AD324">_xlfn.IFS(E324&gt;=60,"Senior ",E324&gt;=18,"Adult",E324&gt;=0,"Child")</f>
        <v>Child</v>
      </c>
      <c r="AE324" s="80" t="str">
        <f t="shared" si="72"/>
        <v>June</v>
      </c>
      <c r="AF324" s="80" t="str">
        <f t="shared" si="73"/>
        <v>00323</v>
      </c>
      <c r="AG324" s="80" t="str">
        <f t="shared" si="74"/>
        <v>Esther-Male</v>
      </c>
      <c r="AH324" s="85">
        <f t="shared" si="76"/>
        <v>112153.55602395827</v>
      </c>
    </row>
    <row r="325" spans="1:34" x14ac:dyDescent="0.3">
      <c r="A325" s="83">
        <v>45868</v>
      </c>
      <c r="B325" s="80" t="s">
        <v>2198</v>
      </c>
      <c r="C325" s="80" t="s">
        <v>1830</v>
      </c>
      <c r="D325" s="80" t="s">
        <v>1847</v>
      </c>
      <c r="E325" s="80">
        <v>55</v>
      </c>
      <c r="F325" s="80" t="s">
        <v>1832</v>
      </c>
      <c r="G325" s="80" t="s">
        <v>1833</v>
      </c>
      <c r="H325" s="80" t="s">
        <v>1834</v>
      </c>
      <c r="I325" s="80" t="s">
        <v>1851</v>
      </c>
      <c r="J325" s="80" t="s">
        <v>1858</v>
      </c>
      <c r="K325" s="80">
        <v>3</v>
      </c>
      <c r="L325" s="85">
        <v>55648</v>
      </c>
      <c r="M325" s="80">
        <v>0</v>
      </c>
      <c r="N325" s="80">
        <v>7.5</v>
      </c>
      <c r="O325" s="80" t="s">
        <v>384</v>
      </c>
      <c r="P325" s="80" t="s">
        <v>1837</v>
      </c>
      <c r="Q325" s="80" t="s">
        <v>643</v>
      </c>
      <c r="R325" s="85">
        <f t="shared" si="65"/>
        <v>166944</v>
      </c>
      <c r="S325" s="85">
        <f t="shared" si="66"/>
        <v>0</v>
      </c>
      <c r="T325" s="85">
        <f t="shared" si="67"/>
        <v>166944</v>
      </c>
      <c r="U325" s="80">
        <f t="shared" si="68"/>
        <v>12520.8</v>
      </c>
      <c r="V325" s="85">
        <f t="shared" si="69"/>
        <v>179464.8</v>
      </c>
      <c r="W325" s="81">
        <v>7.4999999999999997E-2</v>
      </c>
      <c r="X325" s="85">
        <f t="shared" si="77"/>
        <v>12520.8</v>
      </c>
      <c r="Y325" s="80">
        <v>2000</v>
      </c>
      <c r="Z325" s="85">
        <f t="shared" si="75"/>
        <v>181464.8</v>
      </c>
      <c r="AA325" s="80" t="str" cm="1">
        <f t="array" ref="AA325">_xlfn.IFS(V325&gt;=150000,"High Cost",V325&gt;=0,"Normal Cost")</f>
        <v>High Cost</v>
      </c>
      <c r="AB325" s="85">
        <f t="shared" si="70"/>
        <v>0</v>
      </c>
      <c r="AC325" s="84">
        <f t="shared" si="71"/>
        <v>179464.8</v>
      </c>
      <c r="AD325" s="80" t="str" cm="1">
        <f t="array" ref="AD325">_xlfn.IFS(E325&gt;=60,"Senior ",E325&gt;=18,"Adult",E325&gt;=0,"Child")</f>
        <v>Adult</v>
      </c>
      <c r="AE325" s="80" t="str">
        <f t="shared" si="72"/>
        <v>July</v>
      </c>
      <c r="AF325" s="80" t="str">
        <f t="shared" si="73"/>
        <v>00324</v>
      </c>
      <c r="AG325" s="80" t="str">
        <f t="shared" si="74"/>
        <v>Joy-Male</v>
      </c>
      <c r="AH325" s="85">
        <f t="shared" si="76"/>
        <v>112153.55602395827</v>
      </c>
    </row>
    <row r="326" spans="1:34" x14ac:dyDescent="0.3">
      <c r="A326" s="83">
        <v>45821</v>
      </c>
      <c r="B326" s="80" t="s">
        <v>2199</v>
      </c>
      <c r="C326" s="80" t="s">
        <v>106</v>
      </c>
      <c r="D326" s="80" t="s">
        <v>1831</v>
      </c>
      <c r="E326" s="80">
        <v>60</v>
      </c>
      <c r="F326" s="80" t="s">
        <v>1855</v>
      </c>
      <c r="G326" s="80" t="s">
        <v>1856</v>
      </c>
      <c r="H326" s="80" t="s">
        <v>1857</v>
      </c>
      <c r="I326" s="80" t="s">
        <v>1843</v>
      </c>
      <c r="J326" s="80" t="s">
        <v>1848</v>
      </c>
      <c r="K326" s="80">
        <v>4</v>
      </c>
      <c r="L326" s="85">
        <v>46078</v>
      </c>
      <c r="M326" s="80">
        <v>15</v>
      </c>
      <c r="N326" s="80">
        <v>7.5</v>
      </c>
      <c r="O326" s="80" t="s">
        <v>392</v>
      </c>
      <c r="P326" s="80" t="s">
        <v>1837</v>
      </c>
      <c r="Q326" s="80" t="s">
        <v>649</v>
      </c>
      <c r="R326" s="85">
        <f t="shared" si="65"/>
        <v>184312</v>
      </c>
      <c r="S326" s="85">
        <f t="shared" si="66"/>
        <v>27646.799999999999</v>
      </c>
      <c r="T326" s="85">
        <f t="shared" si="67"/>
        <v>156665.20000000001</v>
      </c>
      <c r="U326" s="80">
        <f t="shared" si="68"/>
        <v>11749.890000000001</v>
      </c>
      <c r="V326" s="85">
        <f t="shared" si="69"/>
        <v>168415.09000000003</v>
      </c>
      <c r="W326" s="81">
        <v>7.4999999999999997E-2</v>
      </c>
      <c r="X326" s="85">
        <f t="shared" si="77"/>
        <v>11749.890000000001</v>
      </c>
      <c r="Y326" s="80">
        <v>2000</v>
      </c>
      <c r="Z326" s="85">
        <f t="shared" si="75"/>
        <v>170415.09000000003</v>
      </c>
      <c r="AA326" s="80" t="str" cm="1">
        <f t="array" ref="AA326">_xlfn.IFS(V326&gt;=150000,"High Cost",V326&gt;=0,"Normal Cost")</f>
        <v>High Cost</v>
      </c>
      <c r="AB326" s="85">
        <f t="shared" si="70"/>
        <v>0</v>
      </c>
      <c r="AC326" s="84">
        <f t="shared" si="71"/>
        <v>168415.09000000003</v>
      </c>
      <c r="AD326" s="80" t="str" cm="1">
        <f t="array" ref="AD326">_xlfn.IFS(E326&gt;=60,"Senior ",E326&gt;=18,"Adult",E326&gt;=0,"Child")</f>
        <v xml:space="preserve">Senior </v>
      </c>
      <c r="AE326" s="80" t="str">
        <f t="shared" si="72"/>
        <v>June</v>
      </c>
      <c r="AF326" s="80" t="str">
        <f t="shared" si="73"/>
        <v>00325</v>
      </c>
      <c r="AG326" s="80" t="str">
        <f t="shared" si="74"/>
        <v>Aisha-Female</v>
      </c>
      <c r="AH326" s="85">
        <f t="shared" si="76"/>
        <v>112153.55602395827</v>
      </c>
    </row>
    <row r="327" spans="1:34" x14ac:dyDescent="0.3">
      <c r="A327" s="83">
        <v>45846</v>
      </c>
      <c r="B327" s="80" t="s">
        <v>2200</v>
      </c>
      <c r="C327" s="80" t="s">
        <v>1880</v>
      </c>
      <c r="D327" s="80" t="s">
        <v>1847</v>
      </c>
      <c r="E327" s="80">
        <v>62</v>
      </c>
      <c r="F327" s="80" t="s">
        <v>1864</v>
      </c>
      <c r="G327" s="80" t="s">
        <v>1865</v>
      </c>
      <c r="H327" s="80" t="s">
        <v>1842</v>
      </c>
      <c r="I327" s="80" t="s">
        <v>1866</v>
      </c>
      <c r="J327" s="80" t="s">
        <v>1836</v>
      </c>
      <c r="K327" s="80">
        <v>4</v>
      </c>
      <c r="L327" s="85">
        <v>73499</v>
      </c>
      <c r="M327" s="80">
        <v>10</v>
      </c>
      <c r="N327" s="80">
        <v>7.5</v>
      </c>
      <c r="O327" s="80" t="s">
        <v>392</v>
      </c>
      <c r="P327" s="80" t="s">
        <v>1837</v>
      </c>
      <c r="Q327" s="80" t="s">
        <v>649</v>
      </c>
      <c r="R327" s="85">
        <f t="shared" si="65"/>
        <v>293996</v>
      </c>
      <c r="S327" s="85">
        <f t="shared" si="66"/>
        <v>29399.600000000002</v>
      </c>
      <c r="T327" s="85">
        <f t="shared" si="67"/>
        <v>264596.40000000002</v>
      </c>
      <c r="U327" s="80">
        <f t="shared" si="68"/>
        <v>19844.73</v>
      </c>
      <c r="V327" s="85">
        <f t="shared" si="69"/>
        <v>284441.13</v>
      </c>
      <c r="W327" s="81">
        <v>7.4999999999999997E-2</v>
      </c>
      <c r="X327" s="85">
        <f t="shared" si="77"/>
        <v>19844.73</v>
      </c>
      <c r="Y327" s="80">
        <v>2000</v>
      </c>
      <c r="Z327" s="85">
        <f t="shared" si="75"/>
        <v>286441.13</v>
      </c>
      <c r="AA327" s="80" t="str" cm="1">
        <f t="array" ref="AA327">_xlfn.IFS(V327&gt;=150000,"High Cost",V327&gt;=0,"Normal Cost")</f>
        <v>High Cost</v>
      </c>
      <c r="AB327" s="85">
        <f t="shared" si="70"/>
        <v>0</v>
      </c>
      <c r="AC327" s="84">
        <f t="shared" si="71"/>
        <v>284441.13</v>
      </c>
      <c r="AD327" s="80" t="str" cm="1">
        <f t="array" ref="AD327">_xlfn.IFS(E327&gt;=60,"Senior ",E327&gt;=18,"Adult",E327&gt;=0,"Child")</f>
        <v xml:space="preserve">Senior </v>
      </c>
      <c r="AE327" s="80" t="str">
        <f t="shared" si="72"/>
        <v>July</v>
      </c>
      <c r="AF327" s="80" t="str">
        <f t="shared" si="73"/>
        <v>00326</v>
      </c>
      <c r="AG327" s="80" t="str">
        <f t="shared" si="74"/>
        <v>Daniel-Male</v>
      </c>
      <c r="AH327" s="85">
        <f t="shared" si="76"/>
        <v>112153.55602395827</v>
      </c>
    </row>
    <row r="328" spans="1:34" x14ac:dyDescent="0.3">
      <c r="A328" s="83">
        <v>45827</v>
      </c>
      <c r="B328" s="80" t="s">
        <v>2201</v>
      </c>
      <c r="C328" s="80" t="s">
        <v>1830</v>
      </c>
      <c r="D328" s="80" t="s">
        <v>1847</v>
      </c>
      <c r="E328" s="80">
        <v>48</v>
      </c>
      <c r="F328" s="80" t="s">
        <v>1872</v>
      </c>
      <c r="G328" s="80" t="s">
        <v>1886</v>
      </c>
      <c r="H328" s="80" t="s">
        <v>1887</v>
      </c>
      <c r="I328" s="80" t="s">
        <v>1861</v>
      </c>
      <c r="J328" s="80" t="s">
        <v>1848</v>
      </c>
      <c r="K328" s="80">
        <v>3</v>
      </c>
      <c r="L328" s="85">
        <v>66021</v>
      </c>
      <c r="M328" s="80">
        <v>0</v>
      </c>
      <c r="N328" s="80">
        <v>7.5</v>
      </c>
      <c r="O328" s="80" t="s">
        <v>392</v>
      </c>
      <c r="P328" s="80" t="s">
        <v>1837</v>
      </c>
      <c r="Q328" s="80" t="s">
        <v>649</v>
      </c>
      <c r="R328" s="85">
        <f t="shared" si="65"/>
        <v>198063</v>
      </c>
      <c r="S328" s="85">
        <f t="shared" si="66"/>
        <v>0</v>
      </c>
      <c r="T328" s="85">
        <f t="shared" si="67"/>
        <v>198063</v>
      </c>
      <c r="U328" s="80">
        <f t="shared" si="68"/>
        <v>14854.724999999999</v>
      </c>
      <c r="V328" s="85">
        <f t="shared" si="69"/>
        <v>212917.72500000001</v>
      </c>
      <c r="W328" s="81">
        <v>7.4999999999999997E-2</v>
      </c>
      <c r="X328" s="85">
        <f t="shared" si="77"/>
        <v>14854.724999999999</v>
      </c>
      <c r="Y328" s="80">
        <v>2000</v>
      </c>
      <c r="Z328" s="85">
        <f t="shared" si="75"/>
        <v>214917.72500000001</v>
      </c>
      <c r="AA328" s="80" t="str" cm="1">
        <f t="array" ref="AA328">_xlfn.IFS(V328&gt;=150000,"High Cost",V328&gt;=0,"Normal Cost")</f>
        <v>High Cost</v>
      </c>
      <c r="AB328" s="85">
        <f t="shared" si="70"/>
        <v>0</v>
      </c>
      <c r="AC328" s="84">
        <f t="shared" si="71"/>
        <v>212917.72500000001</v>
      </c>
      <c r="AD328" s="80" t="str" cm="1">
        <f t="array" ref="AD328">_xlfn.IFS(E328&gt;=60,"Senior ",E328&gt;=18,"Adult",E328&gt;=0,"Child")</f>
        <v>Adult</v>
      </c>
      <c r="AE328" s="80" t="str">
        <f t="shared" si="72"/>
        <v>June</v>
      </c>
      <c r="AF328" s="80" t="str">
        <f t="shared" si="73"/>
        <v>00327</v>
      </c>
      <c r="AG328" s="80" t="str">
        <f t="shared" si="74"/>
        <v>Joy-Male</v>
      </c>
      <c r="AH328" s="85">
        <f t="shared" si="76"/>
        <v>112153.55602395827</v>
      </c>
    </row>
    <row r="329" spans="1:34" x14ac:dyDescent="0.3">
      <c r="A329" s="83">
        <v>45861</v>
      </c>
      <c r="B329" s="80" t="s">
        <v>2202</v>
      </c>
      <c r="C329" s="80" t="s">
        <v>1863</v>
      </c>
      <c r="D329" s="80" t="s">
        <v>1847</v>
      </c>
      <c r="E329" s="80">
        <v>27</v>
      </c>
      <c r="F329" s="80" t="s">
        <v>1848</v>
      </c>
      <c r="G329" s="80" t="s">
        <v>1849</v>
      </c>
      <c r="H329" s="80" t="s">
        <v>1850</v>
      </c>
      <c r="I329" s="80" t="s">
        <v>1861</v>
      </c>
      <c r="J329" s="80" t="s">
        <v>1858</v>
      </c>
      <c r="K329" s="80">
        <v>2</v>
      </c>
      <c r="L329" s="85">
        <v>53533</v>
      </c>
      <c r="M329" s="80">
        <v>15</v>
      </c>
      <c r="N329" s="80">
        <v>7.5</v>
      </c>
      <c r="O329" s="80" t="s">
        <v>372</v>
      </c>
      <c r="P329" s="80" t="s">
        <v>1852</v>
      </c>
      <c r="Q329" s="80" t="s">
        <v>643</v>
      </c>
      <c r="R329" s="85">
        <f t="shared" si="65"/>
        <v>107066</v>
      </c>
      <c r="S329" s="85">
        <f t="shared" si="66"/>
        <v>16059.9</v>
      </c>
      <c r="T329" s="85">
        <f t="shared" si="67"/>
        <v>91006.1</v>
      </c>
      <c r="U329" s="80">
        <f t="shared" si="68"/>
        <v>6825.4575000000004</v>
      </c>
      <c r="V329" s="85">
        <f t="shared" si="69"/>
        <v>97831.55750000001</v>
      </c>
      <c r="W329" s="81">
        <v>7.4999999999999997E-2</v>
      </c>
      <c r="X329" s="85">
        <f t="shared" si="77"/>
        <v>6825.4575000000004</v>
      </c>
      <c r="Y329" s="80">
        <v>2000</v>
      </c>
      <c r="Z329" s="85">
        <f t="shared" si="75"/>
        <v>99831.55750000001</v>
      </c>
      <c r="AA329" s="80" t="str" cm="1">
        <f t="array" ref="AA329">_xlfn.IFS(V329&gt;=150000,"High Cost",V329&gt;=0,"Normal Cost")</f>
        <v>Normal Cost</v>
      </c>
      <c r="AB329" s="85">
        <f t="shared" si="70"/>
        <v>0</v>
      </c>
      <c r="AC329" s="84">
        <f t="shared" si="71"/>
        <v>97831.55750000001</v>
      </c>
      <c r="AD329" s="80" t="str" cm="1">
        <f t="array" ref="AD329">_xlfn.IFS(E329&gt;=60,"Senior ",E329&gt;=18,"Adult",E329&gt;=0,"Child")</f>
        <v>Adult</v>
      </c>
      <c r="AE329" s="80" t="str">
        <f t="shared" si="72"/>
        <v>July</v>
      </c>
      <c r="AF329" s="80" t="str">
        <f t="shared" si="73"/>
        <v>00328</v>
      </c>
      <c r="AG329" s="80" t="str">
        <f t="shared" si="74"/>
        <v>Esther-Male</v>
      </c>
      <c r="AH329" s="85">
        <f t="shared" si="76"/>
        <v>112153.55602395827</v>
      </c>
    </row>
    <row r="330" spans="1:34" x14ac:dyDescent="0.3">
      <c r="A330" s="83">
        <v>45821</v>
      </c>
      <c r="B330" s="80" t="s">
        <v>2203</v>
      </c>
      <c r="C330" s="80" t="s">
        <v>1882</v>
      </c>
      <c r="D330" s="80" t="s">
        <v>1831</v>
      </c>
      <c r="E330" s="80">
        <v>59</v>
      </c>
      <c r="F330" s="80" t="s">
        <v>1855</v>
      </c>
      <c r="G330" s="80" t="s">
        <v>1856</v>
      </c>
      <c r="H330" s="80" t="s">
        <v>1857</v>
      </c>
      <c r="I330" s="80" t="s">
        <v>1843</v>
      </c>
      <c r="J330" s="80" t="s">
        <v>1848</v>
      </c>
      <c r="K330" s="80">
        <v>4</v>
      </c>
      <c r="L330" s="85">
        <v>42484</v>
      </c>
      <c r="M330" s="80">
        <v>5</v>
      </c>
      <c r="N330" s="80">
        <v>7.5</v>
      </c>
      <c r="O330" s="80" t="s">
        <v>392</v>
      </c>
      <c r="P330" s="80" t="s">
        <v>1852</v>
      </c>
      <c r="Q330" s="80" t="s">
        <v>643</v>
      </c>
      <c r="R330" s="85">
        <f t="shared" si="65"/>
        <v>169936</v>
      </c>
      <c r="S330" s="85">
        <f t="shared" si="66"/>
        <v>8496.8000000000011</v>
      </c>
      <c r="T330" s="85">
        <f t="shared" si="67"/>
        <v>161439.20000000001</v>
      </c>
      <c r="U330" s="80">
        <f t="shared" si="68"/>
        <v>12107.94</v>
      </c>
      <c r="V330" s="85">
        <f t="shared" si="69"/>
        <v>173547.14</v>
      </c>
      <c r="W330" s="81">
        <v>7.4999999999999997E-2</v>
      </c>
      <c r="X330" s="85">
        <f t="shared" si="77"/>
        <v>12107.94</v>
      </c>
      <c r="Y330" s="80">
        <v>2000</v>
      </c>
      <c r="Z330" s="85">
        <f t="shared" si="75"/>
        <v>175547.14</v>
      </c>
      <c r="AA330" s="80" t="str" cm="1">
        <f t="array" ref="AA330">_xlfn.IFS(V330&gt;=150000,"High Cost",V330&gt;=0,"Normal Cost")</f>
        <v>High Cost</v>
      </c>
      <c r="AB330" s="85">
        <f t="shared" si="70"/>
        <v>0</v>
      </c>
      <c r="AC330" s="84">
        <f t="shared" si="71"/>
        <v>173547.14</v>
      </c>
      <c r="AD330" s="80" t="str" cm="1">
        <f t="array" ref="AD330">_xlfn.IFS(E330&gt;=60,"Senior ",E330&gt;=18,"Adult",E330&gt;=0,"Child")</f>
        <v>Adult</v>
      </c>
      <c r="AE330" s="80" t="str">
        <f t="shared" si="72"/>
        <v>June</v>
      </c>
      <c r="AF330" s="80" t="str">
        <f t="shared" si="73"/>
        <v>00329</v>
      </c>
      <c r="AG330" s="80" t="str">
        <f t="shared" si="74"/>
        <v>Ifeanyi-Female</v>
      </c>
      <c r="AH330" s="85">
        <f t="shared" si="76"/>
        <v>112153.55602395827</v>
      </c>
    </row>
    <row r="331" spans="1:34" x14ac:dyDescent="0.3">
      <c r="A331" s="83">
        <v>45834</v>
      </c>
      <c r="B331" s="80" t="s">
        <v>2204</v>
      </c>
      <c r="C331" s="80" t="s">
        <v>1880</v>
      </c>
      <c r="D331" s="80" t="s">
        <v>1847</v>
      </c>
      <c r="E331" s="80">
        <v>54</v>
      </c>
      <c r="F331" s="80" t="s">
        <v>1864</v>
      </c>
      <c r="G331" s="80" t="s">
        <v>1868</v>
      </c>
      <c r="H331" s="80" t="s">
        <v>1869</v>
      </c>
      <c r="I331" s="80" t="s">
        <v>1851</v>
      </c>
      <c r="J331" s="80" t="s">
        <v>1836</v>
      </c>
      <c r="K331" s="80">
        <v>1</v>
      </c>
      <c r="L331" s="85">
        <v>38928</v>
      </c>
      <c r="M331" s="80">
        <v>0</v>
      </c>
      <c r="N331" s="80">
        <v>7.5</v>
      </c>
      <c r="O331" s="80" t="s">
        <v>372</v>
      </c>
      <c r="P331" s="80" t="s">
        <v>1844</v>
      </c>
      <c r="Q331" s="80" t="s">
        <v>636</v>
      </c>
      <c r="R331" s="85">
        <f t="shared" si="65"/>
        <v>38928</v>
      </c>
      <c r="S331" s="85">
        <f t="shared" si="66"/>
        <v>0</v>
      </c>
      <c r="T331" s="85">
        <f t="shared" si="67"/>
        <v>38928</v>
      </c>
      <c r="U331" s="80">
        <f t="shared" si="68"/>
        <v>2919.6</v>
      </c>
      <c r="V331" s="85">
        <f t="shared" si="69"/>
        <v>41847.599999999999</v>
      </c>
      <c r="W331" s="81">
        <v>7.4999999999999997E-2</v>
      </c>
      <c r="X331" s="85">
        <f t="shared" si="77"/>
        <v>2919.6</v>
      </c>
      <c r="Y331" s="80">
        <v>2000</v>
      </c>
      <c r="Z331" s="85">
        <f t="shared" si="75"/>
        <v>43847.6</v>
      </c>
      <c r="AA331" s="80" t="str" cm="1">
        <f t="array" ref="AA331">_xlfn.IFS(V331&gt;=150000,"High Cost",V331&gt;=0,"Normal Cost")</f>
        <v>Normal Cost</v>
      </c>
      <c r="AB331" s="85">
        <f t="shared" si="70"/>
        <v>4184.76</v>
      </c>
      <c r="AC331" s="84">
        <f t="shared" si="71"/>
        <v>37662.839999999997</v>
      </c>
      <c r="AD331" s="80" t="str" cm="1">
        <f t="array" ref="AD331">_xlfn.IFS(E331&gt;=60,"Senior ",E331&gt;=18,"Adult",E331&gt;=0,"Child")</f>
        <v>Adult</v>
      </c>
      <c r="AE331" s="80" t="str">
        <f t="shared" si="72"/>
        <v>June</v>
      </c>
      <c r="AF331" s="80" t="str">
        <f t="shared" si="73"/>
        <v>00330</v>
      </c>
      <c r="AG331" s="80" t="str">
        <f t="shared" si="74"/>
        <v>Daniel-Male</v>
      </c>
      <c r="AH331" s="85">
        <f t="shared" si="76"/>
        <v>112153.55602395827</v>
      </c>
    </row>
    <row r="332" spans="1:34" x14ac:dyDescent="0.3">
      <c r="A332" s="83">
        <v>45814</v>
      </c>
      <c r="B332" s="80" t="s">
        <v>2205</v>
      </c>
      <c r="C332" s="80" t="s">
        <v>1863</v>
      </c>
      <c r="D332" s="80" t="s">
        <v>1847</v>
      </c>
      <c r="E332" s="80">
        <v>19</v>
      </c>
      <c r="F332" s="80" t="s">
        <v>1872</v>
      </c>
      <c r="G332" s="80" t="s">
        <v>1873</v>
      </c>
      <c r="H332" s="80" t="s">
        <v>1874</v>
      </c>
      <c r="I332" s="80" t="s">
        <v>1861</v>
      </c>
      <c r="J332" s="80" t="s">
        <v>1848</v>
      </c>
      <c r="K332" s="80">
        <v>1</v>
      </c>
      <c r="L332" s="85">
        <v>72755</v>
      </c>
      <c r="M332" s="80">
        <v>15</v>
      </c>
      <c r="N332" s="80">
        <v>7.5</v>
      </c>
      <c r="O332" s="80" t="s">
        <v>392</v>
      </c>
      <c r="P332" s="80" t="s">
        <v>1837</v>
      </c>
      <c r="Q332" s="80" t="s">
        <v>665</v>
      </c>
      <c r="R332" s="85">
        <f t="shared" si="65"/>
        <v>72755</v>
      </c>
      <c r="S332" s="85">
        <f t="shared" si="66"/>
        <v>10913.25</v>
      </c>
      <c r="T332" s="85">
        <f t="shared" si="67"/>
        <v>61841.75</v>
      </c>
      <c r="U332" s="80">
        <f t="shared" si="68"/>
        <v>4638.1312499999995</v>
      </c>
      <c r="V332" s="85">
        <f t="shared" si="69"/>
        <v>66479.881250000006</v>
      </c>
      <c r="W332" s="81">
        <v>7.4999999999999997E-2</v>
      </c>
      <c r="X332" s="85">
        <f t="shared" si="77"/>
        <v>4638.1312499999995</v>
      </c>
      <c r="Y332" s="80">
        <v>2000</v>
      </c>
      <c r="Z332" s="85">
        <f t="shared" si="75"/>
        <v>68479.881250000006</v>
      </c>
      <c r="AA332" s="80" t="str" cm="1">
        <f t="array" ref="AA332">_xlfn.IFS(V332&gt;=150000,"High Cost",V332&gt;=0,"Normal Cost")</f>
        <v>Normal Cost</v>
      </c>
      <c r="AB332" s="85">
        <f t="shared" si="70"/>
        <v>0</v>
      </c>
      <c r="AC332" s="84">
        <f t="shared" si="71"/>
        <v>66479.881250000006</v>
      </c>
      <c r="AD332" s="80" t="str" cm="1">
        <f t="array" ref="AD332">_xlfn.IFS(E332&gt;=60,"Senior ",E332&gt;=18,"Adult",E332&gt;=0,"Child")</f>
        <v>Adult</v>
      </c>
      <c r="AE332" s="80" t="str">
        <f t="shared" si="72"/>
        <v>June</v>
      </c>
      <c r="AF332" s="80" t="str">
        <f t="shared" si="73"/>
        <v>00331</v>
      </c>
      <c r="AG332" s="80" t="str">
        <f t="shared" si="74"/>
        <v>Esther-Male</v>
      </c>
      <c r="AH332" s="85">
        <f t="shared" si="76"/>
        <v>112153.55602395827</v>
      </c>
    </row>
    <row r="333" spans="1:34" x14ac:dyDescent="0.3">
      <c r="A333" s="83">
        <v>45835</v>
      </c>
      <c r="B333" s="80" t="s">
        <v>2206</v>
      </c>
      <c r="C333" s="80" t="s">
        <v>1884</v>
      </c>
      <c r="D333" s="80" t="s">
        <v>1847</v>
      </c>
      <c r="E333" s="80">
        <v>26</v>
      </c>
      <c r="F333" s="80" t="s">
        <v>1848</v>
      </c>
      <c r="G333" s="80" t="s">
        <v>1849</v>
      </c>
      <c r="H333" s="80" t="s">
        <v>1850</v>
      </c>
      <c r="I333" s="80" t="s">
        <v>1866</v>
      </c>
      <c r="J333" s="80" t="s">
        <v>1836</v>
      </c>
      <c r="K333" s="80">
        <v>3</v>
      </c>
      <c r="L333" s="85">
        <v>19529</v>
      </c>
      <c r="M333" s="80">
        <v>5</v>
      </c>
      <c r="N333" s="80">
        <v>7.5</v>
      </c>
      <c r="O333" s="80" t="s">
        <v>384</v>
      </c>
      <c r="P333" s="80" t="s">
        <v>1844</v>
      </c>
      <c r="Q333" s="80" t="s">
        <v>649</v>
      </c>
      <c r="R333" s="85">
        <f t="shared" si="65"/>
        <v>58587</v>
      </c>
      <c r="S333" s="85">
        <f t="shared" si="66"/>
        <v>2929.3500000000004</v>
      </c>
      <c r="T333" s="85">
        <f t="shared" si="67"/>
        <v>55657.65</v>
      </c>
      <c r="U333" s="80">
        <f t="shared" si="68"/>
        <v>4174.3237499999996</v>
      </c>
      <c r="V333" s="85">
        <f t="shared" si="69"/>
        <v>59831.973750000005</v>
      </c>
      <c r="W333" s="81">
        <v>7.4999999999999997E-2</v>
      </c>
      <c r="X333" s="85">
        <f t="shared" si="77"/>
        <v>4174.3237499999996</v>
      </c>
      <c r="Y333" s="80">
        <v>2000</v>
      </c>
      <c r="Z333" s="85">
        <f t="shared" si="75"/>
        <v>61831.973750000005</v>
      </c>
      <c r="AA333" s="80" t="str" cm="1">
        <f t="array" ref="AA333">_xlfn.IFS(V333&gt;=150000,"High Cost",V333&gt;=0,"Normal Cost")</f>
        <v>Normal Cost</v>
      </c>
      <c r="AB333" s="85">
        <f t="shared" si="70"/>
        <v>5983.1973750000006</v>
      </c>
      <c r="AC333" s="84">
        <f t="shared" si="71"/>
        <v>53848.776375000001</v>
      </c>
      <c r="AD333" s="80" t="str" cm="1">
        <f t="array" ref="AD333">_xlfn.IFS(E333&gt;=60,"Senior ",E333&gt;=18,"Adult",E333&gt;=0,"Child")</f>
        <v>Adult</v>
      </c>
      <c r="AE333" s="80" t="str">
        <f t="shared" si="72"/>
        <v>June</v>
      </c>
      <c r="AF333" s="80" t="str">
        <f t="shared" si="73"/>
        <v>00332</v>
      </c>
      <c r="AG333" s="80" t="str">
        <f t="shared" si="74"/>
        <v>Kabir-Male</v>
      </c>
      <c r="AH333" s="85">
        <f t="shared" si="76"/>
        <v>112153.55602395827</v>
      </c>
    </row>
    <row r="334" spans="1:34" x14ac:dyDescent="0.3">
      <c r="A334" s="83">
        <v>45855</v>
      </c>
      <c r="B334" s="80" t="s">
        <v>2207</v>
      </c>
      <c r="C334" s="80" t="s">
        <v>1884</v>
      </c>
      <c r="D334" s="80" t="s">
        <v>1847</v>
      </c>
      <c r="E334" s="80">
        <v>31</v>
      </c>
      <c r="F334" s="80" t="s">
        <v>1840</v>
      </c>
      <c r="G334" s="80" t="s">
        <v>1841</v>
      </c>
      <c r="H334" s="80" t="s">
        <v>1842</v>
      </c>
      <c r="I334" s="80" t="s">
        <v>1861</v>
      </c>
      <c r="J334" s="80" t="s">
        <v>1848</v>
      </c>
      <c r="K334" s="80">
        <v>2</v>
      </c>
      <c r="L334" s="85">
        <v>64150</v>
      </c>
      <c r="M334" s="80">
        <v>10</v>
      </c>
      <c r="N334" s="80">
        <v>7.5</v>
      </c>
      <c r="O334" s="80" t="s">
        <v>392</v>
      </c>
      <c r="P334" s="80" t="s">
        <v>1837</v>
      </c>
      <c r="Q334" s="80" t="s">
        <v>649</v>
      </c>
      <c r="R334" s="85">
        <f t="shared" si="65"/>
        <v>128300</v>
      </c>
      <c r="S334" s="85">
        <f t="shared" si="66"/>
        <v>12830</v>
      </c>
      <c r="T334" s="85">
        <f t="shared" si="67"/>
        <v>115470</v>
      </c>
      <c r="U334" s="80">
        <f t="shared" si="68"/>
        <v>8660.25</v>
      </c>
      <c r="V334" s="85">
        <f t="shared" si="69"/>
        <v>124130.25</v>
      </c>
      <c r="W334" s="81">
        <v>7.4999999999999997E-2</v>
      </c>
      <c r="X334" s="85">
        <f t="shared" si="77"/>
        <v>8660.25</v>
      </c>
      <c r="Y334" s="80">
        <v>2000</v>
      </c>
      <c r="Z334" s="85">
        <f t="shared" si="75"/>
        <v>126130.25</v>
      </c>
      <c r="AA334" s="80" t="str" cm="1">
        <f t="array" ref="AA334">_xlfn.IFS(V334&gt;=150000,"High Cost",V334&gt;=0,"Normal Cost")</f>
        <v>Normal Cost</v>
      </c>
      <c r="AB334" s="85">
        <f t="shared" si="70"/>
        <v>0</v>
      </c>
      <c r="AC334" s="84">
        <f t="shared" si="71"/>
        <v>124130.25</v>
      </c>
      <c r="AD334" s="80" t="str" cm="1">
        <f t="array" ref="AD334">_xlfn.IFS(E334&gt;=60,"Senior ",E334&gt;=18,"Adult",E334&gt;=0,"Child")</f>
        <v>Adult</v>
      </c>
      <c r="AE334" s="80" t="str">
        <f t="shared" si="72"/>
        <v>July</v>
      </c>
      <c r="AF334" s="80" t="str">
        <f t="shared" si="73"/>
        <v>00333</v>
      </c>
      <c r="AG334" s="80" t="str">
        <f t="shared" si="74"/>
        <v>Kabir-Male</v>
      </c>
      <c r="AH334" s="85">
        <f t="shared" si="76"/>
        <v>112153.55602395827</v>
      </c>
    </row>
    <row r="335" spans="1:34" x14ac:dyDescent="0.3">
      <c r="A335" s="83">
        <v>45848</v>
      </c>
      <c r="B335" s="80" t="s">
        <v>2208</v>
      </c>
      <c r="C335" s="80" t="s">
        <v>1871</v>
      </c>
      <c r="D335" s="80" t="s">
        <v>1831</v>
      </c>
      <c r="E335" s="80">
        <v>31</v>
      </c>
      <c r="F335" s="80" t="s">
        <v>1864</v>
      </c>
      <c r="G335" s="80" t="s">
        <v>1865</v>
      </c>
      <c r="H335" s="80" t="s">
        <v>1842</v>
      </c>
      <c r="I335" s="80" t="s">
        <v>1866</v>
      </c>
      <c r="J335" s="80" t="s">
        <v>1836</v>
      </c>
      <c r="K335" s="80">
        <v>5</v>
      </c>
      <c r="L335" s="85">
        <v>57235</v>
      </c>
      <c r="M335" s="80">
        <v>15</v>
      </c>
      <c r="N335" s="80">
        <v>7.5</v>
      </c>
      <c r="O335" s="80" t="s">
        <v>384</v>
      </c>
      <c r="P335" s="80" t="s">
        <v>1837</v>
      </c>
      <c r="Q335" s="80" t="s">
        <v>665</v>
      </c>
      <c r="R335" s="85">
        <f t="shared" si="65"/>
        <v>286175</v>
      </c>
      <c r="S335" s="85">
        <f t="shared" si="66"/>
        <v>42926.25</v>
      </c>
      <c r="T335" s="85">
        <f t="shared" si="67"/>
        <v>243248.75</v>
      </c>
      <c r="U335" s="80">
        <f t="shared" si="68"/>
        <v>18243.65625</v>
      </c>
      <c r="V335" s="85">
        <f t="shared" si="69"/>
        <v>261492.40625</v>
      </c>
      <c r="W335" s="81">
        <v>7.4999999999999997E-2</v>
      </c>
      <c r="X335" s="85">
        <f t="shared" si="77"/>
        <v>18243.65625</v>
      </c>
      <c r="Y335" s="80">
        <v>2000</v>
      </c>
      <c r="Z335" s="85">
        <f t="shared" si="75"/>
        <v>263492.40625</v>
      </c>
      <c r="AA335" s="80" t="str" cm="1">
        <f t="array" ref="AA335">_xlfn.IFS(V335&gt;=150000,"High Cost",V335&gt;=0,"Normal Cost")</f>
        <v>High Cost</v>
      </c>
      <c r="AB335" s="85">
        <f t="shared" si="70"/>
        <v>0</v>
      </c>
      <c r="AC335" s="84">
        <f t="shared" si="71"/>
        <v>261492.40625</v>
      </c>
      <c r="AD335" s="80" t="str" cm="1">
        <f t="array" ref="AD335">_xlfn.IFS(E335&gt;=60,"Senior ",E335&gt;=18,"Adult",E335&gt;=0,"Child")</f>
        <v>Adult</v>
      </c>
      <c r="AE335" s="80" t="str">
        <f t="shared" si="72"/>
        <v>July</v>
      </c>
      <c r="AF335" s="80" t="str">
        <f t="shared" si="73"/>
        <v>00334</v>
      </c>
      <c r="AG335" s="80" t="str">
        <f t="shared" si="74"/>
        <v>Farouk-Female</v>
      </c>
      <c r="AH335" s="85">
        <f t="shared" si="76"/>
        <v>112153.55602395827</v>
      </c>
    </row>
    <row r="336" spans="1:34" x14ac:dyDescent="0.3">
      <c r="A336" s="83">
        <v>45818</v>
      </c>
      <c r="B336" s="80" t="s">
        <v>2209</v>
      </c>
      <c r="C336" s="80" t="s">
        <v>1846</v>
      </c>
      <c r="D336" s="80" t="s">
        <v>1831</v>
      </c>
      <c r="E336" s="80">
        <v>23</v>
      </c>
      <c r="F336" s="80" t="s">
        <v>1855</v>
      </c>
      <c r="G336" s="80" t="s">
        <v>1856</v>
      </c>
      <c r="H336" s="80" t="s">
        <v>1857</v>
      </c>
      <c r="I336" s="80" t="s">
        <v>1835</v>
      </c>
      <c r="J336" s="80" t="s">
        <v>1836</v>
      </c>
      <c r="K336" s="80">
        <v>5</v>
      </c>
      <c r="L336" s="85">
        <v>6236</v>
      </c>
      <c r="M336" s="80">
        <v>5</v>
      </c>
      <c r="N336" s="80">
        <v>7.5</v>
      </c>
      <c r="O336" s="80" t="s">
        <v>372</v>
      </c>
      <c r="P336" s="80" t="s">
        <v>1844</v>
      </c>
      <c r="Q336" s="80" t="s">
        <v>636</v>
      </c>
      <c r="R336" s="85">
        <f t="shared" si="65"/>
        <v>31180</v>
      </c>
      <c r="S336" s="85">
        <f t="shared" si="66"/>
        <v>1559</v>
      </c>
      <c r="T336" s="85">
        <f t="shared" si="67"/>
        <v>29621</v>
      </c>
      <c r="U336" s="80">
        <f t="shared" si="68"/>
        <v>2221.5749999999998</v>
      </c>
      <c r="V336" s="85">
        <f t="shared" si="69"/>
        <v>31842.575000000001</v>
      </c>
      <c r="W336" s="81">
        <v>7.4999999999999997E-2</v>
      </c>
      <c r="X336" s="85">
        <f t="shared" si="77"/>
        <v>2221.5749999999998</v>
      </c>
      <c r="Y336" s="80">
        <v>2000</v>
      </c>
      <c r="Z336" s="85">
        <f t="shared" si="75"/>
        <v>33842.574999999997</v>
      </c>
      <c r="AA336" s="80" t="str" cm="1">
        <f t="array" ref="AA336">_xlfn.IFS(V336&gt;=150000,"High Cost",V336&gt;=0,"Normal Cost")</f>
        <v>Normal Cost</v>
      </c>
      <c r="AB336" s="85">
        <f t="shared" si="70"/>
        <v>3184.2575000000002</v>
      </c>
      <c r="AC336" s="84">
        <f t="shared" si="71"/>
        <v>28658.317500000001</v>
      </c>
      <c r="AD336" s="80" t="str" cm="1">
        <f t="array" ref="AD336">_xlfn.IFS(E336&gt;=60,"Senior ",E336&gt;=18,"Adult",E336&gt;=0,"Child")</f>
        <v>Adult</v>
      </c>
      <c r="AE336" s="80" t="str">
        <f t="shared" si="72"/>
        <v>June</v>
      </c>
      <c r="AF336" s="80" t="str">
        <f t="shared" si="73"/>
        <v>00335</v>
      </c>
      <c r="AG336" s="80" t="str">
        <f t="shared" si="74"/>
        <v>Hauwa-Female</v>
      </c>
      <c r="AH336" s="85">
        <f t="shared" si="76"/>
        <v>112153.55602395827</v>
      </c>
    </row>
    <row r="337" spans="1:34" x14ac:dyDescent="0.3">
      <c r="A337" s="83">
        <v>45864</v>
      </c>
      <c r="B337" s="80" t="s">
        <v>2210</v>
      </c>
      <c r="C337" s="80" t="s">
        <v>1877</v>
      </c>
      <c r="D337" s="80" t="s">
        <v>1847</v>
      </c>
      <c r="E337" s="80">
        <v>15</v>
      </c>
      <c r="F337" s="80" t="s">
        <v>1855</v>
      </c>
      <c r="G337" s="80" t="s">
        <v>1878</v>
      </c>
      <c r="H337" s="80" t="s">
        <v>1857</v>
      </c>
      <c r="I337" s="80" t="s">
        <v>1851</v>
      </c>
      <c r="J337" s="80" t="s">
        <v>1858</v>
      </c>
      <c r="K337" s="80">
        <v>5</v>
      </c>
      <c r="L337" s="85">
        <v>11596</v>
      </c>
      <c r="M337" s="80">
        <v>10</v>
      </c>
      <c r="N337" s="80">
        <v>7.5</v>
      </c>
      <c r="O337" s="80" t="s">
        <v>372</v>
      </c>
      <c r="P337" s="80" t="s">
        <v>1844</v>
      </c>
      <c r="Q337" s="80" t="s">
        <v>649</v>
      </c>
      <c r="R337" s="85">
        <f t="shared" si="65"/>
        <v>57980</v>
      </c>
      <c r="S337" s="85">
        <f t="shared" si="66"/>
        <v>5798</v>
      </c>
      <c r="T337" s="85">
        <f t="shared" si="67"/>
        <v>52182</v>
      </c>
      <c r="U337" s="80">
        <f t="shared" si="68"/>
        <v>3913.6499999999996</v>
      </c>
      <c r="V337" s="85">
        <f t="shared" si="69"/>
        <v>56095.65</v>
      </c>
      <c r="W337" s="81">
        <v>7.4999999999999997E-2</v>
      </c>
      <c r="X337" s="85">
        <f t="shared" si="77"/>
        <v>3913.6499999999996</v>
      </c>
      <c r="Y337" s="80">
        <v>2000</v>
      </c>
      <c r="Z337" s="85">
        <f t="shared" si="75"/>
        <v>58095.65</v>
      </c>
      <c r="AA337" s="80" t="str" cm="1">
        <f t="array" ref="AA337">_xlfn.IFS(V337&gt;=150000,"High Cost",V337&gt;=0,"Normal Cost")</f>
        <v>Normal Cost</v>
      </c>
      <c r="AB337" s="85">
        <f t="shared" si="70"/>
        <v>5609.5650000000005</v>
      </c>
      <c r="AC337" s="84">
        <f t="shared" si="71"/>
        <v>50486.084999999999</v>
      </c>
      <c r="AD337" s="80" t="str" cm="1">
        <f t="array" ref="AD337">_xlfn.IFS(E337&gt;=60,"Senior ",E337&gt;=18,"Adult",E337&gt;=0,"Child")</f>
        <v>Child</v>
      </c>
      <c r="AE337" s="80" t="str">
        <f t="shared" si="72"/>
        <v>July</v>
      </c>
      <c r="AF337" s="80" t="str">
        <f t="shared" si="73"/>
        <v>00336</v>
      </c>
      <c r="AG337" s="80" t="str">
        <f t="shared" si="74"/>
        <v>Chiamaka-Male</v>
      </c>
      <c r="AH337" s="85">
        <f t="shared" si="76"/>
        <v>112153.55602395827</v>
      </c>
    </row>
    <row r="338" spans="1:34" x14ac:dyDescent="0.3">
      <c r="A338" s="83">
        <v>45857</v>
      </c>
      <c r="B338" s="80" t="s">
        <v>2211</v>
      </c>
      <c r="C338" s="80" t="s">
        <v>1839</v>
      </c>
      <c r="D338" s="80" t="s">
        <v>1831</v>
      </c>
      <c r="E338" s="80">
        <v>38</v>
      </c>
      <c r="F338" s="80" t="s">
        <v>1855</v>
      </c>
      <c r="G338" s="80" t="s">
        <v>1856</v>
      </c>
      <c r="H338" s="80" t="s">
        <v>1857</v>
      </c>
      <c r="I338" s="80" t="s">
        <v>1843</v>
      </c>
      <c r="J338" s="80" t="s">
        <v>1858</v>
      </c>
      <c r="K338" s="80">
        <v>1</v>
      </c>
      <c r="L338" s="85">
        <v>37859</v>
      </c>
      <c r="M338" s="80">
        <v>15</v>
      </c>
      <c r="N338" s="80">
        <v>7.5</v>
      </c>
      <c r="O338" s="80" t="s">
        <v>392</v>
      </c>
      <c r="P338" s="80" t="s">
        <v>1852</v>
      </c>
      <c r="Q338" s="80" t="s">
        <v>665</v>
      </c>
      <c r="R338" s="85">
        <f t="shared" si="65"/>
        <v>37859</v>
      </c>
      <c r="S338" s="85">
        <f t="shared" si="66"/>
        <v>5678.8499999999995</v>
      </c>
      <c r="T338" s="85">
        <f t="shared" si="67"/>
        <v>32180.15</v>
      </c>
      <c r="U338" s="80">
        <f t="shared" si="68"/>
        <v>2413.51125</v>
      </c>
      <c r="V338" s="85">
        <f t="shared" si="69"/>
        <v>34593.661250000005</v>
      </c>
      <c r="W338" s="81">
        <v>7.4999999999999997E-2</v>
      </c>
      <c r="X338" s="85">
        <f t="shared" si="77"/>
        <v>2413.51125</v>
      </c>
      <c r="Y338" s="80">
        <v>2000</v>
      </c>
      <c r="Z338" s="85">
        <f t="shared" si="75"/>
        <v>36593.661250000005</v>
      </c>
      <c r="AA338" s="80" t="str" cm="1">
        <f t="array" ref="AA338">_xlfn.IFS(V338&gt;=150000,"High Cost",V338&gt;=0,"Normal Cost")</f>
        <v>Normal Cost</v>
      </c>
      <c r="AB338" s="85">
        <f t="shared" si="70"/>
        <v>0</v>
      </c>
      <c r="AC338" s="84">
        <f t="shared" si="71"/>
        <v>34593.661250000005</v>
      </c>
      <c r="AD338" s="80" t="str" cm="1">
        <f t="array" ref="AD338">_xlfn.IFS(E338&gt;=60,"Senior ",E338&gt;=18,"Adult",E338&gt;=0,"Child")</f>
        <v>Adult</v>
      </c>
      <c r="AE338" s="80" t="str">
        <f t="shared" si="72"/>
        <v>July</v>
      </c>
      <c r="AF338" s="80" t="str">
        <f t="shared" si="73"/>
        <v>00337</v>
      </c>
      <c r="AG338" s="80" t="str">
        <f t="shared" si="74"/>
        <v>Bello-Female</v>
      </c>
      <c r="AH338" s="85">
        <f t="shared" si="76"/>
        <v>112153.55602395827</v>
      </c>
    </row>
    <row r="339" spans="1:34" x14ac:dyDescent="0.3">
      <c r="A339" s="83">
        <v>45820</v>
      </c>
      <c r="B339" s="80" t="s">
        <v>2212</v>
      </c>
      <c r="C339" s="80" t="s">
        <v>1839</v>
      </c>
      <c r="D339" s="80" t="s">
        <v>1847</v>
      </c>
      <c r="E339" s="80">
        <v>32</v>
      </c>
      <c r="F339" s="80" t="s">
        <v>1840</v>
      </c>
      <c r="G339" s="80" t="s">
        <v>1890</v>
      </c>
      <c r="H339" s="80" t="s">
        <v>1891</v>
      </c>
      <c r="I339" s="80" t="s">
        <v>1835</v>
      </c>
      <c r="J339" s="80" t="s">
        <v>1848</v>
      </c>
      <c r="K339" s="80">
        <v>2</v>
      </c>
      <c r="L339" s="85">
        <v>34267</v>
      </c>
      <c r="M339" s="80">
        <v>5</v>
      </c>
      <c r="N339" s="80">
        <v>7.5</v>
      </c>
      <c r="O339" s="80" t="s">
        <v>384</v>
      </c>
      <c r="P339" s="80" t="s">
        <v>1844</v>
      </c>
      <c r="Q339" s="80" t="s">
        <v>643</v>
      </c>
      <c r="R339" s="85">
        <f t="shared" si="65"/>
        <v>68534</v>
      </c>
      <c r="S339" s="85">
        <f t="shared" si="66"/>
        <v>3426.7000000000003</v>
      </c>
      <c r="T339" s="85">
        <f t="shared" si="67"/>
        <v>65107.3</v>
      </c>
      <c r="U339" s="80">
        <f t="shared" si="68"/>
        <v>4883.0474999999997</v>
      </c>
      <c r="V339" s="85">
        <f t="shared" si="69"/>
        <v>69990.347500000003</v>
      </c>
      <c r="W339" s="81">
        <v>7.4999999999999997E-2</v>
      </c>
      <c r="X339" s="85">
        <f t="shared" si="77"/>
        <v>4883.0474999999997</v>
      </c>
      <c r="Y339" s="80">
        <v>2000</v>
      </c>
      <c r="Z339" s="85">
        <f t="shared" si="75"/>
        <v>71990.347500000003</v>
      </c>
      <c r="AA339" s="80" t="str" cm="1">
        <f t="array" ref="AA339">_xlfn.IFS(V339&gt;=150000,"High Cost",V339&gt;=0,"Normal Cost")</f>
        <v>Normal Cost</v>
      </c>
      <c r="AB339" s="85">
        <f t="shared" si="70"/>
        <v>6999.0347500000007</v>
      </c>
      <c r="AC339" s="84">
        <f t="shared" si="71"/>
        <v>62991.312750000005</v>
      </c>
      <c r="AD339" s="80" t="str" cm="1">
        <f t="array" ref="AD339">_xlfn.IFS(E339&gt;=60,"Senior ",E339&gt;=18,"Adult",E339&gt;=0,"Child")</f>
        <v>Adult</v>
      </c>
      <c r="AE339" s="80" t="str">
        <f t="shared" si="72"/>
        <v>June</v>
      </c>
      <c r="AF339" s="80" t="str">
        <f t="shared" si="73"/>
        <v>00338</v>
      </c>
      <c r="AG339" s="80" t="str">
        <f t="shared" si="74"/>
        <v>Bello-Male</v>
      </c>
      <c r="AH339" s="85">
        <f t="shared" si="76"/>
        <v>112153.55602395827</v>
      </c>
    </row>
    <row r="340" spans="1:34" x14ac:dyDescent="0.3">
      <c r="A340" s="83">
        <v>45849</v>
      </c>
      <c r="B340" s="80" t="s">
        <v>2213</v>
      </c>
      <c r="C340" s="80" t="s">
        <v>1882</v>
      </c>
      <c r="D340" s="80" t="s">
        <v>1847</v>
      </c>
      <c r="E340" s="80">
        <v>31</v>
      </c>
      <c r="F340" s="80" t="s">
        <v>1864</v>
      </c>
      <c r="G340" s="80" t="s">
        <v>1868</v>
      </c>
      <c r="H340" s="80" t="s">
        <v>1869</v>
      </c>
      <c r="I340" s="80" t="s">
        <v>1835</v>
      </c>
      <c r="J340" s="80" t="s">
        <v>1848</v>
      </c>
      <c r="K340" s="80">
        <v>2</v>
      </c>
      <c r="L340" s="85">
        <v>73278</v>
      </c>
      <c r="M340" s="80">
        <v>15</v>
      </c>
      <c r="N340" s="80">
        <v>7.5</v>
      </c>
      <c r="O340" s="80" t="s">
        <v>372</v>
      </c>
      <c r="P340" s="80" t="s">
        <v>1844</v>
      </c>
      <c r="Q340" s="80" t="s">
        <v>665</v>
      </c>
      <c r="R340" s="85">
        <f t="shared" si="65"/>
        <v>146556</v>
      </c>
      <c r="S340" s="85">
        <f t="shared" si="66"/>
        <v>21983.399999999998</v>
      </c>
      <c r="T340" s="85">
        <f t="shared" si="67"/>
        <v>124572.6</v>
      </c>
      <c r="U340" s="80">
        <f t="shared" si="68"/>
        <v>9342.9449999999997</v>
      </c>
      <c r="V340" s="85">
        <f t="shared" si="69"/>
        <v>133915.54500000001</v>
      </c>
      <c r="W340" s="81">
        <v>7.4999999999999997E-2</v>
      </c>
      <c r="X340" s="85">
        <f t="shared" si="77"/>
        <v>9342.9449999999997</v>
      </c>
      <c r="Y340" s="80">
        <v>2000</v>
      </c>
      <c r="Z340" s="85">
        <f t="shared" si="75"/>
        <v>135915.54500000001</v>
      </c>
      <c r="AA340" s="80" t="str" cm="1">
        <f t="array" ref="AA340">_xlfn.IFS(V340&gt;=150000,"High Cost",V340&gt;=0,"Normal Cost")</f>
        <v>Normal Cost</v>
      </c>
      <c r="AB340" s="85">
        <f t="shared" si="70"/>
        <v>13391.554500000002</v>
      </c>
      <c r="AC340" s="84">
        <f t="shared" si="71"/>
        <v>120523.99050000001</v>
      </c>
      <c r="AD340" s="80" t="str" cm="1">
        <f t="array" ref="AD340">_xlfn.IFS(E340&gt;=60,"Senior ",E340&gt;=18,"Adult",E340&gt;=0,"Child")</f>
        <v>Adult</v>
      </c>
      <c r="AE340" s="80" t="str">
        <f t="shared" si="72"/>
        <v>July</v>
      </c>
      <c r="AF340" s="80" t="str">
        <f t="shared" si="73"/>
        <v>00339</v>
      </c>
      <c r="AG340" s="80" t="str">
        <f t="shared" si="74"/>
        <v>Ifeanyi-Male</v>
      </c>
      <c r="AH340" s="85">
        <f t="shared" si="76"/>
        <v>112153.55602395827</v>
      </c>
    </row>
    <row r="341" spans="1:34" x14ac:dyDescent="0.3">
      <c r="A341" s="83">
        <v>45826</v>
      </c>
      <c r="B341" s="80" t="s">
        <v>2214</v>
      </c>
      <c r="C341" s="80" t="s">
        <v>1830</v>
      </c>
      <c r="D341" s="80" t="s">
        <v>1831</v>
      </c>
      <c r="E341" s="80">
        <v>45</v>
      </c>
      <c r="F341" s="80" t="s">
        <v>1864</v>
      </c>
      <c r="G341" s="80" t="s">
        <v>1865</v>
      </c>
      <c r="H341" s="80" t="s">
        <v>1842</v>
      </c>
      <c r="I341" s="80" t="s">
        <v>1851</v>
      </c>
      <c r="J341" s="80" t="s">
        <v>1836</v>
      </c>
      <c r="K341" s="80">
        <v>4</v>
      </c>
      <c r="L341" s="85">
        <v>30063</v>
      </c>
      <c r="M341" s="80">
        <v>10</v>
      </c>
      <c r="N341" s="80">
        <v>7.5</v>
      </c>
      <c r="O341" s="80" t="s">
        <v>384</v>
      </c>
      <c r="P341" s="80" t="s">
        <v>1837</v>
      </c>
      <c r="Q341" s="80" t="s">
        <v>643</v>
      </c>
      <c r="R341" s="85">
        <f t="shared" si="65"/>
        <v>120252</v>
      </c>
      <c r="S341" s="85">
        <f t="shared" si="66"/>
        <v>12025.2</v>
      </c>
      <c r="T341" s="85">
        <f t="shared" si="67"/>
        <v>108226.8</v>
      </c>
      <c r="U341" s="80">
        <f t="shared" si="68"/>
        <v>8117.01</v>
      </c>
      <c r="V341" s="85">
        <f t="shared" si="69"/>
        <v>116343.81</v>
      </c>
      <c r="W341" s="81">
        <v>7.4999999999999997E-2</v>
      </c>
      <c r="X341" s="85">
        <f t="shared" si="77"/>
        <v>8117.01</v>
      </c>
      <c r="Y341" s="80">
        <v>2000</v>
      </c>
      <c r="Z341" s="85">
        <f t="shared" si="75"/>
        <v>118343.81</v>
      </c>
      <c r="AA341" s="80" t="str" cm="1">
        <f t="array" ref="AA341">_xlfn.IFS(V341&gt;=150000,"High Cost",V341&gt;=0,"Normal Cost")</f>
        <v>Normal Cost</v>
      </c>
      <c r="AB341" s="85">
        <f t="shared" si="70"/>
        <v>0</v>
      </c>
      <c r="AC341" s="84">
        <f t="shared" si="71"/>
        <v>116343.81</v>
      </c>
      <c r="AD341" s="80" t="str" cm="1">
        <f t="array" ref="AD341">_xlfn.IFS(E341&gt;=60,"Senior ",E341&gt;=18,"Adult",E341&gt;=0,"Child")</f>
        <v>Adult</v>
      </c>
      <c r="AE341" s="80" t="str">
        <f t="shared" si="72"/>
        <v>June</v>
      </c>
      <c r="AF341" s="80" t="str">
        <f t="shared" si="73"/>
        <v>00340</v>
      </c>
      <c r="AG341" s="80" t="str">
        <f t="shared" si="74"/>
        <v>Joy-Female</v>
      </c>
      <c r="AH341" s="85">
        <f t="shared" si="76"/>
        <v>112153.55602395827</v>
      </c>
    </row>
    <row r="342" spans="1:34" x14ac:dyDescent="0.3">
      <c r="A342" s="83">
        <v>45811</v>
      </c>
      <c r="B342" s="80" t="s">
        <v>2215</v>
      </c>
      <c r="C342" s="80" t="s">
        <v>1830</v>
      </c>
      <c r="D342" s="80" t="s">
        <v>1847</v>
      </c>
      <c r="E342" s="80">
        <v>63</v>
      </c>
      <c r="F342" s="80" t="s">
        <v>1872</v>
      </c>
      <c r="G342" s="80" t="s">
        <v>1873</v>
      </c>
      <c r="H342" s="80" t="s">
        <v>1874</v>
      </c>
      <c r="I342" s="80" t="s">
        <v>1835</v>
      </c>
      <c r="J342" s="80" t="s">
        <v>1848</v>
      </c>
      <c r="K342" s="80">
        <v>3</v>
      </c>
      <c r="L342" s="85">
        <v>60874</v>
      </c>
      <c r="M342" s="80">
        <v>5</v>
      </c>
      <c r="N342" s="80">
        <v>7.5</v>
      </c>
      <c r="O342" s="80" t="s">
        <v>384</v>
      </c>
      <c r="P342" s="80" t="s">
        <v>1837</v>
      </c>
      <c r="Q342" s="80" t="s">
        <v>636</v>
      </c>
      <c r="R342" s="85">
        <f t="shared" si="65"/>
        <v>182622</v>
      </c>
      <c r="S342" s="85">
        <f t="shared" si="66"/>
        <v>9131.1</v>
      </c>
      <c r="T342" s="85">
        <f t="shared" si="67"/>
        <v>173490.9</v>
      </c>
      <c r="U342" s="80">
        <f t="shared" si="68"/>
        <v>13011.817499999999</v>
      </c>
      <c r="V342" s="85">
        <f t="shared" si="69"/>
        <v>186502.7175</v>
      </c>
      <c r="W342" s="81">
        <v>7.4999999999999997E-2</v>
      </c>
      <c r="X342" s="85">
        <f t="shared" si="77"/>
        <v>13011.817499999999</v>
      </c>
      <c r="Y342" s="80">
        <v>2000</v>
      </c>
      <c r="Z342" s="85">
        <f t="shared" si="75"/>
        <v>188502.7175</v>
      </c>
      <c r="AA342" s="80" t="str" cm="1">
        <f t="array" ref="AA342">_xlfn.IFS(V342&gt;=150000,"High Cost",V342&gt;=0,"Normal Cost")</f>
        <v>High Cost</v>
      </c>
      <c r="AB342" s="85">
        <f t="shared" si="70"/>
        <v>0</v>
      </c>
      <c r="AC342" s="84">
        <f t="shared" si="71"/>
        <v>186502.7175</v>
      </c>
      <c r="AD342" s="80" t="str" cm="1">
        <f t="array" ref="AD342">_xlfn.IFS(E342&gt;=60,"Senior ",E342&gt;=18,"Adult",E342&gt;=0,"Child")</f>
        <v xml:space="preserve">Senior </v>
      </c>
      <c r="AE342" s="80" t="str">
        <f t="shared" si="72"/>
        <v>June</v>
      </c>
      <c r="AF342" s="80" t="str">
        <f t="shared" si="73"/>
        <v>00341</v>
      </c>
      <c r="AG342" s="80" t="str">
        <f t="shared" si="74"/>
        <v>Joy-Male</v>
      </c>
      <c r="AH342" s="85">
        <f t="shared" si="76"/>
        <v>112153.55602395827</v>
      </c>
    </row>
    <row r="343" spans="1:34" x14ac:dyDescent="0.3">
      <c r="A343" s="83">
        <v>45816</v>
      </c>
      <c r="B343" s="80" t="s">
        <v>2216</v>
      </c>
      <c r="C343" s="80" t="s">
        <v>1877</v>
      </c>
      <c r="D343" s="80" t="s">
        <v>1831</v>
      </c>
      <c r="E343" s="80">
        <v>79</v>
      </c>
      <c r="F343" s="80" t="s">
        <v>1848</v>
      </c>
      <c r="G343" s="80" t="s">
        <v>1849</v>
      </c>
      <c r="H343" s="80" t="s">
        <v>1850</v>
      </c>
      <c r="I343" s="80" t="s">
        <v>1866</v>
      </c>
      <c r="J343" s="80" t="s">
        <v>1858</v>
      </c>
      <c r="K343" s="80">
        <v>5</v>
      </c>
      <c r="L343" s="85">
        <v>71015</v>
      </c>
      <c r="M343" s="80">
        <v>0</v>
      </c>
      <c r="N343" s="80">
        <v>7.5</v>
      </c>
      <c r="O343" s="80" t="s">
        <v>392</v>
      </c>
      <c r="P343" s="80" t="s">
        <v>1837</v>
      </c>
      <c r="Q343" s="80" t="s">
        <v>636</v>
      </c>
      <c r="R343" s="85">
        <f t="shared" si="65"/>
        <v>355075</v>
      </c>
      <c r="S343" s="85">
        <f t="shared" si="66"/>
        <v>0</v>
      </c>
      <c r="T343" s="85">
        <f t="shared" si="67"/>
        <v>355075</v>
      </c>
      <c r="U343" s="80">
        <f t="shared" si="68"/>
        <v>26630.625</v>
      </c>
      <c r="V343" s="85">
        <f t="shared" si="69"/>
        <v>381705.625</v>
      </c>
      <c r="W343" s="81">
        <v>7.4999999999999997E-2</v>
      </c>
      <c r="X343" s="85">
        <f t="shared" si="77"/>
        <v>26630.625</v>
      </c>
      <c r="Y343" s="80">
        <v>2000</v>
      </c>
      <c r="Z343" s="85">
        <f t="shared" si="75"/>
        <v>383705.625</v>
      </c>
      <c r="AA343" s="80" t="str" cm="1">
        <f t="array" ref="AA343">_xlfn.IFS(V343&gt;=150000,"High Cost",V343&gt;=0,"Normal Cost")</f>
        <v>High Cost</v>
      </c>
      <c r="AB343" s="85">
        <f t="shared" si="70"/>
        <v>0</v>
      </c>
      <c r="AC343" s="84">
        <f t="shared" si="71"/>
        <v>381705.625</v>
      </c>
      <c r="AD343" s="80" t="str" cm="1">
        <f t="array" ref="AD343">_xlfn.IFS(E343&gt;=60,"Senior ",E343&gt;=18,"Adult",E343&gt;=0,"Child")</f>
        <v xml:space="preserve">Senior </v>
      </c>
      <c r="AE343" s="80" t="str">
        <f t="shared" si="72"/>
        <v>June</v>
      </c>
      <c r="AF343" s="80" t="str">
        <f t="shared" si="73"/>
        <v>00342</v>
      </c>
      <c r="AG343" s="80" t="str">
        <f t="shared" si="74"/>
        <v>Chiamaka-Female</v>
      </c>
      <c r="AH343" s="85">
        <f t="shared" si="76"/>
        <v>112153.55602395827</v>
      </c>
    </row>
    <row r="344" spans="1:34" x14ac:dyDescent="0.3">
      <c r="A344" s="83">
        <v>45867</v>
      </c>
      <c r="B344" s="80" t="s">
        <v>2217</v>
      </c>
      <c r="C344" s="80" t="s">
        <v>1880</v>
      </c>
      <c r="D344" s="80" t="s">
        <v>1847</v>
      </c>
      <c r="E344" s="80">
        <v>56</v>
      </c>
      <c r="F344" s="80" t="s">
        <v>1832</v>
      </c>
      <c r="G344" s="80" t="s">
        <v>1833</v>
      </c>
      <c r="H344" s="80" t="s">
        <v>1834</v>
      </c>
      <c r="I344" s="80" t="s">
        <v>1851</v>
      </c>
      <c r="J344" s="80" t="s">
        <v>1858</v>
      </c>
      <c r="K344" s="80">
        <v>4</v>
      </c>
      <c r="L344" s="85">
        <v>14705</v>
      </c>
      <c r="M344" s="80">
        <v>10</v>
      </c>
      <c r="N344" s="80">
        <v>7.5</v>
      </c>
      <c r="O344" s="80" t="s">
        <v>392</v>
      </c>
      <c r="P344" s="80" t="s">
        <v>1852</v>
      </c>
      <c r="Q344" s="80" t="s">
        <v>643</v>
      </c>
      <c r="R344" s="85">
        <f t="shared" si="65"/>
        <v>58820</v>
      </c>
      <c r="S344" s="85">
        <f t="shared" si="66"/>
        <v>5882</v>
      </c>
      <c r="T344" s="85">
        <f t="shared" si="67"/>
        <v>52938</v>
      </c>
      <c r="U344" s="80">
        <f t="shared" si="68"/>
        <v>3970.35</v>
      </c>
      <c r="V344" s="85">
        <f t="shared" si="69"/>
        <v>56908.35</v>
      </c>
      <c r="W344" s="81">
        <v>7.4999999999999997E-2</v>
      </c>
      <c r="X344" s="85">
        <f t="shared" si="77"/>
        <v>3970.35</v>
      </c>
      <c r="Y344" s="80">
        <v>2000</v>
      </c>
      <c r="Z344" s="85">
        <f t="shared" si="75"/>
        <v>58908.35</v>
      </c>
      <c r="AA344" s="80" t="str" cm="1">
        <f t="array" ref="AA344">_xlfn.IFS(V344&gt;=150000,"High Cost",V344&gt;=0,"Normal Cost")</f>
        <v>Normal Cost</v>
      </c>
      <c r="AB344" s="85">
        <f t="shared" si="70"/>
        <v>0</v>
      </c>
      <c r="AC344" s="84">
        <f t="shared" si="71"/>
        <v>56908.35</v>
      </c>
      <c r="AD344" s="80" t="str" cm="1">
        <f t="array" ref="AD344">_xlfn.IFS(E344&gt;=60,"Senior ",E344&gt;=18,"Adult",E344&gt;=0,"Child")</f>
        <v>Adult</v>
      </c>
      <c r="AE344" s="80" t="str">
        <f t="shared" si="72"/>
        <v>July</v>
      </c>
      <c r="AF344" s="80" t="str">
        <f t="shared" si="73"/>
        <v>00343</v>
      </c>
      <c r="AG344" s="80" t="str">
        <f t="shared" si="74"/>
        <v>Daniel-Male</v>
      </c>
      <c r="AH344" s="85">
        <f t="shared" si="76"/>
        <v>112153.55602395827</v>
      </c>
    </row>
    <row r="345" spans="1:34" x14ac:dyDescent="0.3">
      <c r="A345" s="83">
        <v>45845</v>
      </c>
      <c r="B345" s="80" t="s">
        <v>2218</v>
      </c>
      <c r="C345" s="80" t="s">
        <v>1884</v>
      </c>
      <c r="D345" s="80" t="s">
        <v>1847</v>
      </c>
      <c r="E345" s="80">
        <v>41</v>
      </c>
      <c r="F345" s="80" t="s">
        <v>1840</v>
      </c>
      <c r="G345" s="80" t="s">
        <v>1890</v>
      </c>
      <c r="H345" s="80" t="s">
        <v>1891</v>
      </c>
      <c r="I345" s="80" t="s">
        <v>1861</v>
      </c>
      <c r="J345" s="80" t="s">
        <v>1858</v>
      </c>
      <c r="K345" s="80">
        <v>3</v>
      </c>
      <c r="L345" s="85">
        <v>5857</v>
      </c>
      <c r="M345" s="80">
        <v>15</v>
      </c>
      <c r="N345" s="80">
        <v>7.5</v>
      </c>
      <c r="O345" s="80" t="s">
        <v>392</v>
      </c>
      <c r="P345" s="80" t="s">
        <v>1852</v>
      </c>
      <c r="Q345" s="80" t="s">
        <v>636</v>
      </c>
      <c r="R345" s="85">
        <f t="shared" si="65"/>
        <v>17571</v>
      </c>
      <c r="S345" s="85">
        <f t="shared" si="66"/>
        <v>2635.65</v>
      </c>
      <c r="T345" s="85">
        <f t="shared" si="67"/>
        <v>14935.35</v>
      </c>
      <c r="U345" s="80">
        <f t="shared" si="68"/>
        <v>1120.1512499999999</v>
      </c>
      <c r="V345" s="85">
        <f t="shared" si="69"/>
        <v>16055.501250000001</v>
      </c>
      <c r="W345" s="81">
        <v>7.4999999999999997E-2</v>
      </c>
      <c r="X345" s="85">
        <f t="shared" si="77"/>
        <v>1120.1512499999999</v>
      </c>
      <c r="Y345" s="80">
        <v>2000</v>
      </c>
      <c r="Z345" s="85">
        <f t="shared" si="75"/>
        <v>18055.501250000001</v>
      </c>
      <c r="AA345" s="80" t="str" cm="1">
        <f t="array" ref="AA345">_xlfn.IFS(V345&gt;=150000,"High Cost",V345&gt;=0,"Normal Cost")</f>
        <v>Normal Cost</v>
      </c>
      <c r="AB345" s="85">
        <f t="shared" si="70"/>
        <v>0</v>
      </c>
      <c r="AC345" s="84">
        <f t="shared" si="71"/>
        <v>16055.501250000001</v>
      </c>
      <c r="AD345" s="80" t="str" cm="1">
        <f t="array" ref="AD345">_xlfn.IFS(E345&gt;=60,"Senior ",E345&gt;=18,"Adult",E345&gt;=0,"Child")</f>
        <v>Adult</v>
      </c>
      <c r="AE345" s="80" t="str">
        <f t="shared" si="72"/>
        <v>July</v>
      </c>
      <c r="AF345" s="80" t="str">
        <f t="shared" si="73"/>
        <v>00344</v>
      </c>
      <c r="AG345" s="80" t="str">
        <f t="shared" si="74"/>
        <v>Kabir-Male</v>
      </c>
      <c r="AH345" s="85">
        <f t="shared" si="76"/>
        <v>112153.55602395827</v>
      </c>
    </row>
    <row r="346" spans="1:34" x14ac:dyDescent="0.3">
      <c r="A346" s="83">
        <v>45849</v>
      </c>
      <c r="B346" s="80" t="s">
        <v>2219</v>
      </c>
      <c r="C346" s="80" t="s">
        <v>1871</v>
      </c>
      <c r="D346" s="80" t="s">
        <v>1847</v>
      </c>
      <c r="E346" s="80">
        <v>56</v>
      </c>
      <c r="F346" s="80" t="s">
        <v>1840</v>
      </c>
      <c r="G346" s="80" t="s">
        <v>1890</v>
      </c>
      <c r="H346" s="80" t="s">
        <v>1891</v>
      </c>
      <c r="I346" s="80" t="s">
        <v>1835</v>
      </c>
      <c r="J346" s="80" t="s">
        <v>1836</v>
      </c>
      <c r="K346" s="80">
        <v>5</v>
      </c>
      <c r="L346" s="85">
        <v>50909</v>
      </c>
      <c r="M346" s="80">
        <v>0</v>
      </c>
      <c r="N346" s="80">
        <v>7.5</v>
      </c>
      <c r="O346" s="80" t="s">
        <v>372</v>
      </c>
      <c r="P346" s="80" t="s">
        <v>1844</v>
      </c>
      <c r="Q346" s="80" t="s">
        <v>636</v>
      </c>
      <c r="R346" s="85">
        <f t="shared" si="65"/>
        <v>254545</v>
      </c>
      <c r="S346" s="85">
        <f t="shared" si="66"/>
        <v>0</v>
      </c>
      <c r="T346" s="85">
        <f t="shared" si="67"/>
        <v>254545</v>
      </c>
      <c r="U346" s="80">
        <f t="shared" si="68"/>
        <v>19090.875</v>
      </c>
      <c r="V346" s="85">
        <f t="shared" si="69"/>
        <v>273635.875</v>
      </c>
      <c r="W346" s="81">
        <v>7.4999999999999997E-2</v>
      </c>
      <c r="X346" s="85">
        <f t="shared" si="77"/>
        <v>19090.875</v>
      </c>
      <c r="Y346" s="80">
        <v>2000</v>
      </c>
      <c r="Z346" s="85">
        <f t="shared" si="75"/>
        <v>275635.875</v>
      </c>
      <c r="AA346" s="80" t="str" cm="1">
        <f t="array" ref="AA346">_xlfn.IFS(V346&gt;=150000,"High Cost",V346&gt;=0,"Normal Cost")</f>
        <v>High Cost</v>
      </c>
      <c r="AB346" s="85">
        <f t="shared" si="70"/>
        <v>27363.587500000001</v>
      </c>
      <c r="AC346" s="84">
        <f t="shared" si="71"/>
        <v>246272.28750000001</v>
      </c>
      <c r="AD346" s="80" t="str" cm="1">
        <f t="array" ref="AD346">_xlfn.IFS(E346&gt;=60,"Senior ",E346&gt;=18,"Adult",E346&gt;=0,"Child")</f>
        <v>Adult</v>
      </c>
      <c r="AE346" s="80" t="str">
        <f t="shared" si="72"/>
        <v>July</v>
      </c>
      <c r="AF346" s="80" t="str">
        <f t="shared" si="73"/>
        <v>00345</v>
      </c>
      <c r="AG346" s="80" t="str">
        <f t="shared" si="74"/>
        <v>Farouk-Male</v>
      </c>
      <c r="AH346" s="85">
        <f t="shared" si="76"/>
        <v>112153.55602395827</v>
      </c>
    </row>
    <row r="347" spans="1:34" x14ac:dyDescent="0.3">
      <c r="A347" s="83">
        <v>45843</v>
      </c>
      <c r="B347" s="80" t="s">
        <v>2220</v>
      </c>
      <c r="C347" s="80" t="s">
        <v>1830</v>
      </c>
      <c r="D347" s="80" t="s">
        <v>1831</v>
      </c>
      <c r="E347" s="80">
        <v>68</v>
      </c>
      <c r="F347" s="80" t="s">
        <v>1832</v>
      </c>
      <c r="G347" s="80" t="s">
        <v>1860</v>
      </c>
      <c r="H347" s="80" t="s">
        <v>1834</v>
      </c>
      <c r="I347" s="80" t="s">
        <v>1861</v>
      </c>
      <c r="J347" s="80" t="s">
        <v>1858</v>
      </c>
      <c r="K347" s="80">
        <v>2</v>
      </c>
      <c r="L347" s="85">
        <v>34787</v>
      </c>
      <c r="M347" s="80">
        <v>0</v>
      </c>
      <c r="N347" s="80">
        <v>7.5</v>
      </c>
      <c r="O347" s="80" t="s">
        <v>384</v>
      </c>
      <c r="P347" s="80" t="s">
        <v>1852</v>
      </c>
      <c r="Q347" s="80" t="s">
        <v>649</v>
      </c>
      <c r="R347" s="85">
        <f t="shared" si="65"/>
        <v>69574</v>
      </c>
      <c r="S347" s="85">
        <f t="shared" si="66"/>
        <v>0</v>
      </c>
      <c r="T347" s="85">
        <f t="shared" si="67"/>
        <v>69574</v>
      </c>
      <c r="U347" s="80">
        <f t="shared" si="68"/>
        <v>5218.05</v>
      </c>
      <c r="V347" s="85">
        <f t="shared" si="69"/>
        <v>74792.05</v>
      </c>
      <c r="W347" s="81">
        <v>7.4999999999999997E-2</v>
      </c>
      <c r="X347" s="85">
        <f t="shared" si="77"/>
        <v>5218.05</v>
      </c>
      <c r="Y347" s="80">
        <v>2000</v>
      </c>
      <c r="Z347" s="85">
        <f t="shared" si="75"/>
        <v>76792.05</v>
      </c>
      <c r="AA347" s="80" t="str" cm="1">
        <f t="array" ref="AA347">_xlfn.IFS(V347&gt;=150000,"High Cost",V347&gt;=0,"Normal Cost")</f>
        <v>Normal Cost</v>
      </c>
      <c r="AB347" s="85">
        <f t="shared" si="70"/>
        <v>0</v>
      </c>
      <c r="AC347" s="84">
        <f t="shared" si="71"/>
        <v>74792.05</v>
      </c>
      <c r="AD347" s="80" t="str" cm="1">
        <f t="array" ref="AD347">_xlfn.IFS(E347&gt;=60,"Senior ",E347&gt;=18,"Adult",E347&gt;=0,"Child")</f>
        <v xml:space="preserve">Senior </v>
      </c>
      <c r="AE347" s="80" t="str">
        <f t="shared" si="72"/>
        <v>July</v>
      </c>
      <c r="AF347" s="80" t="str">
        <f t="shared" si="73"/>
        <v>00346</v>
      </c>
      <c r="AG347" s="80" t="str">
        <f t="shared" si="74"/>
        <v>Joy-Female</v>
      </c>
      <c r="AH347" s="85">
        <f t="shared" si="76"/>
        <v>112153.55602395827</v>
      </c>
    </row>
    <row r="348" spans="1:34" x14ac:dyDescent="0.3">
      <c r="A348" s="83">
        <v>45867</v>
      </c>
      <c r="B348" s="80" t="s">
        <v>2221</v>
      </c>
      <c r="C348" s="80" t="s">
        <v>1880</v>
      </c>
      <c r="D348" s="80" t="s">
        <v>1847</v>
      </c>
      <c r="E348" s="80">
        <v>72</v>
      </c>
      <c r="F348" s="80" t="s">
        <v>1832</v>
      </c>
      <c r="G348" s="80" t="s">
        <v>1833</v>
      </c>
      <c r="H348" s="80" t="s">
        <v>1834</v>
      </c>
      <c r="I348" s="80" t="s">
        <v>1835</v>
      </c>
      <c r="J348" s="80" t="s">
        <v>1848</v>
      </c>
      <c r="K348" s="80">
        <v>1</v>
      </c>
      <c r="L348" s="85">
        <v>48448</v>
      </c>
      <c r="M348" s="80">
        <v>10</v>
      </c>
      <c r="N348" s="80">
        <v>7.5</v>
      </c>
      <c r="O348" s="80" t="s">
        <v>384</v>
      </c>
      <c r="P348" s="80" t="s">
        <v>1844</v>
      </c>
      <c r="Q348" s="80" t="s">
        <v>649</v>
      </c>
      <c r="R348" s="85">
        <f t="shared" si="65"/>
        <v>48448</v>
      </c>
      <c r="S348" s="85">
        <f t="shared" si="66"/>
        <v>4844.8</v>
      </c>
      <c r="T348" s="85">
        <f t="shared" si="67"/>
        <v>43603.199999999997</v>
      </c>
      <c r="U348" s="80">
        <f t="shared" si="68"/>
        <v>3270.24</v>
      </c>
      <c r="V348" s="85">
        <f t="shared" si="69"/>
        <v>46873.439999999995</v>
      </c>
      <c r="W348" s="81">
        <v>7.4999999999999997E-2</v>
      </c>
      <c r="X348" s="85">
        <f t="shared" si="77"/>
        <v>3270.24</v>
      </c>
      <c r="Y348" s="80">
        <v>2000</v>
      </c>
      <c r="Z348" s="85">
        <f t="shared" si="75"/>
        <v>48873.439999999995</v>
      </c>
      <c r="AA348" s="80" t="str" cm="1">
        <f t="array" ref="AA348">_xlfn.IFS(V348&gt;=150000,"High Cost",V348&gt;=0,"Normal Cost")</f>
        <v>Normal Cost</v>
      </c>
      <c r="AB348" s="85">
        <f t="shared" si="70"/>
        <v>4687.3440000000001</v>
      </c>
      <c r="AC348" s="84">
        <f t="shared" si="71"/>
        <v>42186.095999999998</v>
      </c>
      <c r="AD348" s="80" t="str" cm="1">
        <f t="array" ref="AD348">_xlfn.IFS(E348&gt;=60,"Senior ",E348&gt;=18,"Adult",E348&gt;=0,"Child")</f>
        <v xml:space="preserve">Senior </v>
      </c>
      <c r="AE348" s="80" t="str">
        <f t="shared" si="72"/>
        <v>July</v>
      </c>
      <c r="AF348" s="80" t="str">
        <f t="shared" si="73"/>
        <v>00347</v>
      </c>
      <c r="AG348" s="80" t="str">
        <f t="shared" si="74"/>
        <v>Daniel-Male</v>
      </c>
      <c r="AH348" s="85">
        <f t="shared" si="76"/>
        <v>112153.55602395827</v>
      </c>
    </row>
    <row r="349" spans="1:34" x14ac:dyDescent="0.3">
      <c r="A349" s="83">
        <v>45862</v>
      </c>
      <c r="B349" s="80" t="s">
        <v>2222</v>
      </c>
      <c r="C349" s="80" t="s">
        <v>106</v>
      </c>
      <c r="D349" s="80" t="s">
        <v>1831</v>
      </c>
      <c r="E349" s="80">
        <v>9</v>
      </c>
      <c r="F349" s="80" t="s">
        <v>1832</v>
      </c>
      <c r="G349" s="80" t="s">
        <v>1833</v>
      </c>
      <c r="H349" s="80" t="s">
        <v>1834</v>
      </c>
      <c r="I349" s="80" t="s">
        <v>1843</v>
      </c>
      <c r="J349" s="80" t="s">
        <v>1858</v>
      </c>
      <c r="K349" s="80">
        <v>1</v>
      </c>
      <c r="L349" s="85">
        <v>33512</v>
      </c>
      <c r="M349" s="80">
        <v>5</v>
      </c>
      <c r="N349" s="80">
        <v>7.5</v>
      </c>
      <c r="O349" s="80" t="s">
        <v>384</v>
      </c>
      <c r="P349" s="80" t="s">
        <v>1852</v>
      </c>
      <c r="Q349" s="80" t="s">
        <v>636</v>
      </c>
      <c r="R349" s="85">
        <f t="shared" si="65"/>
        <v>33512</v>
      </c>
      <c r="S349" s="85">
        <f t="shared" si="66"/>
        <v>1675.6000000000001</v>
      </c>
      <c r="T349" s="85">
        <f t="shared" si="67"/>
        <v>31836.400000000001</v>
      </c>
      <c r="U349" s="80">
        <f t="shared" si="68"/>
        <v>2387.73</v>
      </c>
      <c r="V349" s="85">
        <f t="shared" si="69"/>
        <v>34224.130000000005</v>
      </c>
      <c r="W349" s="81">
        <v>7.4999999999999997E-2</v>
      </c>
      <c r="X349" s="85">
        <f t="shared" si="77"/>
        <v>2387.73</v>
      </c>
      <c r="Y349" s="80">
        <v>2000</v>
      </c>
      <c r="Z349" s="85">
        <f t="shared" si="75"/>
        <v>36224.130000000005</v>
      </c>
      <c r="AA349" s="80" t="str" cm="1">
        <f t="array" ref="AA349">_xlfn.IFS(V349&gt;=150000,"High Cost",V349&gt;=0,"Normal Cost")</f>
        <v>Normal Cost</v>
      </c>
      <c r="AB349" s="85">
        <f t="shared" si="70"/>
        <v>0</v>
      </c>
      <c r="AC349" s="84">
        <f t="shared" si="71"/>
        <v>34224.130000000005</v>
      </c>
      <c r="AD349" s="80" t="str" cm="1">
        <f t="array" ref="AD349">_xlfn.IFS(E349&gt;=60,"Senior ",E349&gt;=18,"Adult",E349&gt;=0,"Child")</f>
        <v>Child</v>
      </c>
      <c r="AE349" s="80" t="str">
        <f t="shared" si="72"/>
        <v>July</v>
      </c>
      <c r="AF349" s="80" t="str">
        <f t="shared" si="73"/>
        <v>00348</v>
      </c>
      <c r="AG349" s="80" t="str">
        <f t="shared" si="74"/>
        <v>Aisha-Female</v>
      </c>
      <c r="AH349" s="85">
        <f t="shared" si="76"/>
        <v>112153.55602395827</v>
      </c>
    </row>
    <row r="350" spans="1:34" x14ac:dyDescent="0.3">
      <c r="A350" s="83">
        <v>45814</v>
      </c>
      <c r="B350" s="80" t="s">
        <v>2223</v>
      </c>
      <c r="C350" s="80" t="s">
        <v>1884</v>
      </c>
      <c r="D350" s="80" t="s">
        <v>1831</v>
      </c>
      <c r="E350" s="80">
        <v>19</v>
      </c>
      <c r="F350" s="80" t="s">
        <v>1855</v>
      </c>
      <c r="G350" s="80" t="s">
        <v>1856</v>
      </c>
      <c r="H350" s="80" t="s">
        <v>1857</v>
      </c>
      <c r="I350" s="80" t="s">
        <v>1851</v>
      </c>
      <c r="J350" s="80" t="s">
        <v>1836</v>
      </c>
      <c r="K350" s="80">
        <v>2</v>
      </c>
      <c r="L350" s="85">
        <v>20392</v>
      </c>
      <c r="M350" s="80">
        <v>0</v>
      </c>
      <c r="N350" s="80">
        <v>7.5</v>
      </c>
      <c r="O350" s="80" t="s">
        <v>372</v>
      </c>
      <c r="P350" s="80" t="s">
        <v>1844</v>
      </c>
      <c r="Q350" s="80" t="s">
        <v>649</v>
      </c>
      <c r="R350" s="85">
        <f t="shared" si="65"/>
        <v>40784</v>
      </c>
      <c r="S350" s="85">
        <f t="shared" si="66"/>
        <v>0</v>
      </c>
      <c r="T350" s="85">
        <f t="shared" si="67"/>
        <v>40784</v>
      </c>
      <c r="U350" s="80">
        <f t="shared" si="68"/>
        <v>3058.7999999999997</v>
      </c>
      <c r="V350" s="85">
        <f t="shared" si="69"/>
        <v>43842.8</v>
      </c>
      <c r="W350" s="81">
        <v>7.4999999999999997E-2</v>
      </c>
      <c r="X350" s="85">
        <f t="shared" si="77"/>
        <v>3058.7999999999997</v>
      </c>
      <c r="Y350" s="80">
        <v>2000</v>
      </c>
      <c r="Z350" s="85">
        <f t="shared" si="75"/>
        <v>45842.8</v>
      </c>
      <c r="AA350" s="80" t="str" cm="1">
        <f t="array" ref="AA350">_xlfn.IFS(V350&gt;=150000,"High Cost",V350&gt;=0,"Normal Cost")</f>
        <v>Normal Cost</v>
      </c>
      <c r="AB350" s="85">
        <f t="shared" si="70"/>
        <v>4384.2800000000007</v>
      </c>
      <c r="AC350" s="84">
        <f t="shared" si="71"/>
        <v>39458.520000000004</v>
      </c>
      <c r="AD350" s="80" t="str" cm="1">
        <f t="array" ref="AD350">_xlfn.IFS(E350&gt;=60,"Senior ",E350&gt;=18,"Adult",E350&gt;=0,"Child")</f>
        <v>Adult</v>
      </c>
      <c r="AE350" s="80" t="str">
        <f t="shared" si="72"/>
        <v>June</v>
      </c>
      <c r="AF350" s="80" t="str">
        <f t="shared" si="73"/>
        <v>00349</v>
      </c>
      <c r="AG350" s="80" t="str">
        <f t="shared" si="74"/>
        <v>Kabir-Female</v>
      </c>
      <c r="AH350" s="85">
        <f t="shared" si="76"/>
        <v>112153.55602395827</v>
      </c>
    </row>
    <row r="351" spans="1:34" x14ac:dyDescent="0.3">
      <c r="A351" s="83">
        <v>45835</v>
      </c>
      <c r="B351" s="80" t="s">
        <v>2224</v>
      </c>
      <c r="C351" s="80" t="s">
        <v>1839</v>
      </c>
      <c r="D351" s="80" t="s">
        <v>1847</v>
      </c>
      <c r="E351" s="80">
        <v>56</v>
      </c>
      <c r="F351" s="80" t="s">
        <v>1840</v>
      </c>
      <c r="G351" s="80" t="s">
        <v>1841</v>
      </c>
      <c r="H351" s="80" t="s">
        <v>1842</v>
      </c>
      <c r="I351" s="80" t="s">
        <v>1861</v>
      </c>
      <c r="J351" s="80" t="s">
        <v>1848</v>
      </c>
      <c r="K351" s="80">
        <v>1</v>
      </c>
      <c r="L351" s="85">
        <v>16499</v>
      </c>
      <c r="M351" s="80">
        <v>10</v>
      </c>
      <c r="N351" s="80">
        <v>7.5</v>
      </c>
      <c r="O351" s="80" t="s">
        <v>372</v>
      </c>
      <c r="P351" s="80" t="s">
        <v>1852</v>
      </c>
      <c r="Q351" s="80" t="s">
        <v>665</v>
      </c>
      <c r="R351" s="85">
        <f t="shared" si="65"/>
        <v>16499</v>
      </c>
      <c r="S351" s="85">
        <f t="shared" si="66"/>
        <v>1649.9</v>
      </c>
      <c r="T351" s="85">
        <f t="shared" si="67"/>
        <v>14849.1</v>
      </c>
      <c r="U351" s="80">
        <f t="shared" si="68"/>
        <v>1113.6824999999999</v>
      </c>
      <c r="V351" s="85">
        <f t="shared" si="69"/>
        <v>15962.782500000001</v>
      </c>
      <c r="W351" s="81">
        <v>7.4999999999999997E-2</v>
      </c>
      <c r="X351" s="85">
        <f t="shared" si="77"/>
        <v>1113.6824999999999</v>
      </c>
      <c r="Y351" s="80">
        <v>2000</v>
      </c>
      <c r="Z351" s="85">
        <f t="shared" si="75"/>
        <v>17962.782500000001</v>
      </c>
      <c r="AA351" s="80" t="str" cm="1">
        <f t="array" ref="AA351">_xlfn.IFS(V351&gt;=150000,"High Cost",V351&gt;=0,"Normal Cost")</f>
        <v>Normal Cost</v>
      </c>
      <c r="AB351" s="85">
        <f t="shared" si="70"/>
        <v>0</v>
      </c>
      <c r="AC351" s="84">
        <f t="shared" si="71"/>
        <v>15962.782500000001</v>
      </c>
      <c r="AD351" s="80" t="str" cm="1">
        <f t="array" ref="AD351">_xlfn.IFS(E351&gt;=60,"Senior ",E351&gt;=18,"Adult",E351&gt;=0,"Child")</f>
        <v>Adult</v>
      </c>
      <c r="AE351" s="80" t="str">
        <f t="shared" si="72"/>
        <v>June</v>
      </c>
      <c r="AF351" s="80" t="str">
        <f t="shared" si="73"/>
        <v>00350</v>
      </c>
      <c r="AG351" s="80" t="str">
        <f t="shared" si="74"/>
        <v>Bello-Male</v>
      </c>
      <c r="AH351" s="85">
        <f t="shared" si="76"/>
        <v>112153.55602395827</v>
      </c>
    </row>
    <row r="352" spans="1:34" x14ac:dyDescent="0.3">
      <c r="A352" s="83">
        <v>45809</v>
      </c>
      <c r="B352" s="80" t="s">
        <v>2225</v>
      </c>
      <c r="C352" s="80" t="s">
        <v>1877</v>
      </c>
      <c r="D352" s="80" t="s">
        <v>1847</v>
      </c>
      <c r="E352" s="80">
        <v>77</v>
      </c>
      <c r="F352" s="80" t="s">
        <v>1832</v>
      </c>
      <c r="G352" s="80" t="s">
        <v>1833</v>
      </c>
      <c r="H352" s="80" t="s">
        <v>1834</v>
      </c>
      <c r="I352" s="80" t="s">
        <v>1835</v>
      </c>
      <c r="J352" s="80" t="s">
        <v>1858</v>
      </c>
      <c r="K352" s="80">
        <v>3</v>
      </c>
      <c r="L352" s="85">
        <v>44736</v>
      </c>
      <c r="M352" s="80">
        <v>15</v>
      </c>
      <c r="N352" s="80">
        <v>7.5</v>
      </c>
      <c r="O352" s="80" t="s">
        <v>392</v>
      </c>
      <c r="P352" s="80" t="s">
        <v>1844</v>
      </c>
      <c r="Q352" s="80" t="s">
        <v>649</v>
      </c>
      <c r="R352" s="85">
        <f t="shared" si="65"/>
        <v>134208</v>
      </c>
      <c r="S352" s="85">
        <f t="shared" si="66"/>
        <v>20131.2</v>
      </c>
      <c r="T352" s="85">
        <f t="shared" si="67"/>
        <v>114076.8</v>
      </c>
      <c r="U352" s="80">
        <f t="shared" si="68"/>
        <v>8555.76</v>
      </c>
      <c r="V352" s="85">
        <f t="shared" si="69"/>
        <v>122632.56</v>
      </c>
      <c r="W352" s="81">
        <v>7.4999999999999997E-2</v>
      </c>
      <c r="X352" s="85">
        <f t="shared" si="77"/>
        <v>8555.76</v>
      </c>
      <c r="Y352" s="80">
        <v>2000</v>
      </c>
      <c r="Z352" s="85">
        <f t="shared" si="75"/>
        <v>124632.56</v>
      </c>
      <c r="AA352" s="80" t="str" cm="1">
        <f t="array" ref="AA352">_xlfn.IFS(V352&gt;=150000,"High Cost",V352&gt;=0,"Normal Cost")</f>
        <v>Normal Cost</v>
      </c>
      <c r="AB352" s="85">
        <f t="shared" si="70"/>
        <v>12263.256000000001</v>
      </c>
      <c r="AC352" s="84">
        <f t="shared" si="71"/>
        <v>110369.304</v>
      </c>
      <c r="AD352" s="80" t="str" cm="1">
        <f t="array" ref="AD352">_xlfn.IFS(E352&gt;=60,"Senior ",E352&gt;=18,"Adult",E352&gt;=0,"Child")</f>
        <v xml:space="preserve">Senior </v>
      </c>
      <c r="AE352" s="80" t="str">
        <f t="shared" si="72"/>
        <v>June</v>
      </c>
      <c r="AF352" s="80" t="str">
        <f t="shared" si="73"/>
        <v>00351</v>
      </c>
      <c r="AG352" s="80" t="str">
        <f t="shared" si="74"/>
        <v>Chiamaka-Male</v>
      </c>
      <c r="AH352" s="85">
        <f t="shared" si="76"/>
        <v>112153.55602395827</v>
      </c>
    </row>
    <row r="353" spans="1:34" x14ac:dyDescent="0.3">
      <c r="A353" s="83">
        <v>45860</v>
      </c>
      <c r="B353" s="80" t="s">
        <v>2226</v>
      </c>
      <c r="C353" s="80" t="s">
        <v>1839</v>
      </c>
      <c r="D353" s="80" t="s">
        <v>1847</v>
      </c>
      <c r="E353" s="80">
        <v>20</v>
      </c>
      <c r="F353" s="80" t="s">
        <v>1864</v>
      </c>
      <c r="G353" s="80" t="s">
        <v>1868</v>
      </c>
      <c r="H353" s="80" t="s">
        <v>1869</v>
      </c>
      <c r="I353" s="80" t="s">
        <v>1835</v>
      </c>
      <c r="J353" s="80" t="s">
        <v>1836</v>
      </c>
      <c r="K353" s="80">
        <v>1</v>
      </c>
      <c r="L353" s="85">
        <v>36163</v>
      </c>
      <c r="M353" s="80">
        <v>5</v>
      </c>
      <c r="N353" s="80">
        <v>7.5</v>
      </c>
      <c r="O353" s="80" t="s">
        <v>384</v>
      </c>
      <c r="P353" s="80" t="s">
        <v>1844</v>
      </c>
      <c r="Q353" s="80" t="s">
        <v>649</v>
      </c>
      <c r="R353" s="85">
        <f t="shared" si="65"/>
        <v>36163</v>
      </c>
      <c r="S353" s="85">
        <f t="shared" si="66"/>
        <v>1808.15</v>
      </c>
      <c r="T353" s="85">
        <f t="shared" si="67"/>
        <v>34354.85</v>
      </c>
      <c r="U353" s="80">
        <f t="shared" si="68"/>
        <v>2576.61375</v>
      </c>
      <c r="V353" s="85">
        <f t="shared" si="69"/>
        <v>36931.463749999995</v>
      </c>
      <c r="W353" s="81">
        <v>7.4999999999999997E-2</v>
      </c>
      <c r="X353" s="85">
        <f t="shared" si="77"/>
        <v>2576.61375</v>
      </c>
      <c r="Y353" s="80">
        <v>2000</v>
      </c>
      <c r="Z353" s="85">
        <f t="shared" si="75"/>
        <v>38931.463749999995</v>
      </c>
      <c r="AA353" s="80" t="str" cm="1">
        <f t="array" ref="AA353">_xlfn.IFS(V353&gt;=150000,"High Cost",V353&gt;=0,"Normal Cost")</f>
        <v>Normal Cost</v>
      </c>
      <c r="AB353" s="85">
        <f t="shared" si="70"/>
        <v>3693.1463749999998</v>
      </c>
      <c r="AC353" s="84">
        <f t="shared" si="71"/>
        <v>33238.317374999999</v>
      </c>
      <c r="AD353" s="80" t="str" cm="1">
        <f t="array" ref="AD353">_xlfn.IFS(E353&gt;=60,"Senior ",E353&gt;=18,"Adult",E353&gt;=0,"Child")</f>
        <v>Adult</v>
      </c>
      <c r="AE353" s="80" t="str">
        <f t="shared" si="72"/>
        <v>July</v>
      </c>
      <c r="AF353" s="80" t="str">
        <f t="shared" si="73"/>
        <v>00352</v>
      </c>
      <c r="AG353" s="80" t="str">
        <f t="shared" si="74"/>
        <v>Bello-Male</v>
      </c>
      <c r="AH353" s="85">
        <f t="shared" si="76"/>
        <v>112153.55602395827</v>
      </c>
    </row>
    <row r="354" spans="1:34" x14ac:dyDescent="0.3">
      <c r="A354" s="83">
        <v>45855</v>
      </c>
      <c r="B354" s="80" t="s">
        <v>2227</v>
      </c>
      <c r="C354" s="80" t="s">
        <v>1882</v>
      </c>
      <c r="D354" s="80" t="s">
        <v>1847</v>
      </c>
      <c r="E354" s="80">
        <v>25</v>
      </c>
      <c r="F354" s="80" t="s">
        <v>1848</v>
      </c>
      <c r="G354" s="80" t="s">
        <v>1849</v>
      </c>
      <c r="H354" s="80" t="s">
        <v>1850</v>
      </c>
      <c r="I354" s="80" t="s">
        <v>1861</v>
      </c>
      <c r="J354" s="80" t="s">
        <v>1836</v>
      </c>
      <c r="K354" s="80">
        <v>3</v>
      </c>
      <c r="L354" s="85">
        <v>49307</v>
      </c>
      <c r="M354" s="80">
        <v>0</v>
      </c>
      <c r="N354" s="80">
        <v>7.5</v>
      </c>
      <c r="O354" s="80" t="s">
        <v>392</v>
      </c>
      <c r="P354" s="80" t="s">
        <v>1852</v>
      </c>
      <c r="Q354" s="80" t="s">
        <v>636</v>
      </c>
      <c r="R354" s="85">
        <f t="shared" si="65"/>
        <v>147921</v>
      </c>
      <c r="S354" s="85">
        <f t="shared" si="66"/>
        <v>0</v>
      </c>
      <c r="T354" s="85">
        <f t="shared" si="67"/>
        <v>147921</v>
      </c>
      <c r="U354" s="80">
        <f t="shared" si="68"/>
        <v>11094.074999999999</v>
      </c>
      <c r="V354" s="85">
        <f t="shared" si="69"/>
        <v>159015.07500000001</v>
      </c>
      <c r="W354" s="81">
        <v>7.4999999999999997E-2</v>
      </c>
      <c r="X354" s="85">
        <f t="shared" si="77"/>
        <v>11094.074999999999</v>
      </c>
      <c r="Y354" s="80">
        <v>2000</v>
      </c>
      <c r="Z354" s="85">
        <f t="shared" si="75"/>
        <v>161015.07500000001</v>
      </c>
      <c r="AA354" s="80" t="str" cm="1">
        <f t="array" ref="AA354">_xlfn.IFS(V354&gt;=150000,"High Cost",V354&gt;=0,"Normal Cost")</f>
        <v>High Cost</v>
      </c>
      <c r="AB354" s="85">
        <f t="shared" si="70"/>
        <v>0</v>
      </c>
      <c r="AC354" s="84">
        <f t="shared" si="71"/>
        <v>159015.07500000001</v>
      </c>
      <c r="AD354" s="80" t="str" cm="1">
        <f t="array" ref="AD354">_xlfn.IFS(E354&gt;=60,"Senior ",E354&gt;=18,"Adult",E354&gt;=0,"Child")</f>
        <v>Adult</v>
      </c>
      <c r="AE354" s="80" t="str">
        <f t="shared" si="72"/>
        <v>July</v>
      </c>
      <c r="AF354" s="80" t="str">
        <f t="shared" si="73"/>
        <v>00353</v>
      </c>
      <c r="AG354" s="80" t="str">
        <f t="shared" si="74"/>
        <v>Ifeanyi-Male</v>
      </c>
      <c r="AH354" s="85">
        <f t="shared" si="76"/>
        <v>112153.55602395827</v>
      </c>
    </row>
    <row r="355" spans="1:34" x14ac:dyDescent="0.3">
      <c r="A355" s="83">
        <v>45829</v>
      </c>
      <c r="B355" s="80" t="s">
        <v>2228</v>
      </c>
      <c r="C355" s="80" t="s">
        <v>1863</v>
      </c>
      <c r="D355" s="80" t="s">
        <v>1831</v>
      </c>
      <c r="E355" s="80">
        <v>53</v>
      </c>
      <c r="F355" s="80" t="s">
        <v>1864</v>
      </c>
      <c r="G355" s="80" t="s">
        <v>1865</v>
      </c>
      <c r="H355" s="80" t="s">
        <v>1842</v>
      </c>
      <c r="I355" s="80" t="s">
        <v>1866</v>
      </c>
      <c r="J355" s="80" t="s">
        <v>1848</v>
      </c>
      <c r="K355" s="80">
        <v>5</v>
      </c>
      <c r="L355" s="85">
        <v>45750</v>
      </c>
      <c r="M355" s="80">
        <v>10</v>
      </c>
      <c r="N355" s="80">
        <v>7.5</v>
      </c>
      <c r="O355" s="80" t="s">
        <v>372</v>
      </c>
      <c r="P355" s="80" t="s">
        <v>1844</v>
      </c>
      <c r="Q355" s="80" t="s">
        <v>636</v>
      </c>
      <c r="R355" s="85">
        <f t="shared" si="65"/>
        <v>228750</v>
      </c>
      <c r="S355" s="85">
        <f t="shared" si="66"/>
        <v>22875</v>
      </c>
      <c r="T355" s="85">
        <f t="shared" si="67"/>
        <v>205875</v>
      </c>
      <c r="U355" s="80">
        <f t="shared" si="68"/>
        <v>15440.625</v>
      </c>
      <c r="V355" s="85">
        <f t="shared" si="69"/>
        <v>221315.625</v>
      </c>
      <c r="W355" s="81">
        <v>7.4999999999999997E-2</v>
      </c>
      <c r="X355" s="85">
        <f t="shared" si="77"/>
        <v>15440.625</v>
      </c>
      <c r="Y355" s="80">
        <v>2000</v>
      </c>
      <c r="Z355" s="85">
        <f t="shared" si="75"/>
        <v>223315.625</v>
      </c>
      <c r="AA355" s="80" t="str" cm="1">
        <f t="array" ref="AA355">_xlfn.IFS(V355&gt;=150000,"High Cost",V355&gt;=0,"Normal Cost")</f>
        <v>High Cost</v>
      </c>
      <c r="AB355" s="85">
        <f t="shared" si="70"/>
        <v>22131.5625</v>
      </c>
      <c r="AC355" s="84">
        <f t="shared" si="71"/>
        <v>199184.0625</v>
      </c>
      <c r="AD355" s="80" t="str" cm="1">
        <f t="array" ref="AD355">_xlfn.IFS(E355&gt;=60,"Senior ",E355&gt;=18,"Adult",E355&gt;=0,"Child")</f>
        <v>Adult</v>
      </c>
      <c r="AE355" s="80" t="str">
        <f t="shared" si="72"/>
        <v>June</v>
      </c>
      <c r="AF355" s="80" t="str">
        <f t="shared" si="73"/>
        <v>00354</v>
      </c>
      <c r="AG355" s="80" t="str">
        <f t="shared" si="74"/>
        <v>Esther-Female</v>
      </c>
      <c r="AH355" s="85">
        <f t="shared" si="76"/>
        <v>112153.55602395827</v>
      </c>
    </row>
    <row r="356" spans="1:34" x14ac:dyDescent="0.3">
      <c r="A356" s="83">
        <v>45854</v>
      </c>
      <c r="B356" s="80" t="s">
        <v>2229</v>
      </c>
      <c r="C356" s="80" t="s">
        <v>1882</v>
      </c>
      <c r="D356" s="80" t="s">
        <v>1831</v>
      </c>
      <c r="E356" s="80">
        <v>45</v>
      </c>
      <c r="F356" s="80" t="s">
        <v>1832</v>
      </c>
      <c r="G356" s="80" t="s">
        <v>1833</v>
      </c>
      <c r="H356" s="80" t="s">
        <v>1834</v>
      </c>
      <c r="I356" s="80" t="s">
        <v>1866</v>
      </c>
      <c r="J356" s="80" t="s">
        <v>1858</v>
      </c>
      <c r="K356" s="80">
        <v>4</v>
      </c>
      <c r="L356" s="85">
        <v>44856</v>
      </c>
      <c r="M356" s="80">
        <v>5</v>
      </c>
      <c r="N356" s="80">
        <v>7.5</v>
      </c>
      <c r="O356" s="80" t="s">
        <v>384</v>
      </c>
      <c r="P356" s="80" t="s">
        <v>1844</v>
      </c>
      <c r="Q356" s="80" t="s">
        <v>643</v>
      </c>
      <c r="R356" s="85">
        <f t="shared" si="65"/>
        <v>179424</v>
      </c>
      <c r="S356" s="85">
        <f t="shared" si="66"/>
        <v>8971.2000000000007</v>
      </c>
      <c r="T356" s="85">
        <f t="shared" si="67"/>
        <v>170452.8</v>
      </c>
      <c r="U356" s="80">
        <f t="shared" si="68"/>
        <v>12783.96</v>
      </c>
      <c r="V356" s="85">
        <f t="shared" si="69"/>
        <v>183236.75999999998</v>
      </c>
      <c r="W356" s="81">
        <v>7.4999999999999997E-2</v>
      </c>
      <c r="X356" s="85">
        <f t="shared" si="77"/>
        <v>12783.96</v>
      </c>
      <c r="Y356" s="80">
        <v>2000</v>
      </c>
      <c r="Z356" s="85">
        <f t="shared" si="75"/>
        <v>185236.75999999998</v>
      </c>
      <c r="AA356" s="80" t="str" cm="1">
        <f t="array" ref="AA356">_xlfn.IFS(V356&gt;=150000,"High Cost",V356&gt;=0,"Normal Cost")</f>
        <v>High Cost</v>
      </c>
      <c r="AB356" s="85">
        <f t="shared" si="70"/>
        <v>18323.675999999999</v>
      </c>
      <c r="AC356" s="84">
        <f t="shared" si="71"/>
        <v>164913.08399999997</v>
      </c>
      <c r="AD356" s="80" t="str" cm="1">
        <f t="array" ref="AD356">_xlfn.IFS(E356&gt;=60,"Senior ",E356&gt;=18,"Adult",E356&gt;=0,"Child")</f>
        <v>Adult</v>
      </c>
      <c r="AE356" s="80" t="str">
        <f t="shared" si="72"/>
        <v>July</v>
      </c>
      <c r="AF356" s="80" t="str">
        <f t="shared" si="73"/>
        <v>00355</v>
      </c>
      <c r="AG356" s="80" t="str">
        <f t="shared" si="74"/>
        <v>Ifeanyi-Female</v>
      </c>
      <c r="AH356" s="85">
        <f t="shared" si="76"/>
        <v>112153.55602395827</v>
      </c>
    </row>
    <row r="357" spans="1:34" x14ac:dyDescent="0.3">
      <c r="A357" s="83">
        <v>45812</v>
      </c>
      <c r="B357" s="80" t="s">
        <v>2230</v>
      </c>
      <c r="C357" s="80" t="s">
        <v>1884</v>
      </c>
      <c r="D357" s="80" t="s">
        <v>1831</v>
      </c>
      <c r="E357" s="80">
        <v>9</v>
      </c>
      <c r="F357" s="80" t="s">
        <v>1848</v>
      </c>
      <c r="G357" s="80" t="s">
        <v>1849</v>
      </c>
      <c r="H357" s="80" t="s">
        <v>1850</v>
      </c>
      <c r="I357" s="80" t="s">
        <v>1843</v>
      </c>
      <c r="J357" s="80" t="s">
        <v>1858</v>
      </c>
      <c r="K357" s="80">
        <v>3</v>
      </c>
      <c r="L357" s="85">
        <v>49214</v>
      </c>
      <c r="M357" s="80">
        <v>5</v>
      </c>
      <c r="N357" s="80">
        <v>7.5</v>
      </c>
      <c r="O357" s="80" t="s">
        <v>392</v>
      </c>
      <c r="P357" s="80" t="s">
        <v>1852</v>
      </c>
      <c r="Q357" s="80" t="s">
        <v>636</v>
      </c>
      <c r="R357" s="85">
        <f t="shared" si="65"/>
        <v>147642</v>
      </c>
      <c r="S357" s="85">
        <f t="shared" si="66"/>
        <v>7382.1</v>
      </c>
      <c r="T357" s="85">
        <f t="shared" si="67"/>
        <v>140259.9</v>
      </c>
      <c r="U357" s="80">
        <f t="shared" si="68"/>
        <v>10519.492499999998</v>
      </c>
      <c r="V357" s="85">
        <f t="shared" si="69"/>
        <v>150779.39249999999</v>
      </c>
      <c r="W357" s="81">
        <v>7.4999999999999997E-2</v>
      </c>
      <c r="X357" s="85">
        <f t="shared" si="77"/>
        <v>10519.492499999998</v>
      </c>
      <c r="Y357" s="80">
        <v>2000</v>
      </c>
      <c r="Z357" s="85">
        <f t="shared" si="75"/>
        <v>152779.39249999999</v>
      </c>
      <c r="AA357" s="80" t="str" cm="1">
        <f t="array" ref="AA357">_xlfn.IFS(V357&gt;=150000,"High Cost",V357&gt;=0,"Normal Cost")</f>
        <v>High Cost</v>
      </c>
      <c r="AB357" s="85">
        <f t="shared" si="70"/>
        <v>0</v>
      </c>
      <c r="AC357" s="84">
        <f t="shared" si="71"/>
        <v>150779.39249999999</v>
      </c>
      <c r="AD357" s="80" t="str" cm="1">
        <f t="array" ref="AD357">_xlfn.IFS(E357&gt;=60,"Senior ",E357&gt;=18,"Adult",E357&gt;=0,"Child")</f>
        <v>Child</v>
      </c>
      <c r="AE357" s="80" t="str">
        <f t="shared" si="72"/>
        <v>June</v>
      </c>
      <c r="AF357" s="80" t="str">
        <f t="shared" si="73"/>
        <v>00356</v>
      </c>
      <c r="AG357" s="80" t="str">
        <f t="shared" si="74"/>
        <v>Kabir-Female</v>
      </c>
      <c r="AH357" s="85">
        <f t="shared" si="76"/>
        <v>112153.55602395827</v>
      </c>
    </row>
    <row r="358" spans="1:34" x14ac:dyDescent="0.3">
      <c r="A358" s="83">
        <v>45856</v>
      </c>
      <c r="B358" s="80" t="s">
        <v>2231</v>
      </c>
      <c r="C358" s="80" t="s">
        <v>1880</v>
      </c>
      <c r="D358" s="80" t="s">
        <v>1847</v>
      </c>
      <c r="E358" s="80">
        <v>55</v>
      </c>
      <c r="F358" s="80" t="s">
        <v>1864</v>
      </c>
      <c r="G358" s="80" t="s">
        <v>1868</v>
      </c>
      <c r="H358" s="80" t="s">
        <v>1869</v>
      </c>
      <c r="I358" s="80" t="s">
        <v>1835</v>
      </c>
      <c r="J358" s="80" t="s">
        <v>1858</v>
      </c>
      <c r="K358" s="80">
        <v>1</v>
      </c>
      <c r="L358" s="85">
        <v>59308</v>
      </c>
      <c r="M358" s="80">
        <v>0</v>
      </c>
      <c r="N358" s="80">
        <v>7.5</v>
      </c>
      <c r="O358" s="80" t="s">
        <v>372</v>
      </c>
      <c r="P358" s="80" t="s">
        <v>1852</v>
      </c>
      <c r="Q358" s="80" t="s">
        <v>643</v>
      </c>
      <c r="R358" s="85">
        <f t="shared" si="65"/>
        <v>59308</v>
      </c>
      <c r="S358" s="85">
        <f t="shared" si="66"/>
        <v>0</v>
      </c>
      <c r="T358" s="85">
        <f t="shared" si="67"/>
        <v>59308</v>
      </c>
      <c r="U358" s="80">
        <f t="shared" si="68"/>
        <v>4448.0999999999995</v>
      </c>
      <c r="V358" s="85">
        <f t="shared" si="69"/>
        <v>63756.1</v>
      </c>
      <c r="W358" s="81">
        <v>7.4999999999999997E-2</v>
      </c>
      <c r="X358" s="85">
        <f t="shared" si="77"/>
        <v>4448.0999999999995</v>
      </c>
      <c r="Y358" s="80">
        <v>2000</v>
      </c>
      <c r="Z358" s="85">
        <f t="shared" si="75"/>
        <v>65756.100000000006</v>
      </c>
      <c r="AA358" s="80" t="str" cm="1">
        <f t="array" ref="AA358">_xlfn.IFS(V358&gt;=150000,"High Cost",V358&gt;=0,"Normal Cost")</f>
        <v>Normal Cost</v>
      </c>
      <c r="AB358" s="85">
        <f t="shared" si="70"/>
        <v>0</v>
      </c>
      <c r="AC358" s="84">
        <f t="shared" si="71"/>
        <v>63756.1</v>
      </c>
      <c r="AD358" s="80" t="str" cm="1">
        <f t="array" ref="AD358">_xlfn.IFS(E358&gt;=60,"Senior ",E358&gt;=18,"Adult",E358&gt;=0,"Child")</f>
        <v>Adult</v>
      </c>
      <c r="AE358" s="80" t="str">
        <f t="shared" si="72"/>
        <v>July</v>
      </c>
      <c r="AF358" s="80" t="str">
        <f t="shared" si="73"/>
        <v>00357</v>
      </c>
      <c r="AG358" s="80" t="str">
        <f t="shared" si="74"/>
        <v>Daniel-Male</v>
      </c>
      <c r="AH358" s="85">
        <f t="shared" si="76"/>
        <v>112153.55602395827</v>
      </c>
    </row>
    <row r="359" spans="1:34" x14ac:dyDescent="0.3">
      <c r="A359" s="83">
        <v>45832</v>
      </c>
      <c r="B359" s="80" t="s">
        <v>2232</v>
      </c>
      <c r="C359" s="80" t="s">
        <v>1830</v>
      </c>
      <c r="D359" s="80" t="s">
        <v>1831</v>
      </c>
      <c r="E359" s="80">
        <v>74</v>
      </c>
      <c r="F359" s="80" t="s">
        <v>1855</v>
      </c>
      <c r="G359" s="80" t="s">
        <v>1856</v>
      </c>
      <c r="H359" s="80" t="s">
        <v>1857</v>
      </c>
      <c r="I359" s="80" t="s">
        <v>1843</v>
      </c>
      <c r="J359" s="80" t="s">
        <v>1836</v>
      </c>
      <c r="K359" s="80">
        <v>4</v>
      </c>
      <c r="L359" s="85">
        <v>20581</v>
      </c>
      <c r="M359" s="80">
        <v>10</v>
      </c>
      <c r="N359" s="80">
        <v>7.5</v>
      </c>
      <c r="O359" s="80" t="s">
        <v>372</v>
      </c>
      <c r="P359" s="80" t="s">
        <v>1852</v>
      </c>
      <c r="Q359" s="80" t="s">
        <v>665</v>
      </c>
      <c r="R359" s="85">
        <f t="shared" si="65"/>
        <v>82324</v>
      </c>
      <c r="S359" s="85">
        <f t="shared" si="66"/>
        <v>8232.4</v>
      </c>
      <c r="T359" s="85">
        <f t="shared" si="67"/>
        <v>74091.600000000006</v>
      </c>
      <c r="U359" s="80">
        <f t="shared" si="68"/>
        <v>5556.87</v>
      </c>
      <c r="V359" s="85">
        <f t="shared" si="69"/>
        <v>79648.47</v>
      </c>
      <c r="W359" s="81">
        <v>7.4999999999999997E-2</v>
      </c>
      <c r="X359" s="85">
        <f t="shared" si="77"/>
        <v>5556.87</v>
      </c>
      <c r="Y359" s="80">
        <v>2000</v>
      </c>
      <c r="Z359" s="85">
        <f t="shared" si="75"/>
        <v>81648.47</v>
      </c>
      <c r="AA359" s="80" t="str" cm="1">
        <f t="array" ref="AA359">_xlfn.IFS(V359&gt;=150000,"High Cost",V359&gt;=0,"Normal Cost")</f>
        <v>Normal Cost</v>
      </c>
      <c r="AB359" s="85">
        <f t="shared" si="70"/>
        <v>0</v>
      </c>
      <c r="AC359" s="84">
        <f t="shared" si="71"/>
        <v>79648.47</v>
      </c>
      <c r="AD359" s="80" t="str" cm="1">
        <f t="array" ref="AD359">_xlfn.IFS(E359&gt;=60,"Senior ",E359&gt;=18,"Adult",E359&gt;=0,"Child")</f>
        <v xml:space="preserve">Senior </v>
      </c>
      <c r="AE359" s="80" t="str">
        <f t="shared" si="72"/>
        <v>June</v>
      </c>
      <c r="AF359" s="80" t="str">
        <f t="shared" si="73"/>
        <v>00358</v>
      </c>
      <c r="AG359" s="80" t="str">
        <f t="shared" si="74"/>
        <v>Joy-Female</v>
      </c>
      <c r="AH359" s="85">
        <f t="shared" si="76"/>
        <v>112153.55602395827</v>
      </c>
    </row>
    <row r="360" spans="1:34" x14ac:dyDescent="0.3">
      <c r="A360" s="83">
        <v>45844</v>
      </c>
      <c r="B360" s="80" t="s">
        <v>2233</v>
      </c>
      <c r="C360" s="80" t="s">
        <v>1880</v>
      </c>
      <c r="D360" s="80" t="s">
        <v>1847</v>
      </c>
      <c r="E360" s="80">
        <v>71</v>
      </c>
      <c r="F360" s="80" t="s">
        <v>1872</v>
      </c>
      <c r="G360" s="80" t="s">
        <v>1886</v>
      </c>
      <c r="H360" s="80" t="s">
        <v>1887</v>
      </c>
      <c r="I360" s="80" t="s">
        <v>1851</v>
      </c>
      <c r="J360" s="80" t="s">
        <v>1836</v>
      </c>
      <c r="K360" s="80">
        <v>1</v>
      </c>
      <c r="L360" s="85">
        <v>41771</v>
      </c>
      <c r="M360" s="80">
        <v>0</v>
      </c>
      <c r="N360" s="80">
        <v>7.5</v>
      </c>
      <c r="O360" s="80" t="s">
        <v>392</v>
      </c>
      <c r="P360" s="80" t="s">
        <v>1837</v>
      </c>
      <c r="Q360" s="80" t="s">
        <v>643</v>
      </c>
      <c r="R360" s="85">
        <f t="shared" si="65"/>
        <v>41771</v>
      </c>
      <c r="S360" s="85">
        <f t="shared" si="66"/>
        <v>0</v>
      </c>
      <c r="T360" s="85">
        <f t="shared" si="67"/>
        <v>41771</v>
      </c>
      <c r="U360" s="80">
        <f t="shared" si="68"/>
        <v>3132.8249999999998</v>
      </c>
      <c r="V360" s="85">
        <f t="shared" si="69"/>
        <v>44903.824999999997</v>
      </c>
      <c r="W360" s="81">
        <v>7.4999999999999997E-2</v>
      </c>
      <c r="X360" s="85">
        <f t="shared" si="77"/>
        <v>3132.8249999999998</v>
      </c>
      <c r="Y360" s="80">
        <v>2000</v>
      </c>
      <c r="Z360" s="85">
        <f t="shared" si="75"/>
        <v>46903.824999999997</v>
      </c>
      <c r="AA360" s="80" t="str" cm="1">
        <f t="array" ref="AA360">_xlfn.IFS(V360&gt;=150000,"High Cost",V360&gt;=0,"Normal Cost")</f>
        <v>Normal Cost</v>
      </c>
      <c r="AB360" s="85">
        <f t="shared" si="70"/>
        <v>0</v>
      </c>
      <c r="AC360" s="84">
        <f t="shared" si="71"/>
        <v>44903.824999999997</v>
      </c>
      <c r="AD360" s="80" t="str" cm="1">
        <f t="array" ref="AD360">_xlfn.IFS(E360&gt;=60,"Senior ",E360&gt;=18,"Adult",E360&gt;=0,"Child")</f>
        <v xml:space="preserve">Senior </v>
      </c>
      <c r="AE360" s="80" t="str">
        <f t="shared" si="72"/>
        <v>July</v>
      </c>
      <c r="AF360" s="80" t="str">
        <f t="shared" si="73"/>
        <v>00359</v>
      </c>
      <c r="AG360" s="80" t="str">
        <f t="shared" si="74"/>
        <v>Daniel-Male</v>
      </c>
      <c r="AH360" s="85">
        <f t="shared" si="76"/>
        <v>112153.55602395827</v>
      </c>
    </row>
    <row r="361" spans="1:34" x14ac:dyDescent="0.3">
      <c r="A361" s="83">
        <v>45829</v>
      </c>
      <c r="B361" s="80" t="s">
        <v>2234</v>
      </c>
      <c r="C361" s="80" t="s">
        <v>1882</v>
      </c>
      <c r="D361" s="80" t="s">
        <v>1831</v>
      </c>
      <c r="E361" s="80">
        <v>20</v>
      </c>
      <c r="F361" s="80" t="s">
        <v>1832</v>
      </c>
      <c r="G361" s="80" t="s">
        <v>1860</v>
      </c>
      <c r="H361" s="80" t="s">
        <v>1834</v>
      </c>
      <c r="I361" s="80" t="s">
        <v>1861</v>
      </c>
      <c r="J361" s="80" t="s">
        <v>1836</v>
      </c>
      <c r="K361" s="80">
        <v>2</v>
      </c>
      <c r="L361" s="85">
        <v>27295</v>
      </c>
      <c r="M361" s="80">
        <v>0</v>
      </c>
      <c r="N361" s="80">
        <v>7.5</v>
      </c>
      <c r="O361" s="80" t="s">
        <v>372</v>
      </c>
      <c r="P361" s="80" t="s">
        <v>1837</v>
      </c>
      <c r="Q361" s="80" t="s">
        <v>643</v>
      </c>
      <c r="R361" s="85">
        <f t="shared" si="65"/>
        <v>54590</v>
      </c>
      <c r="S361" s="85">
        <f t="shared" si="66"/>
        <v>0</v>
      </c>
      <c r="T361" s="85">
        <f t="shared" si="67"/>
        <v>54590</v>
      </c>
      <c r="U361" s="80">
        <f t="shared" si="68"/>
        <v>4094.25</v>
      </c>
      <c r="V361" s="85">
        <f t="shared" si="69"/>
        <v>58684.25</v>
      </c>
      <c r="W361" s="81">
        <v>7.4999999999999997E-2</v>
      </c>
      <c r="X361" s="85">
        <f t="shared" si="77"/>
        <v>4094.25</v>
      </c>
      <c r="Y361" s="80">
        <v>2000</v>
      </c>
      <c r="Z361" s="85">
        <f t="shared" si="75"/>
        <v>60684.25</v>
      </c>
      <c r="AA361" s="80" t="str" cm="1">
        <f t="array" ref="AA361">_xlfn.IFS(V361&gt;=150000,"High Cost",V361&gt;=0,"Normal Cost")</f>
        <v>Normal Cost</v>
      </c>
      <c r="AB361" s="85">
        <f t="shared" si="70"/>
        <v>0</v>
      </c>
      <c r="AC361" s="84">
        <f t="shared" si="71"/>
        <v>58684.25</v>
      </c>
      <c r="AD361" s="80" t="str" cm="1">
        <f t="array" ref="AD361">_xlfn.IFS(E361&gt;=60,"Senior ",E361&gt;=18,"Adult",E361&gt;=0,"Child")</f>
        <v>Adult</v>
      </c>
      <c r="AE361" s="80" t="str">
        <f t="shared" si="72"/>
        <v>June</v>
      </c>
      <c r="AF361" s="80" t="str">
        <f t="shared" si="73"/>
        <v>00360</v>
      </c>
      <c r="AG361" s="80" t="str">
        <f t="shared" si="74"/>
        <v>Ifeanyi-Female</v>
      </c>
      <c r="AH361" s="85">
        <f t="shared" si="76"/>
        <v>112153.55602395827</v>
      </c>
    </row>
    <row r="362" spans="1:34" x14ac:dyDescent="0.3">
      <c r="A362" s="83">
        <v>45824</v>
      </c>
      <c r="B362" s="80" t="s">
        <v>2235</v>
      </c>
      <c r="C362" s="80" t="s">
        <v>1871</v>
      </c>
      <c r="D362" s="80" t="s">
        <v>1847</v>
      </c>
      <c r="E362" s="80">
        <v>69</v>
      </c>
      <c r="F362" s="80" t="s">
        <v>1848</v>
      </c>
      <c r="G362" s="80" t="s">
        <v>1849</v>
      </c>
      <c r="H362" s="80" t="s">
        <v>1850</v>
      </c>
      <c r="I362" s="80" t="s">
        <v>1851</v>
      </c>
      <c r="J362" s="80" t="s">
        <v>1836</v>
      </c>
      <c r="K362" s="80">
        <v>3</v>
      </c>
      <c r="L362" s="85">
        <v>10372</v>
      </c>
      <c r="M362" s="80">
        <v>5</v>
      </c>
      <c r="N362" s="80">
        <v>7.5</v>
      </c>
      <c r="O362" s="80" t="s">
        <v>392</v>
      </c>
      <c r="P362" s="80" t="s">
        <v>1852</v>
      </c>
      <c r="Q362" s="80" t="s">
        <v>665</v>
      </c>
      <c r="R362" s="85">
        <f t="shared" si="65"/>
        <v>31116</v>
      </c>
      <c r="S362" s="85">
        <f t="shared" si="66"/>
        <v>1555.8000000000002</v>
      </c>
      <c r="T362" s="85">
        <f t="shared" si="67"/>
        <v>29560.2</v>
      </c>
      <c r="U362" s="80">
        <f t="shared" si="68"/>
        <v>2217.0149999999999</v>
      </c>
      <c r="V362" s="85">
        <f t="shared" si="69"/>
        <v>31777.215</v>
      </c>
      <c r="W362" s="81">
        <v>7.4999999999999997E-2</v>
      </c>
      <c r="X362" s="85">
        <f t="shared" si="77"/>
        <v>2217.0149999999999</v>
      </c>
      <c r="Y362" s="80">
        <v>2000</v>
      </c>
      <c r="Z362" s="85">
        <f t="shared" si="75"/>
        <v>33777.214999999997</v>
      </c>
      <c r="AA362" s="80" t="str" cm="1">
        <f t="array" ref="AA362">_xlfn.IFS(V362&gt;=150000,"High Cost",V362&gt;=0,"Normal Cost")</f>
        <v>Normal Cost</v>
      </c>
      <c r="AB362" s="85">
        <f t="shared" si="70"/>
        <v>0</v>
      </c>
      <c r="AC362" s="84">
        <f t="shared" si="71"/>
        <v>31777.215</v>
      </c>
      <c r="AD362" s="80" t="str" cm="1">
        <f t="array" ref="AD362">_xlfn.IFS(E362&gt;=60,"Senior ",E362&gt;=18,"Adult",E362&gt;=0,"Child")</f>
        <v xml:space="preserve">Senior </v>
      </c>
      <c r="AE362" s="80" t="str">
        <f t="shared" si="72"/>
        <v>June</v>
      </c>
      <c r="AF362" s="80" t="str">
        <f t="shared" si="73"/>
        <v>00361</v>
      </c>
      <c r="AG362" s="80" t="str">
        <f t="shared" si="74"/>
        <v>Farouk-Male</v>
      </c>
      <c r="AH362" s="85">
        <f t="shared" si="76"/>
        <v>112153.55602395827</v>
      </c>
    </row>
    <row r="363" spans="1:34" x14ac:dyDescent="0.3">
      <c r="A363" s="83">
        <v>45864</v>
      </c>
      <c r="B363" s="80" t="s">
        <v>2236</v>
      </c>
      <c r="C363" s="80" t="s">
        <v>1877</v>
      </c>
      <c r="D363" s="80" t="s">
        <v>1831</v>
      </c>
      <c r="E363" s="80">
        <v>17</v>
      </c>
      <c r="F363" s="80" t="s">
        <v>1832</v>
      </c>
      <c r="G363" s="80" t="s">
        <v>1833</v>
      </c>
      <c r="H363" s="80" t="s">
        <v>1834</v>
      </c>
      <c r="I363" s="80" t="s">
        <v>1851</v>
      </c>
      <c r="J363" s="80" t="s">
        <v>1836</v>
      </c>
      <c r="K363" s="80">
        <v>3</v>
      </c>
      <c r="L363" s="85">
        <v>42885</v>
      </c>
      <c r="M363" s="80">
        <v>5</v>
      </c>
      <c r="N363" s="80">
        <v>7.5</v>
      </c>
      <c r="O363" s="80" t="s">
        <v>392</v>
      </c>
      <c r="P363" s="80" t="s">
        <v>1844</v>
      </c>
      <c r="Q363" s="80" t="s">
        <v>636</v>
      </c>
      <c r="R363" s="85">
        <f t="shared" si="65"/>
        <v>128655</v>
      </c>
      <c r="S363" s="85">
        <f t="shared" si="66"/>
        <v>6432.75</v>
      </c>
      <c r="T363" s="85">
        <f t="shared" si="67"/>
        <v>122222.25</v>
      </c>
      <c r="U363" s="80">
        <f t="shared" si="68"/>
        <v>9166.6687499999989</v>
      </c>
      <c r="V363" s="85">
        <f t="shared" si="69"/>
        <v>131388.91875000001</v>
      </c>
      <c r="W363" s="81">
        <v>7.4999999999999997E-2</v>
      </c>
      <c r="X363" s="85">
        <f t="shared" si="77"/>
        <v>9166.6687499999989</v>
      </c>
      <c r="Y363" s="80">
        <v>2000</v>
      </c>
      <c r="Z363" s="85">
        <f t="shared" si="75"/>
        <v>133388.91875000001</v>
      </c>
      <c r="AA363" s="80" t="str" cm="1">
        <f t="array" ref="AA363">_xlfn.IFS(V363&gt;=150000,"High Cost",V363&gt;=0,"Normal Cost")</f>
        <v>Normal Cost</v>
      </c>
      <c r="AB363" s="85">
        <f t="shared" si="70"/>
        <v>13138.891875000001</v>
      </c>
      <c r="AC363" s="84">
        <f t="shared" si="71"/>
        <v>118250.02687500001</v>
      </c>
      <c r="AD363" s="80" t="str" cm="1">
        <f t="array" ref="AD363">_xlfn.IFS(E363&gt;=60,"Senior ",E363&gt;=18,"Adult",E363&gt;=0,"Child")</f>
        <v>Child</v>
      </c>
      <c r="AE363" s="80" t="str">
        <f t="shared" si="72"/>
        <v>July</v>
      </c>
      <c r="AF363" s="80" t="str">
        <f t="shared" si="73"/>
        <v>00362</v>
      </c>
      <c r="AG363" s="80" t="str">
        <f t="shared" si="74"/>
        <v>Chiamaka-Female</v>
      </c>
      <c r="AH363" s="85">
        <f t="shared" si="76"/>
        <v>112153.55602395827</v>
      </c>
    </row>
    <row r="364" spans="1:34" x14ac:dyDescent="0.3">
      <c r="A364" s="83">
        <v>45866</v>
      </c>
      <c r="B364" s="80" t="s">
        <v>2237</v>
      </c>
      <c r="C364" s="80" t="s">
        <v>1863</v>
      </c>
      <c r="D364" s="80" t="s">
        <v>1847</v>
      </c>
      <c r="E364" s="80">
        <v>57</v>
      </c>
      <c r="F364" s="80" t="s">
        <v>1855</v>
      </c>
      <c r="G364" s="80" t="s">
        <v>1878</v>
      </c>
      <c r="H364" s="80" t="s">
        <v>1857</v>
      </c>
      <c r="I364" s="80" t="s">
        <v>1835</v>
      </c>
      <c r="J364" s="80" t="s">
        <v>1848</v>
      </c>
      <c r="K364" s="80">
        <v>2</v>
      </c>
      <c r="L364" s="85">
        <v>71189</v>
      </c>
      <c r="M364" s="80">
        <v>5</v>
      </c>
      <c r="N364" s="80">
        <v>7.5</v>
      </c>
      <c r="O364" s="80" t="s">
        <v>384</v>
      </c>
      <c r="P364" s="80" t="s">
        <v>1852</v>
      </c>
      <c r="Q364" s="80" t="s">
        <v>643</v>
      </c>
      <c r="R364" s="85">
        <f t="shared" si="65"/>
        <v>142378</v>
      </c>
      <c r="S364" s="85">
        <f t="shared" si="66"/>
        <v>7118.9000000000005</v>
      </c>
      <c r="T364" s="85">
        <f t="shared" si="67"/>
        <v>135259.1</v>
      </c>
      <c r="U364" s="80">
        <f t="shared" si="68"/>
        <v>10144.432500000001</v>
      </c>
      <c r="V364" s="85">
        <f t="shared" si="69"/>
        <v>145403.5325</v>
      </c>
      <c r="W364" s="81">
        <v>7.4999999999999997E-2</v>
      </c>
      <c r="X364" s="85">
        <f t="shared" si="77"/>
        <v>10144.432500000001</v>
      </c>
      <c r="Y364" s="80">
        <v>2000</v>
      </c>
      <c r="Z364" s="85">
        <f t="shared" si="75"/>
        <v>147403.5325</v>
      </c>
      <c r="AA364" s="80" t="str" cm="1">
        <f t="array" ref="AA364">_xlfn.IFS(V364&gt;=150000,"High Cost",V364&gt;=0,"Normal Cost")</f>
        <v>Normal Cost</v>
      </c>
      <c r="AB364" s="85">
        <f t="shared" si="70"/>
        <v>0</v>
      </c>
      <c r="AC364" s="84">
        <f t="shared" si="71"/>
        <v>145403.5325</v>
      </c>
      <c r="AD364" s="80" t="str" cm="1">
        <f t="array" ref="AD364">_xlfn.IFS(E364&gt;=60,"Senior ",E364&gt;=18,"Adult",E364&gt;=0,"Child")</f>
        <v>Adult</v>
      </c>
      <c r="AE364" s="80" t="str">
        <f t="shared" si="72"/>
        <v>July</v>
      </c>
      <c r="AF364" s="80" t="str">
        <f t="shared" si="73"/>
        <v>00363</v>
      </c>
      <c r="AG364" s="80" t="str">
        <f t="shared" si="74"/>
        <v>Esther-Male</v>
      </c>
      <c r="AH364" s="85">
        <f t="shared" si="76"/>
        <v>112153.55602395827</v>
      </c>
    </row>
    <row r="365" spans="1:34" x14ac:dyDescent="0.3">
      <c r="A365" s="83">
        <v>45821</v>
      </c>
      <c r="B365" s="80" t="s">
        <v>2238</v>
      </c>
      <c r="C365" s="80" t="s">
        <v>1871</v>
      </c>
      <c r="D365" s="80" t="s">
        <v>1831</v>
      </c>
      <c r="E365" s="80">
        <v>37</v>
      </c>
      <c r="F365" s="80" t="s">
        <v>1840</v>
      </c>
      <c r="G365" s="80" t="s">
        <v>1841</v>
      </c>
      <c r="H365" s="80" t="s">
        <v>1842</v>
      </c>
      <c r="I365" s="80" t="s">
        <v>1851</v>
      </c>
      <c r="J365" s="80" t="s">
        <v>1848</v>
      </c>
      <c r="K365" s="80">
        <v>1</v>
      </c>
      <c r="L365" s="85">
        <v>25001</v>
      </c>
      <c r="M365" s="80">
        <v>0</v>
      </c>
      <c r="N365" s="80">
        <v>7.5</v>
      </c>
      <c r="O365" s="80" t="s">
        <v>384</v>
      </c>
      <c r="P365" s="80" t="s">
        <v>1837</v>
      </c>
      <c r="Q365" s="80" t="s">
        <v>649</v>
      </c>
      <c r="R365" s="85">
        <f t="shared" si="65"/>
        <v>25001</v>
      </c>
      <c r="S365" s="85">
        <f t="shared" si="66"/>
        <v>0</v>
      </c>
      <c r="T365" s="85">
        <f t="shared" si="67"/>
        <v>25001</v>
      </c>
      <c r="U365" s="80">
        <f t="shared" si="68"/>
        <v>1875.0749999999998</v>
      </c>
      <c r="V365" s="85">
        <f t="shared" si="69"/>
        <v>26876.075000000001</v>
      </c>
      <c r="W365" s="81">
        <v>7.4999999999999997E-2</v>
      </c>
      <c r="X365" s="85">
        <f t="shared" si="77"/>
        <v>1875.0749999999998</v>
      </c>
      <c r="Y365" s="80">
        <v>2000</v>
      </c>
      <c r="Z365" s="85">
        <f t="shared" si="75"/>
        <v>28876.075000000001</v>
      </c>
      <c r="AA365" s="80" t="str" cm="1">
        <f t="array" ref="AA365">_xlfn.IFS(V365&gt;=150000,"High Cost",V365&gt;=0,"Normal Cost")</f>
        <v>Normal Cost</v>
      </c>
      <c r="AB365" s="85">
        <f t="shared" si="70"/>
        <v>0</v>
      </c>
      <c r="AC365" s="84">
        <f t="shared" si="71"/>
        <v>26876.075000000001</v>
      </c>
      <c r="AD365" s="80" t="str" cm="1">
        <f t="array" ref="AD365">_xlfn.IFS(E365&gt;=60,"Senior ",E365&gt;=18,"Adult",E365&gt;=0,"Child")</f>
        <v>Adult</v>
      </c>
      <c r="AE365" s="80" t="str">
        <f t="shared" si="72"/>
        <v>June</v>
      </c>
      <c r="AF365" s="80" t="str">
        <f t="shared" si="73"/>
        <v>00364</v>
      </c>
      <c r="AG365" s="80" t="str">
        <f t="shared" si="74"/>
        <v>Farouk-Female</v>
      </c>
      <c r="AH365" s="85">
        <f t="shared" si="76"/>
        <v>112153.55602395827</v>
      </c>
    </row>
    <row r="366" spans="1:34" x14ac:dyDescent="0.3">
      <c r="A366" s="83">
        <v>45862</v>
      </c>
      <c r="B366" s="80" t="s">
        <v>2239</v>
      </c>
      <c r="C366" s="80" t="s">
        <v>1880</v>
      </c>
      <c r="D366" s="80" t="s">
        <v>1847</v>
      </c>
      <c r="E366" s="80">
        <v>63</v>
      </c>
      <c r="F366" s="80" t="s">
        <v>1872</v>
      </c>
      <c r="G366" s="80" t="s">
        <v>1886</v>
      </c>
      <c r="H366" s="80" t="s">
        <v>1887</v>
      </c>
      <c r="I366" s="80" t="s">
        <v>1843</v>
      </c>
      <c r="J366" s="80" t="s">
        <v>1836</v>
      </c>
      <c r="K366" s="80">
        <v>3</v>
      </c>
      <c r="L366" s="85">
        <v>66007</v>
      </c>
      <c r="M366" s="80">
        <v>5</v>
      </c>
      <c r="N366" s="80">
        <v>7.5</v>
      </c>
      <c r="O366" s="80" t="s">
        <v>384</v>
      </c>
      <c r="P366" s="80" t="s">
        <v>1844</v>
      </c>
      <c r="Q366" s="80" t="s">
        <v>649</v>
      </c>
      <c r="R366" s="85">
        <f t="shared" si="65"/>
        <v>198021</v>
      </c>
      <c r="S366" s="85">
        <f t="shared" si="66"/>
        <v>9901.0500000000011</v>
      </c>
      <c r="T366" s="85">
        <f t="shared" si="67"/>
        <v>188119.95</v>
      </c>
      <c r="U366" s="80">
        <f t="shared" si="68"/>
        <v>14108.99625</v>
      </c>
      <c r="V366" s="85">
        <f t="shared" si="69"/>
        <v>202228.94625000001</v>
      </c>
      <c r="W366" s="81">
        <v>7.4999999999999997E-2</v>
      </c>
      <c r="X366" s="85">
        <f t="shared" si="77"/>
        <v>14108.99625</v>
      </c>
      <c r="Y366" s="80">
        <v>2000</v>
      </c>
      <c r="Z366" s="85">
        <f t="shared" si="75"/>
        <v>204228.94625000001</v>
      </c>
      <c r="AA366" s="80" t="str" cm="1">
        <f t="array" ref="AA366">_xlfn.IFS(V366&gt;=150000,"High Cost",V366&gt;=0,"Normal Cost")</f>
        <v>High Cost</v>
      </c>
      <c r="AB366" s="85">
        <f t="shared" si="70"/>
        <v>20222.894625000001</v>
      </c>
      <c r="AC366" s="84">
        <f t="shared" si="71"/>
        <v>182006.05162500002</v>
      </c>
      <c r="AD366" s="80" t="str" cm="1">
        <f t="array" ref="AD366">_xlfn.IFS(E366&gt;=60,"Senior ",E366&gt;=18,"Adult",E366&gt;=0,"Child")</f>
        <v xml:space="preserve">Senior </v>
      </c>
      <c r="AE366" s="80" t="str">
        <f t="shared" si="72"/>
        <v>July</v>
      </c>
      <c r="AF366" s="80" t="str">
        <f t="shared" si="73"/>
        <v>00365</v>
      </c>
      <c r="AG366" s="80" t="str">
        <f t="shared" si="74"/>
        <v>Daniel-Male</v>
      </c>
      <c r="AH366" s="85">
        <f t="shared" si="76"/>
        <v>112153.55602395827</v>
      </c>
    </row>
    <row r="367" spans="1:34" x14ac:dyDescent="0.3">
      <c r="A367" s="83">
        <v>45855</v>
      </c>
      <c r="B367" s="80" t="s">
        <v>2240</v>
      </c>
      <c r="C367" s="80" t="s">
        <v>1884</v>
      </c>
      <c r="D367" s="80" t="s">
        <v>1847</v>
      </c>
      <c r="E367" s="80">
        <v>41</v>
      </c>
      <c r="F367" s="80" t="s">
        <v>1840</v>
      </c>
      <c r="G367" s="80" t="s">
        <v>1841</v>
      </c>
      <c r="H367" s="80" t="s">
        <v>1842</v>
      </c>
      <c r="I367" s="80" t="s">
        <v>1866</v>
      </c>
      <c r="J367" s="80" t="s">
        <v>1836</v>
      </c>
      <c r="K367" s="80">
        <v>5</v>
      </c>
      <c r="L367" s="85">
        <v>59433</v>
      </c>
      <c r="M367" s="80">
        <v>0</v>
      </c>
      <c r="N367" s="80">
        <v>7.5</v>
      </c>
      <c r="O367" s="80" t="s">
        <v>372</v>
      </c>
      <c r="P367" s="80" t="s">
        <v>1837</v>
      </c>
      <c r="Q367" s="80" t="s">
        <v>649</v>
      </c>
      <c r="R367" s="85">
        <f t="shared" si="65"/>
        <v>297165</v>
      </c>
      <c r="S367" s="85">
        <f t="shared" si="66"/>
        <v>0</v>
      </c>
      <c r="T367" s="85">
        <f t="shared" si="67"/>
        <v>297165</v>
      </c>
      <c r="U367" s="80">
        <f t="shared" si="68"/>
        <v>22287.375</v>
      </c>
      <c r="V367" s="85">
        <f t="shared" si="69"/>
        <v>319452.375</v>
      </c>
      <c r="W367" s="81">
        <v>7.4999999999999997E-2</v>
      </c>
      <c r="X367" s="85">
        <f t="shared" si="77"/>
        <v>22287.375</v>
      </c>
      <c r="Y367" s="80">
        <v>2000</v>
      </c>
      <c r="Z367" s="85">
        <f t="shared" si="75"/>
        <v>321452.375</v>
      </c>
      <c r="AA367" s="80" t="str" cm="1">
        <f t="array" ref="AA367">_xlfn.IFS(V367&gt;=150000,"High Cost",V367&gt;=0,"Normal Cost")</f>
        <v>High Cost</v>
      </c>
      <c r="AB367" s="85">
        <f t="shared" si="70"/>
        <v>0</v>
      </c>
      <c r="AC367" s="84">
        <f t="shared" si="71"/>
        <v>319452.375</v>
      </c>
      <c r="AD367" s="80" t="str" cm="1">
        <f t="array" ref="AD367">_xlfn.IFS(E367&gt;=60,"Senior ",E367&gt;=18,"Adult",E367&gt;=0,"Child")</f>
        <v>Adult</v>
      </c>
      <c r="AE367" s="80" t="str">
        <f t="shared" si="72"/>
        <v>July</v>
      </c>
      <c r="AF367" s="80" t="str">
        <f t="shared" si="73"/>
        <v>00366</v>
      </c>
      <c r="AG367" s="80" t="str">
        <f t="shared" si="74"/>
        <v>Kabir-Male</v>
      </c>
      <c r="AH367" s="85">
        <f t="shared" si="76"/>
        <v>112153.55602395827</v>
      </c>
    </row>
    <row r="368" spans="1:34" x14ac:dyDescent="0.3">
      <c r="A368" s="83">
        <v>45843</v>
      </c>
      <c r="B368" s="80" t="s">
        <v>2241</v>
      </c>
      <c r="C368" s="80" t="s">
        <v>1839</v>
      </c>
      <c r="D368" s="80" t="s">
        <v>1847</v>
      </c>
      <c r="E368" s="80">
        <v>70</v>
      </c>
      <c r="F368" s="80" t="s">
        <v>1872</v>
      </c>
      <c r="G368" s="80" t="s">
        <v>1886</v>
      </c>
      <c r="H368" s="80" t="s">
        <v>1887</v>
      </c>
      <c r="I368" s="80" t="s">
        <v>1866</v>
      </c>
      <c r="J368" s="80" t="s">
        <v>1836</v>
      </c>
      <c r="K368" s="80">
        <v>2</v>
      </c>
      <c r="L368" s="85">
        <v>52790</v>
      </c>
      <c r="M368" s="80">
        <v>15</v>
      </c>
      <c r="N368" s="80">
        <v>7.5</v>
      </c>
      <c r="O368" s="80" t="s">
        <v>392</v>
      </c>
      <c r="P368" s="80" t="s">
        <v>1852</v>
      </c>
      <c r="Q368" s="80" t="s">
        <v>649</v>
      </c>
      <c r="R368" s="85">
        <f t="shared" si="65"/>
        <v>105580</v>
      </c>
      <c r="S368" s="85">
        <f t="shared" si="66"/>
        <v>15837</v>
      </c>
      <c r="T368" s="85">
        <f t="shared" si="67"/>
        <v>89743</v>
      </c>
      <c r="U368" s="80">
        <f t="shared" si="68"/>
        <v>6730.7249999999995</v>
      </c>
      <c r="V368" s="85">
        <f t="shared" si="69"/>
        <v>96473.725000000006</v>
      </c>
      <c r="W368" s="81">
        <v>7.4999999999999997E-2</v>
      </c>
      <c r="X368" s="85">
        <f t="shared" si="77"/>
        <v>6730.7249999999995</v>
      </c>
      <c r="Y368" s="80">
        <v>2000</v>
      </c>
      <c r="Z368" s="85">
        <f t="shared" si="75"/>
        <v>98473.725000000006</v>
      </c>
      <c r="AA368" s="80" t="str" cm="1">
        <f t="array" ref="AA368">_xlfn.IFS(V368&gt;=150000,"High Cost",V368&gt;=0,"Normal Cost")</f>
        <v>Normal Cost</v>
      </c>
      <c r="AB368" s="85">
        <f t="shared" si="70"/>
        <v>0</v>
      </c>
      <c r="AC368" s="84">
        <f t="shared" si="71"/>
        <v>96473.725000000006</v>
      </c>
      <c r="AD368" s="80" t="str" cm="1">
        <f t="array" ref="AD368">_xlfn.IFS(E368&gt;=60,"Senior ",E368&gt;=18,"Adult",E368&gt;=0,"Child")</f>
        <v xml:space="preserve">Senior </v>
      </c>
      <c r="AE368" s="80" t="str">
        <f t="shared" si="72"/>
        <v>July</v>
      </c>
      <c r="AF368" s="80" t="str">
        <f t="shared" si="73"/>
        <v>00367</v>
      </c>
      <c r="AG368" s="80" t="str">
        <f t="shared" si="74"/>
        <v>Bello-Male</v>
      </c>
      <c r="AH368" s="85">
        <f t="shared" si="76"/>
        <v>112153.55602395827</v>
      </c>
    </row>
    <row r="369" spans="1:34" x14ac:dyDescent="0.3">
      <c r="A369" s="83">
        <v>45843</v>
      </c>
      <c r="B369" s="80" t="s">
        <v>2242</v>
      </c>
      <c r="C369" s="80" t="s">
        <v>1880</v>
      </c>
      <c r="D369" s="80" t="s">
        <v>1831</v>
      </c>
      <c r="E369" s="80">
        <v>79</v>
      </c>
      <c r="F369" s="80" t="s">
        <v>1864</v>
      </c>
      <c r="G369" s="80" t="s">
        <v>1868</v>
      </c>
      <c r="H369" s="80" t="s">
        <v>1869</v>
      </c>
      <c r="I369" s="80" t="s">
        <v>1861</v>
      </c>
      <c r="J369" s="80" t="s">
        <v>1858</v>
      </c>
      <c r="K369" s="80">
        <v>2</v>
      </c>
      <c r="L369" s="85">
        <v>19260</v>
      </c>
      <c r="M369" s="80">
        <v>0</v>
      </c>
      <c r="N369" s="80">
        <v>7.5</v>
      </c>
      <c r="O369" s="80" t="s">
        <v>392</v>
      </c>
      <c r="P369" s="80" t="s">
        <v>1844</v>
      </c>
      <c r="Q369" s="80" t="s">
        <v>649</v>
      </c>
      <c r="R369" s="85">
        <f t="shared" si="65"/>
        <v>38520</v>
      </c>
      <c r="S369" s="85">
        <f t="shared" si="66"/>
        <v>0</v>
      </c>
      <c r="T369" s="85">
        <f t="shared" si="67"/>
        <v>38520</v>
      </c>
      <c r="U369" s="80">
        <f t="shared" si="68"/>
        <v>2889</v>
      </c>
      <c r="V369" s="85">
        <f t="shared" si="69"/>
        <v>41409</v>
      </c>
      <c r="W369" s="81">
        <v>7.4999999999999997E-2</v>
      </c>
      <c r="X369" s="85">
        <f t="shared" si="77"/>
        <v>2889</v>
      </c>
      <c r="Y369" s="80">
        <v>2000</v>
      </c>
      <c r="Z369" s="85">
        <f t="shared" si="75"/>
        <v>43409</v>
      </c>
      <c r="AA369" s="80" t="str" cm="1">
        <f t="array" ref="AA369">_xlfn.IFS(V369&gt;=150000,"High Cost",V369&gt;=0,"Normal Cost")</f>
        <v>Normal Cost</v>
      </c>
      <c r="AB369" s="85">
        <f t="shared" si="70"/>
        <v>4140.9000000000005</v>
      </c>
      <c r="AC369" s="84">
        <f t="shared" si="71"/>
        <v>37268.1</v>
      </c>
      <c r="AD369" s="80" t="str" cm="1">
        <f t="array" ref="AD369">_xlfn.IFS(E369&gt;=60,"Senior ",E369&gt;=18,"Adult",E369&gt;=0,"Child")</f>
        <v xml:space="preserve">Senior </v>
      </c>
      <c r="AE369" s="80" t="str">
        <f t="shared" si="72"/>
        <v>July</v>
      </c>
      <c r="AF369" s="80" t="str">
        <f t="shared" si="73"/>
        <v>00368</v>
      </c>
      <c r="AG369" s="80" t="str">
        <f t="shared" si="74"/>
        <v>Daniel-Female</v>
      </c>
      <c r="AH369" s="85">
        <f t="shared" si="76"/>
        <v>112153.55602395827</v>
      </c>
    </row>
    <row r="370" spans="1:34" x14ac:dyDescent="0.3">
      <c r="A370" s="83">
        <v>45811</v>
      </c>
      <c r="B370" s="80" t="s">
        <v>2243</v>
      </c>
      <c r="C370" s="80" t="s">
        <v>1830</v>
      </c>
      <c r="D370" s="80" t="s">
        <v>1847</v>
      </c>
      <c r="E370" s="80">
        <v>62</v>
      </c>
      <c r="F370" s="80" t="s">
        <v>1832</v>
      </c>
      <c r="G370" s="80" t="s">
        <v>1833</v>
      </c>
      <c r="H370" s="80" t="s">
        <v>1834</v>
      </c>
      <c r="I370" s="80" t="s">
        <v>1843</v>
      </c>
      <c r="J370" s="80" t="s">
        <v>1848</v>
      </c>
      <c r="K370" s="80">
        <v>5</v>
      </c>
      <c r="L370" s="85">
        <v>57100</v>
      </c>
      <c r="M370" s="80">
        <v>5</v>
      </c>
      <c r="N370" s="80">
        <v>7.5</v>
      </c>
      <c r="O370" s="80" t="s">
        <v>392</v>
      </c>
      <c r="P370" s="80" t="s">
        <v>1837</v>
      </c>
      <c r="Q370" s="80" t="s">
        <v>636</v>
      </c>
      <c r="R370" s="85">
        <f t="shared" si="65"/>
        <v>285500</v>
      </c>
      <c r="S370" s="85">
        <f t="shared" si="66"/>
        <v>14275</v>
      </c>
      <c r="T370" s="85">
        <f t="shared" si="67"/>
        <v>271225</v>
      </c>
      <c r="U370" s="80">
        <f t="shared" si="68"/>
        <v>20341.875</v>
      </c>
      <c r="V370" s="85">
        <f t="shared" si="69"/>
        <v>291566.875</v>
      </c>
      <c r="W370" s="81">
        <v>7.4999999999999997E-2</v>
      </c>
      <c r="X370" s="85">
        <f t="shared" si="77"/>
        <v>20341.875</v>
      </c>
      <c r="Y370" s="80">
        <v>2000</v>
      </c>
      <c r="Z370" s="85">
        <f t="shared" si="75"/>
        <v>293566.875</v>
      </c>
      <c r="AA370" s="80" t="str" cm="1">
        <f t="array" ref="AA370">_xlfn.IFS(V370&gt;=150000,"High Cost",V370&gt;=0,"Normal Cost")</f>
        <v>High Cost</v>
      </c>
      <c r="AB370" s="85">
        <f t="shared" si="70"/>
        <v>0</v>
      </c>
      <c r="AC370" s="84">
        <f t="shared" si="71"/>
        <v>291566.875</v>
      </c>
      <c r="AD370" s="80" t="str" cm="1">
        <f t="array" ref="AD370">_xlfn.IFS(E370&gt;=60,"Senior ",E370&gt;=18,"Adult",E370&gt;=0,"Child")</f>
        <v xml:space="preserve">Senior </v>
      </c>
      <c r="AE370" s="80" t="str">
        <f t="shared" si="72"/>
        <v>June</v>
      </c>
      <c r="AF370" s="80" t="str">
        <f t="shared" si="73"/>
        <v>00369</v>
      </c>
      <c r="AG370" s="80" t="str">
        <f t="shared" si="74"/>
        <v>Joy-Male</v>
      </c>
      <c r="AH370" s="85">
        <f t="shared" si="76"/>
        <v>112153.55602395827</v>
      </c>
    </row>
    <row r="371" spans="1:34" x14ac:dyDescent="0.3">
      <c r="A371" s="83">
        <v>45859</v>
      </c>
      <c r="B371" s="80" t="s">
        <v>2244</v>
      </c>
      <c r="C371" s="80" t="s">
        <v>106</v>
      </c>
      <c r="D371" s="80" t="s">
        <v>1847</v>
      </c>
      <c r="E371" s="80">
        <v>61</v>
      </c>
      <c r="F371" s="80" t="s">
        <v>1872</v>
      </c>
      <c r="G371" s="80" t="s">
        <v>1886</v>
      </c>
      <c r="H371" s="80" t="s">
        <v>1887</v>
      </c>
      <c r="I371" s="80" t="s">
        <v>1835</v>
      </c>
      <c r="J371" s="80" t="s">
        <v>1836</v>
      </c>
      <c r="K371" s="80">
        <v>1</v>
      </c>
      <c r="L371" s="85">
        <v>69159</v>
      </c>
      <c r="M371" s="80">
        <v>10</v>
      </c>
      <c r="N371" s="80">
        <v>7.5</v>
      </c>
      <c r="O371" s="80" t="s">
        <v>372</v>
      </c>
      <c r="P371" s="80" t="s">
        <v>1844</v>
      </c>
      <c r="Q371" s="80" t="s">
        <v>649</v>
      </c>
      <c r="R371" s="85">
        <f t="shared" si="65"/>
        <v>69159</v>
      </c>
      <c r="S371" s="85">
        <f t="shared" si="66"/>
        <v>6915.9000000000005</v>
      </c>
      <c r="T371" s="85">
        <f t="shared" si="67"/>
        <v>62243.1</v>
      </c>
      <c r="U371" s="80">
        <f t="shared" si="68"/>
        <v>4668.2325000000001</v>
      </c>
      <c r="V371" s="85">
        <f t="shared" si="69"/>
        <v>66911.332500000004</v>
      </c>
      <c r="W371" s="81">
        <v>7.4999999999999997E-2</v>
      </c>
      <c r="X371" s="85">
        <f t="shared" si="77"/>
        <v>4668.2325000000001</v>
      </c>
      <c r="Y371" s="80">
        <v>2000</v>
      </c>
      <c r="Z371" s="85">
        <f t="shared" si="75"/>
        <v>68911.332500000004</v>
      </c>
      <c r="AA371" s="80" t="str" cm="1">
        <f t="array" ref="AA371">_xlfn.IFS(V371&gt;=150000,"High Cost",V371&gt;=0,"Normal Cost")</f>
        <v>Normal Cost</v>
      </c>
      <c r="AB371" s="85">
        <f t="shared" si="70"/>
        <v>6691.1332500000008</v>
      </c>
      <c r="AC371" s="84">
        <f t="shared" si="71"/>
        <v>60220.199250000005</v>
      </c>
      <c r="AD371" s="80" t="str" cm="1">
        <f t="array" ref="AD371">_xlfn.IFS(E371&gt;=60,"Senior ",E371&gt;=18,"Adult",E371&gt;=0,"Child")</f>
        <v xml:space="preserve">Senior </v>
      </c>
      <c r="AE371" s="80" t="str">
        <f t="shared" si="72"/>
        <v>July</v>
      </c>
      <c r="AF371" s="80" t="str">
        <f t="shared" si="73"/>
        <v>00370</v>
      </c>
      <c r="AG371" s="80" t="str">
        <f t="shared" si="74"/>
        <v>Aisha-Male</v>
      </c>
      <c r="AH371" s="85">
        <f t="shared" si="76"/>
        <v>112153.55602395827</v>
      </c>
    </row>
    <row r="372" spans="1:34" x14ac:dyDescent="0.3">
      <c r="A372" s="83">
        <v>45823</v>
      </c>
      <c r="B372" s="80" t="s">
        <v>2245</v>
      </c>
      <c r="C372" s="80" t="s">
        <v>1830</v>
      </c>
      <c r="D372" s="80" t="s">
        <v>1847</v>
      </c>
      <c r="E372" s="80">
        <v>37</v>
      </c>
      <c r="F372" s="80" t="s">
        <v>1848</v>
      </c>
      <c r="G372" s="80" t="s">
        <v>1849</v>
      </c>
      <c r="H372" s="80" t="s">
        <v>1850</v>
      </c>
      <c r="I372" s="80" t="s">
        <v>1835</v>
      </c>
      <c r="J372" s="80" t="s">
        <v>1836</v>
      </c>
      <c r="K372" s="80">
        <v>5</v>
      </c>
      <c r="L372" s="85">
        <v>25967</v>
      </c>
      <c r="M372" s="80">
        <v>10</v>
      </c>
      <c r="N372" s="80">
        <v>7.5</v>
      </c>
      <c r="O372" s="80" t="s">
        <v>372</v>
      </c>
      <c r="P372" s="80" t="s">
        <v>1837</v>
      </c>
      <c r="Q372" s="80" t="s">
        <v>636</v>
      </c>
      <c r="R372" s="85">
        <f t="shared" si="65"/>
        <v>129835</v>
      </c>
      <c r="S372" s="85">
        <f t="shared" si="66"/>
        <v>12983.5</v>
      </c>
      <c r="T372" s="85">
        <f t="shared" si="67"/>
        <v>116851.5</v>
      </c>
      <c r="U372" s="80">
        <f t="shared" si="68"/>
        <v>8763.8624999999993</v>
      </c>
      <c r="V372" s="85">
        <f t="shared" si="69"/>
        <v>125615.3625</v>
      </c>
      <c r="W372" s="81">
        <v>7.4999999999999997E-2</v>
      </c>
      <c r="X372" s="85">
        <f t="shared" si="77"/>
        <v>8763.8624999999993</v>
      </c>
      <c r="Y372" s="80">
        <v>2000</v>
      </c>
      <c r="Z372" s="85">
        <f t="shared" si="75"/>
        <v>127615.3625</v>
      </c>
      <c r="AA372" s="80" t="str" cm="1">
        <f t="array" ref="AA372">_xlfn.IFS(V372&gt;=150000,"High Cost",V372&gt;=0,"Normal Cost")</f>
        <v>Normal Cost</v>
      </c>
      <c r="AB372" s="85">
        <f t="shared" si="70"/>
        <v>0</v>
      </c>
      <c r="AC372" s="84">
        <f t="shared" si="71"/>
        <v>125615.3625</v>
      </c>
      <c r="AD372" s="80" t="str" cm="1">
        <f t="array" ref="AD372">_xlfn.IFS(E372&gt;=60,"Senior ",E372&gt;=18,"Adult",E372&gt;=0,"Child")</f>
        <v>Adult</v>
      </c>
      <c r="AE372" s="80" t="str">
        <f t="shared" si="72"/>
        <v>June</v>
      </c>
      <c r="AF372" s="80" t="str">
        <f t="shared" si="73"/>
        <v>00371</v>
      </c>
      <c r="AG372" s="80" t="str">
        <f t="shared" si="74"/>
        <v>Joy-Male</v>
      </c>
      <c r="AH372" s="85">
        <f t="shared" si="76"/>
        <v>112153.55602395827</v>
      </c>
    </row>
    <row r="373" spans="1:34" x14ac:dyDescent="0.3">
      <c r="A373" s="83">
        <v>45831</v>
      </c>
      <c r="B373" s="80" t="s">
        <v>2246</v>
      </c>
      <c r="C373" s="80" t="s">
        <v>1884</v>
      </c>
      <c r="D373" s="80" t="s">
        <v>1831</v>
      </c>
      <c r="E373" s="80">
        <v>31</v>
      </c>
      <c r="F373" s="80" t="s">
        <v>1848</v>
      </c>
      <c r="G373" s="80" t="s">
        <v>1849</v>
      </c>
      <c r="H373" s="80" t="s">
        <v>1850</v>
      </c>
      <c r="I373" s="80" t="s">
        <v>1835</v>
      </c>
      <c r="J373" s="80" t="s">
        <v>1836</v>
      </c>
      <c r="K373" s="80">
        <v>1</v>
      </c>
      <c r="L373" s="85">
        <v>64801</v>
      </c>
      <c r="M373" s="80">
        <v>15</v>
      </c>
      <c r="N373" s="80">
        <v>7.5</v>
      </c>
      <c r="O373" s="80" t="s">
        <v>384</v>
      </c>
      <c r="P373" s="80" t="s">
        <v>1837</v>
      </c>
      <c r="Q373" s="80" t="s">
        <v>665</v>
      </c>
      <c r="R373" s="85">
        <f t="shared" si="65"/>
        <v>64801</v>
      </c>
      <c r="S373" s="85">
        <f t="shared" si="66"/>
        <v>9720.15</v>
      </c>
      <c r="T373" s="85">
        <f t="shared" si="67"/>
        <v>55080.85</v>
      </c>
      <c r="U373" s="80">
        <f t="shared" si="68"/>
        <v>4131.0637499999993</v>
      </c>
      <c r="V373" s="85">
        <f t="shared" si="69"/>
        <v>59211.91375</v>
      </c>
      <c r="W373" s="81">
        <v>7.4999999999999997E-2</v>
      </c>
      <c r="X373" s="85">
        <f t="shared" si="77"/>
        <v>4131.0637499999993</v>
      </c>
      <c r="Y373" s="80">
        <v>2000</v>
      </c>
      <c r="Z373" s="85">
        <f t="shared" si="75"/>
        <v>61211.91375</v>
      </c>
      <c r="AA373" s="80" t="str" cm="1">
        <f t="array" ref="AA373">_xlfn.IFS(V373&gt;=150000,"High Cost",V373&gt;=0,"Normal Cost")</f>
        <v>Normal Cost</v>
      </c>
      <c r="AB373" s="85">
        <f t="shared" si="70"/>
        <v>0</v>
      </c>
      <c r="AC373" s="84">
        <f t="shared" si="71"/>
        <v>59211.91375</v>
      </c>
      <c r="AD373" s="80" t="str" cm="1">
        <f t="array" ref="AD373">_xlfn.IFS(E373&gt;=60,"Senior ",E373&gt;=18,"Adult",E373&gt;=0,"Child")</f>
        <v>Adult</v>
      </c>
      <c r="AE373" s="80" t="str">
        <f t="shared" si="72"/>
        <v>June</v>
      </c>
      <c r="AF373" s="80" t="str">
        <f t="shared" si="73"/>
        <v>00372</v>
      </c>
      <c r="AG373" s="80" t="str">
        <f t="shared" si="74"/>
        <v>Kabir-Female</v>
      </c>
      <c r="AH373" s="85">
        <f t="shared" si="76"/>
        <v>112153.55602395827</v>
      </c>
    </row>
    <row r="374" spans="1:34" x14ac:dyDescent="0.3">
      <c r="A374" s="83">
        <v>45835</v>
      </c>
      <c r="B374" s="80" t="s">
        <v>2247</v>
      </c>
      <c r="C374" s="80" t="s">
        <v>1846</v>
      </c>
      <c r="D374" s="80" t="s">
        <v>1831</v>
      </c>
      <c r="E374" s="80">
        <v>29</v>
      </c>
      <c r="F374" s="80" t="s">
        <v>1840</v>
      </c>
      <c r="G374" s="80" t="s">
        <v>1841</v>
      </c>
      <c r="H374" s="80" t="s">
        <v>1842</v>
      </c>
      <c r="I374" s="80" t="s">
        <v>1861</v>
      </c>
      <c r="J374" s="80" t="s">
        <v>1858</v>
      </c>
      <c r="K374" s="80">
        <v>2</v>
      </c>
      <c r="L374" s="85">
        <v>32061</v>
      </c>
      <c r="M374" s="80">
        <v>0</v>
      </c>
      <c r="N374" s="80">
        <v>7.5</v>
      </c>
      <c r="O374" s="80" t="s">
        <v>392</v>
      </c>
      <c r="P374" s="80" t="s">
        <v>1852</v>
      </c>
      <c r="Q374" s="80" t="s">
        <v>643</v>
      </c>
      <c r="R374" s="85">
        <f t="shared" si="65"/>
        <v>64122</v>
      </c>
      <c r="S374" s="85">
        <f t="shared" si="66"/>
        <v>0</v>
      </c>
      <c r="T374" s="85">
        <f t="shared" si="67"/>
        <v>64122</v>
      </c>
      <c r="U374" s="80">
        <f t="shared" si="68"/>
        <v>4809.1499999999996</v>
      </c>
      <c r="V374" s="85">
        <f t="shared" si="69"/>
        <v>68931.149999999994</v>
      </c>
      <c r="W374" s="81">
        <v>7.4999999999999997E-2</v>
      </c>
      <c r="X374" s="85">
        <f t="shared" si="77"/>
        <v>4809.1499999999996</v>
      </c>
      <c r="Y374" s="80">
        <v>2000</v>
      </c>
      <c r="Z374" s="85">
        <f t="shared" si="75"/>
        <v>70931.149999999994</v>
      </c>
      <c r="AA374" s="80" t="str" cm="1">
        <f t="array" ref="AA374">_xlfn.IFS(V374&gt;=150000,"High Cost",V374&gt;=0,"Normal Cost")</f>
        <v>Normal Cost</v>
      </c>
      <c r="AB374" s="85">
        <f t="shared" si="70"/>
        <v>0</v>
      </c>
      <c r="AC374" s="84">
        <f t="shared" si="71"/>
        <v>68931.149999999994</v>
      </c>
      <c r="AD374" s="80" t="str" cm="1">
        <f t="array" ref="AD374">_xlfn.IFS(E374&gt;=60,"Senior ",E374&gt;=18,"Adult",E374&gt;=0,"Child")</f>
        <v>Adult</v>
      </c>
      <c r="AE374" s="80" t="str">
        <f t="shared" si="72"/>
        <v>June</v>
      </c>
      <c r="AF374" s="80" t="str">
        <f t="shared" si="73"/>
        <v>00373</v>
      </c>
      <c r="AG374" s="80" t="str">
        <f t="shared" si="74"/>
        <v>Hauwa-Female</v>
      </c>
      <c r="AH374" s="85">
        <f t="shared" si="76"/>
        <v>112153.55602395827</v>
      </c>
    </row>
    <row r="375" spans="1:34" x14ac:dyDescent="0.3">
      <c r="A375" s="83">
        <v>45827</v>
      </c>
      <c r="B375" s="80" t="s">
        <v>2248</v>
      </c>
      <c r="C375" s="80" t="s">
        <v>1882</v>
      </c>
      <c r="D375" s="80" t="s">
        <v>1831</v>
      </c>
      <c r="E375" s="80">
        <v>13</v>
      </c>
      <c r="F375" s="80" t="s">
        <v>1832</v>
      </c>
      <c r="G375" s="80" t="s">
        <v>1833</v>
      </c>
      <c r="H375" s="80" t="s">
        <v>1834</v>
      </c>
      <c r="I375" s="80" t="s">
        <v>1843</v>
      </c>
      <c r="J375" s="80" t="s">
        <v>1848</v>
      </c>
      <c r="K375" s="80">
        <v>1</v>
      </c>
      <c r="L375" s="85">
        <v>65983</v>
      </c>
      <c r="M375" s="80">
        <v>15</v>
      </c>
      <c r="N375" s="80">
        <v>7.5</v>
      </c>
      <c r="O375" s="80" t="s">
        <v>372</v>
      </c>
      <c r="P375" s="80" t="s">
        <v>1837</v>
      </c>
      <c r="Q375" s="80" t="s">
        <v>665</v>
      </c>
      <c r="R375" s="85">
        <f t="shared" si="65"/>
        <v>65983</v>
      </c>
      <c r="S375" s="85">
        <f t="shared" si="66"/>
        <v>9897.4499999999989</v>
      </c>
      <c r="T375" s="85">
        <f t="shared" si="67"/>
        <v>56085.55</v>
      </c>
      <c r="U375" s="80">
        <f t="shared" si="68"/>
        <v>4206.4162500000002</v>
      </c>
      <c r="V375" s="85">
        <f t="shared" si="69"/>
        <v>60291.966250000005</v>
      </c>
      <c r="W375" s="81">
        <v>7.4999999999999997E-2</v>
      </c>
      <c r="X375" s="85">
        <f t="shared" si="77"/>
        <v>4206.4162500000002</v>
      </c>
      <c r="Y375" s="80">
        <v>2000</v>
      </c>
      <c r="Z375" s="85">
        <f t="shared" si="75"/>
        <v>62291.966250000005</v>
      </c>
      <c r="AA375" s="80" t="str" cm="1">
        <f t="array" ref="AA375">_xlfn.IFS(V375&gt;=150000,"High Cost",V375&gt;=0,"Normal Cost")</f>
        <v>Normal Cost</v>
      </c>
      <c r="AB375" s="85">
        <f t="shared" si="70"/>
        <v>0</v>
      </c>
      <c r="AC375" s="84">
        <f t="shared" si="71"/>
        <v>60291.966250000005</v>
      </c>
      <c r="AD375" s="80" t="str" cm="1">
        <f t="array" ref="AD375">_xlfn.IFS(E375&gt;=60,"Senior ",E375&gt;=18,"Adult",E375&gt;=0,"Child")</f>
        <v>Child</v>
      </c>
      <c r="AE375" s="80" t="str">
        <f t="shared" si="72"/>
        <v>June</v>
      </c>
      <c r="AF375" s="80" t="str">
        <f t="shared" si="73"/>
        <v>00374</v>
      </c>
      <c r="AG375" s="80" t="str">
        <f t="shared" si="74"/>
        <v>Ifeanyi-Female</v>
      </c>
      <c r="AH375" s="85">
        <f t="shared" si="76"/>
        <v>112153.55602395827</v>
      </c>
    </row>
    <row r="376" spans="1:34" x14ac:dyDescent="0.3">
      <c r="A376" s="83">
        <v>45866</v>
      </c>
      <c r="B376" s="80" t="s">
        <v>2249</v>
      </c>
      <c r="C376" s="80" t="s">
        <v>1877</v>
      </c>
      <c r="D376" s="80" t="s">
        <v>1831</v>
      </c>
      <c r="E376" s="80">
        <v>30</v>
      </c>
      <c r="F376" s="80" t="s">
        <v>1840</v>
      </c>
      <c r="G376" s="80" t="s">
        <v>1841</v>
      </c>
      <c r="H376" s="80" t="s">
        <v>1842</v>
      </c>
      <c r="I376" s="80" t="s">
        <v>1851</v>
      </c>
      <c r="J376" s="80" t="s">
        <v>1836</v>
      </c>
      <c r="K376" s="80">
        <v>4</v>
      </c>
      <c r="L376" s="85">
        <v>38828</v>
      </c>
      <c r="M376" s="80">
        <v>10</v>
      </c>
      <c r="N376" s="80">
        <v>7.5</v>
      </c>
      <c r="O376" s="80" t="s">
        <v>392</v>
      </c>
      <c r="P376" s="80" t="s">
        <v>1837</v>
      </c>
      <c r="Q376" s="80" t="s">
        <v>665</v>
      </c>
      <c r="R376" s="85">
        <f t="shared" si="65"/>
        <v>155312</v>
      </c>
      <c r="S376" s="85">
        <f t="shared" si="66"/>
        <v>15531.2</v>
      </c>
      <c r="T376" s="85">
        <f t="shared" si="67"/>
        <v>139780.79999999999</v>
      </c>
      <c r="U376" s="80">
        <f t="shared" si="68"/>
        <v>10483.56</v>
      </c>
      <c r="V376" s="85">
        <f t="shared" si="69"/>
        <v>150264.35999999999</v>
      </c>
      <c r="W376" s="81">
        <v>7.4999999999999997E-2</v>
      </c>
      <c r="X376" s="85">
        <f t="shared" si="77"/>
        <v>10483.56</v>
      </c>
      <c r="Y376" s="80">
        <v>2000</v>
      </c>
      <c r="Z376" s="85">
        <f t="shared" si="75"/>
        <v>152264.35999999999</v>
      </c>
      <c r="AA376" s="80" t="str" cm="1">
        <f t="array" ref="AA376">_xlfn.IFS(V376&gt;=150000,"High Cost",V376&gt;=0,"Normal Cost")</f>
        <v>High Cost</v>
      </c>
      <c r="AB376" s="85">
        <f t="shared" si="70"/>
        <v>0</v>
      </c>
      <c r="AC376" s="84">
        <f t="shared" si="71"/>
        <v>150264.35999999999</v>
      </c>
      <c r="AD376" s="80" t="str" cm="1">
        <f t="array" ref="AD376">_xlfn.IFS(E376&gt;=60,"Senior ",E376&gt;=18,"Adult",E376&gt;=0,"Child")</f>
        <v>Adult</v>
      </c>
      <c r="AE376" s="80" t="str">
        <f t="shared" si="72"/>
        <v>July</v>
      </c>
      <c r="AF376" s="80" t="str">
        <f t="shared" si="73"/>
        <v>00375</v>
      </c>
      <c r="AG376" s="80" t="str">
        <f t="shared" si="74"/>
        <v>Chiamaka-Female</v>
      </c>
      <c r="AH376" s="85">
        <f t="shared" si="76"/>
        <v>112153.55602395827</v>
      </c>
    </row>
    <row r="377" spans="1:34" x14ac:dyDescent="0.3">
      <c r="A377" s="83">
        <v>45839</v>
      </c>
      <c r="B377" s="80" t="s">
        <v>2250</v>
      </c>
      <c r="C377" s="80" t="s">
        <v>1882</v>
      </c>
      <c r="D377" s="80" t="s">
        <v>1831</v>
      </c>
      <c r="E377" s="80">
        <v>45</v>
      </c>
      <c r="F377" s="80" t="s">
        <v>1840</v>
      </c>
      <c r="G377" s="80" t="s">
        <v>1890</v>
      </c>
      <c r="H377" s="80" t="s">
        <v>1891</v>
      </c>
      <c r="I377" s="80" t="s">
        <v>1843</v>
      </c>
      <c r="J377" s="80" t="s">
        <v>1836</v>
      </c>
      <c r="K377" s="80">
        <v>5</v>
      </c>
      <c r="L377" s="85">
        <v>41180</v>
      </c>
      <c r="M377" s="80">
        <v>10</v>
      </c>
      <c r="N377" s="80">
        <v>7.5</v>
      </c>
      <c r="O377" s="80" t="s">
        <v>392</v>
      </c>
      <c r="P377" s="80" t="s">
        <v>1852</v>
      </c>
      <c r="Q377" s="80" t="s">
        <v>665</v>
      </c>
      <c r="R377" s="85">
        <f t="shared" si="65"/>
        <v>205900</v>
      </c>
      <c r="S377" s="85">
        <f t="shared" si="66"/>
        <v>20590</v>
      </c>
      <c r="T377" s="85">
        <f t="shared" si="67"/>
        <v>185310</v>
      </c>
      <c r="U377" s="80">
        <f t="shared" si="68"/>
        <v>13898.25</v>
      </c>
      <c r="V377" s="85">
        <f t="shared" si="69"/>
        <v>199208.25</v>
      </c>
      <c r="W377" s="81">
        <v>7.4999999999999997E-2</v>
      </c>
      <c r="X377" s="85">
        <f t="shared" si="77"/>
        <v>13898.25</v>
      </c>
      <c r="Y377" s="80">
        <v>2000</v>
      </c>
      <c r="Z377" s="85">
        <f t="shared" si="75"/>
        <v>201208.25</v>
      </c>
      <c r="AA377" s="80" t="str" cm="1">
        <f t="array" ref="AA377">_xlfn.IFS(V377&gt;=150000,"High Cost",V377&gt;=0,"Normal Cost")</f>
        <v>High Cost</v>
      </c>
      <c r="AB377" s="85">
        <f t="shared" si="70"/>
        <v>0</v>
      </c>
      <c r="AC377" s="84">
        <f t="shared" si="71"/>
        <v>199208.25</v>
      </c>
      <c r="AD377" s="80" t="str" cm="1">
        <f t="array" ref="AD377">_xlfn.IFS(E377&gt;=60,"Senior ",E377&gt;=18,"Adult",E377&gt;=0,"Child")</f>
        <v>Adult</v>
      </c>
      <c r="AE377" s="80" t="str">
        <f t="shared" si="72"/>
        <v>July</v>
      </c>
      <c r="AF377" s="80" t="str">
        <f t="shared" si="73"/>
        <v>00376</v>
      </c>
      <c r="AG377" s="80" t="str">
        <f t="shared" si="74"/>
        <v>Ifeanyi-Female</v>
      </c>
      <c r="AH377" s="85">
        <f t="shared" si="76"/>
        <v>112153.55602395827</v>
      </c>
    </row>
    <row r="378" spans="1:34" x14ac:dyDescent="0.3">
      <c r="A378" s="83">
        <v>45858</v>
      </c>
      <c r="B378" s="80" t="s">
        <v>2251</v>
      </c>
      <c r="C378" s="80" t="s">
        <v>1846</v>
      </c>
      <c r="D378" s="80" t="s">
        <v>1847</v>
      </c>
      <c r="E378" s="80">
        <v>46</v>
      </c>
      <c r="F378" s="80" t="s">
        <v>1832</v>
      </c>
      <c r="G378" s="80" t="s">
        <v>1860</v>
      </c>
      <c r="H378" s="80" t="s">
        <v>1834</v>
      </c>
      <c r="I378" s="80" t="s">
        <v>1843</v>
      </c>
      <c r="J378" s="80" t="s">
        <v>1858</v>
      </c>
      <c r="K378" s="80">
        <v>3</v>
      </c>
      <c r="L378" s="85">
        <v>37017</v>
      </c>
      <c r="M378" s="80">
        <v>5</v>
      </c>
      <c r="N378" s="80">
        <v>7.5</v>
      </c>
      <c r="O378" s="80" t="s">
        <v>372</v>
      </c>
      <c r="P378" s="80" t="s">
        <v>1844</v>
      </c>
      <c r="Q378" s="80" t="s">
        <v>665</v>
      </c>
      <c r="R378" s="85">
        <f t="shared" si="65"/>
        <v>111051</v>
      </c>
      <c r="S378" s="85">
        <f t="shared" si="66"/>
        <v>5552.55</v>
      </c>
      <c r="T378" s="85">
        <f t="shared" si="67"/>
        <v>105498.45</v>
      </c>
      <c r="U378" s="80">
        <f t="shared" si="68"/>
        <v>7912.3837499999991</v>
      </c>
      <c r="V378" s="85">
        <f t="shared" si="69"/>
        <v>113410.83374999999</v>
      </c>
      <c r="W378" s="81">
        <v>7.4999999999999997E-2</v>
      </c>
      <c r="X378" s="85">
        <f t="shared" si="77"/>
        <v>7912.3837499999991</v>
      </c>
      <c r="Y378" s="80">
        <v>2000</v>
      </c>
      <c r="Z378" s="85">
        <f t="shared" si="75"/>
        <v>115410.83374999999</v>
      </c>
      <c r="AA378" s="80" t="str" cm="1">
        <f t="array" ref="AA378">_xlfn.IFS(V378&gt;=150000,"High Cost",V378&gt;=0,"Normal Cost")</f>
        <v>Normal Cost</v>
      </c>
      <c r="AB378" s="85">
        <f t="shared" si="70"/>
        <v>11341.083375</v>
      </c>
      <c r="AC378" s="84">
        <f t="shared" si="71"/>
        <v>102069.75037499999</v>
      </c>
      <c r="AD378" s="80" t="str" cm="1">
        <f t="array" ref="AD378">_xlfn.IFS(E378&gt;=60,"Senior ",E378&gt;=18,"Adult",E378&gt;=0,"Child")</f>
        <v>Adult</v>
      </c>
      <c r="AE378" s="80" t="str">
        <f t="shared" si="72"/>
        <v>July</v>
      </c>
      <c r="AF378" s="80" t="str">
        <f t="shared" si="73"/>
        <v>00377</v>
      </c>
      <c r="AG378" s="80" t="str">
        <f t="shared" si="74"/>
        <v>Hauwa-Male</v>
      </c>
      <c r="AH378" s="85">
        <f t="shared" si="76"/>
        <v>112153.55602395827</v>
      </c>
    </row>
    <row r="379" spans="1:34" x14ac:dyDescent="0.3">
      <c r="A379" s="83">
        <v>45853</v>
      </c>
      <c r="B379" s="80" t="s">
        <v>2252</v>
      </c>
      <c r="C379" s="80" t="s">
        <v>1871</v>
      </c>
      <c r="D379" s="80" t="s">
        <v>1847</v>
      </c>
      <c r="E379" s="80">
        <v>83</v>
      </c>
      <c r="F379" s="80" t="s">
        <v>1864</v>
      </c>
      <c r="G379" s="80" t="s">
        <v>1865</v>
      </c>
      <c r="H379" s="80" t="s">
        <v>1842</v>
      </c>
      <c r="I379" s="80" t="s">
        <v>1843</v>
      </c>
      <c r="J379" s="80" t="s">
        <v>1858</v>
      </c>
      <c r="K379" s="80">
        <v>1</v>
      </c>
      <c r="L379" s="85">
        <v>14458</v>
      </c>
      <c r="M379" s="80">
        <v>15</v>
      </c>
      <c r="N379" s="80">
        <v>7.5</v>
      </c>
      <c r="O379" s="80" t="s">
        <v>384</v>
      </c>
      <c r="P379" s="80" t="s">
        <v>1852</v>
      </c>
      <c r="Q379" s="80" t="s">
        <v>636</v>
      </c>
      <c r="R379" s="85">
        <f t="shared" si="65"/>
        <v>14458</v>
      </c>
      <c r="S379" s="85">
        <f t="shared" si="66"/>
        <v>2168.6999999999998</v>
      </c>
      <c r="T379" s="85">
        <f t="shared" si="67"/>
        <v>12289.3</v>
      </c>
      <c r="U379" s="80">
        <f t="shared" si="68"/>
        <v>921.69749999999988</v>
      </c>
      <c r="V379" s="85">
        <f t="shared" si="69"/>
        <v>13210.997499999999</v>
      </c>
      <c r="W379" s="81">
        <v>7.4999999999999997E-2</v>
      </c>
      <c r="X379" s="85">
        <f t="shared" si="77"/>
        <v>921.69749999999988</v>
      </c>
      <c r="Y379" s="80">
        <v>2000</v>
      </c>
      <c r="Z379" s="85">
        <f t="shared" si="75"/>
        <v>15210.997499999999</v>
      </c>
      <c r="AA379" s="80" t="str" cm="1">
        <f t="array" ref="AA379">_xlfn.IFS(V379&gt;=150000,"High Cost",V379&gt;=0,"Normal Cost")</f>
        <v>Normal Cost</v>
      </c>
      <c r="AB379" s="85">
        <f t="shared" si="70"/>
        <v>0</v>
      </c>
      <c r="AC379" s="84">
        <f t="shared" si="71"/>
        <v>13210.997499999999</v>
      </c>
      <c r="AD379" s="80" t="str" cm="1">
        <f t="array" ref="AD379">_xlfn.IFS(E379&gt;=60,"Senior ",E379&gt;=18,"Adult",E379&gt;=0,"Child")</f>
        <v xml:space="preserve">Senior </v>
      </c>
      <c r="AE379" s="80" t="str">
        <f t="shared" si="72"/>
        <v>July</v>
      </c>
      <c r="AF379" s="80" t="str">
        <f t="shared" si="73"/>
        <v>00378</v>
      </c>
      <c r="AG379" s="80" t="str">
        <f t="shared" si="74"/>
        <v>Farouk-Male</v>
      </c>
      <c r="AH379" s="85">
        <f t="shared" si="76"/>
        <v>112153.55602395827</v>
      </c>
    </row>
    <row r="380" spans="1:34" x14ac:dyDescent="0.3">
      <c r="A380" s="83">
        <v>45823</v>
      </c>
      <c r="B380" s="80" t="s">
        <v>2253</v>
      </c>
      <c r="C380" s="80" t="s">
        <v>1884</v>
      </c>
      <c r="D380" s="80" t="s">
        <v>1847</v>
      </c>
      <c r="E380" s="80">
        <v>59</v>
      </c>
      <c r="F380" s="80" t="s">
        <v>1855</v>
      </c>
      <c r="G380" s="80" t="s">
        <v>1878</v>
      </c>
      <c r="H380" s="80" t="s">
        <v>1857</v>
      </c>
      <c r="I380" s="80" t="s">
        <v>1866</v>
      </c>
      <c r="J380" s="80" t="s">
        <v>1858</v>
      </c>
      <c r="K380" s="80">
        <v>5</v>
      </c>
      <c r="L380" s="85">
        <v>9293</v>
      </c>
      <c r="M380" s="80">
        <v>15</v>
      </c>
      <c r="N380" s="80">
        <v>7.5</v>
      </c>
      <c r="O380" s="80" t="s">
        <v>372</v>
      </c>
      <c r="P380" s="80" t="s">
        <v>1837</v>
      </c>
      <c r="Q380" s="80" t="s">
        <v>665</v>
      </c>
      <c r="R380" s="85">
        <f t="shared" si="65"/>
        <v>46465</v>
      </c>
      <c r="S380" s="85">
        <f t="shared" si="66"/>
        <v>6969.75</v>
      </c>
      <c r="T380" s="85">
        <f t="shared" si="67"/>
        <v>39495.25</v>
      </c>
      <c r="U380" s="80">
        <f t="shared" si="68"/>
        <v>2962.1437499999997</v>
      </c>
      <c r="V380" s="85">
        <f t="shared" si="69"/>
        <v>42457.393750000003</v>
      </c>
      <c r="W380" s="81">
        <v>7.4999999999999997E-2</v>
      </c>
      <c r="X380" s="85">
        <f t="shared" si="77"/>
        <v>2962.1437499999997</v>
      </c>
      <c r="Y380" s="80">
        <v>2000</v>
      </c>
      <c r="Z380" s="85">
        <f t="shared" si="75"/>
        <v>44457.393750000003</v>
      </c>
      <c r="AA380" s="80" t="str" cm="1">
        <f t="array" ref="AA380">_xlfn.IFS(V380&gt;=150000,"High Cost",V380&gt;=0,"Normal Cost")</f>
        <v>Normal Cost</v>
      </c>
      <c r="AB380" s="85">
        <f t="shared" si="70"/>
        <v>0</v>
      </c>
      <c r="AC380" s="84">
        <f t="shared" si="71"/>
        <v>42457.393750000003</v>
      </c>
      <c r="AD380" s="80" t="str" cm="1">
        <f t="array" ref="AD380">_xlfn.IFS(E380&gt;=60,"Senior ",E380&gt;=18,"Adult",E380&gt;=0,"Child")</f>
        <v>Adult</v>
      </c>
      <c r="AE380" s="80" t="str">
        <f t="shared" si="72"/>
        <v>June</v>
      </c>
      <c r="AF380" s="80" t="str">
        <f t="shared" si="73"/>
        <v>00379</v>
      </c>
      <c r="AG380" s="80" t="str">
        <f t="shared" si="74"/>
        <v>Kabir-Male</v>
      </c>
      <c r="AH380" s="85">
        <f t="shared" si="76"/>
        <v>112153.55602395827</v>
      </c>
    </row>
    <row r="381" spans="1:34" x14ac:dyDescent="0.3">
      <c r="A381" s="83">
        <v>45838</v>
      </c>
      <c r="B381" s="80" t="s">
        <v>2254</v>
      </c>
      <c r="C381" s="80" t="s">
        <v>1863</v>
      </c>
      <c r="D381" s="80" t="s">
        <v>1831</v>
      </c>
      <c r="E381" s="80">
        <v>29</v>
      </c>
      <c r="F381" s="80" t="s">
        <v>1848</v>
      </c>
      <c r="G381" s="80" t="s">
        <v>1849</v>
      </c>
      <c r="H381" s="80" t="s">
        <v>1850</v>
      </c>
      <c r="I381" s="80" t="s">
        <v>1866</v>
      </c>
      <c r="J381" s="80" t="s">
        <v>1848</v>
      </c>
      <c r="K381" s="80">
        <v>1</v>
      </c>
      <c r="L381" s="85">
        <v>20505</v>
      </c>
      <c r="M381" s="80">
        <v>5</v>
      </c>
      <c r="N381" s="80">
        <v>7.5</v>
      </c>
      <c r="O381" s="80" t="s">
        <v>384</v>
      </c>
      <c r="P381" s="80" t="s">
        <v>1852</v>
      </c>
      <c r="Q381" s="80" t="s">
        <v>636</v>
      </c>
      <c r="R381" s="85">
        <f t="shared" si="65"/>
        <v>20505</v>
      </c>
      <c r="S381" s="85">
        <f t="shared" si="66"/>
        <v>1025.25</v>
      </c>
      <c r="T381" s="85">
        <f t="shared" si="67"/>
        <v>19479.75</v>
      </c>
      <c r="U381" s="80">
        <f t="shared" si="68"/>
        <v>1460.98125</v>
      </c>
      <c r="V381" s="85">
        <f t="shared" si="69"/>
        <v>20940.731250000001</v>
      </c>
      <c r="W381" s="81">
        <v>7.4999999999999997E-2</v>
      </c>
      <c r="X381" s="85">
        <f t="shared" si="77"/>
        <v>1460.98125</v>
      </c>
      <c r="Y381" s="80">
        <v>2000</v>
      </c>
      <c r="Z381" s="85">
        <f t="shared" si="75"/>
        <v>22940.731250000001</v>
      </c>
      <c r="AA381" s="80" t="str" cm="1">
        <f t="array" ref="AA381">_xlfn.IFS(V381&gt;=150000,"High Cost",V381&gt;=0,"Normal Cost")</f>
        <v>Normal Cost</v>
      </c>
      <c r="AB381" s="85">
        <f t="shared" si="70"/>
        <v>0</v>
      </c>
      <c r="AC381" s="84">
        <f t="shared" si="71"/>
        <v>20940.731250000001</v>
      </c>
      <c r="AD381" s="80" t="str" cm="1">
        <f t="array" ref="AD381">_xlfn.IFS(E381&gt;=60,"Senior ",E381&gt;=18,"Adult",E381&gt;=0,"Child")</f>
        <v>Adult</v>
      </c>
      <c r="AE381" s="80" t="str">
        <f t="shared" si="72"/>
        <v>June</v>
      </c>
      <c r="AF381" s="80" t="str">
        <f t="shared" si="73"/>
        <v>00380</v>
      </c>
      <c r="AG381" s="80" t="str">
        <f t="shared" si="74"/>
        <v>Esther-Female</v>
      </c>
      <c r="AH381" s="85">
        <f t="shared" si="76"/>
        <v>112153.55602395827</v>
      </c>
    </row>
    <row r="382" spans="1:34" x14ac:dyDescent="0.3">
      <c r="A382" s="83">
        <v>45814</v>
      </c>
      <c r="B382" s="80" t="s">
        <v>2255</v>
      </c>
      <c r="C382" s="80" t="s">
        <v>1830</v>
      </c>
      <c r="D382" s="80" t="s">
        <v>1847</v>
      </c>
      <c r="E382" s="80">
        <v>65</v>
      </c>
      <c r="F382" s="80" t="s">
        <v>1855</v>
      </c>
      <c r="G382" s="80" t="s">
        <v>1856</v>
      </c>
      <c r="H382" s="80" t="s">
        <v>1857</v>
      </c>
      <c r="I382" s="80" t="s">
        <v>1835</v>
      </c>
      <c r="J382" s="80" t="s">
        <v>1858</v>
      </c>
      <c r="K382" s="80">
        <v>1</v>
      </c>
      <c r="L382" s="85">
        <v>34634</v>
      </c>
      <c r="M382" s="80">
        <v>0</v>
      </c>
      <c r="N382" s="80">
        <v>7.5</v>
      </c>
      <c r="O382" s="80" t="s">
        <v>384</v>
      </c>
      <c r="P382" s="80" t="s">
        <v>1837</v>
      </c>
      <c r="Q382" s="80" t="s">
        <v>649</v>
      </c>
      <c r="R382" s="85">
        <f t="shared" si="65"/>
        <v>34634</v>
      </c>
      <c r="S382" s="85">
        <f t="shared" si="66"/>
        <v>0</v>
      </c>
      <c r="T382" s="85">
        <f t="shared" si="67"/>
        <v>34634</v>
      </c>
      <c r="U382" s="80">
        <f t="shared" si="68"/>
        <v>2597.5499999999997</v>
      </c>
      <c r="V382" s="85">
        <f t="shared" si="69"/>
        <v>37231.550000000003</v>
      </c>
      <c r="W382" s="81">
        <v>7.4999999999999997E-2</v>
      </c>
      <c r="X382" s="85">
        <f t="shared" si="77"/>
        <v>2597.5499999999997</v>
      </c>
      <c r="Y382" s="80">
        <v>2000</v>
      </c>
      <c r="Z382" s="85">
        <f t="shared" si="75"/>
        <v>39231.550000000003</v>
      </c>
      <c r="AA382" s="80" t="str" cm="1">
        <f t="array" ref="AA382">_xlfn.IFS(V382&gt;=150000,"High Cost",V382&gt;=0,"Normal Cost")</f>
        <v>Normal Cost</v>
      </c>
      <c r="AB382" s="85">
        <f t="shared" si="70"/>
        <v>0</v>
      </c>
      <c r="AC382" s="84">
        <f t="shared" si="71"/>
        <v>37231.550000000003</v>
      </c>
      <c r="AD382" s="80" t="str" cm="1">
        <f t="array" ref="AD382">_xlfn.IFS(E382&gt;=60,"Senior ",E382&gt;=18,"Adult",E382&gt;=0,"Child")</f>
        <v xml:space="preserve">Senior </v>
      </c>
      <c r="AE382" s="80" t="str">
        <f t="shared" si="72"/>
        <v>June</v>
      </c>
      <c r="AF382" s="80" t="str">
        <f t="shared" si="73"/>
        <v>00381</v>
      </c>
      <c r="AG382" s="80" t="str">
        <f t="shared" si="74"/>
        <v>Joy-Male</v>
      </c>
      <c r="AH382" s="85">
        <f t="shared" si="76"/>
        <v>112153.55602395827</v>
      </c>
    </row>
    <row r="383" spans="1:34" x14ac:dyDescent="0.3">
      <c r="A383" s="83">
        <v>45859</v>
      </c>
      <c r="B383" s="80" t="s">
        <v>2256</v>
      </c>
      <c r="C383" s="80" t="s">
        <v>1830</v>
      </c>
      <c r="D383" s="80" t="s">
        <v>1847</v>
      </c>
      <c r="E383" s="80">
        <v>18</v>
      </c>
      <c r="F383" s="80" t="s">
        <v>1864</v>
      </c>
      <c r="G383" s="80" t="s">
        <v>1865</v>
      </c>
      <c r="H383" s="80" t="s">
        <v>1842</v>
      </c>
      <c r="I383" s="80" t="s">
        <v>1835</v>
      </c>
      <c r="J383" s="80" t="s">
        <v>1848</v>
      </c>
      <c r="K383" s="80">
        <v>4</v>
      </c>
      <c r="L383" s="85">
        <v>38814</v>
      </c>
      <c r="M383" s="80">
        <v>15</v>
      </c>
      <c r="N383" s="80">
        <v>7.5</v>
      </c>
      <c r="O383" s="80" t="s">
        <v>384</v>
      </c>
      <c r="P383" s="80" t="s">
        <v>1852</v>
      </c>
      <c r="Q383" s="80" t="s">
        <v>643</v>
      </c>
      <c r="R383" s="85">
        <f t="shared" si="65"/>
        <v>155256</v>
      </c>
      <c r="S383" s="85">
        <f t="shared" si="66"/>
        <v>23288.399999999998</v>
      </c>
      <c r="T383" s="85">
        <f t="shared" si="67"/>
        <v>131967.6</v>
      </c>
      <c r="U383" s="80">
        <f t="shared" si="68"/>
        <v>9897.57</v>
      </c>
      <c r="V383" s="85">
        <f t="shared" si="69"/>
        <v>141865.17000000001</v>
      </c>
      <c r="W383" s="81">
        <v>7.4999999999999997E-2</v>
      </c>
      <c r="X383" s="85">
        <f t="shared" si="77"/>
        <v>9897.57</v>
      </c>
      <c r="Y383" s="80">
        <v>2000</v>
      </c>
      <c r="Z383" s="85">
        <f t="shared" si="75"/>
        <v>143865.17000000001</v>
      </c>
      <c r="AA383" s="80" t="str" cm="1">
        <f t="array" ref="AA383">_xlfn.IFS(V383&gt;=150000,"High Cost",V383&gt;=0,"Normal Cost")</f>
        <v>Normal Cost</v>
      </c>
      <c r="AB383" s="85">
        <f t="shared" si="70"/>
        <v>0</v>
      </c>
      <c r="AC383" s="84">
        <f t="shared" si="71"/>
        <v>141865.17000000001</v>
      </c>
      <c r="AD383" s="80" t="str" cm="1">
        <f t="array" ref="AD383">_xlfn.IFS(E383&gt;=60,"Senior ",E383&gt;=18,"Adult",E383&gt;=0,"Child")</f>
        <v>Adult</v>
      </c>
      <c r="AE383" s="80" t="str">
        <f t="shared" si="72"/>
        <v>July</v>
      </c>
      <c r="AF383" s="80" t="str">
        <f t="shared" si="73"/>
        <v>00382</v>
      </c>
      <c r="AG383" s="80" t="str">
        <f t="shared" si="74"/>
        <v>Joy-Male</v>
      </c>
      <c r="AH383" s="85">
        <f t="shared" si="76"/>
        <v>112153.55602395827</v>
      </c>
    </row>
    <row r="384" spans="1:34" x14ac:dyDescent="0.3">
      <c r="A384" s="83">
        <v>45858</v>
      </c>
      <c r="B384" s="80" t="s">
        <v>2257</v>
      </c>
      <c r="C384" s="80" t="s">
        <v>106</v>
      </c>
      <c r="D384" s="80" t="s">
        <v>1847</v>
      </c>
      <c r="E384" s="80">
        <v>71</v>
      </c>
      <c r="F384" s="80" t="s">
        <v>1872</v>
      </c>
      <c r="G384" s="80" t="s">
        <v>1886</v>
      </c>
      <c r="H384" s="80" t="s">
        <v>1887</v>
      </c>
      <c r="I384" s="80" t="s">
        <v>1866</v>
      </c>
      <c r="J384" s="80" t="s">
        <v>1848</v>
      </c>
      <c r="K384" s="80">
        <v>5</v>
      </c>
      <c r="L384" s="85">
        <v>3342</v>
      </c>
      <c r="M384" s="80">
        <v>5</v>
      </c>
      <c r="N384" s="80">
        <v>7.5</v>
      </c>
      <c r="O384" s="80" t="s">
        <v>372</v>
      </c>
      <c r="P384" s="80" t="s">
        <v>1852</v>
      </c>
      <c r="Q384" s="80" t="s">
        <v>643</v>
      </c>
      <c r="R384" s="85">
        <f t="shared" si="65"/>
        <v>16710</v>
      </c>
      <c r="S384" s="85">
        <f t="shared" si="66"/>
        <v>835.5</v>
      </c>
      <c r="T384" s="85">
        <f t="shared" si="67"/>
        <v>15874.5</v>
      </c>
      <c r="U384" s="80">
        <f t="shared" si="68"/>
        <v>1190.5874999999999</v>
      </c>
      <c r="V384" s="85">
        <f t="shared" si="69"/>
        <v>17065.087500000001</v>
      </c>
      <c r="W384" s="81">
        <v>7.4999999999999997E-2</v>
      </c>
      <c r="X384" s="85">
        <f t="shared" si="77"/>
        <v>1190.5874999999999</v>
      </c>
      <c r="Y384" s="80">
        <v>2000</v>
      </c>
      <c r="Z384" s="85">
        <f t="shared" si="75"/>
        <v>19065.087500000001</v>
      </c>
      <c r="AA384" s="80" t="str" cm="1">
        <f t="array" ref="AA384">_xlfn.IFS(V384&gt;=150000,"High Cost",V384&gt;=0,"Normal Cost")</f>
        <v>Normal Cost</v>
      </c>
      <c r="AB384" s="85">
        <f t="shared" si="70"/>
        <v>0</v>
      </c>
      <c r="AC384" s="84">
        <f t="shared" si="71"/>
        <v>17065.087500000001</v>
      </c>
      <c r="AD384" s="80" t="str" cm="1">
        <f t="array" ref="AD384">_xlfn.IFS(E384&gt;=60,"Senior ",E384&gt;=18,"Adult",E384&gt;=0,"Child")</f>
        <v xml:space="preserve">Senior </v>
      </c>
      <c r="AE384" s="80" t="str">
        <f t="shared" si="72"/>
        <v>July</v>
      </c>
      <c r="AF384" s="80" t="str">
        <f t="shared" si="73"/>
        <v>00383</v>
      </c>
      <c r="AG384" s="80" t="str">
        <f t="shared" si="74"/>
        <v>Aisha-Male</v>
      </c>
      <c r="AH384" s="85">
        <f t="shared" si="76"/>
        <v>112153.55602395827</v>
      </c>
    </row>
    <row r="385" spans="1:34" x14ac:dyDescent="0.3">
      <c r="A385" s="83">
        <v>45837</v>
      </c>
      <c r="B385" s="80" t="s">
        <v>2258</v>
      </c>
      <c r="C385" s="80" t="s">
        <v>1830</v>
      </c>
      <c r="D385" s="80" t="s">
        <v>1847</v>
      </c>
      <c r="E385" s="80">
        <v>36</v>
      </c>
      <c r="F385" s="80" t="s">
        <v>1848</v>
      </c>
      <c r="G385" s="80" t="s">
        <v>1849</v>
      </c>
      <c r="H385" s="80" t="s">
        <v>1850</v>
      </c>
      <c r="I385" s="80" t="s">
        <v>1861</v>
      </c>
      <c r="J385" s="80" t="s">
        <v>1848</v>
      </c>
      <c r="K385" s="80">
        <v>2</v>
      </c>
      <c r="L385" s="85">
        <v>56619</v>
      </c>
      <c r="M385" s="80">
        <v>0</v>
      </c>
      <c r="N385" s="80">
        <v>7.5</v>
      </c>
      <c r="O385" s="80" t="s">
        <v>372</v>
      </c>
      <c r="P385" s="80" t="s">
        <v>1837</v>
      </c>
      <c r="Q385" s="80" t="s">
        <v>643</v>
      </c>
      <c r="R385" s="85">
        <f t="shared" si="65"/>
        <v>113238</v>
      </c>
      <c r="S385" s="85">
        <f t="shared" si="66"/>
        <v>0</v>
      </c>
      <c r="T385" s="85">
        <f t="shared" si="67"/>
        <v>113238</v>
      </c>
      <c r="U385" s="80">
        <f t="shared" si="68"/>
        <v>8492.85</v>
      </c>
      <c r="V385" s="85">
        <f t="shared" si="69"/>
        <v>121730.85</v>
      </c>
      <c r="W385" s="81">
        <v>7.4999999999999997E-2</v>
      </c>
      <c r="X385" s="85">
        <f t="shared" si="77"/>
        <v>8492.85</v>
      </c>
      <c r="Y385" s="80">
        <v>2000</v>
      </c>
      <c r="Z385" s="85">
        <f t="shared" si="75"/>
        <v>123730.85</v>
      </c>
      <c r="AA385" s="80" t="str" cm="1">
        <f t="array" ref="AA385">_xlfn.IFS(V385&gt;=150000,"High Cost",V385&gt;=0,"Normal Cost")</f>
        <v>Normal Cost</v>
      </c>
      <c r="AB385" s="85">
        <f t="shared" si="70"/>
        <v>0</v>
      </c>
      <c r="AC385" s="84">
        <f t="shared" si="71"/>
        <v>121730.85</v>
      </c>
      <c r="AD385" s="80" t="str" cm="1">
        <f t="array" ref="AD385">_xlfn.IFS(E385&gt;=60,"Senior ",E385&gt;=18,"Adult",E385&gt;=0,"Child")</f>
        <v>Adult</v>
      </c>
      <c r="AE385" s="80" t="str">
        <f t="shared" si="72"/>
        <v>June</v>
      </c>
      <c r="AF385" s="80" t="str">
        <f t="shared" si="73"/>
        <v>00384</v>
      </c>
      <c r="AG385" s="80" t="str">
        <f t="shared" si="74"/>
        <v>Joy-Male</v>
      </c>
      <c r="AH385" s="85">
        <f t="shared" si="76"/>
        <v>112153.55602395827</v>
      </c>
    </row>
    <row r="386" spans="1:34" x14ac:dyDescent="0.3">
      <c r="A386" s="83">
        <v>45833</v>
      </c>
      <c r="B386" s="80" t="s">
        <v>2259</v>
      </c>
      <c r="C386" s="80" t="s">
        <v>1839</v>
      </c>
      <c r="D386" s="80" t="s">
        <v>1847</v>
      </c>
      <c r="E386" s="80">
        <v>41</v>
      </c>
      <c r="F386" s="80" t="s">
        <v>1832</v>
      </c>
      <c r="G386" s="80" t="s">
        <v>1860</v>
      </c>
      <c r="H386" s="80" t="s">
        <v>1834</v>
      </c>
      <c r="I386" s="80" t="s">
        <v>1866</v>
      </c>
      <c r="J386" s="80" t="s">
        <v>1858</v>
      </c>
      <c r="K386" s="80">
        <v>1</v>
      </c>
      <c r="L386" s="85">
        <v>55581</v>
      </c>
      <c r="M386" s="80">
        <v>10</v>
      </c>
      <c r="N386" s="80">
        <v>7.5</v>
      </c>
      <c r="O386" s="80" t="s">
        <v>392</v>
      </c>
      <c r="P386" s="80" t="s">
        <v>1844</v>
      </c>
      <c r="Q386" s="80" t="s">
        <v>649</v>
      </c>
      <c r="R386" s="85">
        <f t="shared" ref="R386:R449" si="78">SUM(K386*L386)</f>
        <v>55581</v>
      </c>
      <c r="S386" s="85">
        <f t="shared" ref="S386:S449" si="79">SUM(R386*M386%)</f>
        <v>5558.1</v>
      </c>
      <c r="T386" s="85">
        <f t="shared" ref="T386:T449" si="80">SUM(R386-S386)</f>
        <v>50022.9</v>
      </c>
      <c r="U386" s="80">
        <f t="shared" ref="U386:U449" si="81">SUM(T386*N386%)</f>
        <v>3751.7174999999997</v>
      </c>
      <c r="V386" s="85">
        <f t="shared" ref="V386:V449" si="82">SUM(T386+U386)</f>
        <v>53774.6175</v>
      </c>
      <c r="W386" s="81">
        <v>7.4999999999999997E-2</v>
      </c>
      <c r="X386" s="85">
        <f t="shared" si="77"/>
        <v>3751.7174999999997</v>
      </c>
      <c r="Y386" s="80">
        <v>2000</v>
      </c>
      <c r="Z386" s="85">
        <f t="shared" si="75"/>
        <v>55774.6175</v>
      </c>
      <c r="AA386" s="80" t="str" cm="1">
        <f t="array" ref="AA386">_xlfn.IFS(V386&gt;=150000,"High Cost",V386&gt;=0,"Normal Cost")</f>
        <v>Normal Cost</v>
      </c>
      <c r="AB386" s="85">
        <f t="shared" ref="AB386:AB449" si="83">IF(P386="NHIS",10%*V386,0)</f>
        <v>5377.4617500000004</v>
      </c>
      <c r="AC386" s="84">
        <f t="shared" ref="AC386:AC449" si="84">SUM(V386-AB386)</f>
        <v>48397.155749999998</v>
      </c>
      <c r="AD386" s="80" t="str" cm="1">
        <f t="array" ref="AD386">_xlfn.IFS(E386&gt;=60,"Senior ",E386&gt;=18,"Adult",E386&gt;=0,"Child")</f>
        <v>Adult</v>
      </c>
      <c r="AE386" s="80" t="str">
        <f t="shared" ref="AE386:AE449" si="85">TEXT(A386,"mmmm")</f>
        <v>June</v>
      </c>
      <c r="AF386" s="80" t="str">
        <f t="shared" ref="AF386:AF449" si="86">RIGHT(B386,5)</f>
        <v>00385</v>
      </c>
      <c r="AG386" s="80" t="str">
        <f t="shared" ref="AG386:AG449" si="87">_xlfn.CONCAT(C386,"-",D386)</f>
        <v>Bello-Male</v>
      </c>
      <c r="AH386" s="85">
        <f t="shared" si="76"/>
        <v>112153.55602395827</v>
      </c>
    </row>
    <row r="387" spans="1:34" x14ac:dyDescent="0.3">
      <c r="A387" s="83">
        <v>45820</v>
      </c>
      <c r="B387" s="80" t="s">
        <v>2260</v>
      </c>
      <c r="C387" s="80" t="s">
        <v>1830</v>
      </c>
      <c r="D387" s="80" t="s">
        <v>1831</v>
      </c>
      <c r="E387" s="80">
        <v>37</v>
      </c>
      <c r="F387" s="80" t="s">
        <v>1855</v>
      </c>
      <c r="G387" s="80" t="s">
        <v>1856</v>
      </c>
      <c r="H387" s="80" t="s">
        <v>1857</v>
      </c>
      <c r="I387" s="80" t="s">
        <v>1843</v>
      </c>
      <c r="J387" s="80" t="s">
        <v>1858</v>
      </c>
      <c r="K387" s="80">
        <v>5</v>
      </c>
      <c r="L387" s="85">
        <v>38768</v>
      </c>
      <c r="M387" s="80">
        <v>5</v>
      </c>
      <c r="N387" s="80">
        <v>7.5</v>
      </c>
      <c r="O387" s="80" t="s">
        <v>384</v>
      </c>
      <c r="P387" s="80" t="s">
        <v>1837</v>
      </c>
      <c r="Q387" s="80" t="s">
        <v>649</v>
      </c>
      <c r="R387" s="85">
        <f t="shared" si="78"/>
        <v>193840</v>
      </c>
      <c r="S387" s="85">
        <f t="shared" si="79"/>
        <v>9692</v>
      </c>
      <c r="T387" s="85">
        <f t="shared" si="80"/>
        <v>184148</v>
      </c>
      <c r="U387" s="80">
        <f t="shared" si="81"/>
        <v>13811.1</v>
      </c>
      <c r="V387" s="85">
        <f t="shared" si="82"/>
        <v>197959.1</v>
      </c>
      <c r="W387" s="81">
        <v>7.4999999999999997E-2</v>
      </c>
      <c r="X387" s="85">
        <f t="shared" si="77"/>
        <v>13811.1</v>
      </c>
      <c r="Y387" s="80">
        <v>2000</v>
      </c>
      <c r="Z387" s="85">
        <f t="shared" ref="Z387:Z450" si="88">$Y$4+V387</f>
        <v>199959.1</v>
      </c>
      <c r="AA387" s="80" t="str" cm="1">
        <f t="array" ref="AA387">_xlfn.IFS(V387&gt;=150000,"High Cost",V387&gt;=0,"Normal Cost")</f>
        <v>High Cost</v>
      </c>
      <c r="AB387" s="85">
        <f t="shared" si="83"/>
        <v>0</v>
      </c>
      <c r="AC387" s="84">
        <f t="shared" si="84"/>
        <v>197959.1</v>
      </c>
      <c r="AD387" s="80" t="str" cm="1">
        <f t="array" ref="AD387">_xlfn.IFS(E387&gt;=60,"Senior ",E387&gt;=18,"Adult",E387&gt;=0,"Child")</f>
        <v>Adult</v>
      </c>
      <c r="AE387" s="80" t="str">
        <f t="shared" si="85"/>
        <v>June</v>
      </c>
      <c r="AF387" s="80" t="str">
        <f t="shared" si="86"/>
        <v>00386</v>
      </c>
      <c r="AG387" s="80" t="str">
        <f t="shared" si="87"/>
        <v>Joy-Female</v>
      </c>
      <c r="AH387" s="85">
        <f t="shared" ref="AH387:AH450" si="89">SUM(Z:Z)/1200</f>
        <v>112153.55602395827</v>
      </c>
    </row>
    <row r="388" spans="1:34" x14ac:dyDescent="0.3">
      <c r="A388" s="83">
        <v>45816</v>
      </c>
      <c r="B388" s="80" t="s">
        <v>2261</v>
      </c>
      <c r="C388" s="80" t="s">
        <v>1871</v>
      </c>
      <c r="D388" s="80" t="s">
        <v>1847</v>
      </c>
      <c r="E388" s="80">
        <v>42</v>
      </c>
      <c r="F388" s="80" t="s">
        <v>1864</v>
      </c>
      <c r="G388" s="80" t="s">
        <v>1865</v>
      </c>
      <c r="H388" s="80" t="s">
        <v>1842</v>
      </c>
      <c r="I388" s="80" t="s">
        <v>1851</v>
      </c>
      <c r="J388" s="80" t="s">
        <v>1836</v>
      </c>
      <c r="K388" s="80">
        <v>2</v>
      </c>
      <c r="L388" s="85">
        <v>53804</v>
      </c>
      <c r="M388" s="80">
        <v>5</v>
      </c>
      <c r="N388" s="80">
        <v>7.5</v>
      </c>
      <c r="O388" s="80" t="s">
        <v>392</v>
      </c>
      <c r="P388" s="80" t="s">
        <v>1837</v>
      </c>
      <c r="Q388" s="80" t="s">
        <v>636</v>
      </c>
      <c r="R388" s="85">
        <f t="shared" si="78"/>
        <v>107608</v>
      </c>
      <c r="S388" s="85">
        <f t="shared" si="79"/>
        <v>5380.4000000000005</v>
      </c>
      <c r="T388" s="85">
        <f t="shared" si="80"/>
        <v>102227.6</v>
      </c>
      <c r="U388" s="80">
        <f t="shared" si="81"/>
        <v>7667.07</v>
      </c>
      <c r="V388" s="85">
        <f t="shared" si="82"/>
        <v>109894.67000000001</v>
      </c>
      <c r="W388" s="81">
        <v>7.4999999999999997E-2</v>
      </c>
      <c r="X388" s="85">
        <f t="shared" ref="X388:X451" si="90">$W$4*T388</f>
        <v>7667.07</v>
      </c>
      <c r="Y388" s="80">
        <v>2000</v>
      </c>
      <c r="Z388" s="85">
        <f t="shared" si="88"/>
        <v>111894.67000000001</v>
      </c>
      <c r="AA388" s="80" t="str" cm="1">
        <f t="array" ref="AA388">_xlfn.IFS(V388&gt;=150000,"High Cost",V388&gt;=0,"Normal Cost")</f>
        <v>Normal Cost</v>
      </c>
      <c r="AB388" s="85">
        <f t="shared" si="83"/>
        <v>0</v>
      </c>
      <c r="AC388" s="84">
        <f t="shared" si="84"/>
        <v>109894.67000000001</v>
      </c>
      <c r="AD388" s="80" t="str" cm="1">
        <f t="array" ref="AD388">_xlfn.IFS(E388&gt;=60,"Senior ",E388&gt;=18,"Adult",E388&gt;=0,"Child")</f>
        <v>Adult</v>
      </c>
      <c r="AE388" s="80" t="str">
        <f t="shared" si="85"/>
        <v>June</v>
      </c>
      <c r="AF388" s="80" t="str">
        <f t="shared" si="86"/>
        <v>00387</v>
      </c>
      <c r="AG388" s="80" t="str">
        <f t="shared" si="87"/>
        <v>Farouk-Male</v>
      </c>
      <c r="AH388" s="85">
        <f t="shared" si="89"/>
        <v>112153.55602395827</v>
      </c>
    </row>
    <row r="389" spans="1:34" x14ac:dyDescent="0.3">
      <c r="A389" s="83">
        <v>45826</v>
      </c>
      <c r="B389" s="80" t="s">
        <v>2262</v>
      </c>
      <c r="C389" s="80" t="s">
        <v>1880</v>
      </c>
      <c r="D389" s="80" t="s">
        <v>1831</v>
      </c>
      <c r="E389" s="80">
        <v>55</v>
      </c>
      <c r="F389" s="80" t="s">
        <v>1832</v>
      </c>
      <c r="G389" s="80" t="s">
        <v>1860</v>
      </c>
      <c r="H389" s="80" t="s">
        <v>1834</v>
      </c>
      <c r="I389" s="80" t="s">
        <v>1835</v>
      </c>
      <c r="J389" s="80" t="s">
        <v>1848</v>
      </c>
      <c r="K389" s="80">
        <v>4</v>
      </c>
      <c r="L389" s="85">
        <v>2906</v>
      </c>
      <c r="M389" s="80">
        <v>15</v>
      </c>
      <c r="N389" s="80">
        <v>7.5</v>
      </c>
      <c r="O389" s="80" t="s">
        <v>372</v>
      </c>
      <c r="P389" s="80" t="s">
        <v>1844</v>
      </c>
      <c r="Q389" s="80" t="s">
        <v>636</v>
      </c>
      <c r="R389" s="85">
        <f t="shared" si="78"/>
        <v>11624</v>
      </c>
      <c r="S389" s="85">
        <f t="shared" si="79"/>
        <v>1743.6</v>
      </c>
      <c r="T389" s="85">
        <f t="shared" si="80"/>
        <v>9880.4</v>
      </c>
      <c r="U389" s="80">
        <f t="shared" si="81"/>
        <v>741.03</v>
      </c>
      <c r="V389" s="85">
        <f t="shared" si="82"/>
        <v>10621.43</v>
      </c>
      <c r="W389" s="81">
        <v>7.4999999999999997E-2</v>
      </c>
      <c r="X389" s="85">
        <f t="shared" si="90"/>
        <v>741.03</v>
      </c>
      <c r="Y389" s="80">
        <v>2000</v>
      </c>
      <c r="Z389" s="85">
        <f t="shared" si="88"/>
        <v>12621.43</v>
      </c>
      <c r="AA389" s="80" t="str" cm="1">
        <f t="array" ref="AA389">_xlfn.IFS(V389&gt;=150000,"High Cost",V389&gt;=0,"Normal Cost")</f>
        <v>Normal Cost</v>
      </c>
      <c r="AB389" s="85">
        <f t="shared" si="83"/>
        <v>1062.143</v>
      </c>
      <c r="AC389" s="84">
        <f t="shared" si="84"/>
        <v>9559.2870000000003</v>
      </c>
      <c r="AD389" s="80" t="str" cm="1">
        <f t="array" ref="AD389">_xlfn.IFS(E389&gt;=60,"Senior ",E389&gt;=18,"Adult",E389&gt;=0,"Child")</f>
        <v>Adult</v>
      </c>
      <c r="AE389" s="80" t="str">
        <f t="shared" si="85"/>
        <v>June</v>
      </c>
      <c r="AF389" s="80" t="str">
        <f t="shared" si="86"/>
        <v>00388</v>
      </c>
      <c r="AG389" s="80" t="str">
        <f t="shared" si="87"/>
        <v>Daniel-Female</v>
      </c>
      <c r="AH389" s="85">
        <f t="shared" si="89"/>
        <v>112153.55602395827</v>
      </c>
    </row>
    <row r="390" spans="1:34" x14ac:dyDescent="0.3">
      <c r="A390" s="83">
        <v>45811</v>
      </c>
      <c r="B390" s="80" t="s">
        <v>2263</v>
      </c>
      <c r="C390" s="80" t="s">
        <v>1880</v>
      </c>
      <c r="D390" s="80" t="s">
        <v>1831</v>
      </c>
      <c r="E390" s="80">
        <v>14</v>
      </c>
      <c r="F390" s="80" t="s">
        <v>1840</v>
      </c>
      <c r="G390" s="80" t="s">
        <v>1890</v>
      </c>
      <c r="H390" s="80" t="s">
        <v>1891</v>
      </c>
      <c r="I390" s="80" t="s">
        <v>1861</v>
      </c>
      <c r="J390" s="80" t="s">
        <v>1836</v>
      </c>
      <c r="K390" s="80">
        <v>1</v>
      </c>
      <c r="L390" s="85">
        <v>58815</v>
      </c>
      <c r="M390" s="80">
        <v>10</v>
      </c>
      <c r="N390" s="80">
        <v>7.5</v>
      </c>
      <c r="O390" s="80" t="s">
        <v>392</v>
      </c>
      <c r="P390" s="80" t="s">
        <v>1837</v>
      </c>
      <c r="Q390" s="80" t="s">
        <v>649</v>
      </c>
      <c r="R390" s="85">
        <f t="shared" si="78"/>
        <v>58815</v>
      </c>
      <c r="S390" s="85">
        <f t="shared" si="79"/>
        <v>5881.5</v>
      </c>
      <c r="T390" s="85">
        <f t="shared" si="80"/>
        <v>52933.5</v>
      </c>
      <c r="U390" s="80">
        <f t="shared" si="81"/>
        <v>3970.0124999999998</v>
      </c>
      <c r="V390" s="85">
        <f t="shared" si="82"/>
        <v>56903.512499999997</v>
      </c>
      <c r="W390" s="81">
        <v>7.4999999999999997E-2</v>
      </c>
      <c r="X390" s="85">
        <f t="shared" si="90"/>
        <v>3970.0124999999998</v>
      </c>
      <c r="Y390" s="80">
        <v>2000</v>
      </c>
      <c r="Z390" s="85">
        <f t="shared" si="88"/>
        <v>58903.512499999997</v>
      </c>
      <c r="AA390" s="80" t="str" cm="1">
        <f t="array" ref="AA390">_xlfn.IFS(V390&gt;=150000,"High Cost",V390&gt;=0,"Normal Cost")</f>
        <v>Normal Cost</v>
      </c>
      <c r="AB390" s="85">
        <f t="shared" si="83"/>
        <v>0</v>
      </c>
      <c r="AC390" s="84">
        <f t="shared" si="84"/>
        <v>56903.512499999997</v>
      </c>
      <c r="AD390" s="80" t="str" cm="1">
        <f t="array" ref="AD390">_xlfn.IFS(E390&gt;=60,"Senior ",E390&gt;=18,"Adult",E390&gt;=0,"Child")</f>
        <v>Child</v>
      </c>
      <c r="AE390" s="80" t="str">
        <f t="shared" si="85"/>
        <v>June</v>
      </c>
      <c r="AF390" s="80" t="str">
        <f t="shared" si="86"/>
        <v>00389</v>
      </c>
      <c r="AG390" s="80" t="str">
        <f t="shared" si="87"/>
        <v>Daniel-Female</v>
      </c>
      <c r="AH390" s="85">
        <f t="shared" si="89"/>
        <v>112153.55602395827</v>
      </c>
    </row>
    <row r="391" spans="1:34" x14ac:dyDescent="0.3">
      <c r="A391" s="83">
        <v>45829</v>
      </c>
      <c r="B391" s="80" t="s">
        <v>2264</v>
      </c>
      <c r="C391" s="80" t="s">
        <v>1871</v>
      </c>
      <c r="D391" s="80" t="s">
        <v>1831</v>
      </c>
      <c r="E391" s="80">
        <v>85</v>
      </c>
      <c r="F391" s="80" t="s">
        <v>1848</v>
      </c>
      <c r="G391" s="80" t="s">
        <v>1849</v>
      </c>
      <c r="H391" s="80" t="s">
        <v>1850</v>
      </c>
      <c r="I391" s="80" t="s">
        <v>1835</v>
      </c>
      <c r="J391" s="80" t="s">
        <v>1848</v>
      </c>
      <c r="K391" s="80">
        <v>3</v>
      </c>
      <c r="L391" s="85">
        <v>20036</v>
      </c>
      <c r="M391" s="80">
        <v>5</v>
      </c>
      <c r="N391" s="80">
        <v>7.5</v>
      </c>
      <c r="O391" s="80" t="s">
        <v>384</v>
      </c>
      <c r="P391" s="80" t="s">
        <v>1837</v>
      </c>
      <c r="Q391" s="80" t="s">
        <v>643</v>
      </c>
      <c r="R391" s="85">
        <f t="shared" si="78"/>
        <v>60108</v>
      </c>
      <c r="S391" s="85">
        <f t="shared" si="79"/>
        <v>3005.4</v>
      </c>
      <c r="T391" s="85">
        <f t="shared" si="80"/>
        <v>57102.6</v>
      </c>
      <c r="U391" s="80">
        <f t="shared" si="81"/>
        <v>4282.6949999999997</v>
      </c>
      <c r="V391" s="85">
        <f t="shared" si="82"/>
        <v>61385.294999999998</v>
      </c>
      <c r="W391" s="81">
        <v>7.4999999999999997E-2</v>
      </c>
      <c r="X391" s="85">
        <f t="shared" si="90"/>
        <v>4282.6949999999997</v>
      </c>
      <c r="Y391" s="80">
        <v>2000</v>
      </c>
      <c r="Z391" s="85">
        <f t="shared" si="88"/>
        <v>63385.294999999998</v>
      </c>
      <c r="AA391" s="80" t="str" cm="1">
        <f t="array" ref="AA391">_xlfn.IFS(V391&gt;=150000,"High Cost",V391&gt;=0,"Normal Cost")</f>
        <v>Normal Cost</v>
      </c>
      <c r="AB391" s="85">
        <f t="shared" si="83"/>
        <v>0</v>
      </c>
      <c r="AC391" s="84">
        <f t="shared" si="84"/>
        <v>61385.294999999998</v>
      </c>
      <c r="AD391" s="80" t="str" cm="1">
        <f t="array" ref="AD391">_xlfn.IFS(E391&gt;=60,"Senior ",E391&gt;=18,"Adult",E391&gt;=0,"Child")</f>
        <v xml:space="preserve">Senior </v>
      </c>
      <c r="AE391" s="80" t="str">
        <f t="shared" si="85"/>
        <v>June</v>
      </c>
      <c r="AF391" s="80" t="str">
        <f t="shared" si="86"/>
        <v>00390</v>
      </c>
      <c r="AG391" s="80" t="str">
        <f t="shared" si="87"/>
        <v>Farouk-Female</v>
      </c>
      <c r="AH391" s="85">
        <f t="shared" si="89"/>
        <v>112153.55602395827</v>
      </c>
    </row>
    <row r="392" spans="1:34" x14ac:dyDescent="0.3">
      <c r="A392" s="83">
        <v>45831</v>
      </c>
      <c r="B392" s="80" t="s">
        <v>2265</v>
      </c>
      <c r="C392" s="80" t="s">
        <v>1877</v>
      </c>
      <c r="D392" s="80" t="s">
        <v>1831</v>
      </c>
      <c r="E392" s="80">
        <v>39</v>
      </c>
      <c r="F392" s="80" t="s">
        <v>1855</v>
      </c>
      <c r="G392" s="80" t="s">
        <v>1878</v>
      </c>
      <c r="H392" s="80" t="s">
        <v>1857</v>
      </c>
      <c r="I392" s="80" t="s">
        <v>1851</v>
      </c>
      <c r="J392" s="80" t="s">
        <v>1858</v>
      </c>
      <c r="K392" s="80">
        <v>4</v>
      </c>
      <c r="L392" s="85">
        <v>40619</v>
      </c>
      <c r="M392" s="80">
        <v>5</v>
      </c>
      <c r="N392" s="80">
        <v>7.5</v>
      </c>
      <c r="O392" s="80" t="s">
        <v>372</v>
      </c>
      <c r="P392" s="80" t="s">
        <v>1844</v>
      </c>
      <c r="Q392" s="80" t="s">
        <v>636</v>
      </c>
      <c r="R392" s="85">
        <f t="shared" si="78"/>
        <v>162476</v>
      </c>
      <c r="S392" s="85">
        <f t="shared" si="79"/>
        <v>8123.8</v>
      </c>
      <c r="T392" s="85">
        <f t="shared" si="80"/>
        <v>154352.20000000001</v>
      </c>
      <c r="U392" s="80">
        <f t="shared" si="81"/>
        <v>11576.415000000001</v>
      </c>
      <c r="V392" s="85">
        <f t="shared" si="82"/>
        <v>165928.61500000002</v>
      </c>
      <c r="W392" s="81">
        <v>7.4999999999999997E-2</v>
      </c>
      <c r="X392" s="85">
        <f t="shared" si="90"/>
        <v>11576.415000000001</v>
      </c>
      <c r="Y392" s="80">
        <v>2000</v>
      </c>
      <c r="Z392" s="85">
        <f t="shared" si="88"/>
        <v>167928.61500000002</v>
      </c>
      <c r="AA392" s="80" t="str" cm="1">
        <f t="array" ref="AA392">_xlfn.IFS(V392&gt;=150000,"High Cost",V392&gt;=0,"Normal Cost")</f>
        <v>High Cost</v>
      </c>
      <c r="AB392" s="85">
        <f t="shared" si="83"/>
        <v>16592.861500000003</v>
      </c>
      <c r="AC392" s="84">
        <f t="shared" si="84"/>
        <v>149335.75350000002</v>
      </c>
      <c r="AD392" s="80" t="str" cm="1">
        <f t="array" ref="AD392">_xlfn.IFS(E392&gt;=60,"Senior ",E392&gt;=18,"Adult",E392&gt;=0,"Child")</f>
        <v>Adult</v>
      </c>
      <c r="AE392" s="80" t="str">
        <f t="shared" si="85"/>
        <v>June</v>
      </c>
      <c r="AF392" s="80" t="str">
        <f t="shared" si="86"/>
        <v>00391</v>
      </c>
      <c r="AG392" s="80" t="str">
        <f t="shared" si="87"/>
        <v>Chiamaka-Female</v>
      </c>
      <c r="AH392" s="85">
        <f t="shared" si="89"/>
        <v>112153.55602395827</v>
      </c>
    </row>
    <row r="393" spans="1:34" x14ac:dyDescent="0.3">
      <c r="A393" s="83">
        <v>45828</v>
      </c>
      <c r="B393" s="80" t="s">
        <v>2266</v>
      </c>
      <c r="C393" s="80" t="s">
        <v>1846</v>
      </c>
      <c r="D393" s="80" t="s">
        <v>1831</v>
      </c>
      <c r="E393" s="80">
        <v>80</v>
      </c>
      <c r="F393" s="80" t="s">
        <v>1872</v>
      </c>
      <c r="G393" s="80" t="s">
        <v>1873</v>
      </c>
      <c r="H393" s="80" t="s">
        <v>1874</v>
      </c>
      <c r="I393" s="80" t="s">
        <v>1866</v>
      </c>
      <c r="J393" s="80" t="s">
        <v>1848</v>
      </c>
      <c r="K393" s="80">
        <v>1</v>
      </c>
      <c r="L393" s="85">
        <v>49567</v>
      </c>
      <c r="M393" s="80">
        <v>15</v>
      </c>
      <c r="N393" s="80">
        <v>7.5</v>
      </c>
      <c r="O393" s="80" t="s">
        <v>372</v>
      </c>
      <c r="P393" s="80" t="s">
        <v>1844</v>
      </c>
      <c r="Q393" s="80" t="s">
        <v>649</v>
      </c>
      <c r="R393" s="85">
        <f t="shared" si="78"/>
        <v>49567</v>
      </c>
      <c r="S393" s="85">
        <f t="shared" si="79"/>
        <v>7435.0499999999993</v>
      </c>
      <c r="T393" s="85">
        <f t="shared" si="80"/>
        <v>42131.95</v>
      </c>
      <c r="U393" s="80">
        <f t="shared" si="81"/>
        <v>3159.8962499999998</v>
      </c>
      <c r="V393" s="85">
        <f t="shared" si="82"/>
        <v>45291.846249999995</v>
      </c>
      <c r="W393" s="81">
        <v>7.4999999999999997E-2</v>
      </c>
      <c r="X393" s="85">
        <f t="shared" si="90"/>
        <v>3159.8962499999998</v>
      </c>
      <c r="Y393" s="80">
        <v>2000</v>
      </c>
      <c r="Z393" s="85">
        <f t="shared" si="88"/>
        <v>47291.846249999995</v>
      </c>
      <c r="AA393" s="80" t="str" cm="1">
        <f t="array" ref="AA393">_xlfn.IFS(V393&gt;=150000,"High Cost",V393&gt;=0,"Normal Cost")</f>
        <v>Normal Cost</v>
      </c>
      <c r="AB393" s="85">
        <f t="shared" si="83"/>
        <v>4529.1846249999999</v>
      </c>
      <c r="AC393" s="84">
        <f t="shared" si="84"/>
        <v>40762.661624999993</v>
      </c>
      <c r="AD393" s="80" t="str" cm="1">
        <f t="array" ref="AD393">_xlfn.IFS(E393&gt;=60,"Senior ",E393&gt;=18,"Adult",E393&gt;=0,"Child")</f>
        <v xml:space="preserve">Senior </v>
      </c>
      <c r="AE393" s="80" t="str">
        <f t="shared" si="85"/>
        <v>June</v>
      </c>
      <c r="AF393" s="80" t="str">
        <f t="shared" si="86"/>
        <v>00392</v>
      </c>
      <c r="AG393" s="80" t="str">
        <f t="shared" si="87"/>
        <v>Hauwa-Female</v>
      </c>
      <c r="AH393" s="85">
        <f t="shared" si="89"/>
        <v>112153.55602395827</v>
      </c>
    </row>
    <row r="394" spans="1:34" x14ac:dyDescent="0.3">
      <c r="A394" s="83">
        <v>45846</v>
      </c>
      <c r="B394" s="80" t="s">
        <v>2267</v>
      </c>
      <c r="C394" s="80" t="s">
        <v>1880</v>
      </c>
      <c r="D394" s="80" t="s">
        <v>1831</v>
      </c>
      <c r="E394" s="80">
        <v>55</v>
      </c>
      <c r="F394" s="80" t="s">
        <v>1864</v>
      </c>
      <c r="G394" s="80" t="s">
        <v>1868</v>
      </c>
      <c r="H394" s="80" t="s">
        <v>1869</v>
      </c>
      <c r="I394" s="80" t="s">
        <v>1851</v>
      </c>
      <c r="J394" s="80" t="s">
        <v>1836</v>
      </c>
      <c r="K394" s="80">
        <v>4</v>
      </c>
      <c r="L394" s="85">
        <v>44494</v>
      </c>
      <c r="M394" s="80">
        <v>15</v>
      </c>
      <c r="N394" s="80">
        <v>7.5</v>
      </c>
      <c r="O394" s="80" t="s">
        <v>392</v>
      </c>
      <c r="P394" s="80" t="s">
        <v>1852</v>
      </c>
      <c r="Q394" s="80" t="s">
        <v>665</v>
      </c>
      <c r="R394" s="85">
        <f t="shared" si="78"/>
        <v>177976</v>
      </c>
      <c r="S394" s="85">
        <f t="shared" si="79"/>
        <v>26696.399999999998</v>
      </c>
      <c r="T394" s="85">
        <f t="shared" si="80"/>
        <v>151279.6</v>
      </c>
      <c r="U394" s="80">
        <f t="shared" si="81"/>
        <v>11345.97</v>
      </c>
      <c r="V394" s="85">
        <f t="shared" si="82"/>
        <v>162625.57</v>
      </c>
      <c r="W394" s="81">
        <v>7.4999999999999997E-2</v>
      </c>
      <c r="X394" s="85">
        <f t="shared" si="90"/>
        <v>11345.97</v>
      </c>
      <c r="Y394" s="80">
        <v>2000</v>
      </c>
      <c r="Z394" s="85">
        <f t="shared" si="88"/>
        <v>164625.57</v>
      </c>
      <c r="AA394" s="80" t="str" cm="1">
        <f t="array" ref="AA394">_xlfn.IFS(V394&gt;=150000,"High Cost",V394&gt;=0,"Normal Cost")</f>
        <v>High Cost</v>
      </c>
      <c r="AB394" s="85">
        <f t="shared" si="83"/>
        <v>0</v>
      </c>
      <c r="AC394" s="84">
        <f t="shared" si="84"/>
        <v>162625.57</v>
      </c>
      <c r="AD394" s="80" t="str" cm="1">
        <f t="array" ref="AD394">_xlfn.IFS(E394&gt;=60,"Senior ",E394&gt;=18,"Adult",E394&gt;=0,"Child")</f>
        <v>Adult</v>
      </c>
      <c r="AE394" s="80" t="str">
        <f t="shared" si="85"/>
        <v>July</v>
      </c>
      <c r="AF394" s="80" t="str">
        <f t="shared" si="86"/>
        <v>00393</v>
      </c>
      <c r="AG394" s="80" t="str">
        <f t="shared" si="87"/>
        <v>Daniel-Female</v>
      </c>
      <c r="AH394" s="85">
        <f t="shared" si="89"/>
        <v>112153.55602395827</v>
      </c>
    </row>
    <row r="395" spans="1:34" x14ac:dyDescent="0.3">
      <c r="A395" s="83">
        <v>45868</v>
      </c>
      <c r="B395" s="80" t="s">
        <v>2268</v>
      </c>
      <c r="C395" s="80" t="s">
        <v>1830</v>
      </c>
      <c r="D395" s="80" t="s">
        <v>1847</v>
      </c>
      <c r="E395" s="80">
        <v>44</v>
      </c>
      <c r="F395" s="80" t="s">
        <v>1840</v>
      </c>
      <c r="G395" s="80" t="s">
        <v>1890</v>
      </c>
      <c r="H395" s="80" t="s">
        <v>1891</v>
      </c>
      <c r="I395" s="80" t="s">
        <v>1861</v>
      </c>
      <c r="J395" s="80" t="s">
        <v>1848</v>
      </c>
      <c r="K395" s="80">
        <v>1</v>
      </c>
      <c r="L395" s="85">
        <v>14303</v>
      </c>
      <c r="M395" s="80">
        <v>5</v>
      </c>
      <c r="N395" s="80">
        <v>7.5</v>
      </c>
      <c r="O395" s="80" t="s">
        <v>392</v>
      </c>
      <c r="P395" s="80" t="s">
        <v>1844</v>
      </c>
      <c r="Q395" s="80" t="s">
        <v>665</v>
      </c>
      <c r="R395" s="85">
        <f t="shared" si="78"/>
        <v>14303</v>
      </c>
      <c r="S395" s="85">
        <f t="shared" si="79"/>
        <v>715.15000000000009</v>
      </c>
      <c r="T395" s="85">
        <f t="shared" si="80"/>
        <v>13587.85</v>
      </c>
      <c r="U395" s="80">
        <f t="shared" si="81"/>
        <v>1019.08875</v>
      </c>
      <c r="V395" s="85">
        <f t="shared" si="82"/>
        <v>14606.938750000001</v>
      </c>
      <c r="W395" s="81">
        <v>7.4999999999999997E-2</v>
      </c>
      <c r="X395" s="85">
        <f t="shared" si="90"/>
        <v>1019.08875</v>
      </c>
      <c r="Y395" s="80">
        <v>2000</v>
      </c>
      <c r="Z395" s="85">
        <f t="shared" si="88"/>
        <v>16606.938750000001</v>
      </c>
      <c r="AA395" s="80" t="str" cm="1">
        <f t="array" ref="AA395">_xlfn.IFS(V395&gt;=150000,"High Cost",V395&gt;=0,"Normal Cost")</f>
        <v>Normal Cost</v>
      </c>
      <c r="AB395" s="85">
        <f t="shared" si="83"/>
        <v>1460.6938750000002</v>
      </c>
      <c r="AC395" s="84">
        <f t="shared" si="84"/>
        <v>13146.244875</v>
      </c>
      <c r="AD395" s="80" t="str" cm="1">
        <f t="array" ref="AD395">_xlfn.IFS(E395&gt;=60,"Senior ",E395&gt;=18,"Adult",E395&gt;=0,"Child")</f>
        <v>Adult</v>
      </c>
      <c r="AE395" s="80" t="str">
        <f t="shared" si="85"/>
        <v>July</v>
      </c>
      <c r="AF395" s="80" t="str">
        <f t="shared" si="86"/>
        <v>00394</v>
      </c>
      <c r="AG395" s="80" t="str">
        <f t="shared" si="87"/>
        <v>Joy-Male</v>
      </c>
      <c r="AH395" s="85">
        <f t="shared" si="89"/>
        <v>112153.55602395827</v>
      </c>
    </row>
    <row r="396" spans="1:34" x14ac:dyDescent="0.3">
      <c r="A396" s="83">
        <v>45845</v>
      </c>
      <c r="B396" s="80" t="s">
        <v>2269</v>
      </c>
      <c r="C396" s="80" t="s">
        <v>1863</v>
      </c>
      <c r="D396" s="80" t="s">
        <v>1847</v>
      </c>
      <c r="E396" s="80">
        <v>43</v>
      </c>
      <c r="F396" s="80" t="s">
        <v>1855</v>
      </c>
      <c r="G396" s="80" t="s">
        <v>1856</v>
      </c>
      <c r="H396" s="80" t="s">
        <v>1857</v>
      </c>
      <c r="I396" s="80" t="s">
        <v>1843</v>
      </c>
      <c r="J396" s="80" t="s">
        <v>1848</v>
      </c>
      <c r="K396" s="80">
        <v>4</v>
      </c>
      <c r="L396" s="85">
        <v>31850</v>
      </c>
      <c r="M396" s="80">
        <v>15</v>
      </c>
      <c r="N396" s="80">
        <v>7.5</v>
      </c>
      <c r="O396" s="80" t="s">
        <v>384</v>
      </c>
      <c r="P396" s="80" t="s">
        <v>1844</v>
      </c>
      <c r="Q396" s="80" t="s">
        <v>665</v>
      </c>
      <c r="R396" s="85">
        <f t="shared" si="78"/>
        <v>127400</v>
      </c>
      <c r="S396" s="85">
        <f t="shared" si="79"/>
        <v>19110</v>
      </c>
      <c r="T396" s="85">
        <f t="shared" si="80"/>
        <v>108290</v>
      </c>
      <c r="U396" s="80">
        <f t="shared" si="81"/>
        <v>8121.75</v>
      </c>
      <c r="V396" s="85">
        <f t="shared" si="82"/>
        <v>116411.75</v>
      </c>
      <c r="W396" s="81">
        <v>7.4999999999999997E-2</v>
      </c>
      <c r="X396" s="85">
        <f t="shared" si="90"/>
        <v>8121.75</v>
      </c>
      <c r="Y396" s="80">
        <v>2000</v>
      </c>
      <c r="Z396" s="85">
        <f t="shared" si="88"/>
        <v>118411.75</v>
      </c>
      <c r="AA396" s="80" t="str" cm="1">
        <f t="array" ref="AA396">_xlfn.IFS(V396&gt;=150000,"High Cost",V396&gt;=0,"Normal Cost")</f>
        <v>Normal Cost</v>
      </c>
      <c r="AB396" s="85">
        <f t="shared" si="83"/>
        <v>11641.175000000001</v>
      </c>
      <c r="AC396" s="84">
        <f t="shared" si="84"/>
        <v>104770.575</v>
      </c>
      <c r="AD396" s="80" t="str" cm="1">
        <f t="array" ref="AD396">_xlfn.IFS(E396&gt;=60,"Senior ",E396&gt;=18,"Adult",E396&gt;=0,"Child")</f>
        <v>Adult</v>
      </c>
      <c r="AE396" s="80" t="str">
        <f t="shared" si="85"/>
        <v>July</v>
      </c>
      <c r="AF396" s="80" t="str">
        <f t="shared" si="86"/>
        <v>00395</v>
      </c>
      <c r="AG396" s="80" t="str">
        <f t="shared" si="87"/>
        <v>Esther-Male</v>
      </c>
      <c r="AH396" s="85">
        <f t="shared" si="89"/>
        <v>112153.55602395827</v>
      </c>
    </row>
    <row r="397" spans="1:34" x14ac:dyDescent="0.3">
      <c r="A397" s="83">
        <v>45817</v>
      </c>
      <c r="B397" s="80" t="s">
        <v>2270</v>
      </c>
      <c r="C397" s="80" t="s">
        <v>1839</v>
      </c>
      <c r="D397" s="80" t="s">
        <v>1847</v>
      </c>
      <c r="E397" s="80">
        <v>31</v>
      </c>
      <c r="F397" s="80" t="s">
        <v>1840</v>
      </c>
      <c r="G397" s="80" t="s">
        <v>1890</v>
      </c>
      <c r="H397" s="80" t="s">
        <v>1891</v>
      </c>
      <c r="I397" s="80" t="s">
        <v>1843</v>
      </c>
      <c r="J397" s="80" t="s">
        <v>1836</v>
      </c>
      <c r="K397" s="80">
        <v>4</v>
      </c>
      <c r="L397" s="85">
        <v>64624</v>
      </c>
      <c r="M397" s="80">
        <v>5</v>
      </c>
      <c r="N397" s="80">
        <v>7.5</v>
      </c>
      <c r="O397" s="80" t="s">
        <v>392</v>
      </c>
      <c r="P397" s="80" t="s">
        <v>1837</v>
      </c>
      <c r="Q397" s="80" t="s">
        <v>649</v>
      </c>
      <c r="R397" s="85">
        <f t="shared" si="78"/>
        <v>258496</v>
      </c>
      <c r="S397" s="85">
        <f t="shared" si="79"/>
        <v>12924.800000000001</v>
      </c>
      <c r="T397" s="85">
        <f t="shared" si="80"/>
        <v>245571.20000000001</v>
      </c>
      <c r="U397" s="80">
        <f t="shared" si="81"/>
        <v>18417.84</v>
      </c>
      <c r="V397" s="85">
        <f t="shared" si="82"/>
        <v>263989.04000000004</v>
      </c>
      <c r="W397" s="81">
        <v>7.4999999999999997E-2</v>
      </c>
      <c r="X397" s="85">
        <f t="shared" si="90"/>
        <v>18417.84</v>
      </c>
      <c r="Y397" s="80">
        <v>2000</v>
      </c>
      <c r="Z397" s="85">
        <f t="shared" si="88"/>
        <v>265989.04000000004</v>
      </c>
      <c r="AA397" s="80" t="str" cm="1">
        <f t="array" ref="AA397">_xlfn.IFS(V397&gt;=150000,"High Cost",V397&gt;=0,"Normal Cost")</f>
        <v>High Cost</v>
      </c>
      <c r="AB397" s="85">
        <f t="shared" si="83"/>
        <v>0</v>
      </c>
      <c r="AC397" s="84">
        <f t="shared" si="84"/>
        <v>263989.04000000004</v>
      </c>
      <c r="AD397" s="80" t="str" cm="1">
        <f t="array" ref="AD397">_xlfn.IFS(E397&gt;=60,"Senior ",E397&gt;=18,"Adult",E397&gt;=0,"Child")</f>
        <v>Adult</v>
      </c>
      <c r="AE397" s="80" t="str">
        <f t="shared" si="85"/>
        <v>June</v>
      </c>
      <c r="AF397" s="80" t="str">
        <f t="shared" si="86"/>
        <v>00396</v>
      </c>
      <c r="AG397" s="80" t="str">
        <f t="shared" si="87"/>
        <v>Bello-Male</v>
      </c>
      <c r="AH397" s="85">
        <f t="shared" si="89"/>
        <v>112153.55602395827</v>
      </c>
    </row>
    <row r="398" spans="1:34" x14ac:dyDescent="0.3">
      <c r="A398" s="83">
        <v>45830</v>
      </c>
      <c r="B398" s="80" t="s">
        <v>2271</v>
      </c>
      <c r="C398" s="80" t="s">
        <v>1839</v>
      </c>
      <c r="D398" s="80" t="s">
        <v>1847</v>
      </c>
      <c r="E398" s="80">
        <v>20</v>
      </c>
      <c r="F398" s="80" t="s">
        <v>1864</v>
      </c>
      <c r="G398" s="80" t="s">
        <v>1865</v>
      </c>
      <c r="H398" s="80" t="s">
        <v>1842</v>
      </c>
      <c r="I398" s="80" t="s">
        <v>1843</v>
      </c>
      <c r="J398" s="80" t="s">
        <v>1858</v>
      </c>
      <c r="K398" s="80">
        <v>4</v>
      </c>
      <c r="L398" s="85">
        <v>40521</v>
      </c>
      <c r="M398" s="80">
        <v>0</v>
      </c>
      <c r="N398" s="80">
        <v>7.5</v>
      </c>
      <c r="O398" s="80" t="s">
        <v>384</v>
      </c>
      <c r="P398" s="80" t="s">
        <v>1852</v>
      </c>
      <c r="Q398" s="80" t="s">
        <v>636</v>
      </c>
      <c r="R398" s="85">
        <f t="shared" si="78"/>
        <v>162084</v>
      </c>
      <c r="S398" s="85">
        <f t="shared" si="79"/>
        <v>0</v>
      </c>
      <c r="T398" s="85">
        <f t="shared" si="80"/>
        <v>162084</v>
      </c>
      <c r="U398" s="80">
        <f t="shared" si="81"/>
        <v>12156.3</v>
      </c>
      <c r="V398" s="85">
        <f t="shared" si="82"/>
        <v>174240.3</v>
      </c>
      <c r="W398" s="81">
        <v>7.4999999999999997E-2</v>
      </c>
      <c r="X398" s="85">
        <f t="shared" si="90"/>
        <v>12156.3</v>
      </c>
      <c r="Y398" s="80">
        <v>2000</v>
      </c>
      <c r="Z398" s="85">
        <f t="shared" si="88"/>
        <v>176240.3</v>
      </c>
      <c r="AA398" s="80" t="str" cm="1">
        <f t="array" ref="AA398">_xlfn.IFS(V398&gt;=150000,"High Cost",V398&gt;=0,"Normal Cost")</f>
        <v>High Cost</v>
      </c>
      <c r="AB398" s="85">
        <f t="shared" si="83"/>
        <v>0</v>
      </c>
      <c r="AC398" s="84">
        <f t="shared" si="84"/>
        <v>174240.3</v>
      </c>
      <c r="AD398" s="80" t="str" cm="1">
        <f t="array" ref="AD398">_xlfn.IFS(E398&gt;=60,"Senior ",E398&gt;=18,"Adult",E398&gt;=0,"Child")</f>
        <v>Adult</v>
      </c>
      <c r="AE398" s="80" t="str">
        <f t="shared" si="85"/>
        <v>June</v>
      </c>
      <c r="AF398" s="80" t="str">
        <f t="shared" si="86"/>
        <v>00397</v>
      </c>
      <c r="AG398" s="80" t="str">
        <f t="shared" si="87"/>
        <v>Bello-Male</v>
      </c>
      <c r="AH398" s="85">
        <f t="shared" si="89"/>
        <v>112153.55602395827</v>
      </c>
    </row>
    <row r="399" spans="1:34" x14ac:dyDescent="0.3">
      <c r="A399" s="83">
        <v>45809</v>
      </c>
      <c r="B399" s="80" t="s">
        <v>2272</v>
      </c>
      <c r="C399" s="80" t="s">
        <v>1846</v>
      </c>
      <c r="D399" s="80" t="s">
        <v>1831</v>
      </c>
      <c r="E399" s="80">
        <v>26</v>
      </c>
      <c r="F399" s="80" t="s">
        <v>1832</v>
      </c>
      <c r="G399" s="80" t="s">
        <v>1833</v>
      </c>
      <c r="H399" s="80" t="s">
        <v>1834</v>
      </c>
      <c r="I399" s="80" t="s">
        <v>1835</v>
      </c>
      <c r="J399" s="80" t="s">
        <v>1836</v>
      </c>
      <c r="K399" s="80">
        <v>2</v>
      </c>
      <c r="L399" s="85">
        <v>29814</v>
      </c>
      <c r="M399" s="80">
        <v>10</v>
      </c>
      <c r="N399" s="80">
        <v>7.5</v>
      </c>
      <c r="O399" s="80" t="s">
        <v>384</v>
      </c>
      <c r="P399" s="80" t="s">
        <v>1844</v>
      </c>
      <c r="Q399" s="80" t="s">
        <v>636</v>
      </c>
      <c r="R399" s="85">
        <f t="shared" si="78"/>
        <v>59628</v>
      </c>
      <c r="S399" s="85">
        <f t="shared" si="79"/>
        <v>5962.8</v>
      </c>
      <c r="T399" s="85">
        <f t="shared" si="80"/>
        <v>53665.2</v>
      </c>
      <c r="U399" s="80">
        <f t="shared" si="81"/>
        <v>4024.8899999999994</v>
      </c>
      <c r="V399" s="85">
        <f t="shared" si="82"/>
        <v>57690.09</v>
      </c>
      <c r="W399" s="81">
        <v>7.4999999999999997E-2</v>
      </c>
      <c r="X399" s="85">
        <f t="shared" si="90"/>
        <v>4024.8899999999994</v>
      </c>
      <c r="Y399" s="80">
        <v>2000</v>
      </c>
      <c r="Z399" s="85">
        <f t="shared" si="88"/>
        <v>59690.09</v>
      </c>
      <c r="AA399" s="80" t="str" cm="1">
        <f t="array" ref="AA399">_xlfn.IFS(V399&gt;=150000,"High Cost",V399&gt;=0,"Normal Cost")</f>
        <v>Normal Cost</v>
      </c>
      <c r="AB399" s="85">
        <f t="shared" si="83"/>
        <v>5769.009</v>
      </c>
      <c r="AC399" s="84">
        <f t="shared" si="84"/>
        <v>51921.080999999998</v>
      </c>
      <c r="AD399" s="80" t="str" cm="1">
        <f t="array" ref="AD399">_xlfn.IFS(E399&gt;=60,"Senior ",E399&gt;=18,"Adult",E399&gt;=0,"Child")</f>
        <v>Adult</v>
      </c>
      <c r="AE399" s="80" t="str">
        <f t="shared" si="85"/>
        <v>June</v>
      </c>
      <c r="AF399" s="80" t="str">
        <f t="shared" si="86"/>
        <v>00398</v>
      </c>
      <c r="AG399" s="80" t="str">
        <f t="shared" si="87"/>
        <v>Hauwa-Female</v>
      </c>
      <c r="AH399" s="85">
        <f t="shared" si="89"/>
        <v>112153.55602395827</v>
      </c>
    </row>
    <row r="400" spans="1:34" x14ac:dyDescent="0.3">
      <c r="A400" s="83">
        <v>45855</v>
      </c>
      <c r="B400" s="80" t="s">
        <v>2273</v>
      </c>
      <c r="C400" s="80" t="s">
        <v>1884</v>
      </c>
      <c r="D400" s="80" t="s">
        <v>1847</v>
      </c>
      <c r="E400" s="80">
        <v>61</v>
      </c>
      <c r="F400" s="80" t="s">
        <v>1855</v>
      </c>
      <c r="G400" s="80" t="s">
        <v>1856</v>
      </c>
      <c r="H400" s="80" t="s">
        <v>1857</v>
      </c>
      <c r="I400" s="80" t="s">
        <v>1866</v>
      </c>
      <c r="J400" s="80" t="s">
        <v>1836</v>
      </c>
      <c r="K400" s="80">
        <v>1</v>
      </c>
      <c r="L400" s="85">
        <v>66939</v>
      </c>
      <c r="M400" s="80">
        <v>0</v>
      </c>
      <c r="N400" s="80">
        <v>7.5</v>
      </c>
      <c r="O400" s="80" t="s">
        <v>392</v>
      </c>
      <c r="P400" s="80" t="s">
        <v>1852</v>
      </c>
      <c r="Q400" s="80" t="s">
        <v>643</v>
      </c>
      <c r="R400" s="85">
        <f t="shared" si="78"/>
        <v>66939</v>
      </c>
      <c r="S400" s="85">
        <f t="shared" si="79"/>
        <v>0</v>
      </c>
      <c r="T400" s="85">
        <f t="shared" si="80"/>
        <v>66939</v>
      </c>
      <c r="U400" s="80">
        <f t="shared" si="81"/>
        <v>5020.4250000000002</v>
      </c>
      <c r="V400" s="85">
        <f t="shared" si="82"/>
        <v>71959.425000000003</v>
      </c>
      <c r="W400" s="81">
        <v>7.4999999999999997E-2</v>
      </c>
      <c r="X400" s="85">
        <f t="shared" si="90"/>
        <v>5020.4250000000002</v>
      </c>
      <c r="Y400" s="80">
        <v>2000</v>
      </c>
      <c r="Z400" s="85">
        <f t="shared" si="88"/>
        <v>73959.425000000003</v>
      </c>
      <c r="AA400" s="80" t="str" cm="1">
        <f t="array" ref="AA400">_xlfn.IFS(V400&gt;=150000,"High Cost",V400&gt;=0,"Normal Cost")</f>
        <v>Normal Cost</v>
      </c>
      <c r="AB400" s="85">
        <f t="shared" si="83"/>
        <v>0</v>
      </c>
      <c r="AC400" s="84">
        <f t="shared" si="84"/>
        <v>71959.425000000003</v>
      </c>
      <c r="AD400" s="80" t="str" cm="1">
        <f t="array" ref="AD400">_xlfn.IFS(E400&gt;=60,"Senior ",E400&gt;=18,"Adult",E400&gt;=0,"Child")</f>
        <v xml:space="preserve">Senior </v>
      </c>
      <c r="AE400" s="80" t="str">
        <f t="shared" si="85"/>
        <v>July</v>
      </c>
      <c r="AF400" s="80" t="str">
        <f t="shared" si="86"/>
        <v>00399</v>
      </c>
      <c r="AG400" s="80" t="str">
        <f t="shared" si="87"/>
        <v>Kabir-Male</v>
      </c>
      <c r="AH400" s="85">
        <f t="shared" si="89"/>
        <v>112153.55602395827</v>
      </c>
    </row>
    <row r="401" spans="1:34" x14ac:dyDescent="0.3">
      <c r="A401" s="83">
        <v>45827</v>
      </c>
      <c r="B401" s="80" t="s">
        <v>2274</v>
      </c>
      <c r="C401" s="80" t="s">
        <v>1877</v>
      </c>
      <c r="D401" s="80" t="s">
        <v>1831</v>
      </c>
      <c r="E401" s="80">
        <v>33</v>
      </c>
      <c r="F401" s="80" t="s">
        <v>1872</v>
      </c>
      <c r="G401" s="80" t="s">
        <v>1886</v>
      </c>
      <c r="H401" s="80" t="s">
        <v>1887</v>
      </c>
      <c r="I401" s="80" t="s">
        <v>1866</v>
      </c>
      <c r="J401" s="80" t="s">
        <v>1836</v>
      </c>
      <c r="K401" s="80">
        <v>5</v>
      </c>
      <c r="L401" s="85">
        <v>17170</v>
      </c>
      <c r="M401" s="80">
        <v>5</v>
      </c>
      <c r="N401" s="80">
        <v>7.5</v>
      </c>
      <c r="O401" s="80" t="s">
        <v>372</v>
      </c>
      <c r="P401" s="80" t="s">
        <v>1844</v>
      </c>
      <c r="Q401" s="80" t="s">
        <v>649</v>
      </c>
      <c r="R401" s="85">
        <f t="shared" si="78"/>
        <v>85850</v>
      </c>
      <c r="S401" s="85">
        <f t="shared" si="79"/>
        <v>4292.5</v>
      </c>
      <c r="T401" s="85">
        <f t="shared" si="80"/>
        <v>81557.5</v>
      </c>
      <c r="U401" s="80">
        <f t="shared" si="81"/>
        <v>6116.8125</v>
      </c>
      <c r="V401" s="85">
        <f t="shared" si="82"/>
        <v>87674.3125</v>
      </c>
      <c r="W401" s="81">
        <v>7.4999999999999997E-2</v>
      </c>
      <c r="X401" s="85">
        <f t="shared" si="90"/>
        <v>6116.8125</v>
      </c>
      <c r="Y401" s="80">
        <v>2000</v>
      </c>
      <c r="Z401" s="85">
        <f t="shared" si="88"/>
        <v>89674.3125</v>
      </c>
      <c r="AA401" s="80" t="str" cm="1">
        <f t="array" ref="AA401">_xlfn.IFS(V401&gt;=150000,"High Cost",V401&gt;=0,"Normal Cost")</f>
        <v>Normal Cost</v>
      </c>
      <c r="AB401" s="85">
        <f t="shared" si="83"/>
        <v>8767.4312499999996</v>
      </c>
      <c r="AC401" s="84">
        <f t="shared" si="84"/>
        <v>78906.881250000006</v>
      </c>
      <c r="AD401" s="80" t="str" cm="1">
        <f t="array" ref="AD401">_xlfn.IFS(E401&gt;=60,"Senior ",E401&gt;=18,"Adult",E401&gt;=0,"Child")</f>
        <v>Adult</v>
      </c>
      <c r="AE401" s="80" t="str">
        <f t="shared" si="85"/>
        <v>June</v>
      </c>
      <c r="AF401" s="80" t="str">
        <f t="shared" si="86"/>
        <v>00400</v>
      </c>
      <c r="AG401" s="80" t="str">
        <f t="shared" si="87"/>
        <v>Chiamaka-Female</v>
      </c>
      <c r="AH401" s="85">
        <f t="shared" si="89"/>
        <v>112153.55602395827</v>
      </c>
    </row>
    <row r="402" spans="1:34" x14ac:dyDescent="0.3">
      <c r="A402" s="83">
        <v>45856</v>
      </c>
      <c r="B402" s="80" t="s">
        <v>2275</v>
      </c>
      <c r="C402" s="80" t="s">
        <v>1846</v>
      </c>
      <c r="D402" s="80" t="s">
        <v>1847</v>
      </c>
      <c r="E402" s="80">
        <v>66</v>
      </c>
      <c r="F402" s="80" t="s">
        <v>1855</v>
      </c>
      <c r="G402" s="80" t="s">
        <v>1856</v>
      </c>
      <c r="H402" s="80" t="s">
        <v>1857</v>
      </c>
      <c r="I402" s="80" t="s">
        <v>1861</v>
      </c>
      <c r="J402" s="80" t="s">
        <v>1848</v>
      </c>
      <c r="K402" s="80">
        <v>5</v>
      </c>
      <c r="L402" s="85">
        <v>34937</v>
      </c>
      <c r="M402" s="80">
        <v>15</v>
      </c>
      <c r="N402" s="80">
        <v>7.5</v>
      </c>
      <c r="O402" s="80" t="s">
        <v>384</v>
      </c>
      <c r="P402" s="80" t="s">
        <v>1844</v>
      </c>
      <c r="Q402" s="80" t="s">
        <v>665</v>
      </c>
      <c r="R402" s="85">
        <f t="shared" si="78"/>
        <v>174685</v>
      </c>
      <c r="S402" s="85">
        <f t="shared" si="79"/>
        <v>26202.75</v>
      </c>
      <c r="T402" s="85">
        <f t="shared" si="80"/>
        <v>148482.25</v>
      </c>
      <c r="U402" s="80">
        <f t="shared" si="81"/>
        <v>11136.168749999999</v>
      </c>
      <c r="V402" s="85">
        <f t="shared" si="82"/>
        <v>159618.41875000001</v>
      </c>
      <c r="W402" s="81">
        <v>7.4999999999999997E-2</v>
      </c>
      <c r="X402" s="85">
        <f t="shared" si="90"/>
        <v>11136.168749999999</v>
      </c>
      <c r="Y402" s="80">
        <v>2000</v>
      </c>
      <c r="Z402" s="85">
        <f t="shared" si="88"/>
        <v>161618.41875000001</v>
      </c>
      <c r="AA402" s="80" t="str" cm="1">
        <f t="array" ref="AA402">_xlfn.IFS(V402&gt;=150000,"High Cost",V402&gt;=0,"Normal Cost")</f>
        <v>High Cost</v>
      </c>
      <c r="AB402" s="85">
        <f t="shared" si="83"/>
        <v>15961.841875000002</v>
      </c>
      <c r="AC402" s="84">
        <f t="shared" si="84"/>
        <v>143656.576875</v>
      </c>
      <c r="AD402" s="80" t="str" cm="1">
        <f t="array" ref="AD402">_xlfn.IFS(E402&gt;=60,"Senior ",E402&gt;=18,"Adult",E402&gt;=0,"Child")</f>
        <v xml:space="preserve">Senior </v>
      </c>
      <c r="AE402" s="80" t="str">
        <f t="shared" si="85"/>
        <v>July</v>
      </c>
      <c r="AF402" s="80" t="str">
        <f t="shared" si="86"/>
        <v>00401</v>
      </c>
      <c r="AG402" s="80" t="str">
        <f t="shared" si="87"/>
        <v>Hauwa-Male</v>
      </c>
      <c r="AH402" s="85">
        <f t="shared" si="89"/>
        <v>112153.55602395827</v>
      </c>
    </row>
    <row r="403" spans="1:34" x14ac:dyDescent="0.3">
      <c r="A403" s="83">
        <v>45857</v>
      </c>
      <c r="B403" s="80" t="s">
        <v>2276</v>
      </c>
      <c r="C403" s="80" t="s">
        <v>1877</v>
      </c>
      <c r="D403" s="80" t="s">
        <v>1847</v>
      </c>
      <c r="E403" s="80">
        <v>65</v>
      </c>
      <c r="F403" s="80" t="s">
        <v>1872</v>
      </c>
      <c r="G403" s="80" t="s">
        <v>1886</v>
      </c>
      <c r="H403" s="80" t="s">
        <v>1887</v>
      </c>
      <c r="I403" s="80" t="s">
        <v>1835</v>
      </c>
      <c r="J403" s="80" t="s">
        <v>1858</v>
      </c>
      <c r="K403" s="80">
        <v>1</v>
      </c>
      <c r="L403" s="85">
        <v>14623</v>
      </c>
      <c r="M403" s="80">
        <v>0</v>
      </c>
      <c r="N403" s="80">
        <v>7.5</v>
      </c>
      <c r="O403" s="80" t="s">
        <v>372</v>
      </c>
      <c r="P403" s="80" t="s">
        <v>1837</v>
      </c>
      <c r="Q403" s="80" t="s">
        <v>643</v>
      </c>
      <c r="R403" s="85">
        <f t="shared" si="78"/>
        <v>14623</v>
      </c>
      <c r="S403" s="85">
        <f t="shared" si="79"/>
        <v>0</v>
      </c>
      <c r="T403" s="85">
        <f t="shared" si="80"/>
        <v>14623</v>
      </c>
      <c r="U403" s="80">
        <f t="shared" si="81"/>
        <v>1096.7249999999999</v>
      </c>
      <c r="V403" s="85">
        <f t="shared" si="82"/>
        <v>15719.725</v>
      </c>
      <c r="W403" s="81">
        <v>7.4999999999999997E-2</v>
      </c>
      <c r="X403" s="85">
        <f t="shared" si="90"/>
        <v>1096.7249999999999</v>
      </c>
      <c r="Y403" s="80">
        <v>2000</v>
      </c>
      <c r="Z403" s="85">
        <f t="shared" si="88"/>
        <v>17719.724999999999</v>
      </c>
      <c r="AA403" s="80" t="str" cm="1">
        <f t="array" ref="AA403">_xlfn.IFS(V403&gt;=150000,"High Cost",V403&gt;=0,"Normal Cost")</f>
        <v>Normal Cost</v>
      </c>
      <c r="AB403" s="85">
        <f t="shared" si="83"/>
        <v>0</v>
      </c>
      <c r="AC403" s="84">
        <f t="shared" si="84"/>
        <v>15719.725</v>
      </c>
      <c r="AD403" s="80" t="str" cm="1">
        <f t="array" ref="AD403">_xlfn.IFS(E403&gt;=60,"Senior ",E403&gt;=18,"Adult",E403&gt;=0,"Child")</f>
        <v xml:space="preserve">Senior </v>
      </c>
      <c r="AE403" s="80" t="str">
        <f t="shared" si="85"/>
        <v>July</v>
      </c>
      <c r="AF403" s="80" t="str">
        <f t="shared" si="86"/>
        <v>00402</v>
      </c>
      <c r="AG403" s="80" t="str">
        <f t="shared" si="87"/>
        <v>Chiamaka-Male</v>
      </c>
      <c r="AH403" s="85">
        <f t="shared" si="89"/>
        <v>112153.55602395827</v>
      </c>
    </row>
    <row r="404" spans="1:34" x14ac:dyDescent="0.3">
      <c r="A404" s="83">
        <v>45830</v>
      </c>
      <c r="B404" s="80" t="s">
        <v>2277</v>
      </c>
      <c r="C404" s="80" t="s">
        <v>1839</v>
      </c>
      <c r="D404" s="80" t="s">
        <v>1847</v>
      </c>
      <c r="E404" s="80">
        <v>23</v>
      </c>
      <c r="F404" s="80" t="s">
        <v>1872</v>
      </c>
      <c r="G404" s="80" t="s">
        <v>1873</v>
      </c>
      <c r="H404" s="80" t="s">
        <v>1874</v>
      </c>
      <c r="I404" s="80" t="s">
        <v>1835</v>
      </c>
      <c r="J404" s="80" t="s">
        <v>1836</v>
      </c>
      <c r="K404" s="80">
        <v>2</v>
      </c>
      <c r="L404" s="85">
        <v>4450</v>
      </c>
      <c r="M404" s="80">
        <v>5</v>
      </c>
      <c r="N404" s="80">
        <v>7.5</v>
      </c>
      <c r="O404" s="80" t="s">
        <v>392</v>
      </c>
      <c r="P404" s="80" t="s">
        <v>1837</v>
      </c>
      <c r="Q404" s="80" t="s">
        <v>649</v>
      </c>
      <c r="R404" s="85">
        <f t="shared" si="78"/>
        <v>8900</v>
      </c>
      <c r="S404" s="85">
        <f t="shared" si="79"/>
        <v>445</v>
      </c>
      <c r="T404" s="85">
        <f t="shared" si="80"/>
        <v>8455</v>
      </c>
      <c r="U404" s="80">
        <f t="shared" si="81"/>
        <v>634.125</v>
      </c>
      <c r="V404" s="85">
        <f t="shared" si="82"/>
        <v>9089.125</v>
      </c>
      <c r="W404" s="81">
        <v>7.4999999999999997E-2</v>
      </c>
      <c r="X404" s="85">
        <f t="shared" si="90"/>
        <v>634.125</v>
      </c>
      <c r="Y404" s="80">
        <v>2000</v>
      </c>
      <c r="Z404" s="85">
        <f t="shared" si="88"/>
        <v>11089.125</v>
      </c>
      <c r="AA404" s="80" t="str" cm="1">
        <f t="array" ref="AA404">_xlfn.IFS(V404&gt;=150000,"High Cost",V404&gt;=0,"Normal Cost")</f>
        <v>Normal Cost</v>
      </c>
      <c r="AB404" s="85">
        <f t="shared" si="83"/>
        <v>0</v>
      </c>
      <c r="AC404" s="84">
        <f t="shared" si="84"/>
        <v>9089.125</v>
      </c>
      <c r="AD404" s="80" t="str" cm="1">
        <f t="array" ref="AD404">_xlfn.IFS(E404&gt;=60,"Senior ",E404&gt;=18,"Adult",E404&gt;=0,"Child")</f>
        <v>Adult</v>
      </c>
      <c r="AE404" s="80" t="str">
        <f t="shared" si="85"/>
        <v>June</v>
      </c>
      <c r="AF404" s="80" t="str">
        <f t="shared" si="86"/>
        <v>00403</v>
      </c>
      <c r="AG404" s="80" t="str">
        <f t="shared" si="87"/>
        <v>Bello-Male</v>
      </c>
      <c r="AH404" s="85">
        <f t="shared" si="89"/>
        <v>112153.55602395827</v>
      </c>
    </row>
    <row r="405" spans="1:34" x14ac:dyDescent="0.3">
      <c r="A405" s="83">
        <v>45817</v>
      </c>
      <c r="B405" s="80" t="s">
        <v>2278</v>
      </c>
      <c r="C405" s="80" t="s">
        <v>1884</v>
      </c>
      <c r="D405" s="80" t="s">
        <v>1847</v>
      </c>
      <c r="E405" s="80">
        <v>78</v>
      </c>
      <c r="F405" s="80" t="s">
        <v>1840</v>
      </c>
      <c r="G405" s="80" t="s">
        <v>1890</v>
      </c>
      <c r="H405" s="80" t="s">
        <v>1891</v>
      </c>
      <c r="I405" s="80" t="s">
        <v>1843</v>
      </c>
      <c r="J405" s="80" t="s">
        <v>1858</v>
      </c>
      <c r="K405" s="80">
        <v>1</v>
      </c>
      <c r="L405" s="85">
        <v>6086</v>
      </c>
      <c r="M405" s="80">
        <v>0</v>
      </c>
      <c r="N405" s="80">
        <v>7.5</v>
      </c>
      <c r="O405" s="80" t="s">
        <v>392</v>
      </c>
      <c r="P405" s="80" t="s">
        <v>1844</v>
      </c>
      <c r="Q405" s="80" t="s">
        <v>649</v>
      </c>
      <c r="R405" s="85">
        <f t="shared" si="78"/>
        <v>6086</v>
      </c>
      <c r="S405" s="85">
        <f t="shared" si="79"/>
        <v>0</v>
      </c>
      <c r="T405" s="85">
        <f t="shared" si="80"/>
        <v>6086</v>
      </c>
      <c r="U405" s="80">
        <f t="shared" si="81"/>
        <v>456.45</v>
      </c>
      <c r="V405" s="85">
        <f t="shared" si="82"/>
        <v>6542.45</v>
      </c>
      <c r="W405" s="81">
        <v>7.4999999999999997E-2</v>
      </c>
      <c r="X405" s="85">
        <f t="shared" si="90"/>
        <v>456.45</v>
      </c>
      <c r="Y405" s="80">
        <v>2000</v>
      </c>
      <c r="Z405" s="85">
        <f t="shared" si="88"/>
        <v>8542.4500000000007</v>
      </c>
      <c r="AA405" s="80" t="str" cm="1">
        <f t="array" ref="AA405">_xlfn.IFS(V405&gt;=150000,"High Cost",V405&gt;=0,"Normal Cost")</f>
        <v>Normal Cost</v>
      </c>
      <c r="AB405" s="85">
        <f t="shared" si="83"/>
        <v>654.245</v>
      </c>
      <c r="AC405" s="84">
        <f t="shared" si="84"/>
        <v>5888.2049999999999</v>
      </c>
      <c r="AD405" s="80" t="str" cm="1">
        <f t="array" ref="AD405">_xlfn.IFS(E405&gt;=60,"Senior ",E405&gt;=18,"Adult",E405&gt;=0,"Child")</f>
        <v xml:space="preserve">Senior </v>
      </c>
      <c r="AE405" s="80" t="str">
        <f t="shared" si="85"/>
        <v>June</v>
      </c>
      <c r="AF405" s="80" t="str">
        <f t="shared" si="86"/>
        <v>00404</v>
      </c>
      <c r="AG405" s="80" t="str">
        <f t="shared" si="87"/>
        <v>Kabir-Male</v>
      </c>
      <c r="AH405" s="85">
        <f t="shared" si="89"/>
        <v>112153.55602395827</v>
      </c>
    </row>
    <row r="406" spans="1:34" x14ac:dyDescent="0.3">
      <c r="A406" s="83">
        <v>45853</v>
      </c>
      <c r="B406" s="80" t="s">
        <v>2279</v>
      </c>
      <c r="C406" s="80" t="s">
        <v>1882</v>
      </c>
      <c r="D406" s="80" t="s">
        <v>1847</v>
      </c>
      <c r="E406" s="80">
        <v>77</v>
      </c>
      <c r="F406" s="80" t="s">
        <v>1864</v>
      </c>
      <c r="G406" s="80" t="s">
        <v>1865</v>
      </c>
      <c r="H406" s="80" t="s">
        <v>1842</v>
      </c>
      <c r="I406" s="80" t="s">
        <v>1843</v>
      </c>
      <c r="J406" s="80" t="s">
        <v>1858</v>
      </c>
      <c r="K406" s="80">
        <v>5</v>
      </c>
      <c r="L406" s="85">
        <v>70737</v>
      </c>
      <c r="M406" s="80">
        <v>10</v>
      </c>
      <c r="N406" s="80">
        <v>7.5</v>
      </c>
      <c r="O406" s="80" t="s">
        <v>372</v>
      </c>
      <c r="P406" s="80" t="s">
        <v>1837</v>
      </c>
      <c r="Q406" s="80" t="s">
        <v>636</v>
      </c>
      <c r="R406" s="85">
        <f t="shared" si="78"/>
        <v>353685</v>
      </c>
      <c r="S406" s="85">
        <f t="shared" si="79"/>
        <v>35368.5</v>
      </c>
      <c r="T406" s="85">
        <f t="shared" si="80"/>
        <v>318316.5</v>
      </c>
      <c r="U406" s="80">
        <f t="shared" si="81"/>
        <v>23873.737499999999</v>
      </c>
      <c r="V406" s="85">
        <f t="shared" si="82"/>
        <v>342190.23749999999</v>
      </c>
      <c r="W406" s="81">
        <v>7.4999999999999997E-2</v>
      </c>
      <c r="X406" s="85">
        <f t="shared" si="90"/>
        <v>23873.737499999999</v>
      </c>
      <c r="Y406" s="80">
        <v>2000</v>
      </c>
      <c r="Z406" s="85">
        <f t="shared" si="88"/>
        <v>344190.23749999999</v>
      </c>
      <c r="AA406" s="80" t="str" cm="1">
        <f t="array" ref="AA406">_xlfn.IFS(V406&gt;=150000,"High Cost",V406&gt;=0,"Normal Cost")</f>
        <v>High Cost</v>
      </c>
      <c r="AB406" s="85">
        <f t="shared" si="83"/>
        <v>0</v>
      </c>
      <c r="AC406" s="84">
        <f t="shared" si="84"/>
        <v>342190.23749999999</v>
      </c>
      <c r="AD406" s="80" t="str" cm="1">
        <f t="array" ref="AD406">_xlfn.IFS(E406&gt;=60,"Senior ",E406&gt;=18,"Adult",E406&gt;=0,"Child")</f>
        <v xml:space="preserve">Senior </v>
      </c>
      <c r="AE406" s="80" t="str">
        <f t="shared" si="85"/>
        <v>July</v>
      </c>
      <c r="AF406" s="80" t="str">
        <f t="shared" si="86"/>
        <v>00405</v>
      </c>
      <c r="AG406" s="80" t="str">
        <f t="shared" si="87"/>
        <v>Ifeanyi-Male</v>
      </c>
      <c r="AH406" s="85">
        <f t="shared" si="89"/>
        <v>112153.55602395827</v>
      </c>
    </row>
    <row r="407" spans="1:34" x14ac:dyDescent="0.3">
      <c r="A407" s="83">
        <v>45841</v>
      </c>
      <c r="B407" s="80" t="s">
        <v>2280</v>
      </c>
      <c r="C407" s="80" t="s">
        <v>1884</v>
      </c>
      <c r="D407" s="80" t="s">
        <v>1847</v>
      </c>
      <c r="E407" s="80">
        <v>52</v>
      </c>
      <c r="F407" s="80" t="s">
        <v>1855</v>
      </c>
      <c r="G407" s="80" t="s">
        <v>1878</v>
      </c>
      <c r="H407" s="80" t="s">
        <v>1857</v>
      </c>
      <c r="I407" s="80" t="s">
        <v>1861</v>
      </c>
      <c r="J407" s="80" t="s">
        <v>1858</v>
      </c>
      <c r="K407" s="80">
        <v>1</v>
      </c>
      <c r="L407" s="85">
        <v>64427</v>
      </c>
      <c r="M407" s="80">
        <v>15</v>
      </c>
      <c r="N407" s="80">
        <v>7.5</v>
      </c>
      <c r="O407" s="80" t="s">
        <v>384</v>
      </c>
      <c r="P407" s="80" t="s">
        <v>1844</v>
      </c>
      <c r="Q407" s="80" t="s">
        <v>643</v>
      </c>
      <c r="R407" s="85">
        <f t="shared" si="78"/>
        <v>64427</v>
      </c>
      <c r="S407" s="85">
        <f t="shared" si="79"/>
        <v>9664.0499999999993</v>
      </c>
      <c r="T407" s="85">
        <f t="shared" si="80"/>
        <v>54762.95</v>
      </c>
      <c r="U407" s="80">
        <f t="shared" si="81"/>
        <v>4107.2212499999996</v>
      </c>
      <c r="V407" s="85">
        <f t="shared" si="82"/>
        <v>58870.171249999999</v>
      </c>
      <c r="W407" s="81">
        <v>7.4999999999999997E-2</v>
      </c>
      <c r="X407" s="85">
        <f t="shared" si="90"/>
        <v>4107.2212499999996</v>
      </c>
      <c r="Y407" s="80">
        <v>2000</v>
      </c>
      <c r="Z407" s="85">
        <f t="shared" si="88"/>
        <v>60870.171249999999</v>
      </c>
      <c r="AA407" s="80" t="str" cm="1">
        <f t="array" ref="AA407">_xlfn.IFS(V407&gt;=150000,"High Cost",V407&gt;=0,"Normal Cost")</f>
        <v>Normal Cost</v>
      </c>
      <c r="AB407" s="85">
        <f t="shared" si="83"/>
        <v>5887.0171250000003</v>
      </c>
      <c r="AC407" s="84">
        <f t="shared" si="84"/>
        <v>52983.154125000001</v>
      </c>
      <c r="AD407" s="80" t="str" cm="1">
        <f t="array" ref="AD407">_xlfn.IFS(E407&gt;=60,"Senior ",E407&gt;=18,"Adult",E407&gt;=0,"Child")</f>
        <v>Adult</v>
      </c>
      <c r="AE407" s="80" t="str">
        <f t="shared" si="85"/>
        <v>July</v>
      </c>
      <c r="AF407" s="80" t="str">
        <f t="shared" si="86"/>
        <v>00406</v>
      </c>
      <c r="AG407" s="80" t="str">
        <f t="shared" si="87"/>
        <v>Kabir-Male</v>
      </c>
      <c r="AH407" s="85">
        <f t="shared" si="89"/>
        <v>112153.55602395827</v>
      </c>
    </row>
    <row r="408" spans="1:34" x14ac:dyDescent="0.3">
      <c r="A408" s="83">
        <v>45816</v>
      </c>
      <c r="B408" s="80" t="s">
        <v>2281</v>
      </c>
      <c r="C408" s="80" t="s">
        <v>1871</v>
      </c>
      <c r="D408" s="80" t="s">
        <v>1847</v>
      </c>
      <c r="E408" s="80">
        <v>49</v>
      </c>
      <c r="F408" s="80" t="s">
        <v>1840</v>
      </c>
      <c r="G408" s="80" t="s">
        <v>1841</v>
      </c>
      <c r="H408" s="80" t="s">
        <v>1842</v>
      </c>
      <c r="I408" s="80" t="s">
        <v>1866</v>
      </c>
      <c r="J408" s="80" t="s">
        <v>1848</v>
      </c>
      <c r="K408" s="80">
        <v>4</v>
      </c>
      <c r="L408" s="85">
        <v>21508</v>
      </c>
      <c r="M408" s="80">
        <v>5</v>
      </c>
      <c r="N408" s="80">
        <v>7.5</v>
      </c>
      <c r="O408" s="80" t="s">
        <v>384</v>
      </c>
      <c r="P408" s="80" t="s">
        <v>1852</v>
      </c>
      <c r="Q408" s="80" t="s">
        <v>643</v>
      </c>
      <c r="R408" s="85">
        <f t="shared" si="78"/>
        <v>86032</v>
      </c>
      <c r="S408" s="85">
        <f t="shared" si="79"/>
        <v>4301.6000000000004</v>
      </c>
      <c r="T408" s="85">
        <f t="shared" si="80"/>
        <v>81730.399999999994</v>
      </c>
      <c r="U408" s="80">
        <f t="shared" si="81"/>
        <v>6129.78</v>
      </c>
      <c r="V408" s="85">
        <f t="shared" si="82"/>
        <v>87860.18</v>
      </c>
      <c r="W408" s="81">
        <v>7.4999999999999997E-2</v>
      </c>
      <c r="X408" s="85">
        <f t="shared" si="90"/>
        <v>6129.78</v>
      </c>
      <c r="Y408" s="80">
        <v>2000</v>
      </c>
      <c r="Z408" s="85">
        <f t="shared" si="88"/>
        <v>89860.18</v>
      </c>
      <c r="AA408" s="80" t="str" cm="1">
        <f t="array" ref="AA408">_xlfn.IFS(V408&gt;=150000,"High Cost",V408&gt;=0,"Normal Cost")</f>
        <v>Normal Cost</v>
      </c>
      <c r="AB408" s="85">
        <f t="shared" si="83"/>
        <v>0</v>
      </c>
      <c r="AC408" s="84">
        <f t="shared" si="84"/>
        <v>87860.18</v>
      </c>
      <c r="AD408" s="80" t="str" cm="1">
        <f t="array" ref="AD408">_xlfn.IFS(E408&gt;=60,"Senior ",E408&gt;=18,"Adult",E408&gt;=0,"Child")</f>
        <v>Adult</v>
      </c>
      <c r="AE408" s="80" t="str">
        <f t="shared" si="85"/>
        <v>June</v>
      </c>
      <c r="AF408" s="80" t="str">
        <f t="shared" si="86"/>
        <v>00407</v>
      </c>
      <c r="AG408" s="80" t="str">
        <f t="shared" si="87"/>
        <v>Farouk-Male</v>
      </c>
      <c r="AH408" s="85">
        <f t="shared" si="89"/>
        <v>112153.55602395827</v>
      </c>
    </row>
    <row r="409" spans="1:34" x14ac:dyDescent="0.3">
      <c r="A409" s="83">
        <v>45857</v>
      </c>
      <c r="B409" s="80" t="s">
        <v>2282</v>
      </c>
      <c r="C409" s="80" t="s">
        <v>1839</v>
      </c>
      <c r="D409" s="80" t="s">
        <v>1831</v>
      </c>
      <c r="E409" s="80">
        <v>73</v>
      </c>
      <c r="F409" s="80" t="s">
        <v>1855</v>
      </c>
      <c r="G409" s="80" t="s">
        <v>1856</v>
      </c>
      <c r="H409" s="80" t="s">
        <v>1857</v>
      </c>
      <c r="I409" s="80" t="s">
        <v>1866</v>
      </c>
      <c r="J409" s="80" t="s">
        <v>1836</v>
      </c>
      <c r="K409" s="80">
        <v>4</v>
      </c>
      <c r="L409" s="85">
        <v>20772</v>
      </c>
      <c r="M409" s="80">
        <v>15</v>
      </c>
      <c r="N409" s="80">
        <v>7.5</v>
      </c>
      <c r="O409" s="80" t="s">
        <v>384</v>
      </c>
      <c r="P409" s="80" t="s">
        <v>1852</v>
      </c>
      <c r="Q409" s="80" t="s">
        <v>649</v>
      </c>
      <c r="R409" s="85">
        <f t="shared" si="78"/>
        <v>83088</v>
      </c>
      <c r="S409" s="85">
        <f t="shared" si="79"/>
        <v>12463.199999999999</v>
      </c>
      <c r="T409" s="85">
        <f t="shared" si="80"/>
        <v>70624.800000000003</v>
      </c>
      <c r="U409" s="80">
        <f t="shared" si="81"/>
        <v>5296.86</v>
      </c>
      <c r="V409" s="85">
        <f t="shared" si="82"/>
        <v>75921.66</v>
      </c>
      <c r="W409" s="81">
        <v>7.4999999999999997E-2</v>
      </c>
      <c r="X409" s="85">
        <f t="shared" si="90"/>
        <v>5296.86</v>
      </c>
      <c r="Y409" s="80">
        <v>2000</v>
      </c>
      <c r="Z409" s="85">
        <f t="shared" si="88"/>
        <v>77921.66</v>
      </c>
      <c r="AA409" s="80" t="str" cm="1">
        <f t="array" ref="AA409">_xlfn.IFS(V409&gt;=150000,"High Cost",V409&gt;=0,"Normal Cost")</f>
        <v>Normal Cost</v>
      </c>
      <c r="AB409" s="85">
        <f t="shared" si="83"/>
        <v>0</v>
      </c>
      <c r="AC409" s="84">
        <f t="shared" si="84"/>
        <v>75921.66</v>
      </c>
      <c r="AD409" s="80" t="str" cm="1">
        <f t="array" ref="AD409">_xlfn.IFS(E409&gt;=60,"Senior ",E409&gt;=18,"Adult",E409&gt;=0,"Child")</f>
        <v xml:space="preserve">Senior </v>
      </c>
      <c r="AE409" s="80" t="str">
        <f t="shared" si="85"/>
        <v>July</v>
      </c>
      <c r="AF409" s="80" t="str">
        <f t="shared" si="86"/>
        <v>00408</v>
      </c>
      <c r="AG409" s="80" t="str">
        <f t="shared" si="87"/>
        <v>Bello-Female</v>
      </c>
      <c r="AH409" s="85">
        <f t="shared" si="89"/>
        <v>112153.55602395827</v>
      </c>
    </row>
    <row r="410" spans="1:34" x14ac:dyDescent="0.3">
      <c r="A410" s="83">
        <v>45840</v>
      </c>
      <c r="B410" s="80" t="s">
        <v>2283</v>
      </c>
      <c r="C410" s="80" t="s">
        <v>106</v>
      </c>
      <c r="D410" s="80" t="s">
        <v>1847</v>
      </c>
      <c r="E410" s="80">
        <v>60</v>
      </c>
      <c r="F410" s="80" t="s">
        <v>1832</v>
      </c>
      <c r="G410" s="80" t="s">
        <v>1833</v>
      </c>
      <c r="H410" s="80" t="s">
        <v>1834</v>
      </c>
      <c r="I410" s="80" t="s">
        <v>1851</v>
      </c>
      <c r="J410" s="80" t="s">
        <v>1836</v>
      </c>
      <c r="K410" s="80">
        <v>4</v>
      </c>
      <c r="L410" s="85">
        <v>7983</v>
      </c>
      <c r="M410" s="80">
        <v>0</v>
      </c>
      <c r="N410" s="80">
        <v>7.5</v>
      </c>
      <c r="O410" s="80" t="s">
        <v>392</v>
      </c>
      <c r="P410" s="80" t="s">
        <v>1844</v>
      </c>
      <c r="Q410" s="80" t="s">
        <v>649</v>
      </c>
      <c r="R410" s="85">
        <f t="shared" si="78"/>
        <v>31932</v>
      </c>
      <c r="S410" s="85">
        <f t="shared" si="79"/>
        <v>0</v>
      </c>
      <c r="T410" s="85">
        <f t="shared" si="80"/>
        <v>31932</v>
      </c>
      <c r="U410" s="80">
        <f t="shared" si="81"/>
        <v>2394.9</v>
      </c>
      <c r="V410" s="85">
        <f t="shared" si="82"/>
        <v>34326.9</v>
      </c>
      <c r="W410" s="81">
        <v>7.4999999999999997E-2</v>
      </c>
      <c r="X410" s="85">
        <f t="shared" si="90"/>
        <v>2394.9</v>
      </c>
      <c r="Y410" s="80">
        <v>2000</v>
      </c>
      <c r="Z410" s="85">
        <f t="shared" si="88"/>
        <v>36326.9</v>
      </c>
      <c r="AA410" s="80" t="str" cm="1">
        <f t="array" ref="AA410">_xlfn.IFS(V410&gt;=150000,"High Cost",V410&gt;=0,"Normal Cost")</f>
        <v>Normal Cost</v>
      </c>
      <c r="AB410" s="85">
        <f t="shared" si="83"/>
        <v>3432.6900000000005</v>
      </c>
      <c r="AC410" s="84">
        <f t="shared" si="84"/>
        <v>30894.21</v>
      </c>
      <c r="AD410" s="80" t="str" cm="1">
        <f t="array" ref="AD410">_xlfn.IFS(E410&gt;=60,"Senior ",E410&gt;=18,"Adult",E410&gt;=0,"Child")</f>
        <v xml:space="preserve">Senior </v>
      </c>
      <c r="AE410" s="80" t="str">
        <f t="shared" si="85"/>
        <v>July</v>
      </c>
      <c r="AF410" s="80" t="str">
        <f t="shared" si="86"/>
        <v>00409</v>
      </c>
      <c r="AG410" s="80" t="str">
        <f t="shared" si="87"/>
        <v>Aisha-Male</v>
      </c>
      <c r="AH410" s="85">
        <f t="shared" si="89"/>
        <v>112153.55602395827</v>
      </c>
    </row>
    <row r="411" spans="1:34" x14ac:dyDescent="0.3">
      <c r="A411" s="83">
        <v>45838</v>
      </c>
      <c r="B411" s="80" t="s">
        <v>2284</v>
      </c>
      <c r="C411" s="80" t="s">
        <v>1877</v>
      </c>
      <c r="D411" s="80" t="s">
        <v>1847</v>
      </c>
      <c r="E411" s="80">
        <v>46</v>
      </c>
      <c r="F411" s="80" t="s">
        <v>1872</v>
      </c>
      <c r="G411" s="80" t="s">
        <v>1886</v>
      </c>
      <c r="H411" s="80" t="s">
        <v>1887</v>
      </c>
      <c r="I411" s="80" t="s">
        <v>1851</v>
      </c>
      <c r="J411" s="80" t="s">
        <v>1848</v>
      </c>
      <c r="K411" s="80">
        <v>3</v>
      </c>
      <c r="L411" s="85">
        <v>5699</v>
      </c>
      <c r="M411" s="80">
        <v>0</v>
      </c>
      <c r="N411" s="80">
        <v>7.5</v>
      </c>
      <c r="O411" s="80" t="s">
        <v>372</v>
      </c>
      <c r="P411" s="80" t="s">
        <v>1844</v>
      </c>
      <c r="Q411" s="80" t="s">
        <v>649</v>
      </c>
      <c r="R411" s="85">
        <f t="shared" si="78"/>
        <v>17097</v>
      </c>
      <c r="S411" s="85">
        <f t="shared" si="79"/>
        <v>0</v>
      </c>
      <c r="T411" s="85">
        <f t="shared" si="80"/>
        <v>17097</v>
      </c>
      <c r="U411" s="80">
        <f t="shared" si="81"/>
        <v>1282.2749999999999</v>
      </c>
      <c r="V411" s="85">
        <f t="shared" si="82"/>
        <v>18379.275000000001</v>
      </c>
      <c r="W411" s="81">
        <v>7.4999999999999997E-2</v>
      </c>
      <c r="X411" s="85">
        <f t="shared" si="90"/>
        <v>1282.2749999999999</v>
      </c>
      <c r="Y411" s="80">
        <v>2000</v>
      </c>
      <c r="Z411" s="85">
        <f t="shared" si="88"/>
        <v>20379.275000000001</v>
      </c>
      <c r="AA411" s="80" t="str" cm="1">
        <f t="array" ref="AA411">_xlfn.IFS(V411&gt;=150000,"High Cost",V411&gt;=0,"Normal Cost")</f>
        <v>Normal Cost</v>
      </c>
      <c r="AB411" s="85">
        <f t="shared" si="83"/>
        <v>1837.9275000000002</v>
      </c>
      <c r="AC411" s="84">
        <f t="shared" si="84"/>
        <v>16541.3475</v>
      </c>
      <c r="AD411" s="80" t="str" cm="1">
        <f t="array" ref="AD411">_xlfn.IFS(E411&gt;=60,"Senior ",E411&gt;=18,"Adult",E411&gt;=0,"Child")</f>
        <v>Adult</v>
      </c>
      <c r="AE411" s="80" t="str">
        <f t="shared" si="85"/>
        <v>June</v>
      </c>
      <c r="AF411" s="80" t="str">
        <f t="shared" si="86"/>
        <v>00410</v>
      </c>
      <c r="AG411" s="80" t="str">
        <f t="shared" si="87"/>
        <v>Chiamaka-Male</v>
      </c>
      <c r="AH411" s="85">
        <f t="shared" si="89"/>
        <v>112153.55602395827</v>
      </c>
    </row>
    <row r="412" spans="1:34" x14ac:dyDescent="0.3">
      <c r="A412" s="83">
        <v>45821</v>
      </c>
      <c r="B412" s="80" t="s">
        <v>2285</v>
      </c>
      <c r="C412" s="80" t="s">
        <v>1884</v>
      </c>
      <c r="D412" s="80" t="s">
        <v>1831</v>
      </c>
      <c r="E412" s="80">
        <v>32</v>
      </c>
      <c r="F412" s="80" t="s">
        <v>1848</v>
      </c>
      <c r="G412" s="80" t="s">
        <v>1849</v>
      </c>
      <c r="H412" s="80" t="s">
        <v>1850</v>
      </c>
      <c r="I412" s="80" t="s">
        <v>1861</v>
      </c>
      <c r="J412" s="80" t="s">
        <v>1848</v>
      </c>
      <c r="K412" s="80">
        <v>3</v>
      </c>
      <c r="L412" s="85">
        <v>46719</v>
      </c>
      <c r="M412" s="80">
        <v>15</v>
      </c>
      <c r="N412" s="80">
        <v>7.5</v>
      </c>
      <c r="O412" s="80" t="s">
        <v>384</v>
      </c>
      <c r="P412" s="80" t="s">
        <v>1844</v>
      </c>
      <c r="Q412" s="80" t="s">
        <v>636</v>
      </c>
      <c r="R412" s="85">
        <f t="shared" si="78"/>
        <v>140157</v>
      </c>
      <c r="S412" s="85">
        <f t="shared" si="79"/>
        <v>21023.55</v>
      </c>
      <c r="T412" s="85">
        <f t="shared" si="80"/>
        <v>119133.45</v>
      </c>
      <c r="U412" s="80">
        <f t="shared" si="81"/>
        <v>8935.0087499999991</v>
      </c>
      <c r="V412" s="85">
        <f t="shared" si="82"/>
        <v>128068.45874999999</v>
      </c>
      <c r="W412" s="81">
        <v>7.4999999999999997E-2</v>
      </c>
      <c r="X412" s="85">
        <f t="shared" si="90"/>
        <v>8935.0087499999991</v>
      </c>
      <c r="Y412" s="80">
        <v>2000</v>
      </c>
      <c r="Z412" s="85">
        <f t="shared" si="88"/>
        <v>130068.45874999999</v>
      </c>
      <c r="AA412" s="80" t="str" cm="1">
        <f t="array" ref="AA412">_xlfn.IFS(V412&gt;=150000,"High Cost",V412&gt;=0,"Normal Cost")</f>
        <v>Normal Cost</v>
      </c>
      <c r="AB412" s="85">
        <f t="shared" si="83"/>
        <v>12806.845874999999</v>
      </c>
      <c r="AC412" s="84">
        <f t="shared" si="84"/>
        <v>115261.61287499999</v>
      </c>
      <c r="AD412" s="80" t="str" cm="1">
        <f t="array" ref="AD412">_xlfn.IFS(E412&gt;=60,"Senior ",E412&gt;=18,"Adult",E412&gt;=0,"Child")</f>
        <v>Adult</v>
      </c>
      <c r="AE412" s="80" t="str">
        <f t="shared" si="85"/>
        <v>June</v>
      </c>
      <c r="AF412" s="80" t="str">
        <f t="shared" si="86"/>
        <v>00411</v>
      </c>
      <c r="AG412" s="80" t="str">
        <f t="shared" si="87"/>
        <v>Kabir-Female</v>
      </c>
      <c r="AH412" s="85">
        <f t="shared" si="89"/>
        <v>112153.55602395827</v>
      </c>
    </row>
    <row r="413" spans="1:34" x14ac:dyDescent="0.3">
      <c r="A413" s="83">
        <v>45869</v>
      </c>
      <c r="B413" s="80" t="s">
        <v>2286</v>
      </c>
      <c r="C413" s="80" t="s">
        <v>1871</v>
      </c>
      <c r="D413" s="80" t="s">
        <v>1847</v>
      </c>
      <c r="E413" s="80">
        <v>14</v>
      </c>
      <c r="F413" s="80" t="s">
        <v>1855</v>
      </c>
      <c r="G413" s="80" t="s">
        <v>1856</v>
      </c>
      <c r="H413" s="80" t="s">
        <v>1857</v>
      </c>
      <c r="I413" s="80" t="s">
        <v>1843</v>
      </c>
      <c r="J413" s="80" t="s">
        <v>1848</v>
      </c>
      <c r="K413" s="80">
        <v>5</v>
      </c>
      <c r="L413" s="85">
        <v>35868</v>
      </c>
      <c r="M413" s="80">
        <v>5</v>
      </c>
      <c r="N413" s="80">
        <v>7.5</v>
      </c>
      <c r="O413" s="80" t="s">
        <v>392</v>
      </c>
      <c r="P413" s="80" t="s">
        <v>1852</v>
      </c>
      <c r="Q413" s="80" t="s">
        <v>636</v>
      </c>
      <c r="R413" s="85">
        <f t="shared" si="78"/>
        <v>179340</v>
      </c>
      <c r="S413" s="85">
        <f t="shared" si="79"/>
        <v>8967</v>
      </c>
      <c r="T413" s="85">
        <f t="shared" si="80"/>
        <v>170373</v>
      </c>
      <c r="U413" s="80">
        <f t="shared" si="81"/>
        <v>12777.975</v>
      </c>
      <c r="V413" s="85">
        <f t="shared" si="82"/>
        <v>183150.97500000001</v>
      </c>
      <c r="W413" s="81">
        <v>7.4999999999999997E-2</v>
      </c>
      <c r="X413" s="85">
        <f t="shared" si="90"/>
        <v>12777.975</v>
      </c>
      <c r="Y413" s="80">
        <v>2000</v>
      </c>
      <c r="Z413" s="85">
        <f t="shared" si="88"/>
        <v>185150.97500000001</v>
      </c>
      <c r="AA413" s="80" t="str" cm="1">
        <f t="array" ref="AA413">_xlfn.IFS(V413&gt;=150000,"High Cost",V413&gt;=0,"Normal Cost")</f>
        <v>High Cost</v>
      </c>
      <c r="AB413" s="85">
        <f t="shared" si="83"/>
        <v>0</v>
      </c>
      <c r="AC413" s="84">
        <f t="shared" si="84"/>
        <v>183150.97500000001</v>
      </c>
      <c r="AD413" s="80" t="str" cm="1">
        <f t="array" ref="AD413">_xlfn.IFS(E413&gt;=60,"Senior ",E413&gt;=18,"Adult",E413&gt;=0,"Child")</f>
        <v>Child</v>
      </c>
      <c r="AE413" s="80" t="str">
        <f t="shared" si="85"/>
        <v>July</v>
      </c>
      <c r="AF413" s="80" t="str">
        <f t="shared" si="86"/>
        <v>00412</v>
      </c>
      <c r="AG413" s="80" t="str">
        <f t="shared" si="87"/>
        <v>Farouk-Male</v>
      </c>
      <c r="AH413" s="85">
        <f t="shared" si="89"/>
        <v>112153.55602395827</v>
      </c>
    </row>
    <row r="414" spans="1:34" x14ac:dyDescent="0.3">
      <c r="A414" s="83">
        <v>45856</v>
      </c>
      <c r="B414" s="80" t="s">
        <v>2287</v>
      </c>
      <c r="C414" s="80" t="s">
        <v>1871</v>
      </c>
      <c r="D414" s="80" t="s">
        <v>1831</v>
      </c>
      <c r="E414" s="80">
        <v>67</v>
      </c>
      <c r="F414" s="80" t="s">
        <v>1872</v>
      </c>
      <c r="G414" s="80" t="s">
        <v>1886</v>
      </c>
      <c r="H414" s="80" t="s">
        <v>1887</v>
      </c>
      <c r="I414" s="80" t="s">
        <v>1835</v>
      </c>
      <c r="J414" s="80" t="s">
        <v>1848</v>
      </c>
      <c r="K414" s="80">
        <v>4</v>
      </c>
      <c r="L414" s="85">
        <v>41174</v>
      </c>
      <c r="M414" s="80">
        <v>10</v>
      </c>
      <c r="N414" s="80">
        <v>7.5</v>
      </c>
      <c r="O414" s="80" t="s">
        <v>392</v>
      </c>
      <c r="P414" s="80" t="s">
        <v>1844</v>
      </c>
      <c r="Q414" s="80" t="s">
        <v>665</v>
      </c>
      <c r="R414" s="85">
        <f t="shared" si="78"/>
        <v>164696</v>
      </c>
      <c r="S414" s="85">
        <f t="shared" si="79"/>
        <v>16469.600000000002</v>
      </c>
      <c r="T414" s="85">
        <f t="shared" si="80"/>
        <v>148226.4</v>
      </c>
      <c r="U414" s="80">
        <f t="shared" si="81"/>
        <v>11116.98</v>
      </c>
      <c r="V414" s="85">
        <f t="shared" si="82"/>
        <v>159343.38</v>
      </c>
      <c r="W414" s="81">
        <v>7.4999999999999997E-2</v>
      </c>
      <c r="X414" s="85">
        <f t="shared" si="90"/>
        <v>11116.98</v>
      </c>
      <c r="Y414" s="80">
        <v>2000</v>
      </c>
      <c r="Z414" s="85">
        <f t="shared" si="88"/>
        <v>161343.38</v>
      </c>
      <c r="AA414" s="80" t="str" cm="1">
        <f t="array" ref="AA414">_xlfn.IFS(V414&gt;=150000,"High Cost",V414&gt;=0,"Normal Cost")</f>
        <v>High Cost</v>
      </c>
      <c r="AB414" s="85">
        <f t="shared" si="83"/>
        <v>15934.338000000002</v>
      </c>
      <c r="AC414" s="84">
        <f t="shared" si="84"/>
        <v>143409.04200000002</v>
      </c>
      <c r="AD414" s="80" t="str" cm="1">
        <f t="array" ref="AD414">_xlfn.IFS(E414&gt;=60,"Senior ",E414&gt;=18,"Adult",E414&gt;=0,"Child")</f>
        <v xml:space="preserve">Senior </v>
      </c>
      <c r="AE414" s="80" t="str">
        <f t="shared" si="85"/>
        <v>July</v>
      </c>
      <c r="AF414" s="80" t="str">
        <f t="shared" si="86"/>
        <v>00413</v>
      </c>
      <c r="AG414" s="80" t="str">
        <f t="shared" si="87"/>
        <v>Farouk-Female</v>
      </c>
      <c r="AH414" s="85">
        <f t="shared" si="89"/>
        <v>112153.55602395827</v>
      </c>
    </row>
    <row r="415" spans="1:34" x14ac:dyDescent="0.3">
      <c r="A415" s="83">
        <v>45869</v>
      </c>
      <c r="B415" s="80" t="s">
        <v>2288</v>
      </c>
      <c r="C415" s="80" t="s">
        <v>1846</v>
      </c>
      <c r="D415" s="80" t="s">
        <v>1847</v>
      </c>
      <c r="E415" s="80">
        <v>49</v>
      </c>
      <c r="F415" s="80" t="s">
        <v>1872</v>
      </c>
      <c r="G415" s="80" t="s">
        <v>1873</v>
      </c>
      <c r="H415" s="80" t="s">
        <v>1874</v>
      </c>
      <c r="I415" s="80" t="s">
        <v>1866</v>
      </c>
      <c r="J415" s="80" t="s">
        <v>1836</v>
      </c>
      <c r="K415" s="80">
        <v>1</v>
      </c>
      <c r="L415" s="85">
        <v>68951</v>
      </c>
      <c r="M415" s="80">
        <v>10</v>
      </c>
      <c r="N415" s="80">
        <v>7.5</v>
      </c>
      <c r="O415" s="80" t="s">
        <v>384</v>
      </c>
      <c r="P415" s="80" t="s">
        <v>1837</v>
      </c>
      <c r="Q415" s="80" t="s">
        <v>636</v>
      </c>
      <c r="R415" s="85">
        <f t="shared" si="78"/>
        <v>68951</v>
      </c>
      <c r="S415" s="85">
        <f t="shared" si="79"/>
        <v>6895.1</v>
      </c>
      <c r="T415" s="85">
        <f t="shared" si="80"/>
        <v>62055.9</v>
      </c>
      <c r="U415" s="80">
        <f t="shared" si="81"/>
        <v>4654.1925000000001</v>
      </c>
      <c r="V415" s="85">
        <f t="shared" si="82"/>
        <v>66710.092499999999</v>
      </c>
      <c r="W415" s="81">
        <v>7.4999999999999997E-2</v>
      </c>
      <c r="X415" s="85">
        <f t="shared" si="90"/>
        <v>4654.1925000000001</v>
      </c>
      <c r="Y415" s="80">
        <v>2000</v>
      </c>
      <c r="Z415" s="85">
        <f t="shared" si="88"/>
        <v>68710.092499999999</v>
      </c>
      <c r="AA415" s="80" t="str" cm="1">
        <f t="array" ref="AA415">_xlfn.IFS(V415&gt;=150000,"High Cost",V415&gt;=0,"Normal Cost")</f>
        <v>Normal Cost</v>
      </c>
      <c r="AB415" s="85">
        <f t="shared" si="83"/>
        <v>0</v>
      </c>
      <c r="AC415" s="84">
        <f t="shared" si="84"/>
        <v>66710.092499999999</v>
      </c>
      <c r="AD415" s="80" t="str" cm="1">
        <f t="array" ref="AD415">_xlfn.IFS(E415&gt;=60,"Senior ",E415&gt;=18,"Adult",E415&gt;=0,"Child")</f>
        <v>Adult</v>
      </c>
      <c r="AE415" s="80" t="str">
        <f t="shared" si="85"/>
        <v>July</v>
      </c>
      <c r="AF415" s="80" t="str">
        <f t="shared" si="86"/>
        <v>00414</v>
      </c>
      <c r="AG415" s="80" t="str">
        <f t="shared" si="87"/>
        <v>Hauwa-Male</v>
      </c>
      <c r="AH415" s="85">
        <f t="shared" si="89"/>
        <v>112153.55602395827</v>
      </c>
    </row>
    <row r="416" spans="1:34" x14ac:dyDescent="0.3">
      <c r="A416" s="83">
        <v>45860</v>
      </c>
      <c r="B416" s="80" t="s">
        <v>2289</v>
      </c>
      <c r="C416" s="80" t="s">
        <v>1882</v>
      </c>
      <c r="D416" s="80" t="s">
        <v>1831</v>
      </c>
      <c r="E416" s="80">
        <v>50</v>
      </c>
      <c r="F416" s="80" t="s">
        <v>1848</v>
      </c>
      <c r="G416" s="80" t="s">
        <v>1849</v>
      </c>
      <c r="H416" s="80" t="s">
        <v>1850</v>
      </c>
      <c r="I416" s="80" t="s">
        <v>1866</v>
      </c>
      <c r="J416" s="80" t="s">
        <v>1858</v>
      </c>
      <c r="K416" s="80">
        <v>5</v>
      </c>
      <c r="L416" s="85">
        <v>19189</v>
      </c>
      <c r="M416" s="80">
        <v>10</v>
      </c>
      <c r="N416" s="80">
        <v>7.5</v>
      </c>
      <c r="O416" s="80" t="s">
        <v>392</v>
      </c>
      <c r="P416" s="80" t="s">
        <v>1837</v>
      </c>
      <c r="Q416" s="80" t="s">
        <v>665</v>
      </c>
      <c r="R416" s="85">
        <f t="shared" si="78"/>
        <v>95945</v>
      </c>
      <c r="S416" s="85">
        <f t="shared" si="79"/>
        <v>9594.5</v>
      </c>
      <c r="T416" s="85">
        <f t="shared" si="80"/>
        <v>86350.5</v>
      </c>
      <c r="U416" s="80">
        <f t="shared" si="81"/>
        <v>6476.2874999999995</v>
      </c>
      <c r="V416" s="85">
        <f t="shared" si="82"/>
        <v>92826.787500000006</v>
      </c>
      <c r="W416" s="81">
        <v>7.4999999999999997E-2</v>
      </c>
      <c r="X416" s="85">
        <f t="shared" si="90"/>
        <v>6476.2874999999995</v>
      </c>
      <c r="Y416" s="80">
        <v>2000</v>
      </c>
      <c r="Z416" s="85">
        <f t="shared" si="88"/>
        <v>94826.787500000006</v>
      </c>
      <c r="AA416" s="80" t="str" cm="1">
        <f t="array" ref="AA416">_xlfn.IFS(V416&gt;=150000,"High Cost",V416&gt;=0,"Normal Cost")</f>
        <v>Normal Cost</v>
      </c>
      <c r="AB416" s="85">
        <f t="shared" si="83"/>
        <v>0</v>
      </c>
      <c r="AC416" s="84">
        <f t="shared" si="84"/>
        <v>92826.787500000006</v>
      </c>
      <c r="AD416" s="80" t="str" cm="1">
        <f t="array" ref="AD416">_xlfn.IFS(E416&gt;=60,"Senior ",E416&gt;=18,"Adult",E416&gt;=0,"Child")</f>
        <v>Adult</v>
      </c>
      <c r="AE416" s="80" t="str">
        <f t="shared" si="85"/>
        <v>July</v>
      </c>
      <c r="AF416" s="80" t="str">
        <f t="shared" si="86"/>
        <v>00415</v>
      </c>
      <c r="AG416" s="80" t="str">
        <f t="shared" si="87"/>
        <v>Ifeanyi-Female</v>
      </c>
      <c r="AH416" s="85">
        <f t="shared" si="89"/>
        <v>112153.55602395827</v>
      </c>
    </row>
    <row r="417" spans="1:34" x14ac:dyDescent="0.3">
      <c r="A417" s="83">
        <v>45830</v>
      </c>
      <c r="B417" s="80" t="s">
        <v>2290</v>
      </c>
      <c r="C417" s="80" t="s">
        <v>1871</v>
      </c>
      <c r="D417" s="80" t="s">
        <v>1831</v>
      </c>
      <c r="E417" s="80">
        <v>39</v>
      </c>
      <c r="F417" s="80" t="s">
        <v>1864</v>
      </c>
      <c r="G417" s="80" t="s">
        <v>1865</v>
      </c>
      <c r="H417" s="80" t="s">
        <v>1842</v>
      </c>
      <c r="I417" s="80" t="s">
        <v>1861</v>
      </c>
      <c r="J417" s="80" t="s">
        <v>1858</v>
      </c>
      <c r="K417" s="80">
        <v>3</v>
      </c>
      <c r="L417" s="85">
        <v>41087</v>
      </c>
      <c r="M417" s="80">
        <v>15</v>
      </c>
      <c r="N417" s="80">
        <v>7.5</v>
      </c>
      <c r="O417" s="80" t="s">
        <v>384</v>
      </c>
      <c r="P417" s="80" t="s">
        <v>1852</v>
      </c>
      <c r="Q417" s="80" t="s">
        <v>649</v>
      </c>
      <c r="R417" s="85">
        <f t="shared" si="78"/>
        <v>123261</v>
      </c>
      <c r="S417" s="85">
        <f t="shared" si="79"/>
        <v>18489.149999999998</v>
      </c>
      <c r="T417" s="85">
        <f t="shared" si="80"/>
        <v>104771.85</v>
      </c>
      <c r="U417" s="80">
        <f t="shared" si="81"/>
        <v>7857.8887500000001</v>
      </c>
      <c r="V417" s="85">
        <f t="shared" si="82"/>
        <v>112629.73875</v>
      </c>
      <c r="W417" s="81">
        <v>7.4999999999999997E-2</v>
      </c>
      <c r="X417" s="85">
        <f t="shared" si="90"/>
        <v>7857.8887500000001</v>
      </c>
      <c r="Y417" s="80">
        <v>2000</v>
      </c>
      <c r="Z417" s="85">
        <f t="shared" si="88"/>
        <v>114629.73875</v>
      </c>
      <c r="AA417" s="80" t="str" cm="1">
        <f t="array" ref="AA417">_xlfn.IFS(V417&gt;=150000,"High Cost",V417&gt;=0,"Normal Cost")</f>
        <v>Normal Cost</v>
      </c>
      <c r="AB417" s="85">
        <f t="shared" si="83"/>
        <v>0</v>
      </c>
      <c r="AC417" s="84">
        <f t="shared" si="84"/>
        <v>112629.73875</v>
      </c>
      <c r="AD417" s="80" t="str" cm="1">
        <f t="array" ref="AD417">_xlfn.IFS(E417&gt;=60,"Senior ",E417&gt;=18,"Adult",E417&gt;=0,"Child")</f>
        <v>Adult</v>
      </c>
      <c r="AE417" s="80" t="str">
        <f t="shared" si="85"/>
        <v>June</v>
      </c>
      <c r="AF417" s="80" t="str">
        <f t="shared" si="86"/>
        <v>00416</v>
      </c>
      <c r="AG417" s="80" t="str">
        <f t="shared" si="87"/>
        <v>Farouk-Female</v>
      </c>
      <c r="AH417" s="85">
        <f t="shared" si="89"/>
        <v>112153.55602395827</v>
      </c>
    </row>
    <row r="418" spans="1:34" x14ac:dyDescent="0.3">
      <c r="A418" s="83">
        <v>45840</v>
      </c>
      <c r="B418" s="80" t="s">
        <v>2291</v>
      </c>
      <c r="C418" s="80" t="s">
        <v>1882</v>
      </c>
      <c r="D418" s="80" t="s">
        <v>1831</v>
      </c>
      <c r="E418" s="80">
        <v>28</v>
      </c>
      <c r="F418" s="80" t="s">
        <v>1840</v>
      </c>
      <c r="G418" s="80" t="s">
        <v>1841</v>
      </c>
      <c r="H418" s="80" t="s">
        <v>1842</v>
      </c>
      <c r="I418" s="80" t="s">
        <v>1843</v>
      </c>
      <c r="J418" s="80" t="s">
        <v>1836</v>
      </c>
      <c r="K418" s="80">
        <v>5</v>
      </c>
      <c r="L418" s="85">
        <v>38574</v>
      </c>
      <c r="M418" s="80">
        <v>10</v>
      </c>
      <c r="N418" s="80">
        <v>7.5</v>
      </c>
      <c r="O418" s="80" t="s">
        <v>384</v>
      </c>
      <c r="P418" s="80" t="s">
        <v>1844</v>
      </c>
      <c r="Q418" s="80" t="s">
        <v>665</v>
      </c>
      <c r="R418" s="85">
        <f t="shared" si="78"/>
        <v>192870</v>
      </c>
      <c r="S418" s="85">
        <f t="shared" si="79"/>
        <v>19287</v>
      </c>
      <c r="T418" s="85">
        <f t="shared" si="80"/>
        <v>173583</v>
      </c>
      <c r="U418" s="80">
        <f t="shared" si="81"/>
        <v>13018.725</v>
      </c>
      <c r="V418" s="85">
        <f t="shared" si="82"/>
        <v>186601.72500000001</v>
      </c>
      <c r="W418" s="81">
        <v>7.4999999999999997E-2</v>
      </c>
      <c r="X418" s="85">
        <f t="shared" si="90"/>
        <v>13018.725</v>
      </c>
      <c r="Y418" s="80">
        <v>2000</v>
      </c>
      <c r="Z418" s="85">
        <f t="shared" si="88"/>
        <v>188601.72500000001</v>
      </c>
      <c r="AA418" s="80" t="str" cm="1">
        <f t="array" ref="AA418">_xlfn.IFS(V418&gt;=150000,"High Cost",V418&gt;=0,"Normal Cost")</f>
        <v>High Cost</v>
      </c>
      <c r="AB418" s="85">
        <f t="shared" si="83"/>
        <v>18660.172500000001</v>
      </c>
      <c r="AC418" s="84">
        <f t="shared" si="84"/>
        <v>167941.55249999999</v>
      </c>
      <c r="AD418" s="80" t="str" cm="1">
        <f t="array" ref="AD418">_xlfn.IFS(E418&gt;=60,"Senior ",E418&gt;=18,"Adult",E418&gt;=0,"Child")</f>
        <v>Adult</v>
      </c>
      <c r="AE418" s="80" t="str">
        <f t="shared" si="85"/>
        <v>July</v>
      </c>
      <c r="AF418" s="80" t="str">
        <f t="shared" si="86"/>
        <v>00417</v>
      </c>
      <c r="AG418" s="80" t="str">
        <f t="shared" si="87"/>
        <v>Ifeanyi-Female</v>
      </c>
      <c r="AH418" s="85">
        <f t="shared" si="89"/>
        <v>112153.55602395827</v>
      </c>
    </row>
    <row r="419" spans="1:34" x14ac:dyDescent="0.3">
      <c r="A419" s="83">
        <v>45837</v>
      </c>
      <c r="B419" s="80" t="s">
        <v>2292</v>
      </c>
      <c r="C419" s="80" t="s">
        <v>106</v>
      </c>
      <c r="D419" s="80" t="s">
        <v>1847</v>
      </c>
      <c r="E419" s="80">
        <v>64</v>
      </c>
      <c r="F419" s="80" t="s">
        <v>1855</v>
      </c>
      <c r="G419" s="80" t="s">
        <v>1878</v>
      </c>
      <c r="H419" s="80" t="s">
        <v>1857</v>
      </c>
      <c r="I419" s="80" t="s">
        <v>1851</v>
      </c>
      <c r="J419" s="80" t="s">
        <v>1836</v>
      </c>
      <c r="K419" s="80">
        <v>5</v>
      </c>
      <c r="L419" s="85">
        <v>73349</v>
      </c>
      <c r="M419" s="80">
        <v>5</v>
      </c>
      <c r="N419" s="80">
        <v>7.5</v>
      </c>
      <c r="O419" s="80" t="s">
        <v>392</v>
      </c>
      <c r="P419" s="80" t="s">
        <v>1844</v>
      </c>
      <c r="Q419" s="80" t="s">
        <v>665</v>
      </c>
      <c r="R419" s="85">
        <f t="shared" si="78"/>
        <v>366745</v>
      </c>
      <c r="S419" s="85">
        <f t="shared" si="79"/>
        <v>18337.25</v>
      </c>
      <c r="T419" s="85">
        <f t="shared" si="80"/>
        <v>348407.75</v>
      </c>
      <c r="U419" s="80">
        <f t="shared" si="81"/>
        <v>26130.581249999999</v>
      </c>
      <c r="V419" s="85">
        <f t="shared" si="82"/>
        <v>374538.33124999999</v>
      </c>
      <c r="W419" s="81">
        <v>7.4999999999999997E-2</v>
      </c>
      <c r="X419" s="85">
        <f t="shared" si="90"/>
        <v>26130.581249999999</v>
      </c>
      <c r="Y419" s="80">
        <v>2000</v>
      </c>
      <c r="Z419" s="85">
        <f t="shared" si="88"/>
        <v>376538.33124999999</v>
      </c>
      <c r="AA419" s="80" t="str" cm="1">
        <f t="array" ref="AA419">_xlfn.IFS(V419&gt;=150000,"High Cost",V419&gt;=0,"Normal Cost")</f>
        <v>High Cost</v>
      </c>
      <c r="AB419" s="85">
        <f t="shared" si="83"/>
        <v>37453.833124999997</v>
      </c>
      <c r="AC419" s="84">
        <f t="shared" si="84"/>
        <v>337084.49812499998</v>
      </c>
      <c r="AD419" s="80" t="str" cm="1">
        <f t="array" ref="AD419">_xlfn.IFS(E419&gt;=60,"Senior ",E419&gt;=18,"Adult",E419&gt;=0,"Child")</f>
        <v xml:space="preserve">Senior </v>
      </c>
      <c r="AE419" s="80" t="str">
        <f t="shared" si="85"/>
        <v>June</v>
      </c>
      <c r="AF419" s="80" t="str">
        <f t="shared" si="86"/>
        <v>00418</v>
      </c>
      <c r="AG419" s="80" t="str">
        <f t="shared" si="87"/>
        <v>Aisha-Male</v>
      </c>
      <c r="AH419" s="85">
        <f t="shared" si="89"/>
        <v>112153.55602395827</v>
      </c>
    </row>
    <row r="420" spans="1:34" x14ac:dyDescent="0.3">
      <c r="A420" s="83">
        <v>45812</v>
      </c>
      <c r="B420" s="80" t="s">
        <v>2293</v>
      </c>
      <c r="C420" s="80" t="s">
        <v>106</v>
      </c>
      <c r="D420" s="80" t="s">
        <v>1847</v>
      </c>
      <c r="E420" s="80">
        <v>72</v>
      </c>
      <c r="F420" s="80" t="s">
        <v>1872</v>
      </c>
      <c r="G420" s="80" t="s">
        <v>1873</v>
      </c>
      <c r="H420" s="80" t="s">
        <v>1874</v>
      </c>
      <c r="I420" s="80" t="s">
        <v>1851</v>
      </c>
      <c r="J420" s="80" t="s">
        <v>1858</v>
      </c>
      <c r="K420" s="80">
        <v>2</v>
      </c>
      <c r="L420" s="85">
        <v>30905</v>
      </c>
      <c r="M420" s="80">
        <v>15</v>
      </c>
      <c r="N420" s="80">
        <v>7.5</v>
      </c>
      <c r="O420" s="80" t="s">
        <v>392</v>
      </c>
      <c r="P420" s="80" t="s">
        <v>1852</v>
      </c>
      <c r="Q420" s="80" t="s">
        <v>636</v>
      </c>
      <c r="R420" s="85">
        <f t="shared" si="78"/>
        <v>61810</v>
      </c>
      <c r="S420" s="85">
        <f t="shared" si="79"/>
        <v>9271.5</v>
      </c>
      <c r="T420" s="85">
        <f t="shared" si="80"/>
        <v>52538.5</v>
      </c>
      <c r="U420" s="80">
        <f t="shared" si="81"/>
        <v>3940.3874999999998</v>
      </c>
      <c r="V420" s="85">
        <f t="shared" si="82"/>
        <v>56478.887499999997</v>
      </c>
      <c r="W420" s="81">
        <v>7.4999999999999997E-2</v>
      </c>
      <c r="X420" s="85">
        <f t="shared" si="90"/>
        <v>3940.3874999999998</v>
      </c>
      <c r="Y420" s="80">
        <v>2000</v>
      </c>
      <c r="Z420" s="85">
        <f t="shared" si="88"/>
        <v>58478.887499999997</v>
      </c>
      <c r="AA420" s="80" t="str" cm="1">
        <f t="array" ref="AA420">_xlfn.IFS(V420&gt;=150000,"High Cost",V420&gt;=0,"Normal Cost")</f>
        <v>Normal Cost</v>
      </c>
      <c r="AB420" s="85">
        <f t="shared" si="83"/>
        <v>0</v>
      </c>
      <c r="AC420" s="84">
        <f t="shared" si="84"/>
        <v>56478.887499999997</v>
      </c>
      <c r="AD420" s="80" t="str" cm="1">
        <f t="array" ref="AD420">_xlfn.IFS(E420&gt;=60,"Senior ",E420&gt;=18,"Adult",E420&gt;=0,"Child")</f>
        <v xml:space="preserve">Senior </v>
      </c>
      <c r="AE420" s="80" t="str">
        <f t="shared" si="85"/>
        <v>June</v>
      </c>
      <c r="AF420" s="80" t="str">
        <f t="shared" si="86"/>
        <v>00419</v>
      </c>
      <c r="AG420" s="80" t="str">
        <f t="shared" si="87"/>
        <v>Aisha-Male</v>
      </c>
      <c r="AH420" s="85">
        <f t="shared" si="89"/>
        <v>112153.55602395827</v>
      </c>
    </row>
    <row r="421" spans="1:34" x14ac:dyDescent="0.3">
      <c r="A421" s="83">
        <v>45824</v>
      </c>
      <c r="B421" s="80" t="s">
        <v>2294</v>
      </c>
      <c r="C421" s="80" t="s">
        <v>1871</v>
      </c>
      <c r="D421" s="80" t="s">
        <v>1831</v>
      </c>
      <c r="E421" s="80">
        <v>77</v>
      </c>
      <c r="F421" s="80" t="s">
        <v>1832</v>
      </c>
      <c r="G421" s="80" t="s">
        <v>1833</v>
      </c>
      <c r="H421" s="80" t="s">
        <v>1834</v>
      </c>
      <c r="I421" s="80" t="s">
        <v>1861</v>
      </c>
      <c r="J421" s="80" t="s">
        <v>1848</v>
      </c>
      <c r="K421" s="80">
        <v>5</v>
      </c>
      <c r="L421" s="85">
        <v>58455</v>
      </c>
      <c r="M421" s="80">
        <v>15</v>
      </c>
      <c r="N421" s="80">
        <v>7.5</v>
      </c>
      <c r="O421" s="80" t="s">
        <v>384</v>
      </c>
      <c r="P421" s="80" t="s">
        <v>1844</v>
      </c>
      <c r="Q421" s="80" t="s">
        <v>636</v>
      </c>
      <c r="R421" s="85">
        <f t="shared" si="78"/>
        <v>292275</v>
      </c>
      <c r="S421" s="85">
        <f t="shared" si="79"/>
        <v>43841.25</v>
      </c>
      <c r="T421" s="85">
        <f t="shared" si="80"/>
        <v>248433.75</v>
      </c>
      <c r="U421" s="80">
        <f t="shared" si="81"/>
        <v>18632.53125</v>
      </c>
      <c r="V421" s="85">
        <f t="shared" si="82"/>
        <v>267066.28125</v>
      </c>
      <c r="W421" s="81">
        <v>7.4999999999999997E-2</v>
      </c>
      <c r="X421" s="85">
        <f t="shared" si="90"/>
        <v>18632.53125</v>
      </c>
      <c r="Y421" s="80">
        <v>2000</v>
      </c>
      <c r="Z421" s="85">
        <f t="shared" si="88"/>
        <v>269066.28125</v>
      </c>
      <c r="AA421" s="80" t="str" cm="1">
        <f t="array" ref="AA421">_xlfn.IFS(V421&gt;=150000,"High Cost",V421&gt;=0,"Normal Cost")</f>
        <v>High Cost</v>
      </c>
      <c r="AB421" s="85">
        <f t="shared" si="83"/>
        <v>26706.628125000003</v>
      </c>
      <c r="AC421" s="84">
        <f t="shared" si="84"/>
        <v>240359.65312500001</v>
      </c>
      <c r="AD421" s="80" t="str" cm="1">
        <f t="array" ref="AD421">_xlfn.IFS(E421&gt;=60,"Senior ",E421&gt;=18,"Adult",E421&gt;=0,"Child")</f>
        <v xml:space="preserve">Senior </v>
      </c>
      <c r="AE421" s="80" t="str">
        <f t="shared" si="85"/>
        <v>June</v>
      </c>
      <c r="AF421" s="80" t="str">
        <f t="shared" si="86"/>
        <v>00420</v>
      </c>
      <c r="AG421" s="80" t="str">
        <f t="shared" si="87"/>
        <v>Farouk-Female</v>
      </c>
      <c r="AH421" s="85">
        <f t="shared" si="89"/>
        <v>112153.55602395827</v>
      </c>
    </row>
    <row r="422" spans="1:34" x14ac:dyDescent="0.3">
      <c r="A422" s="83">
        <v>45864</v>
      </c>
      <c r="B422" s="80" t="s">
        <v>2295</v>
      </c>
      <c r="C422" s="80" t="s">
        <v>1830</v>
      </c>
      <c r="D422" s="80" t="s">
        <v>1847</v>
      </c>
      <c r="E422" s="80">
        <v>23</v>
      </c>
      <c r="F422" s="80" t="s">
        <v>1840</v>
      </c>
      <c r="G422" s="80" t="s">
        <v>1890</v>
      </c>
      <c r="H422" s="80" t="s">
        <v>1891</v>
      </c>
      <c r="I422" s="80" t="s">
        <v>1866</v>
      </c>
      <c r="J422" s="80" t="s">
        <v>1836</v>
      </c>
      <c r="K422" s="80">
        <v>5</v>
      </c>
      <c r="L422" s="85">
        <v>50107</v>
      </c>
      <c r="M422" s="80">
        <v>15</v>
      </c>
      <c r="N422" s="80">
        <v>7.5</v>
      </c>
      <c r="O422" s="80" t="s">
        <v>392</v>
      </c>
      <c r="P422" s="80" t="s">
        <v>1837</v>
      </c>
      <c r="Q422" s="80" t="s">
        <v>649</v>
      </c>
      <c r="R422" s="85">
        <f t="shared" si="78"/>
        <v>250535</v>
      </c>
      <c r="S422" s="85">
        <f t="shared" si="79"/>
        <v>37580.25</v>
      </c>
      <c r="T422" s="85">
        <f t="shared" si="80"/>
        <v>212954.75</v>
      </c>
      <c r="U422" s="80">
        <f t="shared" si="81"/>
        <v>15971.606249999999</v>
      </c>
      <c r="V422" s="85">
        <f t="shared" si="82"/>
        <v>228926.35625000001</v>
      </c>
      <c r="W422" s="81">
        <v>7.4999999999999997E-2</v>
      </c>
      <c r="X422" s="85">
        <f t="shared" si="90"/>
        <v>15971.606249999999</v>
      </c>
      <c r="Y422" s="80">
        <v>2000</v>
      </c>
      <c r="Z422" s="85">
        <f t="shared" si="88"/>
        <v>230926.35625000001</v>
      </c>
      <c r="AA422" s="80" t="str" cm="1">
        <f t="array" ref="AA422">_xlfn.IFS(V422&gt;=150000,"High Cost",V422&gt;=0,"Normal Cost")</f>
        <v>High Cost</v>
      </c>
      <c r="AB422" s="85">
        <f t="shared" si="83"/>
        <v>0</v>
      </c>
      <c r="AC422" s="84">
        <f t="shared" si="84"/>
        <v>228926.35625000001</v>
      </c>
      <c r="AD422" s="80" t="str" cm="1">
        <f t="array" ref="AD422">_xlfn.IFS(E422&gt;=60,"Senior ",E422&gt;=18,"Adult",E422&gt;=0,"Child")</f>
        <v>Adult</v>
      </c>
      <c r="AE422" s="80" t="str">
        <f t="shared" si="85"/>
        <v>July</v>
      </c>
      <c r="AF422" s="80" t="str">
        <f t="shared" si="86"/>
        <v>00421</v>
      </c>
      <c r="AG422" s="80" t="str">
        <f t="shared" si="87"/>
        <v>Joy-Male</v>
      </c>
      <c r="AH422" s="85">
        <f t="shared" si="89"/>
        <v>112153.55602395827</v>
      </c>
    </row>
    <row r="423" spans="1:34" x14ac:dyDescent="0.3">
      <c r="A423" s="83">
        <v>45825</v>
      </c>
      <c r="B423" s="80" t="s">
        <v>2296</v>
      </c>
      <c r="C423" s="80" t="s">
        <v>1863</v>
      </c>
      <c r="D423" s="80" t="s">
        <v>1831</v>
      </c>
      <c r="E423" s="80">
        <v>30</v>
      </c>
      <c r="F423" s="80" t="s">
        <v>1848</v>
      </c>
      <c r="G423" s="80" t="s">
        <v>1849</v>
      </c>
      <c r="H423" s="80" t="s">
        <v>1850</v>
      </c>
      <c r="I423" s="80" t="s">
        <v>1843</v>
      </c>
      <c r="J423" s="80" t="s">
        <v>1848</v>
      </c>
      <c r="K423" s="80">
        <v>2</v>
      </c>
      <c r="L423" s="85">
        <v>2705</v>
      </c>
      <c r="M423" s="80">
        <v>0</v>
      </c>
      <c r="N423" s="80">
        <v>7.5</v>
      </c>
      <c r="O423" s="80" t="s">
        <v>392</v>
      </c>
      <c r="P423" s="80" t="s">
        <v>1852</v>
      </c>
      <c r="Q423" s="80" t="s">
        <v>665</v>
      </c>
      <c r="R423" s="85">
        <f t="shared" si="78"/>
        <v>5410</v>
      </c>
      <c r="S423" s="85">
        <f t="shared" si="79"/>
        <v>0</v>
      </c>
      <c r="T423" s="85">
        <f t="shared" si="80"/>
        <v>5410</v>
      </c>
      <c r="U423" s="80">
        <f t="shared" si="81"/>
        <v>405.75</v>
      </c>
      <c r="V423" s="85">
        <f t="shared" si="82"/>
        <v>5815.75</v>
      </c>
      <c r="W423" s="81">
        <v>7.4999999999999997E-2</v>
      </c>
      <c r="X423" s="85">
        <f t="shared" si="90"/>
        <v>405.75</v>
      </c>
      <c r="Y423" s="80">
        <v>2000</v>
      </c>
      <c r="Z423" s="85">
        <f t="shared" si="88"/>
        <v>7815.75</v>
      </c>
      <c r="AA423" s="80" t="str" cm="1">
        <f t="array" ref="AA423">_xlfn.IFS(V423&gt;=150000,"High Cost",V423&gt;=0,"Normal Cost")</f>
        <v>Normal Cost</v>
      </c>
      <c r="AB423" s="85">
        <f t="shared" si="83"/>
        <v>0</v>
      </c>
      <c r="AC423" s="84">
        <f t="shared" si="84"/>
        <v>5815.75</v>
      </c>
      <c r="AD423" s="80" t="str" cm="1">
        <f t="array" ref="AD423">_xlfn.IFS(E423&gt;=60,"Senior ",E423&gt;=18,"Adult",E423&gt;=0,"Child")</f>
        <v>Adult</v>
      </c>
      <c r="AE423" s="80" t="str">
        <f t="shared" si="85"/>
        <v>June</v>
      </c>
      <c r="AF423" s="80" t="str">
        <f t="shared" si="86"/>
        <v>00422</v>
      </c>
      <c r="AG423" s="80" t="str">
        <f t="shared" si="87"/>
        <v>Esther-Female</v>
      </c>
      <c r="AH423" s="85">
        <f t="shared" si="89"/>
        <v>112153.55602395827</v>
      </c>
    </row>
    <row r="424" spans="1:34" x14ac:dyDescent="0.3">
      <c r="A424" s="83">
        <v>45834</v>
      </c>
      <c r="B424" s="80" t="s">
        <v>2297</v>
      </c>
      <c r="C424" s="80" t="s">
        <v>106</v>
      </c>
      <c r="D424" s="80" t="s">
        <v>1847</v>
      </c>
      <c r="E424" s="80">
        <v>63</v>
      </c>
      <c r="F424" s="80" t="s">
        <v>1855</v>
      </c>
      <c r="G424" s="80" t="s">
        <v>1878</v>
      </c>
      <c r="H424" s="80" t="s">
        <v>1857</v>
      </c>
      <c r="I424" s="80" t="s">
        <v>1835</v>
      </c>
      <c r="J424" s="80" t="s">
        <v>1836</v>
      </c>
      <c r="K424" s="80">
        <v>5</v>
      </c>
      <c r="L424" s="85">
        <v>70983</v>
      </c>
      <c r="M424" s="80">
        <v>0</v>
      </c>
      <c r="N424" s="80">
        <v>7.5</v>
      </c>
      <c r="O424" s="80" t="s">
        <v>392</v>
      </c>
      <c r="P424" s="80" t="s">
        <v>1852</v>
      </c>
      <c r="Q424" s="80" t="s">
        <v>636</v>
      </c>
      <c r="R424" s="85">
        <f t="shared" si="78"/>
        <v>354915</v>
      </c>
      <c r="S424" s="85">
        <f t="shared" si="79"/>
        <v>0</v>
      </c>
      <c r="T424" s="85">
        <f t="shared" si="80"/>
        <v>354915</v>
      </c>
      <c r="U424" s="80">
        <f t="shared" si="81"/>
        <v>26618.625</v>
      </c>
      <c r="V424" s="85">
        <f t="shared" si="82"/>
        <v>381533.625</v>
      </c>
      <c r="W424" s="81">
        <v>7.4999999999999997E-2</v>
      </c>
      <c r="X424" s="85">
        <f t="shared" si="90"/>
        <v>26618.625</v>
      </c>
      <c r="Y424" s="80">
        <v>2000</v>
      </c>
      <c r="Z424" s="85">
        <f t="shared" si="88"/>
        <v>383533.625</v>
      </c>
      <c r="AA424" s="80" t="str" cm="1">
        <f t="array" ref="AA424">_xlfn.IFS(V424&gt;=150000,"High Cost",V424&gt;=0,"Normal Cost")</f>
        <v>High Cost</v>
      </c>
      <c r="AB424" s="85">
        <f t="shared" si="83"/>
        <v>0</v>
      </c>
      <c r="AC424" s="84">
        <f t="shared" si="84"/>
        <v>381533.625</v>
      </c>
      <c r="AD424" s="80" t="str" cm="1">
        <f t="array" ref="AD424">_xlfn.IFS(E424&gt;=60,"Senior ",E424&gt;=18,"Adult",E424&gt;=0,"Child")</f>
        <v xml:space="preserve">Senior </v>
      </c>
      <c r="AE424" s="80" t="str">
        <f t="shared" si="85"/>
        <v>June</v>
      </c>
      <c r="AF424" s="80" t="str">
        <f t="shared" si="86"/>
        <v>00423</v>
      </c>
      <c r="AG424" s="80" t="str">
        <f t="shared" si="87"/>
        <v>Aisha-Male</v>
      </c>
      <c r="AH424" s="85">
        <f t="shared" si="89"/>
        <v>112153.55602395827</v>
      </c>
    </row>
    <row r="425" spans="1:34" x14ac:dyDescent="0.3">
      <c r="A425" s="83">
        <v>45866</v>
      </c>
      <c r="B425" s="80" t="s">
        <v>2298</v>
      </c>
      <c r="C425" s="80" t="s">
        <v>1871</v>
      </c>
      <c r="D425" s="80" t="s">
        <v>1831</v>
      </c>
      <c r="E425" s="80">
        <v>79</v>
      </c>
      <c r="F425" s="80" t="s">
        <v>1872</v>
      </c>
      <c r="G425" s="80" t="s">
        <v>1873</v>
      </c>
      <c r="H425" s="80" t="s">
        <v>1874</v>
      </c>
      <c r="I425" s="80" t="s">
        <v>1843</v>
      </c>
      <c r="J425" s="80" t="s">
        <v>1858</v>
      </c>
      <c r="K425" s="80">
        <v>3</v>
      </c>
      <c r="L425" s="85">
        <v>41757</v>
      </c>
      <c r="M425" s="80">
        <v>5</v>
      </c>
      <c r="N425" s="80">
        <v>7.5</v>
      </c>
      <c r="O425" s="80" t="s">
        <v>384</v>
      </c>
      <c r="P425" s="80" t="s">
        <v>1844</v>
      </c>
      <c r="Q425" s="80" t="s">
        <v>643</v>
      </c>
      <c r="R425" s="85">
        <f t="shared" si="78"/>
        <v>125271</v>
      </c>
      <c r="S425" s="85">
        <f t="shared" si="79"/>
        <v>6263.55</v>
      </c>
      <c r="T425" s="85">
        <f t="shared" si="80"/>
        <v>119007.45</v>
      </c>
      <c r="U425" s="80">
        <f t="shared" si="81"/>
        <v>8925.5587500000001</v>
      </c>
      <c r="V425" s="85">
        <f t="shared" si="82"/>
        <v>127933.00874999999</v>
      </c>
      <c r="W425" s="81">
        <v>7.4999999999999997E-2</v>
      </c>
      <c r="X425" s="85">
        <f t="shared" si="90"/>
        <v>8925.5587500000001</v>
      </c>
      <c r="Y425" s="80">
        <v>2000</v>
      </c>
      <c r="Z425" s="85">
        <f t="shared" si="88"/>
        <v>129933.00874999999</v>
      </c>
      <c r="AA425" s="80" t="str" cm="1">
        <f t="array" ref="AA425">_xlfn.IFS(V425&gt;=150000,"High Cost",V425&gt;=0,"Normal Cost")</f>
        <v>Normal Cost</v>
      </c>
      <c r="AB425" s="85">
        <f t="shared" si="83"/>
        <v>12793.300875000001</v>
      </c>
      <c r="AC425" s="84">
        <f t="shared" si="84"/>
        <v>115139.70787499999</v>
      </c>
      <c r="AD425" s="80" t="str" cm="1">
        <f t="array" ref="AD425">_xlfn.IFS(E425&gt;=60,"Senior ",E425&gt;=18,"Adult",E425&gt;=0,"Child")</f>
        <v xml:space="preserve">Senior </v>
      </c>
      <c r="AE425" s="80" t="str">
        <f t="shared" si="85"/>
        <v>July</v>
      </c>
      <c r="AF425" s="80" t="str">
        <f t="shared" si="86"/>
        <v>00424</v>
      </c>
      <c r="AG425" s="80" t="str">
        <f t="shared" si="87"/>
        <v>Farouk-Female</v>
      </c>
      <c r="AH425" s="85">
        <f t="shared" si="89"/>
        <v>112153.55602395827</v>
      </c>
    </row>
    <row r="426" spans="1:34" x14ac:dyDescent="0.3">
      <c r="A426" s="83">
        <v>45830</v>
      </c>
      <c r="B426" s="80" t="s">
        <v>2299</v>
      </c>
      <c r="C426" s="80" t="s">
        <v>1846</v>
      </c>
      <c r="D426" s="80" t="s">
        <v>1831</v>
      </c>
      <c r="E426" s="80">
        <v>5</v>
      </c>
      <c r="F426" s="80" t="s">
        <v>1848</v>
      </c>
      <c r="G426" s="80" t="s">
        <v>1849</v>
      </c>
      <c r="H426" s="80" t="s">
        <v>1850</v>
      </c>
      <c r="I426" s="80" t="s">
        <v>1866</v>
      </c>
      <c r="J426" s="80" t="s">
        <v>1848</v>
      </c>
      <c r="K426" s="80">
        <v>3</v>
      </c>
      <c r="L426" s="85">
        <v>61746</v>
      </c>
      <c r="M426" s="80">
        <v>10</v>
      </c>
      <c r="N426" s="80">
        <v>7.5</v>
      </c>
      <c r="O426" s="80" t="s">
        <v>392</v>
      </c>
      <c r="P426" s="80" t="s">
        <v>1837</v>
      </c>
      <c r="Q426" s="80" t="s">
        <v>636</v>
      </c>
      <c r="R426" s="85">
        <f t="shared" si="78"/>
        <v>185238</v>
      </c>
      <c r="S426" s="85">
        <f t="shared" si="79"/>
        <v>18523.8</v>
      </c>
      <c r="T426" s="85">
        <f t="shared" si="80"/>
        <v>166714.20000000001</v>
      </c>
      <c r="U426" s="80">
        <f t="shared" si="81"/>
        <v>12503.565000000001</v>
      </c>
      <c r="V426" s="85">
        <f t="shared" si="82"/>
        <v>179217.76500000001</v>
      </c>
      <c r="W426" s="81">
        <v>7.4999999999999997E-2</v>
      </c>
      <c r="X426" s="85">
        <f t="shared" si="90"/>
        <v>12503.565000000001</v>
      </c>
      <c r="Y426" s="80">
        <v>2000</v>
      </c>
      <c r="Z426" s="85">
        <f t="shared" si="88"/>
        <v>181217.76500000001</v>
      </c>
      <c r="AA426" s="80" t="str" cm="1">
        <f t="array" ref="AA426">_xlfn.IFS(V426&gt;=150000,"High Cost",V426&gt;=0,"Normal Cost")</f>
        <v>High Cost</v>
      </c>
      <c r="AB426" s="85">
        <f t="shared" si="83"/>
        <v>0</v>
      </c>
      <c r="AC426" s="84">
        <f t="shared" si="84"/>
        <v>179217.76500000001</v>
      </c>
      <c r="AD426" s="80" t="str" cm="1">
        <f t="array" ref="AD426">_xlfn.IFS(E426&gt;=60,"Senior ",E426&gt;=18,"Adult",E426&gt;=0,"Child")</f>
        <v>Child</v>
      </c>
      <c r="AE426" s="80" t="str">
        <f t="shared" si="85"/>
        <v>June</v>
      </c>
      <c r="AF426" s="80" t="str">
        <f t="shared" si="86"/>
        <v>00425</v>
      </c>
      <c r="AG426" s="80" t="str">
        <f t="shared" si="87"/>
        <v>Hauwa-Female</v>
      </c>
      <c r="AH426" s="85">
        <f t="shared" si="89"/>
        <v>112153.55602395827</v>
      </c>
    </row>
    <row r="427" spans="1:34" x14ac:dyDescent="0.3">
      <c r="A427" s="83">
        <v>45828</v>
      </c>
      <c r="B427" s="80" t="s">
        <v>2300</v>
      </c>
      <c r="C427" s="80" t="s">
        <v>1839</v>
      </c>
      <c r="D427" s="80" t="s">
        <v>1831</v>
      </c>
      <c r="E427" s="80">
        <v>12</v>
      </c>
      <c r="F427" s="80" t="s">
        <v>1872</v>
      </c>
      <c r="G427" s="80" t="s">
        <v>1886</v>
      </c>
      <c r="H427" s="80" t="s">
        <v>1887</v>
      </c>
      <c r="I427" s="80" t="s">
        <v>1866</v>
      </c>
      <c r="J427" s="80" t="s">
        <v>1858</v>
      </c>
      <c r="K427" s="80">
        <v>1</v>
      </c>
      <c r="L427" s="85">
        <v>56485</v>
      </c>
      <c r="M427" s="80">
        <v>10</v>
      </c>
      <c r="N427" s="80">
        <v>7.5</v>
      </c>
      <c r="O427" s="80" t="s">
        <v>384</v>
      </c>
      <c r="P427" s="80" t="s">
        <v>1837</v>
      </c>
      <c r="Q427" s="80" t="s">
        <v>636</v>
      </c>
      <c r="R427" s="85">
        <f t="shared" si="78"/>
        <v>56485</v>
      </c>
      <c r="S427" s="85">
        <f t="shared" si="79"/>
        <v>5648.5</v>
      </c>
      <c r="T427" s="85">
        <f t="shared" si="80"/>
        <v>50836.5</v>
      </c>
      <c r="U427" s="80">
        <f t="shared" si="81"/>
        <v>3812.7374999999997</v>
      </c>
      <c r="V427" s="85">
        <f t="shared" si="82"/>
        <v>54649.237500000003</v>
      </c>
      <c r="W427" s="81">
        <v>7.4999999999999997E-2</v>
      </c>
      <c r="X427" s="85">
        <f t="shared" si="90"/>
        <v>3812.7374999999997</v>
      </c>
      <c r="Y427" s="80">
        <v>2000</v>
      </c>
      <c r="Z427" s="85">
        <f t="shared" si="88"/>
        <v>56649.237500000003</v>
      </c>
      <c r="AA427" s="80" t="str" cm="1">
        <f t="array" ref="AA427">_xlfn.IFS(V427&gt;=150000,"High Cost",V427&gt;=0,"Normal Cost")</f>
        <v>Normal Cost</v>
      </c>
      <c r="AB427" s="85">
        <f t="shared" si="83"/>
        <v>0</v>
      </c>
      <c r="AC427" s="84">
        <f t="shared" si="84"/>
        <v>54649.237500000003</v>
      </c>
      <c r="AD427" s="80" t="str" cm="1">
        <f t="array" ref="AD427">_xlfn.IFS(E427&gt;=60,"Senior ",E427&gt;=18,"Adult",E427&gt;=0,"Child")</f>
        <v>Child</v>
      </c>
      <c r="AE427" s="80" t="str">
        <f t="shared" si="85"/>
        <v>June</v>
      </c>
      <c r="AF427" s="80" t="str">
        <f t="shared" si="86"/>
        <v>00426</v>
      </c>
      <c r="AG427" s="80" t="str">
        <f t="shared" si="87"/>
        <v>Bello-Female</v>
      </c>
      <c r="AH427" s="85">
        <f t="shared" si="89"/>
        <v>112153.55602395827</v>
      </c>
    </row>
    <row r="428" spans="1:34" x14ac:dyDescent="0.3">
      <c r="A428" s="83">
        <v>45846</v>
      </c>
      <c r="B428" s="80" t="s">
        <v>2301</v>
      </c>
      <c r="C428" s="80" t="s">
        <v>1830</v>
      </c>
      <c r="D428" s="80" t="s">
        <v>1847</v>
      </c>
      <c r="E428" s="80">
        <v>10</v>
      </c>
      <c r="F428" s="80" t="s">
        <v>1864</v>
      </c>
      <c r="G428" s="80" t="s">
        <v>1865</v>
      </c>
      <c r="H428" s="80" t="s">
        <v>1842</v>
      </c>
      <c r="I428" s="80" t="s">
        <v>1866</v>
      </c>
      <c r="J428" s="80" t="s">
        <v>1836</v>
      </c>
      <c r="K428" s="80">
        <v>5</v>
      </c>
      <c r="L428" s="85">
        <v>28092</v>
      </c>
      <c r="M428" s="80">
        <v>15</v>
      </c>
      <c r="N428" s="80">
        <v>7.5</v>
      </c>
      <c r="O428" s="80" t="s">
        <v>392</v>
      </c>
      <c r="P428" s="80" t="s">
        <v>1852</v>
      </c>
      <c r="Q428" s="80" t="s">
        <v>643</v>
      </c>
      <c r="R428" s="85">
        <f t="shared" si="78"/>
        <v>140460</v>
      </c>
      <c r="S428" s="85">
        <f t="shared" si="79"/>
        <v>21069</v>
      </c>
      <c r="T428" s="85">
        <f t="shared" si="80"/>
        <v>119391</v>
      </c>
      <c r="U428" s="80">
        <f t="shared" si="81"/>
        <v>8954.3249999999989</v>
      </c>
      <c r="V428" s="85">
        <f t="shared" si="82"/>
        <v>128345.325</v>
      </c>
      <c r="W428" s="81">
        <v>7.4999999999999997E-2</v>
      </c>
      <c r="X428" s="85">
        <f t="shared" si="90"/>
        <v>8954.3249999999989</v>
      </c>
      <c r="Y428" s="80">
        <v>2000</v>
      </c>
      <c r="Z428" s="85">
        <f t="shared" si="88"/>
        <v>130345.325</v>
      </c>
      <c r="AA428" s="80" t="str" cm="1">
        <f t="array" ref="AA428">_xlfn.IFS(V428&gt;=150000,"High Cost",V428&gt;=0,"Normal Cost")</f>
        <v>Normal Cost</v>
      </c>
      <c r="AB428" s="85">
        <f t="shared" si="83"/>
        <v>0</v>
      </c>
      <c r="AC428" s="84">
        <f t="shared" si="84"/>
        <v>128345.325</v>
      </c>
      <c r="AD428" s="80" t="str" cm="1">
        <f t="array" ref="AD428">_xlfn.IFS(E428&gt;=60,"Senior ",E428&gt;=18,"Adult",E428&gt;=0,"Child")</f>
        <v>Child</v>
      </c>
      <c r="AE428" s="80" t="str">
        <f t="shared" si="85"/>
        <v>July</v>
      </c>
      <c r="AF428" s="80" t="str">
        <f t="shared" si="86"/>
        <v>00427</v>
      </c>
      <c r="AG428" s="80" t="str">
        <f t="shared" si="87"/>
        <v>Joy-Male</v>
      </c>
      <c r="AH428" s="85">
        <f t="shared" si="89"/>
        <v>112153.55602395827</v>
      </c>
    </row>
    <row r="429" spans="1:34" x14ac:dyDescent="0.3">
      <c r="A429" s="83">
        <v>45830</v>
      </c>
      <c r="B429" s="80" t="s">
        <v>2302</v>
      </c>
      <c r="C429" s="80" t="s">
        <v>1877</v>
      </c>
      <c r="D429" s="80" t="s">
        <v>1831</v>
      </c>
      <c r="E429" s="80">
        <v>8</v>
      </c>
      <c r="F429" s="80" t="s">
        <v>1832</v>
      </c>
      <c r="G429" s="80" t="s">
        <v>1833</v>
      </c>
      <c r="H429" s="80" t="s">
        <v>1834</v>
      </c>
      <c r="I429" s="80" t="s">
        <v>1835</v>
      </c>
      <c r="J429" s="80" t="s">
        <v>1848</v>
      </c>
      <c r="K429" s="80">
        <v>1</v>
      </c>
      <c r="L429" s="85">
        <v>5542</v>
      </c>
      <c r="M429" s="80">
        <v>5</v>
      </c>
      <c r="N429" s="80">
        <v>7.5</v>
      </c>
      <c r="O429" s="80" t="s">
        <v>372</v>
      </c>
      <c r="P429" s="80" t="s">
        <v>1837</v>
      </c>
      <c r="Q429" s="80" t="s">
        <v>649</v>
      </c>
      <c r="R429" s="85">
        <f t="shared" si="78"/>
        <v>5542</v>
      </c>
      <c r="S429" s="85">
        <f t="shared" si="79"/>
        <v>277.10000000000002</v>
      </c>
      <c r="T429" s="85">
        <f t="shared" si="80"/>
        <v>5264.9</v>
      </c>
      <c r="U429" s="80">
        <f t="shared" si="81"/>
        <v>394.86749999999995</v>
      </c>
      <c r="V429" s="85">
        <f t="shared" si="82"/>
        <v>5659.7674999999999</v>
      </c>
      <c r="W429" s="81">
        <v>7.4999999999999997E-2</v>
      </c>
      <c r="X429" s="85">
        <f t="shared" si="90"/>
        <v>394.86749999999995</v>
      </c>
      <c r="Y429" s="80">
        <v>2000</v>
      </c>
      <c r="Z429" s="85">
        <f t="shared" si="88"/>
        <v>7659.7674999999999</v>
      </c>
      <c r="AA429" s="80" t="str" cm="1">
        <f t="array" ref="AA429">_xlfn.IFS(V429&gt;=150000,"High Cost",V429&gt;=0,"Normal Cost")</f>
        <v>Normal Cost</v>
      </c>
      <c r="AB429" s="85">
        <f t="shared" si="83"/>
        <v>0</v>
      </c>
      <c r="AC429" s="84">
        <f t="shared" si="84"/>
        <v>5659.7674999999999</v>
      </c>
      <c r="AD429" s="80" t="str" cm="1">
        <f t="array" ref="AD429">_xlfn.IFS(E429&gt;=60,"Senior ",E429&gt;=18,"Adult",E429&gt;=0,"Child")</f>
        <v>Child</v>
      </c>
      <c r="AE429" s="80" t="str">
        <f t="shared" si="85"/>
        <v>June</v>
      </c>
      <c r="AF429" s="80" t="str">
        <f t="shared" si="86"/>
        <v>00428</v>
      </c>
      <c r="AG429" s="80" t="str">
        <f t="shared" si="87"/>
        <v>Chiamaka-Female</v>
      </c>
      <c r="AH429" s="85">
        <f t="shared" si="89"/>
        <v>112153.55602395827</v>
      </c>
    </row>
    <row r="430" spans="1:34" x14ac:dyDescent="0.3">
      <c r="A430" s="83">
        <v>45830</v>
      </c>
      <c r="B430" s="80" t="s">
        <v>2303</v>
      </c>
      <c r="C430" s="80" t="s">
        <v>1846</v>
      </c>
      <c r="D430" s="80" t="s">
        <v>1831</v>
      </c>
      <c r="E430" s="80">
        <v>6</v>
      </c>
      <c r="F430" s="80" t="s">
        <v>1840</v>
      </c>
      <c r="G430" s="80" t="s">
        <v>1841</v>
      </c>
      <c r="H430" s="80" t="s">
        <v>1842</v>
      </c>
      <c r="I430" s="80" t="s">
        <v>1843</v>
      </c>
      <c r="J430" s="80" t="s">
        <v>1848</v>
      </c>
      <c r="K430" s="80">
        <v>4</v>
      </c>
      <c r="L430" s="85">
        <v>43466</v>
      </c>
      <c r="M430" s="80">
        <v>15</v>
      </c>
      <c r="N430" s="80">
        <v>7.5</v>
      </c>
      <c r="O430" s="80" t="s">
        <v>392</v>
      </c>
      <c r="P430" s="80" t="s">
        <v>1844</v>
      </c>
      <c r="Q430" s="80" t="s">
        <v>665</v>
      </c>
      <c r="R430" s="85">
        <f t="shared" si="78"/>
        <v>173864</v>
      </c>
      <c r="S430" s="85">
        <f t="shared" si="79"/>
        <v>26079.599999999999</v>
      </c>
      <c r="T430" s="85">
        <f t="shared" si="80"/>
        <v>147784.4</v>
      </c>
      <c r="U430" s="80">
        <f t="shared" si="81"/>
        <v>11083.83</v>
      </c>
      <c r="V430" s="85">
        <f t="shared" si="82"/>
        <v>158868.22999999998</v>
      </c>
      <c r="W430" s="81">
        <v>7.4999999999999997E-2</v>
      </c>
      <c r="X430" s="85">
        <f t="shared" si="90"/>
        <v>11083.83</v>
      </c>
      <c r="Y430" s="80">
        <v>2000</v>
      </c>
      <c r="Z430" s="85">
        <f t="shared" si="88"/>
        <v>160868.22999999998</v>
      </c>
      <c r="AA430" s="80" t="str" cm="1">
        <f t="array" ref="AA430">_xlfn.IFS(V430&gt;=150000,"High Cost",V430&gt;=0,"Normal Cost")</f>
        <v>High Cost</v>
      </c>
      <c r="AB430" s="85">
        <f t="shared" si="83"/>
        <v>15886.822999999999</v>
      </c>
      <c r="AC430" s="84">
        <f t="shared" si="84"/>
        <v>142981.40699999998</v>
      </c>
      <c r="AD430" s="80" t="str" cm="1">
        <f t="array" ref="AD430">_xlfn.IFS(E430&gt;=60,"Senior ",E430&gt;=18,"Adult",E430&gt;=0,"Child")</f>
        <v>Child</v>
      </c>
      <c r="AE430" s="80" t="str">
        <f t="shared" si="85"/>
        <v>June</v>
      </c>
      <c r="AF430" s="80" t="str">
        <f t="shared" si="86"/>
        <v>00429</v>
      </c>
      <c r="AG430" s="80" t="str">
        <f t="shared" si="87"/>
        <v>Hauwa-Female</v>
      </c>
      <c r="AH430" s="85">
        <f t="shared" si="89"/>
        <v>112153.55602395827</v>
      </c>
    </row>
    <row r="431" spans="1:34" x14ac:dyDescent="0.3">
      <c r="A431" s="83">
        <v>45823</v>
      </c>
      <c r="B431" s="80" t="s">
        <v>2304</v>
      </c>
      <c r="C431" s="80" t="s">
        <v>1877</v>
      </c>
      <c r="D431" s="80" t="s">
        <v>1847</v>
      </c>
      <c r="E431" s="80">
        <v>29</v>
      </c>
      <c r="F431" s="80" t="s">
        <v>1855</v>
      </c>
      <c r="G431" s="80" t="s">
        <v>1878</v>
      </c>
      <c r="H431" s="80" t="s">
        <v>1857</v>
      </c>
      <c r="I431" s="80" t="s">
        <v>1861</v>
      </c>
      <c r="J431" s="80" t="s">
        <v>1836</v>
      </c>
      <c r="K431" s="80">
        <v>2</v>
      </c>
      <c r="L431" s="85">
        <v>25593</v>
      </c>
      <c r="M431" s="80">
        <v>10</v>
      </c>
      <c r="N431" s="80">
        <v>7.5</v>
      </c>
      <c r="O431" s="80" t="s">
        <v>372</v>
      </c>
      <c r="P431" s="80" t="s">
        <v>1837</v>
      </c>
      <c r="Q431" s="80" t="s">
        <v>649</v>
      </c>
      <c r="R431" s="85">
        <f t="shared" si="78"/>
        <v>51186</v>
      </c>
      <c r="S431" s="85">
        <f t="shared" si="79"/>
        <v>5118.6000000000004</v>
      </c>
      <c r="T431" s="85">
        <f t="shared" si="80"/>
        <v>46067.4</v>
      </c>
      <c r="U431" s="80">
        <f t="shared" si="81"/>
        <v>3455.0549999999998</v>
      </c>
      <c r="V431" s="85">
        <f t="shared" si="82"/>
        <v>49522.455000000002</v>
      </c>
      <c r="W431" s="81">
        <v>7.4999999999999997E-2</v>
      </c>
      <c r="X431" s="85">
        <f t="shared" si="90"/>
        <v>3455.0549999999998</v>
      </c>
      <c r="Y431" s="80">
        <v>2000</v>
      </c>
      <c r="Z431" s="85">
        <f t="shared" si="88"/>
        <v>51522.455000000002</v>
      </c>
      <c r="AA431" s="80" t="str" cm="1">
        <f t="array" ref="AA431">_xlfn.IFS(V431&gt;=150000,"High Cost",V431&gt;=0,"Normal Cost")</f>
        <v>Normal Cost</v>
      </c>
      <c r="AB431" s="85">
        <f t="shared" si="83"/>
        <v>0</v>
      </c>
      <c r="AC431" s="84">
        <f t="shared" si="84"/>
        <v>49522.455000000002</v>
      </c>
      <c r="AD431" s="80" t="str" cm="1">
        <f t="array" ref="AD431">_xlfn.IFS(E431&gt;=60,"Senior ",E431&gt;=18,"Adult",E431&gt;=0,"Child")</f>
        <v>Adult</v>
      </c>
      <c r="AE431" s="80" t="str">
        <f t="shared" si="85"/>
        <v>June</v>
      </c>
      <c r="AF431" s="80" t="str">
        <f t="shared" si="86"/>
        <v>00430</v>
      </c>
      <c r="AG431" s="80" t="str">
        <f t="shared" si="87"/>
        <v>Chiamaka-Male</v>
      </c>
      <c r="AH431" s="85">
        <f t="shared" si="89"/>
        <v>112153.55602395827</v>
      </c>
    </row>
    <row r="432" spans="1:34" x14ac:dyDescent="0.3">
      <c r="A432" s="83">
        <v>45810</v>
      </c>
      <c r="B432" s="80" t="s">
        <v>2305</v>
      </c>
      <c r="C432" s="80" t="s">
        <v>1877</v>
      </c>
      <c r="D432" s="80" t="s">
        <v>1847</v>
      </c>
      <c r="E432" s="80">
        <v>58</v>
      </c>
      <c r="F432" s="80" t="s">
        <v>1864</v>
      </c>
      <c r="G432" s="80" t="s">
        <v>1865</v>
      </c>
      <c r="H432" s="80" t="s">
        <v>1842</v>
      </c>
      <c r="I432" s="80" t="s">
        <v>1861</v>
      </c>
      <c r="J432" s="80" t="s">
        <v>1858</v>
      </c>
      <c r="K432" s="80">
        <v>2</v>
      </c>
      <c r="L432" s="85">
        <v>74999</v>
      </c>
      <c r="M432" s="80">
        <v>10</v>
      </c>
      <c r="N432" s="80">
        <v>7.5</v>
      </c>
      <c r="O432" s="80" t="s">
        <v>392</v>
      </c>
      <c r="P432" s="80" t="s">
        <v>1852</v>
      </c>
      <c r="Q432" s="80" t="s">
        <v>649</v>
      </c>
      <c r="R432" s="85">
        <f t="shared" si="78"/>
        <v>149998</v>
      </c>
      <c r="S432" s="85">
        <f t="shared" si="79"/>
        <v>14999.800000000001</v>
      </c>
      <c r="T432" s="85">
        <f t="shared" si="80"/>
        <v>134998.20000000001</v>
      </c>
      <c r="U432" s="80">
        <f t="shared" si="81"/>
        <v>10124.865</v>
      </c>
      <c r="V432" s="85">
        <f t="shared" si="82"/>
        <v>145123.065</v>
      </c>
      <c r="W432" s="81">
        <v>7.4999999999999997E-2</v>
      </c>
      <c r="X432" s="85">
        <f t="shared" si="90"/>
        <v>10124.865</v>
      </c>
      <c r="Y432" s="80">
        <v>2000</v>
      </c>
      <c r="Z432" s="85">
        <f t="shared" si="88"/>
        <v>147123.065</v>
      </c>
      <c r="AA432" s="80" t="str" cm="1">
        <f t="array" ref="AA432">_xlfn.IFS(V432&gt;=150000,"High Cost",V432&gt;=0,"Normal Cost")</f>
        <v>Normal Cost</v>
      </c>
      <c r="AB432" s="85">
        <f t="shared" si="83"/>
        <v>0</v>
      </c>
      <c r="AC432" s="84">
        <f t="shared" si="84"/>
        <v>145123.065</v>
      </c>
      <c r="AD432" s="80" t="str" cm="1">
        <f t="array" ref="AD432">_xlfn.IFS(E432&gt;=60,"Senior ",E432&gt;=18,"Adult",E432&gt;=0,"Child")</f>
        <v>Adult</v>
      </c>
      <c r="AE432" s="80" t="str">
        <f t="shared" si="85"/>
        <v>June</v>
      </c>
      <c r="AF432" s="80" t="str">
        <f t="shared" si="86"/>
        <v>00431</v>
      </c>
      <c r="AG432" s="80" t="str">
        <f t="shared" si="87"/>
        <v>Chiamaka-Male</v>
      </c>
      <c r="AH432" s="85">
        <f t="shared" si="89"/>
        <v>112153.55602395827</v>
      </c>
    </row>
    <row r="433" spans="1:34" x14ac:dyDescent="0.3">
      <c r="A433" s="83">
        <v>45811</v>
      </c>
      <c r="B433" s="80" t="s">
        <v>2306</v>
      </c>
      <c r="C433" s="80" t="s">
        <v>1882</v>
      </c>
      <c r="D433" s="80" t="s">
        <v>1831</v>
      </c>
      <c r="E433" s="80">
        <v>38</v>
      </c>
      <c r="F433" s="80" t="s">
        <v>1855</v>
      </c>
      <c r="G433" s="80" t="s">
        <v>1878</v>
      </c>
      <c r="H433" s="80" t="s">
        <v>1857</v>
      </c>
      <c r="I433" s="80" t="s">
        <v>1835</v>
      </c>
      <c r="J433" s="80" t="s">
        <v>1858</v>
      </c>
      <c r="K433" s="80">
        <v>1</v>
      </c>
      <c r="L433" s="85">
        <v>20615</v>
      </c>
      <c r="M433" s="80">
        <v>10</v>
      </c>
      <c r="N433" s="80">
        <v>7.5</v>
      </c>
      <c r="O433" s="80" t="s">
        <v>392</v>
      </c>
      <c r="P433" s="80" t="s">
        <v>1852</v>
      </c>
      <c r="Q433" s="80" t="s">
        <v>649</v>
      </c>
      <c r="R433" s="85">
        <f t="shared" si="78"/>
        <v>20615</v>
      </c>
      <c r="S433" s="85">
        <f t="shared" si="79"/>
        <v>2061.5</v>
      </c>
      <c r="T433" s="85">
        <f t="shared" si="80"/>
        <v>18553.5</v>
      </c>
      <c r="U433" s="80">
        <f t="shared" si="81"/>
        <v>1391.5125</v>
      </c>
      <c r="V433" s="85">
        <f t="shared" si="82"/>
        <v>19945.012500000001</v>
      </c>
      <c r="W433" s="81">
        <v>7.4999999999999997E-2</v>
      </c>
      <c r="X433" s="85">
        <f t="shared" si="90"/>
        <v>1391.5125</v>
      </c>
      <c r="Y433" s="80">
        <v>2000</v>
      </c>
      <c r="Z433" s="85">
        <f t="shared" si="88"/>
        <v>21945.012500000001</v>
      </c>
      <c r="AA433" s="80" t="str" cm="1">
        <f t="array" ref="AA433">_xlfn.IFS(V433&gt;=150000,"High Cost",V433&gt;=0,"Normal Cost")</f>
        <v>Normal Cost</v>
      </c>
      <c r="AB433" s="85">
        <f t="shared" si="83"/>
        <v>0</v>
      </c>
      <c r="AC433" s="84">
        <f t="shared" si="84"/>
        <v>19945.012500000001</v>
      </c>
      <c r="AD433" s="80" t="str" cm="1">
        <f t="array" ref="AD433">_xlfn.IFS(E433&gt;=60,"Senior ",E433&gt;=18,"Adult",E433&gt;=0,"Child")</f>
        <v>Adult</v>
      </c>
      <c r="AE433" s="80" t="str">
        <f t="shared" si="85"/>
        <v>June</v>
      </c>
      <c r="AF433" s="80" t="str">
        <f t="shared" si="86"/>
        <v>00432</v>
      </c>
      <c r="AG433" s="80" t="str">
        <f t="shared" si="87"/>
        <v>Ifeanyi-Female</v>
      </c>
      <c r="AH433" s="85">
        <f t="shared" si="89"/>
        <v>112153.55602395827</v>
      </c>
    </row>
    <row r="434" spans="1:34" x14ac:dyDescent="0.3">
      <c r="A434" s="83">
        <v>45839</v>
      </c>
      <c r="B434" s="80" t="s">
        <v>2307</v>
      </c>
      <c r="C434" s="80" t="s">
        <v>1877</v>
      </c>
      <c r="D434" s="80" t="s">
        <v>1831</v>
      </c>
      <c r="E434" s="80">
        <v>72</v>
      </c>
      <c r="F434" s="80" t="s">
        <v>1864</v>
      </c>
      <c r="G434" s="80" t="s">
        <v>1865</v>
      </c>
      <c r="H434" s="80" t="s">
        <v>1842</v>
      </c>
      <c r="I434" s="80" t="s">
        <v>1861</v>
      </c>
      <c r="J434" s="80" t="s">
        <v>1858</v>
      </c>
      <c r="K434" s="80">
        <v>1</v>
      </c>
      <c r="L434" s="85">
        <v>25139</v>
      </c>
      <c r="M434" s="80">
        <v>10</v>
      </c>
      <c r="N434" s="80">
        <v>7.5</v>
      </c>
      <c r="O434" s="80" t="s">
        <v>384</v>
      </c>
      <c r="P434" s="80" t="s">
        <v>1837</v>
      </c>
      <c r="Q434" s="80" t="s">
        <v>649</v>
      </c>
      <c r="R434" s="85">
        <f t="shared" si="78"/>
        <v>25139</v>
      </c>
      <c r="S434" s="85">
        <f t="shared" si="79"/>
        <v>2513.9</v>
      </c>
      <c r="T434" s="85">
        <f t="shared" si="80"/>
        <v>22625.1</v>
      </c>
      <c r="U434" s="80">
        <f t="shared" si="81"/>
        <v>1696.8824999999999</v>
      </c>
      <c r="V434" s="85">
        <f t="shared" si="82"/>
        <v>24321.982499999998</v>
      </c>
      <c r="W434" s="81">
        <v>7.4999999999999997E-2</v>
      </c>
      <c r="X434" s="85">
        <f t="shared" si="90"/>
        <v>1696.8824999999999</v>
      </c>
      <c r="Y434" s="80">
        <v>2000</v>
      </c>
      <c r="Z434" s="85">
        <f t="shared" si="88"/>
        <v>26321.982499999998</v>
      </c>
      <c r="AA434" s="80" t="str" cm="1">
        <f t="array" ref="AA434">_xlfn.IFS(V434&gt;=150000,"High Cost",V434&gt;=0,"Normal Cost")</f>
        <v>Normal Cost</v>
      </c>
      <c r="AB434" s="85">
        <f t="shared" si="83"/>
        <v>0</v>
      </c>
      <c r="AC434" s="84">
        <f t="shared" si="84"/>
        <v>24321.982499999998</v>
      </c>
      <c r="AD434" s="80" t="str" cm="1">
        <f t="array" ref="AD434">_xlfn.IFS(E434&gt;=60,"Senior ",E434&gt;=18,"Adult",E434&gt;=0,"Child")</f>
        <v xml:space="preserve">Senior </v>
      </c>
      <c r="AE434" s="80" t="str">
        <f t="shared" si="85"/>
        <v>July</v>
      </c>
      <c r="AF434" s="80" t="str">
        <f t="shared" si="86"/>
        <v>00433</v>
      </c>
      <c r="AG434" s="80" t="str">
        <f t="shared" si="87"/>
        <v>Chiamaka-Female</v>
      </c>
      <c r="AH434" s="85">
        <f t="shared" si="89"/>
        <v>112153.55602395827</v>
      </c>
    </row>
    <row r="435" spans="1:34" x14ac:dyDescent="0.3">
      <c r="A435" s="83">
        <v>45868</v>
      </c>
      <c r="B435" s="80" t="s">
        <v>2308</v>
      </c>
      <c r="C435" s="80" t="s">
        <v>1871</v>
      </c>
      <c r="D435" s="80" t="s">
        <v>1847</v>
      </c>
      <c r="E435" s="80">
        <v>72</v>
      </c>
      <c r="F435" s="80" t="s">
        <v>1864</v>
      </c>
      <c r="G435" s="80" t="s">
        <v>1865</v>
      </c>
      <c r="H435" s="80" t="s">
        <v>1842</v>
      </c>
      <c r="I435" s="80" t="s">
        <v>1835</v>
      </c>
      <c r="J435" s="80" t="s">
        <v>1848</v>
      </c>
      <c r="K435" s="80">
        <v>1</v>
      </c>
      <c r="L435" s="85">
        <v>23894</v>
      </c>
      <c r="M435" s="80">
        <v>0</v>
      </c>
      <c r="N435" s="80">
        <v>7.5</v>
      </c>
      <c r="O435" s="80" t="s">
        <v>392</v>
      </c>
      <c r="P435" s="80" t="s">
        <v>1852</v>
      </c>
      <c r="Q435" s="80" t="s">
        <v>636</v>
      </c>
      <c r="R435" s="85">
        <f t="shared" si="78"/>
        <v>23894</v>
      </c>
      <c r="S435" s="85">
        <f t="shared" si="79"/>
        <v>0</v>
      </c>
      <c r="T435" s="85">
        <f t="shared" si="80"/>
        <v>23894</v>
      </c>
      <c r="U435" s="80">
        <f t="shared" si="81"/>
        <v>1792.05</v>
      </c>
      <c r="V435" s="85">
        <f t="shared" si="82"/>
        <v>25686.05</v>
      </c>
      <c r="W435" s="81">
        <v>7.4999999999999997E-2</v>
      </c>
      <c r="X435" s="85">
        <f t="shared" si="90"/>
        <v>1792.05</v>
      </c>
      <c r="Y435" s="80">
        <v>2000</v>
      </c>
      <c r="Z435" s="85">
        <f t="shared" si="88"/>
        <v>27686.05</v>
      </c>
      <c r="AA435" s="80" t="str" cm="1">
        <f t="array" ref="AA435">_xlfn.IFS(V435&gt;=150000,"High Cost",V435&gt;=0,"Normal Cost")</f>
        <v>Normal Cost</v>
      </c>
      <c r="AB435" s="85">
        <f t="shared" si="83"/>
        <v>0</v>
      </c>
      <c r="AC435" s="84">
        <f t="shared" si="84"/>
        <v>25686.05</v>
      </c>
      <c r="AD435" s="80" t="str" cm="1">
        <f t="array" ref="AD435">_xlfn.IFS(E435&gt;=60,"Senior ",E435&gt;=18,"Adult",E435&gt;=0,"Child")</f>
        <v xml:space="preserve">Senior </v>
      </c>
      <c r="AE435" s="80" t="str">
        <f t="shared" si="85"/>
        <v>July</v>
      </c>
      <c r="AF435" s="80" t="str">
        <f t="shared" si="86"/>
        <v>00434</v>
      </c>
      <c r="AG435" s="80" t="str">
        <f t="shared" si="87"/>
        <v>Farouk-Male</v>
      </c>
      <c r="AH435" s="85">
        <f t="shared" si="89"/>
        <v>112153.55602395827</v>
      </c>
    </row>
    <row r="436" spans="1:34" x14ac:dyDescent="0.3">
      <c r="A436" s="83">
        <v>45867</v>
      </c>
      <c r="B436" s="80" t="s">
        <v>2309</v>
      </c>
      <c r="C436" s="80" t="s">
        <v>1846</v>
      </c>
      <c r="D436" s="80" t="s">
        <v>1847</v>
      </c>
      <c r="E436" s="80">
        <v>51</v>
      </c>
      <c r="F436" s="80" t="s">
        <v>1872</v>
      </c>
      <c r="G436" s="80" t="s">
        <v>1886</v>
      </c>
      <c r="H436" s="80" t="s">
        <v>1887</v>
      </c>
      <c r="I436" s="80" t="s">
        <v>1843</v>
      </c>
      <c r="J436" s="80" t="s">
        <v>1848</v>
      </c>
      <c r="K436" s="80">
        <v>3</v>
      </c>
      <c r="L436" s="85">
        <v>59272</v>
      </c>
      <c r="M436" s="80">
        <v>5</v>
      </c>
      <c r="N436" s="80">
        <v>7.5</v>
      </c>
      <c r="O436" s="80" t="s">
        <v>392</v>
      </c>
      <c r="P436" s="80" t="s">
        <v>1852</v>
      </c>
      <c r="Q436" s="80" t="s">
        <v>643</v>
      </c>
      <c r="R436" s="85">
        <f t="shared" si="78"/>
        <v>177816</v>
      </c>
      <c r="S436" s="85">
        <f t="shared" si="79"/>
        <v>8890.8000000000011</v>
      </c>
      <c r="T436" s="85">
        <f t="shared" si="80"/>
        <v>168925.2</v>
      </c>
      <c r="U436" s="80">
        <f t="shared" si="81"/>
        <v>12669.390000000001</v>
      </c>
      <c r="V436" s="85">
        <f t="shared" si="82"/>
        <v>181594.59000000003</v>
      </c>
      <c r="W436" s="81">
        <v>7.4999999999999997E-2</v>
      </c>
      <c r="X436" s="85">
        <f t="shared" si="90"/>
        <v>12669.390000000001</v>
      </c>
      <c r="Y436" s="80">
        <v>2000</v>
      </c>
      <c r="Z436" s="85">
        <f t="shared" si="88"/>
        <v>183594.59000000003</v>
      </c>
      <c r="AA436" s="80" t="str" cm="1">
        <f t="array" ref="AA436">_xlfn.IFS(V436&gt;=150000,"High Cost",V436&gt;=0,"Normal Cost")</f>
        <v>High Cost</v>
      </c>
      <c r="AB436" s="85">
        <f t="shared" si="83"/>
        <v>0</v>
      </c>
      <c r="AC436" s="84">
        <f t="shared" si="84"/>
        <v>181594.59000000003</v>
      </c>
      <c r="AD436" s="80" t="str" cm="1">
        <f t="array" ref="AD436">_xlfn.IFS(E436&gt;=60,"Senior ",E436&gt;=18,"Adult",E436&gt;=0,"Child")</f>
        <v>Adult</v>
      </c>
      <c r="AE436" s="80" t="str">
        <f t="shared" si="85"/>
        <v>July</v>
      </c>
      <c r="AF436" s="80" t="str">
        <f t="shared" si="86"/>
        <v>00435</v>
      </c>
      <c r="AG436" s="80" t="str">
        <f t="shared" si="87"/>
        <v>Hauwa-Male</v>
      </c>
      <c r="AH436" s="85">
        <f t="shared" si="89"/>
        <v>112153.55602395827</v>
      </c>
    </row>
    <row r="437" spans="1:34" x14ac:dyDescent="0.3">
      <c r="A437" s="83">
        <v>45846</v>
      </c>
      <c r="B437" s="80" t="s">
        <v>2310</v>
      </c>
      <c r="C437" s="80" t="s">
        <v>1884</v>
      </c>
      <c r="D437" s="80" t="s">
        <v>1847</v>
      </c>
      <c r="E437" s="80">
        <v>83</v>
      </c>
      <c r="F437" s="80" t="s">
        <v>1864</v>
      </c>
      <c r="G437" s="80" t="s">
        <v>1865</v>
      </c>
      <c r="H437" s="80" t="s">
        <v>1842</v>
      </c>
      <c r="I437" s="80" t="s">
        <v>1861</v>
      </c>
      <c r="J437" s="80" t="s">
        <v>1848</v>
      </c>
      <c r="K437" s="80">
        <v>2</v>
      </c>
      <c r="L437" s="85">
        <v>39948</v>
      </c>
      <c r="M437" s="80">
        <v>5</v>
      </c>
      <c r="N437" s="80">
        <v>7.5</v>
      </c>
      <c r="O437" s="80" t="s">
        <v>384</v>
      </c>
      <c r="P437" s="80" t="s">
        <v>1852</v>
      </c>
      <c r="Q437" s="80" t="s">
        <v>649</v>
      </c>
      <c r="R437" s="85">
        <f t="shared" si="78"/>
        <v>79896</v>
      </c>
      <c r="S437" s="85">
        <f t="shared" si="79"/>
        <v>3994.8</v>
      </c>
      <c r="T437" s="85">
        <f t="shared" si="80"/>
        <v>75901.2</v>
      </c>
      <c r="U437" s="80">
        <f t="shared" si="81"/>
        <v>5692.5899999999992</v>
      </c>
      <c r="V437" s="85">
        <f t="shared" si="82"/>
        <v>81593.789999999994</v>
      </c>
      <c r="W437" s="81">
        <v>7.4999999999999997E-2</v>
      </c>
      <c r="X437" s="85">
        <f t="shared" si="90"/>
        <v>5692.5899999999992</v>
      </c>
      <c r="Y437" s="80">
        <v>2000</v>
      </c>
      <c r="Z437" s="85">
        <f t="shared" si="88"/>
        <v>83593.789999999994</v>
      </c>
      <c r="AA437" s="80" t="str" cm="1">
        <f t="array" ref="AA437">_xlfn.IFS(V437&gt;=150000,"High Cost",V437&gt;=0,"Normal Cost")</f>
        <v>Normal Cost</v>
      </c>
      <c r="AB437" s="85">
        <f t="shared" si="83"/>
        <v>0</v>
      </c>
      <c r="AC437" s="84">
        <f t="shared" si="84"/>
        <v>81593.789999999994</v>
      </c>
      <c r="AD437" s="80" t="str" cm="1">
        <f t="array" ref="AD437">_xlfn.IFS(E437&gt;=60,"Senior ",E437&gt;=18,"Adult",E437&gt;=0,"Child")</f>
        <v xml:space="preserve">Senior </v>
      </c>
      <c r="AE437" s="80" t="str">
        <f t="shared" si="85"/>
        <v>July</v>
      </c>
      <c r="AF437" s="80" t="str">
        <f t="shared" si="86"/>
        <v>00436</v>
      </c>
      <c r="AG437" s="80" t="str">
        <f t="shared" si="87"/>
        <v>Kabir-Male</v>
      </c>
      <c r="AH437" s="85">
        <f t="shared" si="89"/>
        <v>112153.55602395827</v>
      </c>
    </row>
    <row r="438" spans="1:34" x14ac:dyDescent="0.3">
      <c r="A438" s="83">
        <v>45842</v>
      </c>
      <c r="B438" s="80" t="s">
        <v>2311</v>
      </c>
      <c r="C438" s="80" t="s">
        <v>1882</v>
      </c>
      <c r="D438" s="80" t="s">
        <v>1847</v>
      </c>
      <c r="E438" s="80">
        <v>72</v>
      </c>
      <c r="F438" s="80" t="s">
        <v>1864</v>
      </c>
      <c r="G438" s="80" t="s">
        <v>1868</v>
      </c>
      <c r="H438" s="80" t="s">
        <v>1869</v>
      </c>
      <c r="I438" s="80" t="s">
        <v>1843</v>
      </c>
      <c r="J438" s="80" t="s">
        <v>1848</v>
      </c>
      <c r="K438" s="80">
        <v>4</v>
      </c>
      <c r="L438" s="85">
        <v>8904</v>
      </c>
      <c r="M438" s="80">
        <v>0</v>
      </c>
      <c r="N438" s="80">
        <v>7.5</v>
      </c>
      <c r="O438" s="80" t="s">
        <v>372</v>
      </c>
      <c r="P438" s="80" t="s">
        <v>1844</v>
      </c>
      <c r="Q438" s="80" t="s">
        <v>636</v>
      </c>
      <c r="R438" s="85">
        <f t="shared" si="78"/>
        <v>35616</v>
      </c>
      <c r="S438" s="85">
        <f t="shared" si="79"/>
        <v>0</v>
      </c>
      <c r="T438" s="85">
        <f t="shared" si="80"/>
        <v>35616</v>
      </c>
      <c r="U438" s="80">
        <f t="shared" si="81"/>
        <v>2671.2</v>
      </c>
      <c r="V438" s="85">
        <f t="shared" si="82"/>
        <v>38287.199999999997</v>
      </c>
      <c r="W438" s="81">
        <v>7.4999999999999997E-2</v>
      </c>
      <c r="X438" s="85">
        <f t="shared" si="90"/>
        <v>2671.2</v>
      </c>
      <c r="Y438" s="80">
        <v>2000</v>
      </c>
      <c r="Z438" s="85">
        <f t="shared" si="88"/>
        <v>40287.199999999997</v>
      </c>
      <c r="AA438" s="80" t="str" cm="1">
        <f t="array" ref="AA438">_xlfn.IFS(V438&gt;=150000,"High Cost",V438&gt;=0,"Normal Cost")</f>
        <v>Normal Cost</v>
      </c>
      <c r="AB438" s="85">
        <f t="shared" si="83"/>
        <v>3828.72</v>
      </c>
      <c r="AC438" s="84">
        <f t="shared" si="84"/>
        <v>34458.479999999996</v>
      </c>
      <c r="AD438" s="80" t="str" cm="1">
        <f t="array" ref="AD438">_xlfn.IFS(E438&gt;=60,"Senior ",E438&gt;=18,"Adult",E438&gt;=0,"Child")</f>
        <v xml:space="preserve">Senior </v>
      </c>
      <c r="AE438" s="80" t="str">
        <f t="shared" si="85"/>
        <v>July</v>
      </c>
      <c r="AF438" s="80" t="str">
        <f t="shared" si="86"/>
        <v>00437</v>
      </c>
      <c r="AG438" s="80" t="str">
        <f t="shared" si="87"/>
        <v>Ifeanyi-Male</v>
      </c>
      <c r="AH438" s="85">
        <f t="shared" si="89"/>
        <v>112153.55602395827</v>
      </c>
    </row>
    <row r="439" spans="1:34" x14ac:dyDescent="0.3">
      <c r="A439" s="83">
        <v>45824</v>
      </c>
      <c r="B439" s="80" t="s">
        <v>2312</v>
      </c>
      <c r="C439" s="80" t="s">
        <v>1839</v>
      </c>
      <c r="D439" s="80" t="s">
        <v>1847</v>
      </c>
      <c r="E439" s="80">
        <v>32</v>
      </c>
      <c r="F439" s="80" t="s">
        <v>1864</v>
      </c>
      <c r="G439" s="80" t="s">
        <v>1868</v>
      </c>
      <c r="H439" s="80" t="s">
        <v>1869</v>
      </c>
      <c r="I439" s="80" t="s">
        <v>1851</v>
      </c>
      <c r="J439" s="80" t="s">
        <v>1858</v>
      </c>
      <c r="K439" s="80">
        <v>5</v>
      </c>
      <c r="L439" s="85">
        <v>22746</v>
      </c>
      <c r="M439" s="80">
        <v>5</v>
      </c>
      <c r="N439" s="80">
        <v>7.5</v>
      </c>
      <c r="O439" s="80" t="s">
        <v>372</v>
      </c>
      <c r="P439" s="80" t="s">
        <v>1844</v>
      </c>
      <c r="Q439" s="80" t="s">
        <v>636</v>
      </c>
      <c r="R439" s="85">
        <f t="shared" si="78"/>
        <v>113730</v>
      </c>
      <c r="S439" s="85">
        <f t="shared" si="79"/>
        <v>5686.5</v>
      </c>
      <c r="T439" s="85">
        <f t="shared" si="80"/>
        <v>108043.5</v>
      </c>
      <c r="U439" s="80">
        <f t="shared" si="81"/>
        <v>8103.2624999999998</v>
      </c>
      <c r="V439" s="85">
        <f t="shared" si="82"/>
        <v>116146.7625</v>
      </c>
      <c r="W439" s="81">
        <v>7.4999999999999997E-2</v>
      </c>
      <c r="X439" s="85">
        <f t="shared" si="90"/>
        <v>8103.2624999999998</v>
      </c>
      <c r="Y439" s="80">
        <v>2000</v>
      </c>
      <c r="Z439" s="85">
        <f t="shared" si="88"/>
        <v>118146.7625</v>
      </c>
      <c r="AA439" s="80" t="str" cm="1">
        <f t="array" ref="AA439">_xlfn.IFS(V439&gt;=150000,"High Cost",V439&gt;=0,"Normal Cost")</f>
        <v>Normal Cost</v>
      </c>
      <c r="AB439" s="85">
        <f t="shared" si="83"/>
        <v>11614.67625</v>
      </c>
      <c r="AC439" s="84">
        <f t="shared" si="84"/>
        <v>104532.08624999999</v>
      </c>
      <c r="AD439" s="80" t="str" cm="1">
        <f t="array" ref="AD439">_xlfn.IFS(E439&gt;=60,"Senior ",E439&gt;=18,"Adult",E439&gt;=0,"Child")</f>
        <v>Adult</v>
      </c>
      <c r="AE439" s="80" t="str">
        <f t="shared" si="85"/>
        <v>June</v>
      </c>
      <c r="AF439" s="80" t="str">
        <f t="shared" si="86"/>
        <v>00438</v>
      </c>
      <c r="AG439" s="80" t="str">
        <f t="shared" si="87"/>
        <v>Bello-Male</v>
      </c>
      <c r="AH439" s="85">
        <f t="shared" si="89"/>
        <v>112153.55602395827</v>
      </c>
    </row>
    <row r="440" spans="1:34" x14ac:dyDescent="0.3">
      <c r="A440" s="83">
        <v>45844</v>
      </c>
      <c r="B440" s="80" t="s">
        <v>2313</v>
      </c>
      <c r="C440" s="80" t="s">
        <v>1884</v>
      </c>
      <c r="D440" s="80" t="s">
        <v>1847</v>
      </c>
      <c r="E440" s="80">
        <v>75</v>
      </c>
      <c r="F440" s="80" t="s">
        <v>1840</v>
      </c>
      <c r="G440" s="80" t="s">
        <v>1841</v>
      </c>
      <c r="H440" s="80" t="s">
        <v>1842</v>
      </c>
      <c r="I440" s="80" t="s">
        <v>1843</v>
      </c>
      <c r="J440" s="80" t="s">
        <v>1858</v>
      </c>
      <c r="K440" s="80">
        <v>2</v>
      </c>
      <c r="L440" s="85">
        <v>57556</v>
      </c>
      <c r="M440" s="80">
        <v>0</v>
      </c>
      <c r="N440" s="80">
        <v>7.5</v>
      </c>
      <c r="O440" s="80" t="s">
        <v>384</v>
      </c>
      <c r="P440" s="80" t="s">
        <v>1837</v>
      </c>
      <c r="Q440" s="80" t="s">
        <v>636</v>
      </c>
      <c r="R440" s="85">
        <f t="shared" si="78"/>
        <v>115112</v>
      </c>
      <c r="S440" s="85">
        <f t="shared" si="79"/>
        <v>0</v>
      </c>
      <c r="T440" s="85">
        <f t="shared" si="80"/>
        <v>115112</v>
      </c>
      <c r="U440" s="80">
        <f t="shared" si="81"/>
        <v>8633.4</v>
      </c>
      <c r="V440" s="85">
        <f t="shared" si="82"/>
        <v>123745.4</v>
      </c>
      <c r="W440" s="81">
        <v>7.4999999999999997E-2</v>
      </c>
      <c r="X440" s="85">
        <f t="shared" si="90"/>
        <v>8633.4</v>
      </c>
      <c r="Y440" s="80">
        <v>2000</v>
      </c>
      <c r="Z440" s="85">
        <f t="shared" si="88"/>
        <v>125745.4</v>
      </c>
      <c r="AA440" s="80" t="str" cm="1">
        <f t="array" ref="AA440">_xlfn.IFS(V440&gt;=150000,"High Cost",V440&gt;=0,"Normal Cost")</f>
        <v>Normal Cost</v>
      </c>
      <c r="AB440" s="85">
        <f t="shared" si="83"/>
        <v>0</v>
      </c>
      <c r="AC440" s="84">
        <f t="shared" si="84"/>
        <v>123745.4</v>
      </c>
      <c r="AD440" s="80" t="str" cm="1">
        <f t="array" ref="AD440">_xlfn.IFS(E440&gt;=60,"Senior ",E440&gt;=18,"Adult",E440&gt;=0,"Child")</f>
        <v xml:space="preserve">Senior </v>
      </c>
      <c r="AE440" s="80" t="str">
        <f t="shared" si="85"/>
        <v>July</v>
      </c>
      <c r="AF440" s="80" t="str">
        <f t="shared" si="86"/>
        <v>00439</v>
      </c>
      <c r="AG440" s="80" t="str">
        <f t="shared" si="87"/>
        <v>Kabir-Male</v>
      </c>
      <c r="AH440" s="85">
        <f t="shared" si="89"/>
        <v>112153.55602395827</v>
      </c>
    </row>
    <row r="441" spans="1:34" x14ac:dyDescent="0.3">
      <c r="A441" s="83">
        <v>45836</v>
      </c>
      <c r="B441" s="80" t="s">
        <v>2314</v>
      </c>
      <c r="C441" s="80" t="s">
        <v>1884</v>
      </c>
      <c r="D441" s="80" t="s">
        <v>1847</v>
      </c>
      <c r="E441" s="80">
        <v>69</v>
      </c>
      <c r="F441" s="80" t="s">
        <v>1855</v>
      </c>
      <c r="G441" s="80" t="s">
        <v>1856</v>
      </c>
      <c r="H441" s="80" t="s">
        <v>1857</v>
      </c>
      <c r="I441" s="80" t="s">
        <v>1851</v>
      </c>
      <c r="J441" s="80" t="s">
        <v>1848</v>
      </c>
      <c r="K441" s="80">
        <v>1</v>
      </c>
      <c r="L441" s="85">
        <v>12701</v>
      </c>
      <c r="M441" s="80">
        <v>0</v>
      </c>
      <c r="N441" s="80">
        <v>7.5</v>
      </c>
      <c r="O441" s="80" t="s">
        <v>372</v>
      </c>
      <c r="P441" s="80" t="s">
        <v>1852</v>
      </c>
      <c r="Q441" s="80" t="s">
        <v>665</v>
      </c>
      <c r="R441" s="85">
        <f t="shared" si="78"/>
        <v>12701</v>
      </c>
      <c r="S441" s="85">
        <f t="shared" si="79"/>
        <v>0</v>
      </c>
      <c r="T441" s="85">
        <f t="shared" si="80"/>
        <v>12701</v>
      </c>
      <c r="U441" s="80">
        <f t="shared" si="81"/>
        <v>952.57499999999993</v>
      </c>
      <c r="V441" s="85">
        <f t="shared" si="82"/>
        <v>13653.575000000001</v>
      </c>
      <c r="W441" s="81">
        <v>7.4999999999999997E-2</v>
      </c>
      <c r="X441" s="85">
        <f t="shared" si="90"/>
        <v>952.57499999999993</v>
      </c>
      <c r="Y441" s="80">
        <v>2000</v>
      </c>
      <c r="Z441" s="85">
        <f t="shared" si="88"/>
        <v>15653.575000000001</v>
      </c>
      <c r="AA441" s="80" t="str" cm="1">
        <f t="array" ref="AA441">_xlfn.IFS(V441&gt;=150000,"High Cost",V441&gt;=0,"Normal Cost")</f>
        <v>Normal Cost</v>
      </c>
      <c r="AB441" s="85">
        <f t="shared" si="83"/>
        <v>0</v>
      </c>
      <c r="AC441" s="84">
        <f t="shared" si="84"/>
        <v>13653.575000000001</v>
      </c>
      <c r="AD441" s="80" t="str" cm="1">
        <f t="array" ref="AD441">_xlfn.IFS(E441&gt;=60,"Senior ",E441&gt;=18,"Adult",E441&gt;=0,"Child")</f>
        <v xml:space="preserve">Senior </v>
      </c>
      <c r="AE441" s="80" t="str">
        <f t="shared" si="85"/>
        <v>June</v>
      </c>
      <c r="AF441" s="80" t="str">
        <f t="shared" si="86"/>
        <v>00440</v>
      </c>
      <c r="AG441" s="80" t="str">
        <f t="shared" si="87"/>
        <v>Kabir-Male</v>
      </c>
      <c r="AH441" s="85">
        <f t="shared" si="89"/>
        <v>112153.55602395827</v>
      </c>
    </row>
    <row r="442" spans="1:34" x14ac:dyDescent="0.3">
      <c r="A442" s="83">
        <v>45844</v>
      </c>
      <c r="B442" s="80" t="s">
        <v>2315</v>
      </c>
      <c r="C442" s="80" t="s">
        <v>1839</v>
      </c>
      <c r="D442" s="80" t="s">
        <v>1847</v>
      </c>
      <c r="E442" s="80">
        <v>50</v>
      </c>
      <c r="F442" s="80" t="s">
        <v>1872</v>
      </c>
      <c r="G442" s="80" t="s">
        <v>1873</v>
      </c>
      <c r="H442" s="80" t="s">
        <v>1874</v>
      </c>
      <c r="I442" s="80" t="s">
        <v>1851</v>
      </c>
      <c r="J442" s="80" t="s">
        <v>1836</v>
      </c>
      <c r="K442" s="80">
        <v>1</v>
      </c>
      <c r="L442" s="85">
        <v>70291</v>
      </c>
      <c r="M442" s="80">
        <v>0</v>
      </c>
      <c r="N442" s="80">
        <v>7.5</v>
      </c>
      <c r="O442" s="80" t="s">
        <v>392</v>
      </c>
      <c r="P442" s="80" t="s">
        <v>1844</v>
      </c>
      <c r="Q442" s="80" t="s">
        <v>643</v>
      </c>
      <c r="R442" s="85">
        <f t="shared" si="78"/>
        <v>70291</v>
      </c>
      <c r="S442" s="85">
        <f t="shared" si="79"/>
        <v>0</v>
      </c>
      <c r="T442" s="85">
        <f t="shared" si="80"/>
        <v>70291</v>
      </c>
      <c r="U442" s="80">
        <f t="shared" si="81"/>
        <v>5271.8249999999998</v>
      </c>
      <c r="V442" s="85">
        <f t="shared" si="82"/>
        <v>75562.824999999997</v>
      </c>
      <c r="W442" s="81">
        <v>7.4999999999999997E-2</v>
      </c>
      <c r="X442" s="85">
        <f t="shared" si="90"/>
        <v>5271.8249999999998</v>
      </c>
      <c r="Y442" s="80">
        <v>2000</v>
      </c>
      <c r="Z442" s="85">
        <f t="shared" si="88"/>
        <v>77562.824999999997</v>
      </c>
      <c r="AA442" s="80" t="str" cm="1">
        <f t="array" ref="AA442">_xlfn.IFS(V442&gt;=150000,"High Cost",V442&gt;=0,"Normal Cost")</f>
        <v>Normal Cost</v>
      </c>
      <c r="AB442" s="85">
        <f t="shared" si="83"/>
        <v>7556.2825000000003</v>
      </c>
      <c r="AC442" s="84">
        <f t="shared" si="84"/>
        <v>68006.542499999996</v>
      </c>
      <c r="AD442" s="80" t="str" cm="1">
        <f t="array" ref="AD442">_xlfn.IFS(E442&gt;=60,"Senior ",E442&gt;=18,"Adult",E442&gt;=0,"Child")</f>
        <v>Adult</v>
      </c>
      <c r="AE442" s="80" t="str">
        <f t="shared" si="85"/>
        <v>July</v>
      </c>
      <c r="AF442" s="80" t="str">
        <f t="shared" si="86"/>
        <v>00441</v>
      </c>
      <c r="AG442" s="80" t="str">
        <f t="shared" si="87"/>
        <v>Bello-Male</v>
      </c>
      <c r="AH442" s="85">
        <f t="shared" si="89"/>
        <v>112153.55602395827</v>
      </c>
    </row>
    <row r="443" spans="1:34" x14ac:dyDescent="0.3">
      <c r="A443" s="83">
        <v>45839</v>
      </c>
      <c r="B443" s="80" t="s">
        <v>2316</v>
      </c>
      <c r="C443" s="80" t="s">
        <v>1839</v>
      </c>
      <c r="D443" s="80" t="s">
        <v>1847</v>
      </c>
      <c r="E443" s="80">
        <v>10</v>
      </c>
      <c r="F443" s="80" t="s">
        <v>1832</v>
      </c>
      <c r="G443" s="80" t="s">
        <v>1860</v>
      </c>
      <c r="H443" s="80" t="s">
        <v>1834</v>
      </c>
      <c r="I443" s="80" t="s">
        <v>1851</v>
      </c>
      <c r="J443" s="80" t="s">
        <v>1836</v>
      </c>
      <c r="K443" s="80">
        <v>3</v>
      </c>
      <c r="L443" s="85">
        <v>20535</v>
      </c>
      <c r="M443" s="80">
        <v>10</v>
      </c>
      <c r="N443" s="80">
        <v>7.5</v>
      </c>
      <c r="O443" s="80" t="s">
        <v>372</v>
      </c>
      <c r="P443" s="80" t="s">
        <v>1837</v>
      </c>
      <c r="Q443" s="80" t="s">
        <v>649</v>
      </c>
      <c r="R443" s="85">
        <f t="shared" si="78"/>
        <v>61605</v>
      </c>
      <c r="S443" s="85">
        <f t="shared" si="79"/>
        <v>6160.5</v>
      </c>
      <c r="T443" s="85">
        <f t="shared" si="80"/>
        <v>55444.5</v>
      </c>
      <c r="U443" s="80">
        <f t="shared" si="81"/>
        <v>4158.3374999999996</v>
      </c>
      <c r="V443" s="85">
        <f t="shared" si="82"/>
        <v>59602.837500000001</v>
      </c>
      <c r="W443" s="81">
        <v>7.4999999999999997E-2</v>
      </c>
      <c r="X443" s="85">
        <f t="shared" si="90"/>
        <v>4158.3374999999996</v>
      </c>
      <c r="Y443" s="80">
        <v>2000</v>
      </c>
      <c r="Z443" s="85">
        <f t="shared" si="88"/>
        <v>61602.837500000001</v>
      </c>
      <c r="AA443" s="80" t="str" cm="1">
        <f t="array" ref="AA443">_xlfn.IFS(V443&gt;=150000,"High Cost",V443&gt;=0,"Normal Cost")</f>
        <v>Normal Cost</v>
      </c>
      <c r="AB443" s="85">
        <f t="shared" si="83"/>
        <v>0</v>
      </c>
      <c r="AC443" s="84">
        <f t="shared" si="84"/>
        <v>59602.837500000001</v>
      </c>
      <c r="AD443" s="80" t="str" cm="1">
        <f t="array" ref="AD443">_xlfn.IFS(E443&gt;=60,"Senior ",E443&gt;=18,"Adult",E443&gt;=0,"Child")</f>
        <v>Child</v>
      </c>
      <c r="AE443" s="80" t="str">
        <f t="shared" si="85"/>
        <v>July</v>
      </c>
      <c r="AF443" s="80" t="str">
        <f t="shared" si="86"/>
        <v>00442</v>
      </c>
      <c r="AG443" s="80" t="str">
        <f t="shared" si="87"/>
        <v>Bello-Male</v>
      </c>
      <c r="AH443" s="85">
        <f t="shared" si="89"/>
        <v>112153.55602395827</v>
      </c>
    </row>
    <row r="444" spans="1:34" x14ac:dyDescent="0.3">
      <c r="A444" s="83">
        <v>45833</v>
      </c>
      <c r="B444" s="80" t="s">
        <v>2317</v>
      </c>
      <c r="C444" s="80" t="s">
        <v>106</v>
      </c>
      <c r="D444" s="80" t="s">
        <v>1831</v>
      </c>
      <c r="E444" s="80">
        <v>14</v>
      </c>
      <c r="F444" s="80" t="s">
        <v>1832</v>
      </c>
      <c r="G444" s="80" t="s">
        <v>1860</v>
      </c>
      <c r="H444" s="80" t="s">
        <v>1834</v>
      </c>
      <c r="I444" s="80" t="s">
        <v>1843</v>
      </c>
      <c r="J444" s="80" t="s">
        <v>1848</v>
      </c>
      <c r="K444" s="80">
        <v>4</v>
      </c>
      <c r="L444" s="85">
        <v>2224</v>
      </c>
      <c r="M444" s="80">
        <v>10</v>
      </c>
      <c r="N444" s="80">
        <v>7.5</v>
      </c>
      <c r="O444" s="80" t="s">
        <v>372</v>
      </c>
      <c r="P444" s="80" t="s">
        <v>1837</v>
      </c>
      <c r="Q444" s="80" t="s">
        <v>643</v>
      </c>
      <c r="R444" s="85">
        <f t="shared" si="78"/>
        <v>8896</v>
      </c>
      <c r="S444" s="85">
        <f t="shared" si="79"/>
        <v>889.6</v>
      </c>
      <c r="T444" s="85">
        <f t="shared" si="80"/>
        <v>8006.4</v>
      </c>
      <c r="U444" s="80">
        <f t="shared" si="81"/>
        <v>600.4799999999999</v>
      </c>
      <c r="V444" s="85">
        <f t="shared" si="82"/>
        <v>8606.8799999999992</v>
      </c>
      <c r="W444" s="81">
        <v>7.4999999999999997E-2</v>
      </c>
      <c r="X444" s="85">
        <f t="shared" si="90"/>
        <v>600.4799999999999</v>
      </c>
      <c r="Y444" s="80">
        <v>2000</v>
      </c>
      <c r="Z444" s="85">
        <f t="shared" si="88"/>
        <v>10606.88</v>
      </c>
      <c r="AA444" s="80" t="str" cm="1">
        <f t="array" ref="AA444">_xlfn.IFS(V444&gt;=150000,"High Cost",V444&gt;=0,"Normal Cost")</f>
        <v>Normal Cost</v>
      </c>
      <c r="AB444" s="85">
        <f t="shared" si="83"/>
        <v>0</v>
      </c>
      <c r="AC444" s="84">
        <f t="shared" si="84"/>
        <v>8606.8799999999992</v>
      </c>
      <c r="AD444" s="80" t="str" cm="1">
        <f t="array" ref="AD444">_xlfn.IFS(E444&gt;=60,"Senior ",E444&gt;=18,"Adult",E444&gt;=0,"Child")</f>
        <v>Child</v>
      </c>
      <c r="AE444" s="80" t="str">
        <f t="shared" si="85"/>
        <v>June</v>
      </c>
      <c r="AF444" s="80" t="str">
        <f t="shared" si="86"/>
        <v>00443</v>
      </c>
      <c r="AG444" s="80" t="str">
        <f t="shared" si="87"/>
        <v>Aisha-Female</v>
      </c>
      <c r="AH444" s="85">
        <f t="shared" si="89"/>
        <v>112153.55602395827</v>
      </c>
    </row>
    <row r="445" spans="1:34" x14ac:dyDescent="0.3">
      <c r="A445" s="83">
        <v>45857</v>
      </c>
      <c r="B445" s="80" t="s">
        <v>2318</v>
      </c>
      <c r="C445" s="80" t="s">
        <v>106</v>
      </c>
      <c r="D445" s="80" t="s">
        <v>1831</v>
      </c>
      <c r="E445" s="80">
        <v>1</v>
      </c>
      <c r="F445" s="80" t="s">
        <v>1832</v>
      </c>
      <c r="G445" s="80" t="s">
        <v>1860</v>
      </c>
      <c r="H445" s="80" t="s">
        <v>1834</v>
      </c>
      <c r="I445" s="80" t="s">
        <v>1835</v>
      </c>
      <c r="J445" s="80" t="s">
        <v>1836</v>
      </c>
      <c r="K445" s="80">
        <v>5</v>
      </c>
      <c r="L445" s="85">
        <v>55107</v>
      </c>
      <c r="M445" s="80">
        <v>15</v>
      </c>
      <c r="N445" s="80">
        <v>7.5</v>
      </c>
      <c r="O445" s="80" t="s">
        <v>392</v>
      </c>
      <c r="P445" s="80" t="s">
        <v>1844</v>
      </c>
      <c r="Q445" s="80" t="s">
        <v>636</v>
      </c>
      <c r="R445" s="85">
        <f t="shared" si="78"/>
        <v>275535</v>
      </c>
      <c r="S445" s="85">
        <f t="shared" si="79"/>
        <v>41330.25</v>
      </c>
      <c r="T445" s="85">
        <f t="shared" si="80"/>
        <v>234204.75</v>
      </c>
      <c r="U445" s="80">
        <f t="shared" si="81"/>
        <v>17565.356250000001</v>
      </c>
      <c r="V445" s="85">
        <f t="shared" si="82"/>
        <v>251770.10625000001</v>
      </c>
      <c r="W445" s="81">
        <v>7.4999999999999997E-2</v>
      </c>
      <c r="X445" s="85">
        <f t="shared" si="90"/>
        <v>17565.356250000001</v>
      </c>
      <c r="Y445" s="80">
        <v>2000</v>
      </c>
      <c r="Z445" s="85">
        <f t="shared" si="88"/>
        <v>253770.10625000001</v>
      </c>
      <c r="AA445" s="80" t="str" cm="1">
        <f t="array" ref="AA445">_xlfn.IFS(V445&gt;=150000,"High Cost",V445&gt;=0,"Normal Cost")</f>
        <v>High Cost</v>
      </c>
      <c r="AB445" s="85">
        <f t="shared" si="83"/>
        <v>25177.010625000003</v>
      </c>
      <c r="AC445" s="84">
        <f t="shared" si="84"/>
        <v>226593.09562500002</v>
      </c>
      <c r="AD445" s="80" t="str" cm="1">
        <f t="array" ref="AD445">_xlfn.IFS(E445&gt;=60,"Senior ",E445&gt;=18,"Adult",E445&gt;=0,"Child")</f>
        <v>Child</v>
      </c>
      <c r="AE445" s="80" t="str">
        <f t="shared" si="85"/>
        <v>July</v>
      </c>
      <c r="AF445" s="80" t="str">
        <f t="shared" si="86"/>
        <v>00444</v>
      </c>
      <c r="AG445" s="80" t="str">
        <f t="shared" si="87"/>
        <v>Aisha-Female</v>
      </c>
      <c r="AH445" s="85">
        <f t="shared" si="89"/>
        <v>112153.55602395827</v>
      </c>
    </row>
    <row r="446" spans="1:34" x14ac:dyDescent="0.3">
      <c r="A446" s="83">
        <v>45834</v>
      </c>
      <c r="B446" s="80" t="s">
        <v>2319</v>
      </c>
      <c r="C446" s="80" t="s">
        <v>1882</v>
      </c>
      <c r="D446" s="80" t="s">
        <v>1847</v>
      </c>
      <c r="E446" s="80">
        <v>4</v>
      </c>
      <c r="F446" s="80" t="s">
        <v>1832</v>
      </c>
      <c r="G446" s="80" t="s">
        <v>1860</v>
      </c>
      <c r="H446" s="80" t="s">
        <v>1834</v>
      </c>
      <c r="I446" s="80" t="s">
        <v>1866</v>
      </c>
      <c r="J446" s="80" t="s">
        <v>1858</v>
      </c>
      <c r="K446" s="80">
        <v>5</v>
      </c>
      <c r="L446" s="85">
        <v>60266</v>
      </c>
      <c r="M446" s="80">
        <v>10</v>
      </c>
      <c r="N446" s="80">
        <v>7.5</v>
      </c>
      <c r="O446" s="80" t="s">
        <v>384</v>
      </c>
      <c r="P446" s="80" t="s">
        <v>1837</v>
      </c>
      <c r="Q446" s="80" t="s">
        <v>665</v>
      </c>
      <c r="R446" s="85">
        <f t="shared" si="78"/>
        <v>301330</v>
      </c>
      <c r="S446" s="85">
        <f t="shared" si="79"/>
        <v>30133</v>
      </c>
      <c r="T446" s="85">
        <f t="shared" si="80"/>
        <v>271197</v>
      </c>
      <c r="U446" s="80">
        <f t="shared" si="81"/>
        <v>20339.774999999998</v>
      </c>
      <c r="V446" s="85">
        <f t="shared" si="82"/>
        <v>291536.77500000002</v>
      </c>
      <c r="W446" s="81">
        <v>7.4999999999999997E-2</v>
      </c>
      <c r="X446" s="85">
        <f t="shared" si="90"/>
        <v>20339.774999999998</v>
      </c>
      <c r="Y446" s="80">
        <v>2000</v>
      </c>
      <c r="Z446" s="85">
        <f t="shared" si="88"/>
        <v>293536.77500000002</v>
      </c>
      <c r="AA446" s="80" t="str" cm="1">
        <f t="array" ref="AA446">_xlfn.IFS(V446&gt;=150000,"High Cost",V446&gt;=0,"Normal Cost")</f>
        <v>High Cost</v>
      </c>
      <c r="AB446" s="85">
        <f t="shared" si="83"/>
        <v>0</v>
      </c>
      <c r="AC446" s="84">
        <f t="shared" si="84"/>
        <v>291536.77500000002</v>
      </c>
      <c r="AD446" s="80" t="str" cm="1">
        <f t="array" ref="AD446">_xlfn.IFS(E446&gt;=60,"Senior ",E446&gt;=18,"Adult",E446&gt;=0,"Child")</f>
        <v>Child</v>
      </c>
      <c r="AE446" s="80" t="str">
        <f t="shared" si="85"/>
        <v>June</v>
      </c>
      <c r="AF446" s="80" t="str">
        <f t="shared" si="86"/>
        <v>00445</v>
      </c>
      <c r="AG446" s="80" t="str">
        <f t="shared" si="87"/>
        <v>Ifeanyi-Male</v>
      </c>
      <c r="AH446" s="85">
        <f t="shared" si="89"/>
        <v>112153.55602395827</v>
      </c>
    </row>
    <row r="447" spans="1:34" x14ac:dyDescent="0.3">
      <c r="A447" s="83">
        <v>45834</v>
      </c>
      <c r="B447" s="80" t="s">
        <v>2320</v>
      </c>
      <c r="C447" s="80" t="s">
        <v>1884</v>
      </c>
      <c r="D447" s="80" t="s">
        <v>1847</v>
      </c>
      <c r="E447" s="80">
        <v>26</v>
      </c>
      <c r="F447" s="80" t="s">
        <v>1832</v>
      </c>
      <c r="G447" s="80" t="s">
        <v>1833</v>
      </c>
      <c r="H447" s="80" t="s">
        <v>1834</v>
      </c>
      <c r="I447" s="80" t="s">
        <v>1851</v>
      </c>
      <c r="J447" s="80" t="s">
        <v>1858</v>
      </c>
      <c r="K447" s="80">
        <v>4</v>
      </c>
      <c r="L447" s="85">
        <v>8745</v>
      </c>
      <c r="M447" s="80">
        <v>10</v>
      </c>
      <c r="N447" s="80">
        <v>7.5</v>
      </c>
      <c r="O447" s="80" t="s">
        <v>392</v>
      </c>
      <c r="P447" s="80" t="s">
        <v>1837</v>
      </c>
      <c r="Q447" s="80" t="s">
        <v>643</v>
      </c>
      <c r="R447" s="85">
        <f t="shared" si="78"/>
        <v>34980</v>
      </c>
      <c r="S447" s="85">
        <f t="shared" si="79"/>
        <v>3498</v>
      </c>
      <c r="T447" s="85">
        <f t="shared" si="80"/>
        <v>31482</v>
      </c>
      <c r="U447" s="80">
        <f t="shared" si="81"/>
        <v>2361.15</v>
      </c>
      <c r="V447" s="85">
        <f t="shared" si="82"/>
        <v>33843.15</v>
      </c>
      <c r="W447" s="81">
        <v>7.4999999999999997E-2</v>
      </c>
      <c r="X447" s="85">
        <f t="shared" si="90"/>
        <v>2361.15</v>
      </c>
      <c r="Y447" s="80">
        <v>2000</v>
      </c>
      <c r="Z447" s="85">
        <f t="shared" si="88"/>
        <v>35843.15</v>
      </c>
      <c r="AA447" s="80" t="str" cm="1">
        <f t="array" ref="AA447">_xlfn.IFS(V447&gt;=150000,"High Cost",V447&gt;=0,"Normal Cost")</f>
        <v>Normal Cost</v>
      </c>
      <c r="AB447" s="85">
        <f t="shared" si="83"/>
        <v>0</v>
      </c>
      <c r="AC447" s="84">
        <f t="shared" si="84"/>
        <v>33843.15</v>
      </c>
      <c r="AD447" s="80" t="str" cm="1">
        <f t="array" ref="AD447">_xlfn.IFS(E447&gt;=60,"Senior ",E447&gt;=18,"Adult",E447&gt;=0,"Child")</f>
        <v>Adult</v>
      </c>
      <c r="AE447" s="80" t="str">
        <f t="shared" si="85"/>
        <v>June</v>
      </c>
      <c r="AF447" s="80" t="str">
        <f t="shared" si="86"/>
        <v>00446</v>
      </c>
      <c r="AG447" s="80" t="str">
        <f t="shared" si="87"/>
        <v>Kabir-Male</v>
      </c>
      <c r="AH447" s="85">
        <f t="shared" si="89"/>
        <v>112153.55602395827</v>
      </c>
    </row>
    <row r="448" spans="1:34" x14ac:dyDescent="0.3">
      <c r="A448" s="83">
        <v>45820</v>
      </c>
      <c r="B448" s="80" t="s">
        <v>2321</v>
      </c>
      <c r="C448" s="80" t="s">
        <v>1882</v>
      </c>
      <c r="D448" s="80" t="s">
        <v>1831</v>
      </c>
      <c r="E448" s="80">
        <v>48</v>
      </c>
      <c r="F448" s="80" t="s">
        <v>1864</v>
      </c>
      <c r="G448" s="80" t="s">
        <v>1865</v>
      </c>
      <c r="H448" s="80" t="s">
        <v>1842</v>
      </c>
      <c r="I448" s="80" t="s">
        <v>1866</v>
      </c>
      <c r="J448" s="80" t="s">
        <v>1836</v>
      </c>
      <c r="K448" s="80">
        <v>2</v>
      </c>
      <c r="L448" s="85">
        <v>54203</v>
      </c>
      <c r="M448" s="80">
        <v>15</v>
      </c>
      <c r="N448" s="80">
        <v>7.5</v>
      </c>
      <c r="O448" s="80" t="s">
        <v>372</v>
      </c>
      <c r="P448" s="80" t="s">
        <v>1844</v>
      </c>
      <c r="Q448" s="80" t="s">
        <v>643</v>
      </c>
      <c r="R448" s="85">
        <f t="shared" si="78"/>
        <v>108406</v>
      </c>
      <c r="S448" s="85">
        <f t="shared" si="79"/>
        <v>16260.9</v>
      </c>
      <c r="T448" s="85">
        <f t="shared" si="80"/>
        <v>92145.1</v>
      </c>
      <c r="U448" s="80">
        <f t="shared" si="81"/>
        <v>6910.8825000000006</v>
      </c>
      <c r="V448" s="85">
        <f t="shared" si="82"/>
        <v>99055.982500000013</v>
      </c>
      <c r="W448" s="81">
        <v>7.4999999999999997E-2</v>
      </c>
      <c r="X448" s="85">
        <f t="shared" si="90"/>
        <v>6910.8825000000006</v>
      </c>
      <c r="Y448" s="80">
        <v>2000</v>
      </c>
      <c r="Z448" s="85">
        <f t="shared" si="88"/>
        <v>101055.98250000001</v>
      </c>
      <c r="AA448" s="80" t="str" cm="1">
        <f t="array" ref="AA448">_xlfn.IFS(V448&gt;=150000,"High Cost",V448&gt;=0,"Normal Cost")</f>
        <v>Normal Cost</v>
      </c>
      <c r="AB448" s="85">
        <f t="shared" si="83"/>
        <v>9905.5982500000027</v>
      </c>
      <c r="AC448" s="84">
        <f t="shared" si="84"/>
        <v>89150.384250000003</v>
      </c>
      <c r="AD448" s="80" t="str" cm="1">
        <f t="array" ref="AD448">_xlfn.IFS(E448&gt;=60,"Senior ",E448&gt;=18,"Adult",E448&gt;=0,"Child")</f>
        <v>Adult</v>
      </c>
      <c r="AE448" s="80" t="str">
        <f t="shared" si="85"/>
        <v>June</v>
      </c>
      <c r="AF448" s="80" t="str">
        <f t="shared" si="86"/>
        <v>00447</v>
      </c>
      <c r="AG448" s="80" t="str">
        <f t="shared" si="87"/>
        <v>Ifeanyi-Female</v>
      </c>
      <c r="AH448" s="85">
        <f t="shared" si="89"/>
        <v>112153.55602395827</v>
      </c>
    </row>
    <row r="449" spans="1:34" x14ac:dyDescent="0.3">
      <c r="A449" s="83">
        <v>45824</v>
      </c>
      <c r="B449" s="80" t="s">
        <v>2322</v>
      </c>
      <c r="C449" s="80" t="s">
        <v>1877</v>
      </c>
      <c r="D449" s="80" t="s">
        <v>1831</v>
      </c>
      <c r="E449" s="80">
        <v>11</v>
      </c>
      <c r="F449" s="80" t="s">
        <v>1855</v>
      </c>
      <c r="G449" s="80" t="s">
        <v>1878</v>
      </c>
      <c r="H449" s="80" t="s">
        <v>1857</v>
      </c>
      <c r="I449" s="80" t="s">
        <v>1851</v>
      </c>
      <c r="J449" s="80" t="s">
        <v>1848</v>
      </c>
      <c r="K449" s="80">
        <v>2</v>
      </c>
      <c r="L449" s="85">
        <v>43559</v>
      </c>
      <c r="M449" s="80">
        <v>10</v>
      </c>
      <c r="N449" s="80">
        <v>7.5</v>
      </c>
      <c r="O449" s="80" t="s">
        <v>392</v>
      </c>
      <c r="P449" s="80" t="s">
        <v>1844</v>
      </c>
      <c r="Q449" s="80" t="s">
        <v>649</v>
      </c>
      <c r="R449" s="85">
        <f t="shared" si="78"/>
        <v>87118</v>
      </c>
      <c r="S449" s="85">
        <f t="shared" si="79"/>
        <v>8711.8000000000011</v>
      </c>
      <c r="T449" s="85">
        <f t="shared" si="80"/>
        <v>78406.2</v>
      </c>
      <c r="U449" s="80">
        <f t="shared" si="81"/>
        <v>5880.4649999999992</v>
      </c>
      <c r="V449" s="85">
        <f t="shared" si="82"/>
        <v>84286.664999999994</v>
      </c>
      <c r="W449" s="81">
        <v>7.4999999999999997E-2</v>
      </c>
      <c r="X449" s="85">
        <f t="shared" si="90"/>
        <v>5880.4649999999992</v>
      </c>
      <c r="Y449" s="80">
        <v>2000</v>
      </c>
      <c r="Z449" s="85">
        <f t="shared" si="88"/>
        <v>86286.664999999994</v>
      </c>
      <c r="AA449" s="80" t="str" cm="1">
        <f t="array" ref="AA449">_xlfn.IFS(V449&gt;=150000,"High Cost",V449&gt;=0,"Normal Cost")</f>
        <v>Normal Cost</v>
      </c>
      <c r="AB449" s="85">
        <f t="shared" si="83"/>
        <v>8428.6664999999994</v>
      </c>
      <c r="AC449" s="84">
        <f t="shared" si="84"/>
        <v>75857.998499999987</v>
      </c>
      <c r="AD449" s="80" t="str" cm="1">
        <f t="array" ref="AD449">_xlfn.IFS(E449&gt;=60,"Senior ",E449&gt;=18,"Adult",E449&gt;=0,"Child")</f>
        <v>Child</v>
      </c>
      <c r="AE449" s="80" t="str">
        <f t="shared" si="85"/>
        <v>June</v>
      </c>
      <c r="AF449" s="80" t="str">
        <f t="shared" si="86"/>
        <v>00448</v>
      </c>
      <c r="AG449" s="80" t="str">
        <f t="shared" si="87"/>
        <v>Chiamaka-Female</v>
      </c>
      <c r="AH449" s="85">
        <f t="shared" si="89"/>
        <v>112153.55602395827</v>
      </c>
    </row>
    <row r="450" spans="1:34" x14ac:dyDescent="0.3">
      <c r="A450" s="83">
        <v>45840</v>
      </c>
      <c r="B450" s="80" t="s">
        <v>2323</v>
      </c>
      <c r="C450" s="80" t="s">
        <v>1882</v>
      </c>
      <c r="D450" s="80" t="s">
        <v>1847</v>
      </c>
      <c r="E450" s="80">
        <v>23</v>
      </c>
      <c r="F450" s="80" t="s">
        <v>1864</v>
      </c>
      <c r="G450" s="80" t="s">
        <v>1865</v>
      </c>
      <c r="H450" s="80" t="s">
        <v>1842</v>
      </c>
      <c r="I450" s="80" t="s">
        <v>1851</v>
      </c>
      <c r="J450" s="80" t="s">
        <v>1848</v>
      </c>
      <c r="K450" s="80">
        <v>4</v>
      </c>
      <c r="L450" s="85">
        <v>15475</v>
      </c>
      <c r="M450" s="80">
        <v>0</v>
      </c>
      <c r="N450" s="80">
        <v>7.5</v>
      </c>
      <c r="O450" s="80" t="s">
        <v>372</v>
      </c>
      <c r="P450" s="80" t="s">
        <v>1837</v>
      </c>
      <c r="Q450" s="80" t="s">
        <v>643</v>
      </c>
      <c r="R450" s="85">
        <f t="shared" ref="R450:R513" si="91">SUM(K450*L450)</f>
        <v>61900</v>
      </c>
      <c r="S450" s="85">
        <f t="shared" ref="S450:S513" si="92">SUM(R450*M450%)</f>
        <v>0</v>
      </c>
      <c r="T450" s="85">
        <f t="shared" ref="T450:T513" si="93">SUM(R450-S450)</f>
        <v>61900</v>
      </c>
      <c r="U450" s="80">
        <f t="shared" ref="U450:U513" si="94">SUM(T450*N450%)</f>
        <v>4642.5</v>
      </c>
      <c r="V450" s="85">
        <f t="shared" ref="V450:V513" si="95">SUM(T450+U450)</f>
        <v>66542.5</v>
      </c>
      <c r="W450" s="81">
        <v>7.4999999999999997E-2</v>
      </c>
      <c r="X450" s="85">
        <f t="shared" si="90"/>
        <v>4642.5</v>
      </c>
      <c r="Y450" s="80">
        <v>2000</v>
      </c>
      <c r="Z450" s="85">
        <f t="shared" si="88"/>
        <v>68542.5</v>
      </c>
      <c r="AA450" s="80" t="str" cm="1">
        <f t="array" ref="AA450">_xlfn.IFS(V450&gt;=150000,"High Cost",V450&gt;=0,"Normal Cost")</f>
        <v>Normal Cost</v>
      </c>
      <c r="AB450" s="85">
        <f t="shared" ref="AB450:AB513" si="96">IF(P450="NHIS",10%*V450,0)</f>
        <v>0</v>
      </c>
      <c r="AC450" s="84">
        <f t="shared" ref="AC450:AC513" si="97">SUM(V450-AB450)</f>
        <v>66542.5</v>
      </c>
      <c r="AD450" s="80" t="str" cm="1">
        <f t="array" ref="AD450">_xlfn.IFS(E450&gt;=60,"Senior ",E450&gt;=18,"Adult",E450&gt;=0,"Child")</f>
        <v>Adult</v>
      </c>
      <c r="AE450" s="80" t="str">
        <f t="shared" ref="AE450:AE513" si="98">TEXT(A450,"mmmm")</f>
        <v>July</v>
      </c>
      <c r="AF450" s="80" t="str">
        <f t="shared" ref="AF450:AF513" si="99">RIGHT(B450,5)</f>
        <v>00449</v>
      </c>
      <c r="AG450" s="80" t="str">
        <f t="shared" ref="AG450:AG513" si="100">_xlfn.CONCAT(C450,"-",D450)</f>
        <v>Ifeanyi-Male</v>
      </c>
      <c r="AH450" s="85">
        <f t="shared" si="89"/>
        <v>112153.55602395827</v>
      </c>
    </row>
    <row r="451" spans="1:34" x14ac:dyDescent="0.3">
      <c r="A451" s="83">
        <v>45821</v>
      </c>
      <c r="B451" s="80" t="s">
        <v>2324</v>
      </c>
      <c r="C451" s="80" t="s">
        <v>1884</v>
      </c>
      <c r="D451" s="80" t="s">
        <v>1831</v>
      </c>
      <c r="E451" s="80">
        <v>45</v>
      </c>
      <c r="F451" s="80" t="s">
        <v>1855</v>
      </c>
      <c r="G451" s="80" t="s">
        <v>1878</v>
      </c>
      <c r="H451" s="80" t="s">
        <v>1857</v>
      </c>
      <c r="I451" s="80" t="s">
        <v>1835</v>
      </c>
      <c r="J451" s="80" t="s">
        <v>1858</v>
      </c>
      <c r="K451" s="80">
        <v>5</v>
      </c>
      <c r="L451" s="85">
        <v>54927</v>
      </c>
      <c r="M451" s="80">
        <v>15</v>
      </c>
      <c r="N451" s="80">
        <v>7.5</v>
      </c>
      <c r="O451" s="80" t="s">
        <v>392</v>
      </c>
      <c r="P451" s="80" t="s">
        <v>1837</v>
      </c>
      <c r="Q451" s="80" t="s">
        <v>665</v>
      </c>
      <c r="R451" s="85">
        <f t="shared" si="91"/>
        <v>274635</v>
      </c>
      <c r="S451" s="85">
        <f t="shared" si="92"/>
        <v>41195.25</v>
      </c>
      <c r="T451" s="85">
        <f t="shared" si="93"/>
        <v>233439.75</v>
      </c>
      <c r="U451" s="80">
        <f t="shared" si="94"/>
        <v>17507.981250000001</v>
      </c>
      <c r="V451" s="85">
        <f t="shared" si="95"/>
        <v>250947.73125000001</v>
      </c>
      <c r="W451" s="81">
        <v>7.4999999999999997E-2</v>
      </c>
      <c r="X451" s="85">
        <f t="shared" si="90"/>
        <v>17507.981250000001</v>
      </c>
      <c r="Y451" s="80">
        <v>2000</v>
      </c>
      <c r="Z451" s="85">
        <f t="shared" ref="Z451:Z514" si="101">$Y$4+V451</f>
        <v>252947.73125000001</v>
      </c>
      <c r="AA451" s="80" t="str" cm="1">
        <f t="array" ref="AA451">_xlfn.IFS(V451&gt;=150000,"High Cost",V451&gt;=0,"Normal Cost")</f>
        <v>High Cost</v>
      </c>
      <c r="AB451" s="85">
        <f t="shared" si="96"/>
        <v>0</v>
      </c>
      <c r="AC451" s="84">
        <f t="shared" si="97"/>
        <v>250947.73125000001</v>
      </c>
      <c r="AD451" s="80" t="str" cm="1">
        <f t="array" ref="AD451">_xlfn.IFS(E451&gt;=60,"Senior ",E451&gt;=18,"Adult",E451&gt;=0,"Child")</f>
        <v>Adult</v>
      </c>
      <c r="AE451" s="80" t="str">
        <f t="shared" si="98"/>
        <v>June</v>
      </c>
      <c r="AF451" s="80" t="str">
        <f t="shared" si="99"/>
        <v>00450</v>
      </c>
      <c r="AG451" s="80" t="str">
        <f t="shared" si="100"/>
        <v>Kabir-Female</v>
      </c>
      <c r="AH451" s="85">
        <f t="shared" ref="AH451:AH514" si="102">SUM(Z:Z)/1200</f>
        <v>112153.55602395827</v>
      </c>
    </row>
    <row r="452" spans="1:34" x14ac:dyDescent="0.3">
      <c r="A452" s="83">
        <v>45812</v>
      </c>
      <c r="B452" s="80" t="s">
        <v>2325</v>
      </c>
      <c r="C452" s="80" t="s">
        <v>1884</v>
      </c>
      <c r="D452" s="80" t="s">
        <v>1831</v>
      </c>
      <c r="E452" s="80">
        <v>32</v>
      </c>
      <c r="F452" s="80" t="s">
        <v>1840</v>
      </c>
      <c r="G452" s="80" t="s">
        <v>1841</v>
      </c>
      <c r="H452" s="80" t="s">
        <v>1842</v>
      </c>
      <c r="I452" s="80" t="s">
        <v>1835</v>
      </c>
      <c r="J452" s="80" t="s">
        <v>1836</v>
      </c>
      <c r="K452" s="80">
        <v>1</v>
      </c>
      <c r="L452" s="85">
        <v>7935</v>
      </c>
      <c r="M452" s="80">
        <v>5</v>
      </c>
      <c r="N452" s="80">
        <v>7.5</v>
      </c>
      <c r="O452" s="80" t="s">
        <v>384</v>
      </c>
      <c r="P452" s="80" t="s">
        <v>1837</v>
      </c>
      <c r="Q452" s="80" t="s">
        <v>643</v>
      </c>
      <c r="R452" s="85">
        <f t="shared" si="91"/>
        <v>7935</v>
      </c>
      <c r="S452" s="85">
        <f t="shared" si="92"/>
        <v>396.75</v>
      </c>
      <c r="T452" s="85">
        <f t="shared" si="93"/>
        <v>7538.25</v>
      </c>
      <c r="U452" s="80">
        <f t="shared" si="94"/>
        <v>565.36874999999998</v>
      </c>
      <c r="V452" s="85">
        <f t="shared" si="95"/>
        <v>8103.6187499999996</v>
      </c>
      <c r="W452" s="81">
        <v>7.4999999999999997E-2</v>
      </c>
      <c r="X452" s="85">
        <f t="shared" ref="X452:X515" si="103">$W$4*T452</f>
        <v>565.36874999999998</v>
      </c>
      <c r="Y452" s="80">
        <v>2000</v>
      </c>
      <c r="Z452" s="85">
        <f t="shared" si="101"/>
        <v>10103.61875</v>
      </c>
      <c r="AA452" s="80" t="str" cm="1">
        <f t="array" ref="AA452">_xlfn.IFS(V452&gt;=150000,"High Cost",V452&gt;=0,"Normal Cost")</f>
        <v>Normal Cost</v>
      </c>
      <c r="AB452" s="85">
        <f t="shared" si="96"/>
        <v>0</v>
      </c>
      <c r="AC452" s="84">
        <f t="shared" si="97"/>
        <v>8103.6187499999996</v>
      </c>
      <c r="AD452" s="80" t="str" cm="1">
        <f t="array" ref="AD452">_xlfn.IFS(E452&gt;=60,"Senior ",E452&gt;=18,"Adult",E452&gt;=0,"Child")</f>
        <v>Adult</v>
      </c>
      <c r="AE452" s="80" t="str">
        <f t="shared" si="98"/>
        <v>June</v>
      </c>
      <c r="AF452" s="80" t="str">
        <f t="shared" si="99"/>
        <v>00451</v>
      </c>
      <c r="AG452" s="80" t="str">
        <f t="shared" si="100"/>
        <v>Kabir-Female</v>
      </c>
      <c r="AH452" s="85">
        <f t="shared" si="102"/>
        <v>112153.55602395827</v>
      </c>
    </row>
    <row r="453" spans="1:34" x14ac:dyDescent="0.3">
      <c r="A453" s="83">
        <v>45829</v>
      </c>
      <c r="B453" s="80" t="s">
        <v>2326</v>
      </c>
      <c r="C453" s="80" t="s">
        <v>1882</v>
      </c>
      <c r="D453" s="80" t="s">
        <v>1847</v>
      </c>
      <c r="E453" s="80">
        <v>4</v>
      </c>
      <c r="F453" s="80" t="s">
        <v>1872</v>
      </c>
      <c r="G453" s="80" t="s">
        <v>1886</v>
      </c>
      <c r="H453" s="80" t="s">
        <v>1887</v>
      </c>
      <c r="I453" s="80" t="s">
        <v>1861</v>
      </c>
      <c r="J453" s="80" t="s">
        <v>1836</v>
      </c>
      <c r="K453" s="80">
        <v>3</v>
      </c>
      <c r="L453" s="85">
        <v>19381</v>
      </c>
      <c r="M453" s="80">
        <v>10</v>
      </c>
      <c r="N453" s="80">
        <v>7.5</v>
      </c>
      <c r="O453" s="80" t="s">
        <v>372</v>
      </c>
      <c r="P453" s="80" t="s">
        <v>1837</v>
      </c>
      <c r="Q453" s="80" t="s">
        <v>649</v>
      </c>
      <c r="R453" s="85">
        <f t="shared" si="91"/>
        <v>58143</v>
      </c>
      <c r="S453" s="85">
        <f t="shared" si="92"/>
        <v>5814.3</v>
      </c>
      <c r="T453" s="85">
        <f t="shared" si="93"/>
        <v>52328.7</v>
      </c>
      <c r="U453" s="80">
        <f t="shared" si="94"/>
        <v>3924.6524999999997</v>
      </c>
      <c r="V453" s="85">
        <f t="shared" si="95"/>
        <v>56253.352499999994</v>
      </c>
      <c r="W453" s="81">
        <v>7.4999999999999997E-2</v>
      </c>
      <c r="X453" s="85">
        <f t="shared" si="103"/>
        <v>3924.6524999999997</v>
      </c>
      <c r="Y453" s="80">
        <v>2000</v>
      </c>
      <c r="Z453" s="85">
        <f t="shared" si="101"/>
        <v>58253.352499999994</v>
      </c>
      <c r="AA453" s="80" t="str" cm="1">
        <f t="array" ref="AA453">_xlfn.IFS(V453&gt;=150000,"High Cost",V453&gt;=0,"Normal Cost")</f>
        <v>Normal Cost</v>
      </c>
      <c r="AB453" s="85">
        <f t="shared" si="96"/>
        <v>0</v>
      </c>
      <c r="AC453" s="84">
        <f t="shared" si="97"/>
        <v>56253.352499999994</v>
      </c>
      <c r="AD453" s="80" t="str" cm="1">
        <f t="array" ref="AD453">_xlfn.IFS(E453&gt;=60,"Senior ",E453&gt;=18,"Adult",E453&gt;=0,"Child")</f>
        <v>Child</v>
      </c>
      <c r="AE453" s="80" t="str">
        <f t="shared" si="98"/>
        <v>June</v>
      </c>
      <c r="AF453" s="80" t="str">
        <f t="shared" si="99"/>
        <v>00452</v>
      </c>
      <c r="AG453" s="80" t="str">
        <f t="shared" si="100"/>
        <v>Ifeanyi-Male</v>
      </c>
      <c r="AH453" s="85">
        <f t="shared" si="102"/>
        <v>112153.55602395827</v>
      </c>
    </row>
    <row r="454" spans="1:34" x14ac:dyDescent="0.3">
      <c r="A454" s="83">
        <v>45864</v>
      </c>
      <c r="B454" s="80" t="s">
        <v>2327</v>
      </c>
      <c r="C454" s="80" t="s">
        <v>1884</v>
      </c>
      <c r="D454" s="80" t="s">
        <v>1831</v>
      </c>
      <c r="E454" s="80">
        <v>43</v>
      </c>
      <c r="F454" s="80" t="s">
        <v>1840</v>
      </c>
      <c r="G454" s="80" t="s">
        <v>1890</v>
      </c>
      <c r="H454" s="80" t="s">
        <v>1891</v>
      </c>
      <c r="I454" s="80" t="s">
        <v>1835</v>
      </c>
      <c r="J454" s="80" t="s">
        <v>1836</v>
      </c>
      <c r="K454" s="80">
        <v>3</v>
      </c>
      <c r="L454" s="85">
        <v>44147</v>
      </c>
      <c r="M454" s="80">
        <v>5</v>
      </c>
      <c r="N454" s="80">
        <v>7.5</v>
      </c>
      <c r="O454" s="80" t="s">
        <v>384</v>
      </c>
      <c r="P454" s="80" t="s">
        <v>1844</v>
      </c>
      <c r="Q454" s="80" t="s">
        <v>643</v>
      </c>
      <c r="R454" s="85">
        <f t="shared" si="91"/>
        <v>132441</v>
      </c>
      <c r="S454" s="85">
        <f t="shared" si="92"/>
        <v>6622.05</v>
      </c>
      <c r="T454" s="85">
        <f t="shared" si="93"/>
        <v>125818.95</v>
      </c>
      <c r="U454" s="80">
        <f t="shared" si="94"/>
        <v>9436.4212499999994</v>
      </c>
      <c r="V454" s="85">
        <f t="shared" si="95"/>
        <v>135255.37125</v>
      </c>
      <c r="W454" s="81">
        <v>7.4999999999999997E-2</v>
      </c>
      <c r="X454" s="85">
        <f t="shared" si="103"/>
        <v>9436.4212499999994</v>
      </c>
      <c r="Y454" s="80">
        <v>2000</v>
      </c>
      <c r="Z454" s="85">
        <f t="shared" si="101"/>
        <v>137255.37125</v>
      </c>
      <c r="AA454" s="80" t="str" cm="1">
        <f t="array" ref="AA454">_xlfn.IFS(V454&gt;=150000,"High Cost",V454&gt;=0,"Normal Cost")</f>
        <v>Normal Cost</v>
      </c>
      <c r="AB454" s="85">
        <f t="shared" si="96"/>
        <v>13525.537125000001</v>
      </c>
      <c r="AC454" s="84">
        <f t="shared" si="97"/>
        <v>121729.83412499999</v>
      </c>
      <c r="AD454" s="80" t="str" cm="1">
        <f t="array" ref="AD454">_xlfn.IFS(E454&gt;=60,"Senior ",E454&gt;=18,"Adult",E454&gt;=0,"Child")</f>
        <v>Adult</v>
      </c>
      <c r="AE454" s="80" t="str">
        <f t="shared" si="98"/>
        <v>July</v>
      </c>
      <c r="AF454" s="80" t="str">
        <f t="shared" si="99"/>
        <v>00453</v>
      </c>
      <c r="AG454" s="80" t="str">
        <f t="shared" si="100"/>
        <v>Kabir-Female</v>
      </c>
      <c r="AH454" s="85">
        <f t="shared" si="102"/>
        <v>112153.55602395827</v>
      </c>
    </row>
    <row r="455" spans="1:34" x14ac:dyDescent="0.3">
      <c r="A455" s="83">
        <v>45847</v>
      </c>
      <c r="B455" s="80" t="s">
        <v>2328</v>
      </c>
      <c r="C455" s="80" t="s">
        <v>1846</v>
      </c>
      <c r="D455" s="80" t="s">
        <v>1831</v>
      </c>
      <c r="E455" s="80">
        <v>84</v>
      </c>
      <c r="F455" s="80" t="s">
        <v>1855</v>
      </c>
      <c r="G455" s="80" t="s">
        <v>1878</v>
      </c>
      <c r="H455" s="80" t="s">
        <v>1857</v>
      </c>
      <c r="I455" s="80" t="s">
        <v>1843</v>
      </c>
      <c r="J455" s="80" t="s">
        <v>1848</v>
      </c>
      <c r="K455" s="80">
        <v>3</v>
      </c>
      <c r="L455" s="85">
        <v>40234</v>
      </c>
      <c r="M455" s="80">
        <v>5</v>
      </c>
      <c r="N455" s="80">
        <v>7.5</v>
      </c>
      <c r="O455" s="80" t="s">
        <v>372</v>
      </c>
      <c r="P455" s="80" t="s">
        <v>1837</v>
      </c>
      <c r="Q455" s="80" t="s">
        <v>665</v>
      </c>
      <c r="R455" s="85">
        <f t="shared" si="91"/>
        <v>120702</v>
      </c>
      <c r="S455" s="85">
        <f t="shared" si="92"/>
        <v>6035.1</v>
      </c>
      <c r="T455" s="85">
        <f t="shared" si="93"/>
        <v>114666.9</v>
      </c>
      <c r="U455" s="80">
        <f t="shared" si="94"/>
        <v>8600.0174999999999</v>
      </c>
      <c r="V455" s="85">
        <f t="shared" si="95"/>
        <v>123266.9175</v>
      </c>
      <c r="W455" s="81">
        <v>7.4999999999999997E-2</v>
      </c>
      <c r="X455" s="85">
        <f t="shared" si="103"/>
        <v>8600.0174999999999</v>
      </c>
      <c r="Y455" s="80">
        <v>2000</v>
      </c>
      <c r="Z455" s="85">
        <f t="shared" si="101"/>
        <v>125266.9175</v>
      </c>
      <c r="AA455" s="80" t="str" cm="1">
        <f t="array" ref="AA455">_xlfn.IFS(V455&gt;=150000,"High Cost",V455&gt;=0,"Normal Cost")</f>
        <v>Normal Cost</v>
      </c>
      <c r="AB455" s="85">
        <f t="shared" si="96"/>
        <v>0</v>
      </c>
      <c r="AC455" s="84">
        <f t="shared" si="97"/>
        <v>123266.9175</v>
      </c>
      <c r="AD455" s="80" t="str" cm="1">
        <f t="array" ref="AD455">_xlfn.IFS(E455&gt;=60,"Senior ",E455&gt;=18,"Adult",E455&gt;=0,"Child")</f>
        <v xml:space="preserve">Senior </v>
      </c>
      <c r="AE455" s="80" t="str">
        <f t="shared" si="98"/>
        <v>July</v>
      </c>
      <c r="AF455" s="80" t="str">
        <f t="shared" si="99"/>
        <v>00454</v>
      </c>
      <c r="AG455" s="80" t="str">
        <f t="shared" si="100"/>
        <v>Hauwa-Female</v>
      </c>
      <c r="AH455" s="85">
        <f t="shared" si="102"/>
        <v>112153.55602395827</v>
      </c>
    </row>
    <row r="456" spans="1:34" x14ac:dyDescent="0.3">
      <c r="A456" s="83">
        <v>45857</v>
      </c>
      <c r="B456" s="80" t="s">
        <v>2329</v>
      </c>
      <c r="C456" s="80" t="s">
        <v>1863</v>
      </c>
      <c r="D456" s="80" t="s">
        <v>1847</v>
      </c>
      <c r="E456" s="80">
        <v>11</v>
      </c>
      <c r="F456" s="80" t="s">
        <v>1864</v>
      </c>
      <c r="G456" s="80" t="s">
        <v>1865</v>
      </c>
      <c r="H456" s="80" t="s">
        <v>1842</v>
      </c>
      <c r="I456" s="80" t="s">
        <v>1866</v>
      </c>
      <c r="J456" s="80" t="s">
        <v>1836</v>
      </c>
      <c r="K456" s="80">
        <v>1</v>
      </c>
      <c r="L456" s="85">
        <v>56262</v>
      </c>
      <c r="M456" s="80">
        <v>10</v>
      </c>
      <c r="N456" s="80">
        <v>7.5</v>
      </c>
      <c r="O456" s="80" t="s">
        <v>384</v>
      </c>
      <c r="P456" s="80" t="s">
        <v>1852</v>
      </c>
      <c r="Q456" s="80" t="s">
        <v>665</v>
      </c>
      <c r="R456" s="85">
        <f t="shared" si="91"/>
        <v>56262</v>
      </c>
      <c r="S456" s="85">
        <f t="shared" si="92"/>
        <v>5626.2000000000007</v>
      </c>
      <c r="T456" s="85">
        <f t="shared" si="93"/>
        <v>50635.8</v>
      </c>
      <c r="U456" s="80">
        <f t="shared" si="94"/>
        <v>3797.6849999999999</v>
      </c>
      <c r="V456" s="85">
        <f t="shared" si="95"/>
        <v>54433.485000000001</v>
      </c>
      <c r="W456" s="81">
        <v>7.4999999999999997E-2</v>
      </c>
      <c r="X456" s="85">
        <f t="shared" si="103"/>
        <v>3797.6849999999999</v>
      </c>
      <c r="Y456" s="80">
        <v>2000</v>
      </c>
      <c r="Z456" s="85">
        <f t="shared" si="101"/>
        <v>56433.485000000001</v>
      </c>
      <c r="AA456" s="80" t="str" cm="1">
        <f t="array" ref="AA456">_xlfn.IFS(V456&gt;=150000,"High Cost",V456&gt;=0,"Normal Cost")</f>
        <v>Normal Cost</v>
      </c>
      <c r="AB456" s="85">
        <f t="shared" si="96"/>
        <v>0</v>
      </c>
      <c r="AC456" s="84">
        <f t="shared" si="97"/>
        <v>54433.485000000001</v>
      </c>
      <c r="AD456" s="80" t="str" cm="1">
        <f t="array" ref="AD456">_xlfn.IFS(E456&gt;=60,"Senior ",E456&gt;=18,"Adult",E456&gt;=0,"Child")</f>
        <v>Child</v>
      </c>
      <c r="AE456" s="80" t="str">
        <f t="shared" si="98"/>
        <v>July</v>
      </c>
      <c r="AF456" s="80" t="str">
        <f t="shared" si="99"/>
        <v>00455</v>
      </c>
      <c r="AG456" s="80" t="str">
        <f t="shared" si="100"/>
        <v>Esther-Male</v>
      </c>
      <c r="AH456" s="85">
        <f t="shared" si="102"/>
        <v>112153.55602395827</v>
      </c>
    </row>
    <row r="457" spans="1:34" x14ac:dyDescent="0.3">
      <c r="A457" s="83">
        <v>45819</v>
      </c>
      <c r="B457" s="80" t="s">
        <v>2330</v>
      </c>
      <c r="C457" s="80" t="s">
        <v>1884</v>
      </c>
      <c r="D457" s="80" t="s">
        <v>1831</v>
      </c>
      <c r="E457" s="80">
        <v>53</v>
      </c>
      <c r="F457" s="80" t="s">
        <v>1840</v>
      </c>
      <c r="G457" s="80" t="s">
        <v>1841</v>
      </c>
      <c r="H457" s="80" t="s">
        <v>1842</v>
      </c>
      <c r="I457" s="80" t="s">
        <v>1835</v>
      </c>
      <c r="J457" s="80" t="s">
        <v>1858</v>
      </c>
      <c r="K457" s="80">
        <v>2</v>
      </c>
      <c r="L457" s="85">
        <v>32365</v>
      </c>
      <c r="M457" s="80">
        <v>15</v>
      </c>
      <c r="N457" s="80">
        <v>7.5</v>
      </c>
      <c r="O457" s="80" t="s">
        <v>372</v>
      </c>
      <c r="P457" s="80" t="s">
        <v>1837</v>
      </c>
      <c r="Q457" s="80" t="s">
        <v>649</v>
      </c>
      <c r="R457" s="85">
        <f t="shared" si="91"/>
        <v>64730</v>
      </c>
      <c r="S457" s="85">
        <f t="shared" si="92"/>
        <v>9709.5</v>
      </c>
      <c r="T457" s="85">
        <f t="shared" si="93"/>
        <v>55020.5</v>
      </c>
      <c r="U457" s="80">
        <f t="shared" si="94"/>
        <v>4126.5374999999995</v>
      </c>
      <c r="V457" s="85">
        <f t="shared" si="95"/>
        <v>59147.037499999999</v>
      </c>
      <c r="W457" s="81">
        <v>7.4999999999999997E-2</v>
      </c>
      <c r="X457" s="85">
        <f t="shared" si="103"/>
        <v>4126.5374999999995</v>
      </c>
      <c r="Y457" s="80">
        <v>2000</v>
      </c>
      <c r="Z457" s="85">
        <f t="shared" si="101"/>
        <v>61147.037499999999</v>
      </c>
      <c r="AA457" s="80" t="str" cm="1">
        <f t="array" ref="AA457">_xlfn.IFS(V457&gt;=150000,"High Cost",V457&gt;=0,"Normal Cost")</f>
        <v>Normal Cost</v>
      </c>
      <c r="AB457" s="85">
        <f t="shared" si="96"/>
        <v>0</v>
      </c>
      <c r="AC457" s="84">
        <f t="shared" si="97"/>
        <v>59147.037499999999</v>
      </c>
      <c r="AD457" s="80" t="str" cm="1">
        <f t="array" ref="AD457">_xlfn.IFS(E457&gt;=60,"Senior ",E457&gt;=18,"Adult",E457&gt;=0,"Child")</f>
        <v>Adult</v>
      </c>
      <c r="AE457" s="80" t="str">
        <f t="shared" si="98"/>
        <v>June</v>
      </c>
      <c r="AF457" s="80" t="str">
        <f t="shared" si="99"/>
        <v>00456</v>
      </c>
      <c r="AG457" s="80" t="str">
        <f t="shared" si="100"/>
        <v>Kabir-Female</v>
      </c>
      <c r="AH457" s="85">
        <f t="shared" si="102"/>
        <v>112153.55602395827</v>
      </c>
    </row>
    <row r="458" spans="1:34" x14ac:dyDescent="0.3">
      <c r="A458" s="83">
        <v>45853</v>
      </c>
      <c r="B458" s="80" t="s">
        <v>2331</v>
      </c>
      <c r="C458" s="80" t="s">
        <v>1863</v>
      </c>
      <c r="D458" s="80" t="s">
        <v>1831</v>
      </c>
      <c r="E458" s="80">
        <v>67</v>
      </c>
      <c r="F458" s="80" t="s">
        <v>1855</v>
      </c>
      <c r="G458" s="80" t="s">
        <v>1856</v>
      </c>
      <c r="H458" s="80" t="s">
        <v>1857</v>
      </c>
      <c r="I458" s="80" t="s">
        <v>1843</v>
      </c>
      <c r="J458" s="80" t="s">
        <v>1848</v>
      </c>
      <c r="K458" s="80">
        <v>2</v>
      </c>
      <c r="L458" s="85">
        <v>27115</v>
      </c>
      <c r="M458" s="80">
        <v>0</v>
      </c>
      <c r="N458" s="80">
        <v>7.5</v>
      </c>
      <c r="O458" s="80" t="s">
        <v>384</v>
      </c>
      <c r="P458" s="80" t="s">
        <v>1844</v>
      </c>
      <c r="Q458" s="80" t="s">
        <v>649</v>
      </c>
      <c r="R458" s="85">
        <f t="shared" si="91"/>
        <v>54230</v>
      </c>
      <c r="S458" s="85">
        <f t="shared" si="92"/>
        <v>0</v>
      </c>
      <c r="T458" s="85">
        <f t="shared" si="93"/>
        <v>54230</v>
      </c>
      <c r="U458" s="80">
        <f t="shared" si="94"/>
        <v>4067.25</v>
      </c>
      <c r="V458" s="85">
        <f t="shared" si="95"/>
        <v>58297.25</v>
      </c>
      <c r="W458" s="81">
        <v>7.4999999999999997E-2</v>
      </c>
      <c r="X458" s="85">
        <f t="shared" si="103"/>
        <v>4067.25</v>
      </c>
      <c r="Y458" s="80">
        <v>2000</v>
      </c>
      <c r="Z458" s="85">
        <f t="shared" si="101"/>
        <v>60297.25</v>
      </c>
      <c r="AA458" s="80" t="str" cm="1">
        <f t="array" ref="AA458">_xlfn.IFS(V458&gt;=150000,"High Cost",V458&gt;=0,"Normal Cost")</f>
        <v>Normal Cost</v>
      </c>
      <c r="AB458" s="85">
        <f t="shared" si="96"/>
        <v>5829.7250000000004</v>
      </c>
      <c r="AC458" s="84">
        <f t="shared" si="97"/>
        <v>52467.525000000001</v>
      </c>
      <c r="AD458" s="80" t="str" cm="1">
        <f t="array" ref="AD458">_xlfn.IFS(E458&gt;=60,"Senior ",E458&gt;=18,"Adult",E458&gt;=0,"Child")</f>
        <v xml:space="preserve">Senior </v>
      </c>
      <c r="AE458" s="80" t="str">
        <f t="shared" si="98"/>
        <v>July</v>
      </c>
      <c r="AF458" s="80" t="str">
        <f t="shared" si="99"/>
        <v>00457</v>
      </c>
      <c r="AG458" s="80" t="str">
        <f t="shared" si="100"/>
        <v>Esther-Female</v>
      </c>
      <c r="AH458" s="85">
        <f t="shared" si="102"/>
        <v>112153.55602395827</v>
      </c>
    </row>
    <row r="459" spans="1:34" x14ac:dyDescent="0.3">
      <c r="A459" s="83">
        <v>45843</v>
      </c>
      <c r="B459" s="80" t="s">
        <v>2332</v>
      </c>
      <c r="C459" s="80" t="s">
        <v>1863</v>
      </c>
      <c r="D459" s="80" t="s">
        <v>1831</v>
      </c>
      <c r="E459" s="80">
        <v>1</v>
      </c>
      <c r="F459" s="80" t="s">
        <v>1840</v>
      </c>
      <c r="G459" s="80" t="s">
        <v>1890</v>
      </c>
      <c r="H459" s="80" t="s">
        <v>1891</v>
      </c>
      <c r="I459" s="80" t="s">
        <v>1866</v>
      </c>
      <c r="J459" s="80" t="s">
        <v>1858</v>
      </c>
      <c r="K459" s="80">
        <v>1</v>
      </c>
      <c r="L459" s="85">
        <v>72394</v>
      </c>
      <c r="M459" s="80">
        <v>15</v>
      </c>
      <c r="N459" s="80">
        <v>7.5</v>
      </c>
      <c r="O459" s="80" t="s">
        <v>392</v>
      </c>
      <c r="P459" s="80" t="s">
        <v>1837</v>
      </c>
      <c r="Q459" s="80" t="s">
        <v>649</v>
      </c>
      <c r="R459" s="85">
        <f t="shared" si="91"/>
        <v>72394</v>
      </c>
      <c r="S459" s="85">
        <f t="shared" si="92"/>
        <v>10859.1</v>
      </c>
      <c r="T459" s="85">
        <f t="shared" si="93"/>
        <v>61534.9</v>
      </c>
      <c r="U459" s="80">
        <f t="shared" si="94"/>
        <v>4615.1175000000003</v>
      </c>
      <c r="V459" s="85">
        <f t="shared" si="95"/>
        <v>66150.017500000002</v>
      </c>
      <c r="W459" s="81">
        <v>7.4999999999999997E-2</v>
      </c>
      <c r="X459" s="85">
        <f t="shared" si="103"/>
        <v>4615.1175000000003</v>
      </c>
      <c r="Y459" s="80">
        <v>2000</v>
      </c>
      <c r="Z459" s="85">
        <f t="shared" si="101"/>
        <v>68150.017500000002</v>
      </c>
      <c r="AA459" s="80" t="str" cm="1">
        <f t="array" ref="AA459">_xlfn.IFS(V459&gt;=150000,"High Cost",V459&gt;=0,"Normal Cost")</f>
        <v>Normal Cost</v>
      </c>
      <c r="AB459" s="85">
        <f t="shared" si="96"/>
        <v>0</v>
      </c>
      <c r="AC459" s="84">
        <f t="shared" si="97"/>
        <v>66150.017500000002</v>
      </c>
      <c r="AD459" s="80" t="str" cm="1">
        <f t="array" ref="AD459">_xlfn.IFS(E459&gt;=60,"Senior ",E459&gt;=18,"Adult",E459&gt;=0,"Child")</f>
        <v>Child</v>
      </c>
      <c r="AE459" s="80" t="str">
        <f t="shared" si="98"/>
        <v>July</v>
      </c>
      <c r="AF459" s="80" t="str">
        <f t="shared" si="99"/>
        <v>00458</v>
      </c>
      <c r="AG459" s="80" t="str">
        <f t="shared" si="100"/>
        <v>Esther-Female</v>
      </c>
      <c r="AH459" s="85">
        <f t="shared" si="102"/>
        <v>112153.55602395827</v>
      </c>
    </row>
    <row r="460" spans="1:34" x14ac:dyDescent="0.3">
      <c r="A460" s="83">
        <v>45831</v>
      </c>
      <c r="B460" s="80" t="s">
        <v>2333</v>
      </c>
      <c r="C460" s="80" t="s">
        <v>1846</v>
      </c>
      <c r="D460" s="80" t="s">
        <v>1847</v>
      </c>
      <c r="E460" s="80">
        <v>49</v>
      </c>
      <c r="F460" s="80" t="s">
        <v>1864</v>
      </c>
      <c r="G460" s="80" t="s">
        <v>1868</v>
      </c>
      <c r="H460" s="80" t="s">
        <v>1869</v>
      </c>
      <c r="I460" s="80" t="s">
        <v>1851</v>
      </c>
      <c r="J460" s="80" t="s">
        <v>1858</v>
      </c>
      <c r="K460" s="80">
        <v>3</v>
      </c>
      <c r="L460" s="85">
        <v>6340</v>
      </c>
      <c r="M460" s="80">
        <v>10</v>
      </c>
      <c r="N460" s="80">
        <v>7.5</v>
      </c>
      <c r="O460" s="80" t="s">
        <v>384</v>
      </c>
      <c r="P460" s="80" t="s">
        <v>1852</v>
      </c>
      <c r="Q460" s="80" t="s">
        <v>636</v>
      </c>
      <c r="R460" s="85">
        <f t="shared" si="91"/>
        <v>19020</v>
      </c>
      <c r="S460" s="85">
        <f t="shared" si="92"/>
        <v>1902</v>
      </c>
      <c r="T460" s="85">
        <f t="shared" si="93"/>
        <v>17118</v>
      </c>
      <c r="U460" s="80">
        <f t="shared" si="94"/>
        <v>1283.8499999999999</v>
      </c>
      <c r="V460" s="85">
        <f t="shared" si="95"/>
        <v>18401.849999999999</v>
      </c>
      <c r="W460" s="81">
        <v>7.4999999999999997E-2</v>
      </c>
      <c r="X460" s="85">
        <f t="shared" si="103"/>
        <v>1283.8499999999999</v>
      </c>
      <c r="Y460" s="80">
        <v>2000</v>
      </c>
      <c r="Z460" s="85">
        <f t="shared" si="101"/>
        <v>20401.849999999999</v>
      </c>
      <c r="AA460" s="80" t="str" cm="1">
        <f t="array" ref="AA460">_xlfn.IFS(V460&gt;=150000,"High Cost",V460&gt;=0,"Normal Cost")</f>
        <v>Normal Cost</v>
      </c>
      <c r="AB460" s="85">
        <f t="shared" si="96"/>
        <v>0</v>
      </c>
      <c r="AC460" s="84">
        <f t="shared" si="97"/>
        <v>18401.849999999999</v>
      </c>
      <c r="AD460" s="80" t="str" cm="1">
        <f t="array" ref="AD460">_xlfn.IFS(E460&gt;=60,"Senior ",E460&gt;=18,"Adult",E460&gt;=0,"Child")</f>
        <v>Adult</v>
      </c>
      <c r="AE460" s="80" t="str">
        <f t="shared" si="98"/>
        <v>June</v>
      </c>
      <c r="AF460" s="80" t="str">
        <f t="shared" si="99"/>
        <v>00459</v>
      </c>
      <c r="AG460" s="80" t="str">
        <f t="shared" si="100"/>
        <v>Hauwa-Male</v>
      </c>
      <c r="AH460" s="85">
        <f t="shared" si="102"/>
        <v>112153.55602395827</v>
      </c>
    </row>
    <row r="461" spans="1:34" x14ac:dyDescent="0.3">
      <c r="A461" s="83">
        <v>45862</v>
      </c>
      <c r="B461" s="80" t="s">
        <v>2334</v>
      </c>
      <c r="C461" s="80" t="s">
        <v>1880</v>
      </c>
      <c r="D461" s="80" t="s">
        <v>1831</v>
      </c>
      <c r="E461" s="80">
        <v>83</v>
      </c>
      <c r="F461" s="80" t="s">
        <v>1864</v>
      </c>
      <c r="G461" s="80" t="s">
        <v>1865</v>
      </c>
      <c r="H461" s="80" t="s">
        <v>1842</v>
      </c>
      <c r="I461" s="80" t="s">
        <v>1861</v>
      </c>
      <c r="J461" s="80" t="s">
        <v>1836</v>
      </c>
      <c r="K461" s="80">
        <v>1</v>
      </c>
      <c r="L461" s="85">
        <v>8720</v>
      </c>
      <c r="M461" s="80">
        <v>5</v>
      </c>
      <c r="N461" s="80">
        <v>7.5</v>
      </c>
      <c r="O461" s="80" t="s">
        <v>384</v>
      </c>
      <c r="P461" s="80" t="s">
        <v>1844</v>
      </c>
      <c r="Q461" s="80" t="s">
        <v>649</v>
      </c>
      <c r="R461" s="85">
        <f t="shared" si="91"/>
        <v>8720</v>
      </c>
      <c r="S461" s="85">
        <f t="shared" si="92"/>
        <v>436</v>
      </c>
      <c r="T461" s="85">
        <f t="shared" si="93"/>
        <v>8284</v>
      </c>
      <c r="U461" s="80">
        <f t="shared" si="94"/>
        <v>621.29999999999995</v>
      </c>
      <c r="V461" s="85">
        <f t="shared" si="95"/>
        <v>8905.2999999999993</v>
      </c>
      <c r="W461" s="81">
        <v>7.4999999999999997E-2</v>
      </c>
      <c r="X461" s="85">
        <f t="shared" si="103"/>
        <v>621.29999999999995</v>
      </c>
      <c r="Y461" s="80">
        <v>2000</v>
      </c>
      <c r="Z461" s="85">
        <f t="shared" si="101"/>
        <v>10905.3</v>
      </c>
      <c r="AA461" s="80" t="str" cm="1">
        <f t="array" ref="AA461">_xlfn.IFS(V461&gt;=150000,"High Cost",V461&gt;=0,"Normal Cost")</f>
        <v>Normal Cost</v>
      </c>
      <c r="AB461" s="85">
        <f t="shared" si="96"/>
        <v>890.53</v>
      </c>
      <c r="AC461" s="84">
        <f t="shared" si="97"/>
        <v>8014.7699999999995</v>
      </c>
      <c r="AD461" s="80" t="str" cm="1">
        <f t="array" ref="AD461">_xlfn.IFS(E461&gt;=60,"Senior ",E461&gt;=18,"Adult",E461&gt;=0,"Child")</f>
        <v xml:space="preserve">Senior </v>
      </c>
      <c r="AE461" s="80" t="str">
        <f t="shared" si="98"/>
        <v>July</v>
      </c>
      <c r="AF461" s="80" t="str">
        <f t="shared" si="99"/>
        <v>00460</v>
      </c>
      <c r="AG461" s="80" t="str">
        <f t="shared" si="100"/>
        <v>Daniel-Female</v>
      </c>
      <c r="AH461" s="85">
        <f t="shared" si="102"/>
        <v>112153.55602395827</v>
      </c>
    </row>
    <row r="462" spans="1:34" x14ac:dyDescent="0.3">
      <c r="A462" s="83">
        <v>45826</v>
      </c>
      <c r="B462" s="80" t="s">
        <v>2335</v>
      </c>
      <c r="C462" s="80" t="s">
        <v>1882</v>
      </c>
      <c r="D462" s="80" t="s">
        <v>1847</v>
      </c>
      <c r="E462" s="80">
        <v>35</v>
      </c>
      <c r="F462" s="80" t="s">
        <v>1872</v>
      </c>
      <c r="G462" s="80" t="s">
        <v>1886</v>
      </c>
      <c r="H462" s="80" t="s">
        <v>1887</v>
      </c>
      <c r="I462" s="80" t="s">
        <v>1843</v>
      </c>
      <c r="J462" s="80" t="s">
        <v>1858</v>
      </c>
      <c r="K462" s="80">
        <v>2</v>
      </c>
      <c r="L462" s="85">
        <v>3936</v>
      </c>
      <c r="M462" s="80">
        <v>0</v>
      </c>
      <c r="N462" s="80">
        <v>7.5</v>
      </c>
      <c r="O462" s="80" t="s">
        <v>392</v>
      </c>
      <c r="P462" s="80" t="s">
        <v>1837</v>
      </c>
      <c r="Q462" s="80" t="s">
        <v>643</v>
      </c>
      <c r="R462" s="85">
        <f t="shared" si="91"/>
        <v>7872</v>
      </c>
      <c r="S462" s="85">
        <f t="shared" si="92"/>
        <v>0</v>
      </c>
      <c r="T462" s="85">
        <f t="shared" si="93"/>
        <v>7872</v>
      </c>
      <c r="U462" s="80">
        <f t="shared" si="94"/>
        <v>590.4</v>
      </c>
      <c r="V462" s="85">
        <f t="shared" si="95"/>
        <v>8462.4</v>
      </c>
      <c r="W462" s="81">
        <v>7.4999999999999997E-2</v>
      </c>
      <c r="X462" s="85">
        <f t="shared" si="103"/>
        <v>590.4</v>
      </c>
      <c r="Y462" s="80">
        <v>2000</v>
      </c>
      <c r="Z462" s="85">
        <f t="shared" si="101"/>
        <v>10462.4</v>
      </c>
      <c r="AA462" s="80" t="str" cm="1">
        <f t="array" ref="AA462">_xlfn.IFS(V462&gt;=150000,"High Cost",V462&gt;=0,"Normal Cost")</f>
        <v>Normal Cost</v>
      </c>
      <c r="AB462" s="85">
        <f t="shared" si="96"/>
        <v>0</v>
      </c>
      <c r="AC462" s="84">
        <f t="shared" si="97"/>
        <v>8462.4</v>
      </c>
      <c r="AD462" s="80" t="str" cm="1">
        <f t="array" ref="AD462">_xlfn.IFS(E462&gt;=60,"Senior ",E462&gt;=18,"Adult",E462&gt;=0,"Child")</f>
        <v>Adult</v>
      </c>
      <c r="AE462" s="80" t="str">
        <f t="shared" si="98"/>
        <v>June</v>
      </c>
      <c r="AF462" s="80" t="str">
        <f t="shared" si="99"/>
        <v>00461</v>
      </c>
      <c r="AG462" s="80" t="str">
        <f t="shared" si="100"/>
        <v>Ifeanyi-Male</v>
      </c>
      <c r="AH462" s="85">
        <f t="shared" si="102"/>
        <v>112153.55602395827</v>
      </c>
    </row>
    <row r="463" spans="1:34" x14ac:dyDescent="0.3">
      <c r="A463" s="83">
        <v>45840</v>
      </c>
      <c r="B463" s="80" t="s">
        <v>2336</v>
      </c>
      <c r="C463" s="80" t="s">
        <v>1884</v>
      </c>
      <c r="D463" s="80" t="s">
        <v>1831</v>
      </c>
      <c r="E463" s="80">
        <v>26</v>
      </c>
      <c r="F463" s="80" t="s">
        <v>1840</v>
      </c>
      <c r="G463" s="80" t="s">
        <v>1841</v>
      </c>
      <c r="H463" s="80" t="s">
        <v>1842</v>
      </c>
      <c r="I463" s="80" t="s">
        <v>1835</v>
      </c>
      <c r="J463" s="80" t="s">
        <v>1836</v>
      </c>
      <c r="K463" s="80">
        <v>1</v>
      </c>
      <c r="L463" s="85">
        <v>13399</v>
      </c>
      <c r="M463" s="80">
        <v>5</v>
      </c>
      <c r="N463" s="80">
        <v>7.5</v>
      </c>
      <c r="O463" s="80" t="s">
        <v>372</v>
      </c>
      <c r="P463" s="80" t="s">
        <v>1837</v>
      </c>
      <c r="Q463" s="80" t="s">
        <v>636</v>
      </c>
      <c r="R463" s="85">
        <f t="shared" si="91"/>
        <v>13399</v>
      </c>
      <c r="S463" s="85">
        <f t="shared" si="92"/>
        <v>669.95</v>
      </c>
      <c r="T463" s="85">
        <f t="shared" si="93"/>
        <v>12729.05</v>
      </c>
      <c r="U463" s="80">
        <f t="shared" si="94"/>
        <v>954.67874999999992</v>
      </c>
      <c r="V463" s="85">
        <f t="shared" si="95"/>
        <v>13683.728749999998</v>
      </c>
      <c r="W463" s="81">
        <v>7.4999999999999997E-2</v>
      </c>
      <c r="X463" s="85">
        <f t="shared" si="103"/>
        <v>954.67874999999992</v>
      </c>
      <c r="Y463" s="80">
        <v>2000</v>
      </c>
      <c r="Z463" s="85">
        <f t="shared" si="101"/>
        <v>15683.728749999998</v>
      </c>
      <c r="AA463" s="80" t="str" cm="1">
        <f t="array" ref="AA463">_xlfn.IFS(V463&gt;=150000,"High Cost",V463&gt;=0,"Normal Cost")</f>
        <v>Normal Cost</v>
      </c>
      <c r="AB463" s="85">
        <f t="shared" si="96"/>
        <v>0</v>
      </c>
      <c r="AC463" s="84">
        <f t="shared" si="97"/>
        <v>13683.728749999998</v>
      </c>
      <c r="AD463" s="80" t="str" cm="1">
        <f t="array" ref="AD463">_xlfn.IFS(E463&gt;=60,"Senior ",E463&gt;=18,"Adult",E463&gt;=0,"Child")</f>
        <v>Adult</v>
      </c>
      <c r="AE463" s="80" t="str">
        <f t="shared" si="98"/>
        <v>July</v>
      </c>
      <c r="AF463" s="80" t="str">
        <f t="shared" si="99"/>
        <v>00462</v>
      </c>
      <c r="AG463" s="80" t="str">
        <f t="shared" si="100"/>
        <v>Kabir-Female</v>
      </c>
      <c r="AH463" s="85">
        <f t="shared" si="102"/>
        <v>112153.55602395827</v>
      </c>
    </row>
    <row r="464" spans="1:34" x14ac:dyDescent="0.3">
      <c r="A464" s="83">
        <v>45839</v>
      </c>
      <c r="B464" s="80" t="s">
        <v>2337</v>
      </c>
      <c r="C464" s="80" t="s">
        <v>1884</v>
      </c>
      <c r="D464" s="80" t="s">
        <v>1831</v>
      </c>
      <c r="E464" s="80">
        <v>22</v>
      </c>
      <c r="F464" s="80" t="s">
        <v>1832</v>
      </c>
      <c r="G464" s="80" t="s">
        <v>1833</v>
      </c>
      <c r="H464" s="80" t="s">
        <v>1834</v>
      </c>
      <c r="I464" s="80" t="s">
        <v>1861</v>
      </c>
      <c r="J464" s="80" t="s">
        <v>1848</v>
      </c>
      <c r="K464" s="80">
        <v>3</v>
      </c>
      <c r="L464" s="85">
        <v>60233</v>
      </c>
      <c r="M464" s="80">
        <v>15</v>
      </c>
      <c r="N464" s="80">
        <v>7.5</v>
      </c>
      <c r="O464" s="80" t="s">
        <v>392</v>
      </c>
      <c r="P464" s="80" t="s">
        <v>1837</v>
      </c>
      <c r="Q464" s="80" t="s">
        <v>636</v>
      </c>
      <c r="R464" s="85">
        <f t="shared" si="91"/>
        <v>180699</v>
      </c>
      <c r="S464" s="85">
        <f t="shared" si="92"/>
        <v>27104.85</v>
      </c>
      <c r="T464" s="85">
        <f t="shared" si="93"/>
        <v>153594.15</v>
      </c>
      <c r="U464" s="80">
        <f t="shared" si="94"/>
        <v>11519.561249999999</v>
      </c>
      <c r="V464" s="85">
        <f t="shared" si="95"/>
        <v>165113.71124999999</v>
      </c>
      <c r="W464" s="81">
        <v>7.4999999999999997E-2</v>
      </c>
      <c r="X464" s="85">
        <f t="shared" si="103"/>
        <v>11519.561249999999</v>
      </c>
      <c r="Y464" s="80">
        <v>2000</v>
      </c>
      <c r="Z464" s="85">
        <f t="shared" si="101"/>
        <v>167113.71124999999</v>
      </c>
      <c r="AA464" s="80" t="str" cm="1">
        <f t="array" ref="AA464">_xlfn.IFS(V464&gt;=150000,"High Cost",V464&gt;=0,"Normal Cost")</f>
        <v>High Cost</v>
      </c>
      <c r="AB464" s="85">
        <f t="shared" si="96"/>
        <v>0</v>
      </c>
      <c r="AC464" s="84">
        <f t="shared" si="97"/>
        <v>165113.71124999999</v>
      </c>
      <c r="AD464" s="80" t="str" cm="1">
        <f t="array" ref="AD464">_xlfn.IFS(E464&gt;=60,"Senior ",E464&gt;=18,"Adult",E464&gt;=0,"Child")</f>
        <v>Adult</v>
      </c>
      <c r="AE464" s="80" t="str">
        <f t="shared" si="98"/>
        <v>July</v>
      </c>
      <c r="AF464" s="80" t="str">
        <f t="shared" si="99"/>
        <v>00463</v>
      </c>
      <c r="AG464" s="80" t="str">
        <f t="shared" si="100"/>
        <v>Kabir-Female</v>
      </c>
      <c r="AH464" s="85">
        <f t="shared" si="102"/>
        <v>112153.55602395827</v>
      </c>
    </row>
    <row r="465" spans="1:34" x14ac:dyDescent="0.3">
      <c r="A465" s="83">
        <v>45866</v>
      </c>
      <c r="B465" s="80" t="s">
        <v>2338</v>
      </c>
      <c r="C465" s="80" t="s">
        <v>1830</v>
      </c>
      <c r="D465" s="80" t="s">
        <v>1831</v>
      </c>
      <c r="E465" s="80">
        <v>26</v>
      </c>
      <c r="F465" s="80" t="s">
        <v>1864</v>
      </c>
      <c r="G465" s="80" t="s">
        <v>1865</v>
      </c>
      <c r="H465" s="80" t="s">
        <v>1842</v>
      </c>
      <c r="I465" s="80" t="s">
        <v>1861</v>
      </c>
      <c r="J465" s="80" t="s">
        <v>1858</v>
      </c>
      <c r="K465" s="80">
        <v>2</v>
      </c>
      <c r="L465" s="85">
        <v>5042</v>
      </c>
      <c r="M465" s="80">
        <v>0</v>
      </c>
      <c r="N465" s="80">
        <v>7.5</v>
      </c>
      <c r="O465" s="80" t="s">
        <v>392</v>
      </c>
      <c r="P465" s="80" t="s">
        <v>1852</v>
      </c>
      <c r="Q465" s="80" t="s">
        <v>643</v>
      </c>
      <c r="R465" s="85">
        <f t="shared" si="91"/>
        <v>10084</v>
      </c>
      <c r="S465" s="85">
        <f t="shared" si="92"/>
        <v>0</v>
      </c>
      <c r="T465" s="85">
        <f t="shared" si="93"/>
        <v>10084</v>
      </c>
      <c r="U465" s="80">
        <f t="shared" si="94"/>
        <v>756.3</v>
      </c>
      <c r="V465" s="85">
        <f t="shared" si="95"/>
        <v>10840.3</v>
      </c>
      <c r="W465" s="81">
        <v>7.4999999999999997E-2</v>
      </c>
      <c r="X465" s="85">
        <f t="shared" si="103"/>
        <v>756.3</v>
      </c>
      <c r="Y465" s="80">
        <v>2000</v>
      </c>
      <c r="Z465" s="85">
        <f t="shared" si="101"/>
        <v>12840.3</v>
      </c>
      <c r="AA465" s="80" t="str" cm="1">
        <f t="array" ref="AA465">_xlfn.IFS(V465&gt;=150000,"High Cost",V465&gt;=0,"Normal Cost")</f>
        <v>Normal Cost</v>
      </c>
      <c r="AB465" s="85">
        <f t="shared" si="96"/>
        <v>0</v>
      </c>
      <c r="AC465" s="84">
        <f t="shared" si="97"/>
        <v>10840.3</v>
      </c>
      <c r="AD465" s="80" t="str" cm="1">
        <f t="array" ref="AD465">_xlfn.IFS(E465&gt;=60,"Senior ",E465&gt;=18,"Adult",E465&gt;=0,"Child")</f>
        <v>Adult</v>
      </c>
      <c r="AE465" s="80" t="str">
        <f t="shared" si="98"/>
        <v>July</v>
      </c>
      <c r="AF465" s="80" t="str">
        <f t="shared" si="99"/>
        <v>00464</v>
      </c>
      <c r="AG465" s="80" t="str">
        <f t="shared" si="100"/>
        <v>Joy-Female</v>
      </c>
      <c r="AH465" s="85">
        <f t="shared" si="102"/>
        <v>112153.55602395827</v>
      </c>
    </row>
    <row r="466" spans="1:34" x14ac:dyDescent="0.3">
      <c r="A466" s="83">
        <v>45832</v>
      </c>
      <c r="B466" s="80" t="s">
        <v>2339</v>
      </c>
      <c r="C466" s="80" t="s">
        <v>1830</v>
      </c>
      <c r="D466" s="80" t="s">
        <v>1831</v>
      </c>
      <c r="E466" s="80">
        <v>80</v>
      </c>
      <c r="F466" s="80" t="s">
        <v>1872</v>
      </c>
      <c r="G466" s="80" t="s">
        <v>1873</v>
      </c>
      <c r="H466" s="80" t="s">
        <v>1874</v>
      </c>
      <c r="I466" s="80" t="s">
        <v>1835</v>
      </c>
      <c r="J466" s="80" t="s">
        <v>1858</v>
      </c>
      <c r="K466" s="80">
        <v>1</v>
      </c>
      <c r="L466" s="85">
        <v>17177</v>
      </c>
      <c r="M466" s="80">
        <v>0</v>
      </c>
      <c r="N466" s="80">
        <v>7.5</v>
      </c>
      <c r="O466" s="80" t="s">
        <v>372</v>
      </c>
      <c r="P466" s="80" t="s">
        <v>1837</v>
      </c>
      <c r="Q466" s="80" t="s">
        <v>636</v>
      </c>
      <c r="R466" s="85">
        <f t="shared" si="91"/>
        <v>17177</v>
      </c>
      <c r="S466" s="85">
        <f t="shared" si="92"/>
        <v>0</v>
      </c>
      <c r="T466" s="85">
        <f t="shared" si="93"/>
        <v>17177</v>
      </c>
      <c r="U466" s="80">
        <f t="shared" si="94"/>
        <v>1288.2749999999999</v>
      </c>
      <c r="V466" s="85">
        <f t="shared" si="95"/>
        <v>18465.275000000001</v>
      </c>
      <c r="W466" s="81">
        <v>7.4999999999999997E-2</v>
      </c>
      <c r="X466" s="85">
        <f t="shared" si="103"/>
        <v>1288.2749999999999</v>
      </c>
      <c r="Y466" s="80">
        <v>2000</v>
      </c>
      <c r="Z466" s="85">
        <f t="shared" si="101"/>
        <v>20465.275000000001</v>
      </c>
      <c r="AA466" s="80" t="str" cm="1">
        <f t="array" ref="AA466">_xlfn.IFS(V466&gt;=150000,"High Cost",V466&gt;=0,"Normal Cost")</f>
        <v>Normal Cost</v>
      </c>
      <c r="AB466" s="85">
        <f t="shared" si="96"/>
        <v>0</v>
      </c>
      <c r="AC466" s="84">
        <f t="shared" si="97"/>
        <v>18465.275000000001</v>
      </c>
      <c r="AD466" s="80" t="str" cm="1">
        <f t="array" ref="AD466">_xlfn.IFS(E466&gt;=60,"Senior ",E466&gt;=18,"Adult",E466&gt;=0,"Child")</f>
        <v xml:space="preserve">Senior </v>
      </c>
      <c r="AE466" s="80" t="str">
        <f t="shared" si="98"/>
        <v>June</v>
      </c>
      <c r="AF466" s="80" t="str">
        <f t="shared" si="99"/>
        <v>00465</v>
      </c>
      <c r="AG466" s="80" t="str">
        <f t="shared" si="100"/>
        <v>Joy-Female</v>
      </c>
      <c r="AH466" s="85">
        <f t="shared" si="102"/>
        <v>112153.55602395827</v>
      </c>
    </row>
    <row r="467" spans="1:34" x14ac:dyDescent="0.3">
      <c r="A467" s="83">
        <v>45852</v>
      </c>
      <c r="B467" s="80" t="s">
        <v>2340</v>
      </c>
      <c r="C467" s="80" t="s">
        <v>1884</v>
      </c>
      <c r="D467" s="80" t="s">
        <v>1847</v>
      </c>
      <c r="E467" s="80">
        <v>12</v>
      </c>
      <c r="F467" s="80" t="s">
        <v>1872</v>
      </c>
      <c r="G467" s="80" t="s">
        <v>1886</v>
      </c>
      <c r="H467" s="80" t="s">
        <v>1887</v>
      </c>
      <c r="I467" s="80" t="s">
        <v>1835</v>
      </c>
      <c r="J467" s="80" t="s">
        <v>1848</v>
      </c>
      <c r="K467" s="80">
        <v>3</v>
      </c>
      <c r="L467" s="85">
        <v>52752</v>
      </c>
      <c r="M467" s="80">
        <v>0</v>
      </c>
      <c r="N467" s="80">
        <v>7.5</v>
      </c>
      <c r="O467" s="80" t="s">
        <v>384</v>
      </c>
      <c r="P467" s="80" t="s">
        <v>1852</v>
      </c>
      <c r="Q467" s="80" t="s">
        <v>636</v>
      </c>
      <c r="R467" s="85">
        <f t="shared" si="91"/>
        <v>158256</v>
      </c>
      <c r="S467" s="85">
        <f t="shared" si="92"/>
        <v>0</v>
      </c>
      <c r="T467" s="85">
        <f t="shared" si="93"/>
        <v>158256</v>
      </c>
      <c r="U467" s="80">
        <f t="shared" si="94"/>
        <v>11869.199999999999</v>
      </c>
      <c r="V467" s="85">
        <f t="shared" si="95"/>
        <v>170125.2</v>
      </c>
      <c r="W467" s="81">
        <v>7.4999999999999997E-2</v>
      </c>
      <c r="X467" s="85">
        <f t="shared" si="103"/>
        <v>11869.199999999999</v>
      </c>
      <c r="Y467" s="80">
        <v>2000</v>
      </c>
      <c r="Z467" s="85">
        <f t="shared" si="101"/>
        <v>172125.2</v>
      </c>
      <c r="AA467" s="80" t="str" cm="1">
        <f t="array" ref="AA467">_xlfn.IFS(V467&gt;=150000,"High Cost",V467&gt;=0,"Normal Cost")</f>
        <v>High Cost</v>
      </c>
      <c r="AB467" s="85">
        <f t="shared" si="96"/>
        <v>0</v>
      </c>
      <c r="AC467" s="84">
        <f t="shared" si="97"/>
        <v>170125.2</v>
      </c>
      <c r="AD467" s="80" t="str" cm="1">
        <f t="array" ref="AD467">_xlfn.IFS(E467&gt;=60,"Senior ",E467&gt;=18,"Adult",E467&gt;=0,"Child")</f>
        <v>Child</v>
      </c>
      <c r="AE467" s="80" t="str">
        <f t="shared" si="98"/>
        <v>July</v>
      </c>
      <c r="AF467" s="80" t="str">
        <f t="shared" si="99"/>
        <v>00466</v>
      </c>
      <c r="AG467" s="80" t="str">
        <f t="shared" si="100"/>
        <v>Kabir-Male</v>
      </c>
      <c r="AH467" s="85">
        <f t="shared" si="102"/>
        <v>112153.55602395827</v>
      </c>
    </row>
    <row r="468" spans="1:34" x14ac:dyDescent="0.3">
      <c r="A468" s="83">
        <v>45816</v>
      </c>
      <c r="B468" s="80" t="s">
        <v>2341</v>
      </c>
      <c r="C468" s="80" t="s">
        <v>1884</v>
      </c>
      <c r="D468" s="80" t="s">
        <v>1831</v>
      </c>
      <c r="E468" s="80">
        <v>17</v>
      </c>
      <c r="F468" s="80" t="s">
        <v>1864</v>
      </c>
      <c r="G468" s="80" t="s">
        <v>1868</v>
      </c>
      <c r="H468" s="80" t="s">
        <v>1869</v>
      </c>
      <c r="I468" s="80" t="s">
        <v>1866</v>
      </c>
      <c r="J468" s="80" t="s">
        <v>1848</v>
      </c>
      <c r="K468" s="80">
        <v>5</v>
      </c>
      <c r="L468" s="85">
        <v>18208</v>
      </c>
      <c r="M468" s="80">
        <v>10</v>
      </c>
      <c r="N468" s="80">
        <v>7.5</v>
      </c>
      <c r="O468" s="80" t="s">
        <v>384</v>
      </c>
      <c r="P468" s="80" t="s">
        <v>1852</v>
      </c>
      <c r="Q468" s="80" t="s">
        <v>665</v>
      </c>
      <c r="R468" s="85">
        <f t="shared" si="91"/>
        <v>91040</v>
      </c>
      <c r="S468" s="85">
        <f t="shared" si="92"/>
        <v>9104</v>
      </c>
      <c r="T468" s="85">
        <f t="shared" si="93"/>
        <v>81936</v>
      </c>
      <c r="U468" s="80">
        <f t="shared" si="94"/>
        <v>6145.2</v>
      </c>
      <c r="V468" s="85">
        <f t="shared" si="95"/>
        <v>88081.2</v>
      </c>
      <c r="W468" s="81">
        <v>7.4999999999999997E-2</v>
      </c>
      <c r="X468" s="85">
        <f t="shared" si="103"/>
        <v>6145.2</v>
      </c>
      <c r="Y468" s="80">
        <v>2000</v>
      </c>
      <c r="Z468" s="85">
        <f t="shared" si="101"/>
        <v>90081.2</v>
      </c>
      <c r="AA468" s="80" t="str" cm="1">
        <f t="array" ref="AA468">_xlfn.IFS(V468&gt;=150000,"High Cost",V468&gt;=0,"Normal Cost")</f>
        <v>Normal Cost</v>
      </c>
      <c r="AB468" s="85">
        <f t="shared" si="96"/>
        <v>0</v>
      </c>
      <c r="AC468" s="84">
        <f t="shared" si="97"/>
        <v>88081.2</v>
      </c>
      <c r="AD468" s="80" t="str" cm="1">
        <f t="array" ref="AD468">_xlfn.IFS(E468&gt;=60,"Senior ",E468&gt;=18,"Adult",E468&gt;=0,"Child")</f>
        <v>Child</v>
      </c>
      <c r="AE468" s="80" t="str">
        <f t="shared" si="98"/>
        <v>June</v>
      </c>
      <c r="AF468" s="80" t="str">
        <f t="shared" si="99"/>
        <v>00467</v>
      </c>
      <c r="AG468" s="80" t="str">
        <f t="shared" si="100"/>
        <v>Kabir-Female</v>
      </c>
      <c r="AH468" s="85">
        <f t="shared" si="102"/>
        <v>112153.55602395827</v>
      </c>
    </row>
    <row r="469" spans="1:34" x14ac:dyDescent="0.3">
      <c r="A469" s="83">
        <v>45834</v>
      </c>
      <c r="B469" s="80" t="s">
        <v>2342</v>
      </c>
      <c r="C469" s="80" t="s">
        <v>1839</v>
      </c>
      <c r="D469" s="80" t="s">
        <v>1847</v>
      </c>
      <c r="E469" s="80">
        <v>43</v>
      </c>
      <c r="F469" s="80" t="s">
        <v>1855</v>
      </c>
      <c r="G469" s="80" t="s">
        <v>1878</v>
      </c>
      <c r="H469" s="80" t="s">
        <v>1857</v>
      </c>
      <c r="I469" s="80" t="s">
        <v>1866</v>
      </c>
      <c r="J469" s="80" t="s">
        <v>1858</v>
      </c>
      <c r="K469" s="80">
        <v>4</v>
      </c>
      <c r="L469" s="85">
        <v>70400</v>
      </c>
      <c r="M469" s="80">
        <v>0</v>
      </c>
      <c r="N469" s="80">
        <v>7.5</v>
      </c>
      <c r="O469" s="80" t="s">
        <v>372</v>
      </c>
      <c r="P469" s="80" t="s">
        <v>1852</v>
      </c>
      <c r="Q469" s="80" t="s">
        <v>643</v>
      </c>
      <c r="R469" s="85">
        <f t="shared" si="91"/>
        <v>281600</v>
      </c>
      <c r="S469" s="85">
        <f t="shared" si="92"/>
        <v>0</v>
      </c>
      <c r="T469" s="85">
        <f t="shared" si="93"/>
        <v>281600</v>
      </c>
      <c r="U469" s="80">
        <f t="shared" si="94"/>
        <v>21120</v>
      </c>
      <c r="V469" s="85">
        <f t="shared" si="95"/>
        <v>302720</v>
      </c>
      <c r="W469" s="81">
        <v>7.4999999999999997E-2</v>
      </c>
      <c r="X469" s="85">
        <f t="shared" si="103"/>
        <v>21120</v>
      </c>
      <c r="Y469" s="80">
        <v>2000</v>
      </c>
      <c r="Z469" s="85">
        <f t="shared" si="101"/>
        <v>304720</v>
      </c>
      <c r="AA469" s="80" t="str" cm="1">
        <f t="array" ref="AA469">_xlfn.IFS(V469&gt;=150000,"High Cost",V469&gt;=0,"Normal Cost")</f>
        <v>High Cost</v>
      </c>
      <c r="AB469" s="85">
        <f t="shared" si="96"/>
        <v>0</v>
      </c>
      <c r="AC469" s="84">
        <f t="shared" si="97"/>
        <v>302720</v>
      </c>
      <c r="AD469" s="80" t="str" cm="1">
        <f t="array" ref="AD469">_xlfn.IFS(E469&gt;=60,"Senior ",E469&gt;=18,"Adult",E469&gt;=0,"Child")</f>
        <v>Adult</v>
      </c>
      <c r="AE469" s="80" t="str">
        <f t="shared" si="98"/>
        <v>June</v>
      </c>
      <c r="AF469" s="80" t="str">
        <f t="shared" si="99"/>
        <v>00468</v>
      </c>
      <c r="AG469" s="80" t="str">
        <f t="shared" si="100"/>
        <v>Bello-Male</v>
      </c>
      <c r="AH469" s="85">
        <f t="shared" si="102"/>
        <v>112153.55602395827</v>
      </c>
    </row>
    <row r="470" spans="1:34" x14ac:dyDescent="0.3">
      <c r="A470" s="83">
        <v>45815</v>
      </c>
      <c r="B470" s="80" t="s">
        <v>2343</v>
      </c>
      <c r="C470" s="80" t="s">
        <v>106</v>
      </c>
      <c r="D470" s="80" t="s">
        <v>1831</v>
      </c>
      <c r="E470" s="80">
        <v>80</v>
      </c>
      <c r="F470" s="80" t="s">
        <v>1864</v>
      </c>
      <c r="G470" s="80" t="s">
        <v>1868</v>
      </c>
      <c r="H470" s="80" t="s">
        <v>1869</v>
      </c>
      <c r="I470" s="80" t="s">
        <v>1835</v>
      </c>
      <c r="J470" s="80" t="s">
        <v>1858</v>
      </c>
      <c r="K470" s="80">
        <v>3</v>
      </c>
      <c r="L470" s="85">
        <v>7156</v>
      </c>
      <c r="M470" s="80">
        <v>10</v>
      </c>
      <c r="N470" s="80">
        <v>7.5</v>
      </c>
      <c r="O470" s="80" t="s">
        <v>392</v>
      </c>
      <c r="P470" s="80" t="s">
        <v>1844</v>
      </c>
      <c r="Q470" s="80" t="s">
        <v>649</v>
      </c>
      <c r="R470" s="85">
        <f t="shared" si="91"/>
        <v>21468</v>
      </c>
      <c r="S470" s="85">
        <f t="shared" si="92"/>
        <v>2146.8000000000002</v>
      </c>
      <c r="T470" s="85">
        <f t="shared" si="93"/>
        <v>19321.2</v>
      </c>
      <c r="U470" s="80">
        <f t="shared" si="94"/>
        <v>1449.09</v>
      </c>
      <c r="V470" s="85">
        <f t="shared" si="95"/>
        <v>20770.29</v>
      </c>
      <c r="W470" s="81">
        <v>7.4999999999999997E-2</v>
      </c>
      <c r="X470" s="85">
        <f t="shared" si="103"/>
        <v>1449.09</v>
      </c>
      <c r="Y470" s="80">
        <v>2000</v>
      </c>
      <c r="Z470" s="85">
        <f t="shared" si="101"/>
        <v>22770.29</v>
      </c>
      <c r="AA470" s="80" t="str" cm="1">
        <f t="array" ref="AA470">_xlfn.IFS(V470&gt;=150000,"High Cost",V470&gt;=0,"Normal Cost")</f>
        <v>Normal Cost</v>
      </c>
      <c r="AB470" s="85">
        <f t="shared" si="96"/>
        <v>2077.029</v>
      </c>
      <c r="AC470" s="84">
        <f t="shared" si="97"/>
        <v>18693.261000000002</v>
      </c>
      <c r="AD470" s="80" t="str" cm="1">
        <f t="array" ref="AD470">_xlfn.IFS(E470&gt;=60,"Senior ",E470&gt;=18,"Adult",E470&gt;=0,"Child")</f>
        <v xml:space="preserve">Senior </v>
      </c>
      <c r="AE470" s="80" t="str">
        <f t="shared" si="98"/>
        <v>June</v>
      </c>
      <c r="AF470" s="80" t="str">
        <f t="shared" si="99"/>
        <v>00469</v>
      </c>
      <c r="AG470" s="80" t="str">
        <f t="shared" si="100"/>
        <v>Aisha-Female</v>
      </c>
      <c r="AH470" s="85">
        <f t="shared" si="102"/>
        <v>112153.55602395827</v>
      </c>
    </row>
    <row r="471" spans="1:34" x14ac:dyDescent="0.3">
      <c r="A471" s="83">
        <v>45812</v>
      </c>
      <c r="B471" s="80" t="s">
        <v>2344</v>
      </c>
      <c r="C471" s="80" t="s">
        <v>1882</v>
      </c>
      <c r="D471" s="80" t="s">
        <v>1831</v>
      </c>
      <c r="E471" s="80">
        <v>66</v>
      </c>
      <c r="F471" s="80" t="s">
        <v>1832</v>
      </c>
      <c r="G471" s="80" t="s">
        <v>1833</v>
      </c>
      <c r="H471" s="80" t="s">
        <v>1834</v>
      </c>
      <c r="I471" s="80" t="s">
        <v>1843</v>
      </c>
      <c r="J471" s="80" t="s">
        <v>1836</v>
      </c>
      <c r="K471" s="80">
        <v>1</v>
      </c>
      <c r="L471" s="85">
        <v>33536</v>
      </c>
      <c r="M471" s="80">
        <v>15</v>
      </c>
      <c r="N471" s="80">
        <v>7.5</v>
      </c>
      <c r="O471" s="80" t="s">
        <v>384</v>
      </c>
      <c r="P471" s="80" t="s">
        <v>1837</v>
      </c>
      <c r="Q471" s="80" t="s">
        <v>636</v>
      </c>
      <c r="R471" s="85">
        <f t="shared" si="91"/>
        <v>33536</v>
      </c>
      <c r="S471" s="85">
        <f t="shared" si="92"/>
        <v>5030.3999999999996</v>
      </c>
      <c r="T471" s="85">
        <f t="shared" si="93"/>
        <v>28505.599999999999</v>
      </c>
      <c r="U471" s="80">
        <f t="shared" si="94"/>
        <v>2137.9199999999996</v>
      </c>
      <c r="V471" s="85">
        <f t="shared" si="95"/>
        <v>30643.519999999997</v>
      </c>
      <c r="W471" s="81">
        <v>7.4999999999999997E-2</v>
      </c>
      <c r="X471" s="85">
        <f t="shared" si="103"/>
        <v>2137.9199999999996</v>
      </c>
      <c r="Y471" s="80">
        <v>2000</v>
      </c>
      <c r="Z471" s="85">
        <f t="shared" si="101"/>
        <v>32643.519999999997</v>
      </c>
      <c r="AA471" s="80" t="str" cm="1">
        <f t="array" ref="AA471">_xlfn.IFS(V471&gt;=150000,"High Cost",V471&gt;=0,"Normal Cost")</f>
        <v>Normal Cost</v>
      </c>
      <c r="AB471" s="85">
        <f t="shared" si="96"/>
        <v>0</v>
      </c>
      <c r="AC471" s="84">
        <f t="shared" si="97"/>
        <v>30643.519999999997</v>
      </c>
      <c r="AD471" s="80" t="str" cm="1">
        <f t="array" ref="AD471">_xlfn.IFS(E471&gt;=60,"Senior ",E471&gt;=18,"Adult",E471&gt;=0,"Child")</f>
        <v xml:space="preserve">Senior </v>
      </c>
      <c r="AE471" s="80" t="str">
        <f t="shared" si="98"/>
        <v>June</v>
      </c>
      <c r="AF471" s="80" t="str">
        <f t="shared" si="99"/>
        <v>00470</v>
      </c>
      <c r="AG471" s="80" t="str">
        <f t="shared" si="100"/>
        <v>Ifeanyi-Female</v>
      </c>
      <c r="AH471" s="85">
        <f t="shared" si="102"/>
        <v>112153.55602395827</v>
      </c>
    </row>
    <row r="472" spans="1:34" x14ac:dyDescent="0.3">
      <c r="A472" s="83">
        <v>45818</v>
      </c>
      <c r="B472" s="80" t="s">
        <v>2345</v>
      </c>
      <c r="C472" s="80" t="s">
        <v>1882</v>
      </c>
      <c r="D472" s="80" t="s">
        <v>1831</v>
      </c>
      <c r="E472" s="80">
        <v>1</v>
      </c>
      <c r="F472" s="80" t="s">
        <v>1864</v>
      </c>
      <c r="G472" s="80" t="s">
        <v>1868</v>
      </c>
      <c r="H472" s="80" t="s">
        <v>1869</v>
      </c>
      <c r="I472" s="80" t="s">
        <v>1866</v>
      </c>
      <c r="J472" s="80" t="s">
        <v>1858</v>
      </c>
      <c r="K472" s="80">
        <v>3</v>
      </c>
      <c r="L472" s="85">
        <v>42867</v>
      </c>
      <c r="M472" s="80">
        <v>15</v>
      </c>
      <c r="N472" s="80">
        <v>7.5</v>
      </c>
      <c r="O472" s="80" t="s">
        <v>392</v>
      </c>
      <c r="P472" s="80" t="s">
        <v>1837</v>
      </c>
      <c r="Q472" s="80" t="s">
        <v>649</v>
      </c>
      <c r="R472" s="85">
        <f t="shared" si="91"/>
        <v>128601</v>
      </c>
      <c r="S472" s="85">
        <f t="shared" si="92"/>
        <v>19290.149999999998</v>
      </c>
      <c r="T472" s="85">
        <f t="shared" si="93"/>
        <v>109310.85</v>
      </c>
      <c r="U472" s="80">
        <f t="shared" si="94"/>
        <v>8198.3137499999993</v>
      </c>
      <c r="V472" s="85">
        <f t="shared" si="95"/>
        <v>117509.16375000001</v>
      </c>
      <c r="W472" s="81">
        <v>7.4999999999999997E-2</v>
      </c>
      <c r="X472" s="85">
        <f t="shared" si="103"/>
        <v>8198.3137499999993</v>
      </c>
      <c r="Y472" s="80">
        <v>2000</v>
      </c>
      <c r="Z472" s="85">
        <f t="shared" si="101"/>
        <v>119509.16375000001</v>
      </c>
      <c r="AA472" s="80" t="str" cm="1">
        <f t="array" ref="AA472">_xlfn.IFS(V472&gt;=150000,"High Cost",V472&gt;=0,"Normal Cost")</f>
        <v>Normal Cost</v>
      </c>
      <c r="AB472" s="85">
        <f t="shared" si="96"/>
        <v>0</v>
      </c>
      <c r="AC472" s="84">
        <f t="shared" si="97"/>
        <v>117509.16375000001</v>
      </c>
      <c r="AD472" s="80" t="str" cm="1">
        <f t="array" ref="AD472">_xlfn.IFS(E472&gt;=60,"Senior ",E472&gt;=18,"Adult",E472&gt;=0,"Child")</f>
        <v>Child</v>
      </c>
      <c r="AE472" s="80" t="str">
        <f t="shared" si="98"/>
        <v>June</v>
      </c>
      <c r="AF472" s="80" t="str">
        <f t="shared" si="99"/>
        <v>00471</v>
      </c>
      <c r="AG472" s="80" t="str">
        <f t="shared" si="100"/>
        <v>Ifeanyi-Female</v>
      </c>
      <c r="AH472" s="85">
        <f t="shared" si="102"/>
        <v>112153.55602395827</v>
      </c>
    </row>
    <row r="473" spans="1:34" x14ac:dyDescent="0.3">
      <c r="A473" s="83">
        <v>45869</v>
      </c>
      <c r="B473" s="80" t="s">
        <v>2346</v>
      </c>
      <c r="C473" s="80" t="s">
        <v>1882</v>
      </c>
      <c r="D473" s="80" t="s">
        <v>1847</v>
      </c>
      <c r="E473" s="80">
        <v>55</v>
      </c>
      <c r="F473" s="80" t="s">
        <v>1872</v>
      </c>
      <c r="G473" s="80" t="s">
        <v>1873</v>
      </c>
      <c r="H473" s="80" t="s">
        <v>1874</v>
      </c>
      <c r="I473" s="80" t="s">
        <v>1835</v>
      </c>
      <c r="J473" s="80" t="s">
        <v>1836</v>
      </c>
      <c r="K473" s="80">
        <v>1</v>
      </c>
      <c r="L473" s="85">
        <v>4924</v>
      </c>
      <c r="M473" s="80">
        <v>10</v>
      </c>
      <c r="N473" s="80">
        <v>7.5</v>
      </c>
      <c r="O473" s="80" t="s">
        <v>392</v>
      </c>
      <c r="P473" s="80" t="s">
        <v>1837</v>
      </c>
      <c r="Q473" s="80" t="s">
        <v>649</v>
      </c>
      <c r="R473" s="85">
        <f t="shared" si="91"/>
        <v>4924</v>
      </c>
      <c r="S473" s="85">
        <f t="shared" si="92"/>
        <v>492.40000000000003</v>
      </c>
      <c r="T473" s="85">
        <f t="shared" si="93"/>
        <v>4431.6000000000004</v>
      </c>
      <c r="U473" s="80">
        <f t="shared" si="94"/>
        <v>332.37</v>
      </c>
      <c r="V473" s="85">
        <f t="shared" si="95"/>
        <v>4763.97</v>
      </c>
      <c r="W473" s="81">
        <v>7.4999999999999997E-2</v>
      </c>
      <c r="X473" s="85">
        <f t="shared" si="103"/>
        <v>332.37</v>
      </c>
      <c r="Y473" s="80">
        <v>2000</v>
      </c>
      <c r="Z473" s="85">
        <f t="shared" si="101"/>
        <v>6763.97</v>
      </c>
      <c r="AA473" s="80" t="str" cm="1">
        <f t="array" ref="AA473">_xlfn.IFS(V473&gt;=150000,"High Cost",V473&gt;=0,"Normal Cost")</f>
        <v>Normal Cost</v>
      </c>
      <c r="AB473" s="85">
        <f t="shared" si="96"/>
        <v>0</v>
      </c>
      <c r="AC473" s="84">
        <f t="shared" si="97"/>
        <v>4763.97</v>
      </c>
      <c r="AD473" s="80" t="str" cm="1">
        <f t="array" ref="AD473">_xlfn.IFS(E473&gt;=60,"Senior ",E473&gt;=18,"Adult",E473&gt;=0,"Child")</f>
        <v>Adult</v>
      </c>
      <c r="AE473" s="80" t="str">
        <f t="shared" si="98"/>
        <v>July</v>
      </c>
      <c r="AF473" s="80" t="str">
        <f t="shared" si="99"/>
        <v>00472</v>
      </c>
      <c r="AG473" s="80" t="str">
        <f t="shared" si="100"/>
        <v>Ifeanyi-Male</v>
      </c>
      <c r="AH473" s="85">
        <f t="shared" si="102"/>
        <v>112153.55602395827</v>
      </c>
    </row>
    <row r="474" spans="1:34" x14ac:dyDescent="0.3">
      <c r="A474" s="83">
        <v>45828</v>
      </c>
      <c r="B474" s="80" t="s">
        <v>2347</v>
      </c>
      <c r="C474" s="80" t="s">
        <v>106</v>
      </c>
      <c r="D474" s="80" t="s">
        <v>1831</v>
      </c>
      <c r="E474" s="80">
        <v>85</v>
      </c>
      <c r="F474" s="80" t="s">
        <v>1864</v>
      </c>
      <c r="G474" s="80" t="s">
        <v>1865</v>
      </c>
      <c r="H474" s="80" t="s">
        <v>1842</v>
      </c>
      <c r="I474" s="80" t="s">
        <v>1851</v>
      </c>
      <c r="J474" s="80" t="s">
        <v>1848</v>
      </c>
      <c r="K474" s="80">
        <v>4</v>
      </c>
      <c r="L474" s="85">
        <v>67557</v>
      </c>
      <c r="M474" s="80">
        <v>0</v>
      </c>
      <c r="N474" s="80">
        <v>7.5</v>
      </c>
      <c r="O474" s="80" t="s">
        <v>372</v>
      </c>
      <c r="P474" s="80" t="s">
        <v>1844</v>
      </c>
      <c r="Q474" s="80" t="s">
        <v>643</v>
      </c>
      <c r="R474" s="85">
        <f t="shared" si="91"/>
        <v>270228</v>
      </c>
      <c r="S474" s="85">
        <f t="shared" si="92"/>
        <v>0</v>
      </c>
      <c r="T474" s="85">
        <f t="shared" si="93"/>
        <v>270228</v>
      </c>
      <c r="U474" s="80">
        <f t="shared" si="94"/>
        <v>20267.099999999999</v>
      </c>
      <c r="V474" s="85">
        <f t="shared" si="95"/>
        <v>290495.09999999998</v>
      </c>
      <c r="W474" s="81">
        <v>7.4999999999999997E-2</v>
      </c>
      <c r="X474" s="85">
        <f t="shared" si="103"/>
        <v>20267.099999999999</v>
      </c>
      <c r="Y474" s="80">
        <v>2000</v>
      </c>
      <c r="Z474" s="85">
        <f t="shared" si="101"/>
        <v>292495.09999999998</v>
      </c>
      <c r="AA474" s="80" t="str" cm="1">
        <f t="array" ref="AA474">_xlfn.IFS(V474&gt;=150000,"High Cost",V474&gt;=0,"Normal Cost")</f>
        <v>High Cost</v>
      </c>
      <c r="AB474" s="85">
        <f t="shared" si="96"/>
        <v>29049.51</v>
      </c>
      <c r="AC474" s="84">
        <f t="shared" si="97"/>
        <v>261445.58999999997</v>
      </c>
      <c r="AD474" s="80" t="str" cm="1">
        <f t="array" ref="AD474">_xlfn.IFS(E474&gt;=60,"Senior ",E474&gt;=18,"Adult",E474&gt;=0,"Child")</f>
        <v xml:space="preserve">Senior </v>
      </c>
      <c r="AE474" s="80" t="str">
        <f t="shared" si="98"/>
        <v>June</v>
      </c>
      <c r="AF474" s="80" t="str">
        <f t="shared" si="99"/>
        <v>00473</v>
      </c>
      <c r="AG474" s="80" t="str">
        <f t="shared" si="100"/>
        <v>Aisha-Female</v>
      </c>
      <c r="AH474" s="85">
        <f t="shared" si="102"/>
        <v>112153.55602395827</v>
      </c>
    </row>
    <row r="475" spans="1:34" x14ac:dyDescent="0.3">
      <c r="A475" s="83">
        <v>45852</v>
      </c>
      <c r="B475" s="80" t="s">
        <v>2348</v>
      </c>
      <c r="C475" s="80" t="s">
        <v>106</v>
      </c>
      <c r="D475" s="80" t="s">
        <v>1831</v>
      </c>
      <c r="E475" s="80">
        <v>59</v>
      </c>
      <c r="F475" s="80" t="s">
        <v>1864</v>
      </c>
      <c r="G475" s="80" t="s">
        <v>1865</v>
      </c>
      <c r="H475" s="80" t="s">
        <v>1842</v>
      </c>
      <c r="I475" s="80" t="s">
        <v>1851</v>
      </c>
      <c r="J475" s="80" t="s">
        <v>1858</v>
      </c>
      <c r="K475" s="80">
        <v>1</v>
      </c>
      <c r="L475" s="85">
        <v>39537</v>
      </c>
      <c r="M475" s="80">
        <v>5</v>
      </c>
      <c r="N475" s="80">
        <v>7.5</v>
      </c>
      <c r="O475" s="80" t="s">
        <v>392</v>
      </c>
      <c r="P475" s="80" t="s">
        <v>1837</v>
      </c>
      <c r="Q475" s="80" t="s">
        <v>643</v>
      </c>
      <c r="R475" s="85">
        <f t="shared" si="91"/>
        <v>39537</v>
      </c>
      <c r="S475" s="85">
        <f t="shared" si="92"/>
        <v>1976.8500000000001</v>
      </c>
      <c r="T475" s="85">
        <f t="shared" si="93"/>
        <v>37560.15</v>
      </c>
      <c r="U475" s="80">
        <f t="shared" si="94"/>
        <v>2817.01125</v>
      </c>
      <c r="V475" s="85">
        <f t="shared" si="95"/>
        <v>40377.161250000005</v>
      </c>
      <c r="W475" s="81">
        <v>7.4999999999999997E-2</v>
      </c>
      <c r="X475" s="85">
        <f t="shared" si="103"/>
        <v>2817.01125</v>
      </c>
      <c r="Y475" s="80">
        <v>2000</v>
      </c>
      <c r="Z475" s="85">
        <f t="shared" si="101"/>
        <v>42377.161250000005</v>
      </c>
      <c r="AA475" s="80" t="str" cm="1">
        <f t="array" ref="AA475">_xlfn.IFS(V475&gt;=150000,"High Cost",V475&gt;=0,"Normal Cost")</f>
        <v>Normal Cost</v>
      </c>
      <c r="AB475" s="85">
        <f t="shared" si="96"/>
        <v>0</v>
      </c>
      <c r="AC475" s="84">
        <f t="shared" si="97"/>
        <v>40377.161250000005</v>
      </c>
      <c r="AD475" s="80" t="str" cm="1">
        <f t="array" ref="AD475">_xlfn.IFS(E475&gt;=60,"Senior ",E475&gt;=18,"Adult",E475&gt;=0,"Child")</f>
        <v>Adult</v>
      </c>
      <c r="AE475" s="80" t="str">
        <f t="shared" si="98"/>
        <v>July</v>
      </c>
      <c r="AF475" s="80" t="str">
        <f t="shared" si="99"/>
        <v>00474</v>
      </c>
      <c r="AG475" s="80" t="str">
        <f t="shared" si="100"/>
        <v>Aisha-Female</v>
      </c>
      <c r="AH475" s="85">
        <f t="shared" si="102"/>
        <v>112153.55602395827</v>
      </c>
    </row>
    <row r="476" spans="1:34" x14ac:dyDescent="0.3">
      <c r="A476" s="83">
        <v>45827</v>
      </c>
      <c r="B476" s="80" t="s">
        <v>2349</v>
      </c>
      <c r="C476" s="80" t="s">
        <v>1880</v>
      </c>
      <c r="D476" s="80" t="s">
        <v>1847</v>
      </c>
      <c r="E476" s="80">
        <v>22</v>
      </c>
      <c r="F476" s="80" t="s">
        <v>1864</v>
      </c>
      <c r="G476" s="80" t="s">
        <v>1868</v>
      </c>
      <c r="H476" s="80" t="s">
        <v>1869</v>
      </c>
      <c r="I476" s="80" t="s">
        <v>1843</v>
      </c>
      <c r="J476" s="80" t="s">
        <v>1836</v>
      </c>
      <c r="K476" s="80">
        <v>1</v>
      </c>
      <c r="L476" s="85">
        <v>72786</v>
      </c>
      <c r="M476" s="80">
        <v>5</v>
      </c>
      <c r="N476" s="80">
        <v>7.5</v>
      </c>
      <c r="O476" s="80" t="s">
        <v>392</v>
      </c>
      <c r="P476" s="80" t="s">
        <v>1844</v>
      </c>
      <c r="Q476" s="80" t="s">
        <v>636</v>
      </c>
      <c r="R476" s="85">
        <f t="shared" si="91"/>
        <v>72786</v>
      </c>
      <c r="S476" s="85">
        <f t="shared" si="92"/>
        <v>3639.3</v>
      </c>
      <c r="T476" s="85">
        <f t="shared" si="93"/>
        <v>69146.7</v>
      </c>
      <c r="U476" s="80">
        <f t="shared" si="94"/>
        <v>5186.0024999999996</v>
      </c>
      <c r="V476" s="85">
        <f t="shared" si="95"/>
        <v>74332.702499999999</v>
      </c>
      <c r="W476" s="81">
        <v>7.4999999999999997E-2</v>
      </c>
      <c r="X476" s="85">
        <f t="shared" si="103"/>
        <v>5186.0024999999996</v>
      </c>
      <c r="Y476" s="80">
        <v>2000</v>
      </c>
      <c r="Z476" s="85">
        <f t="shared" si="101"/>
        <v>76332.702499999999</v>
      </c>
      <c r="AA476" s="80" t="str" cm="1">
        <f t="array" ref="AA476">_xlfn.IFS(V476&gt;=150000,"High Cost",V476&gt;=0,"Normal Cost")</f>
        <v>Normal Cost</v>
      </c>
      <c r="AB476" s="85">
        <f t="shared" si="96"/>
        <v>7433.2702500000005</v>
      </c>
      <c r="AC476" s="84">
        <f t="shared" si="97"/>
        <v>66899.432249999998</v>
      </c>
      <c r="AD476" s="80" t="str" cm="1">
        <f t="array" ref="AD476">_xlfn.IFS(E476&gt;=60,"Senior ",E476&gt;=18,"Adult",E476&gt;=0,"Child")</f>
        <v>Adult</v>
      </c>
      <c r="AE476" s="80" t="str">
        <f t="shared" si="98"/>
        <v>June</v>
      </c>
      <c r="AF476" s="80" t="str">
        <f t="shared" si="99"/>
        <v>00475</v>
      </c>
      <c r="AG476" s="80" t="str">
        <f t="shared" si="100"/>
        <v>Daniel-Male</v>
      </c>
      <c r="AH476" s="85">
        <f t="shared" si="102"/>
        <v>112153.55602395827</v>
      </c>
    </row>
    <row r="477" spans="1:34" x14ac:dyDescent="0.3">
      <c r="A477" s="83">
        <v>45814</v>
      </c>
      <c r="B477" s="80" t="s">
        <v>2350</v>
      </c>
      <c r="C477" s="80" t="s">
        <v>1830</v>
      </c>
      <c r="D477" s="80" t="s">
        <v>1847</v>
      </c>
      <c r="E477" s="80">
        <v>4</v>
      </c>
      <c r="F477" s="80" t="s">
        <v>1855</v>
      </c>
      <c r="G477" s="80" t="s">
        <v>1856</v>
      </c>
      <c r="H477" s="80" t="s">
        <v>1857</v>
      </c>
      <c r="I477" s="80" t="s">
        <v>1851</v>
      </c>
      <c r="J477" s="80" t="s">
        <v>1836</v>
      </c>
      <c r="K477" s="80">
        <v>4</v>
      </c>
      <c r="L477" s="85">
        <v>19636</v>
      </c>
      <c r="M477" s="80">
        <v>15</v>
      </c>
      <c r="N477" s="80">
        <v>7.5</v>
      </c>
      <c r="O477" s="80" t="s">
        <v>384</v>
      </c>
      <c r="P477" s="80" t="s">
        <v>1844</v>
      </c>
      <c r="Q477" s="80" t="s">
        <v>665</v>
      </c>
      <c r="R477" s="85">
        <f t="shared" si="91"/>
        <v>78544</v>
      </c>
      <c r="S477" s="85">
        <f t="shared" si="92"/>
        <v>11781.6</v>
      </c>
      <c r="T477" s="85">
        <f t="shared" si="93"/>
        <v>66762.399999999994</v>
      </c>
      <c r="U477" s="80">
        <f t="shared" si="94"/>
        <v>5007.1799999999994</v>
      </c>
      <c r="V477" s="85">
        <f t="shared" si="95"/>
        <v>71769.579999999987</v>
      </c>
      <c r="W477" s="81">
        <v>7.4999999999999997E-2</v>
      </c>
      <c r="X477" s="85">
        <f t="shared" si="103"/>
        <v>5007.1799999999994</v>
      </c>
      <c r="Y477" s="80">
        <v>2000</v>
      </c>
      <c r="Z477" s="85">
        <f t="shared" si="101"/>
        <v>73769.579999999987</v>
      </c>
      <c r="AA477" s="80" t="str" cm="1">
        <f t="array" ref="AA477">_xlfn.IFS(V477&gt;=150000,"High Cost",V477&gt;=0,"Normal Cost")</f>
        <v>Normal Cost</v>
      </c>
      <c r="AB477" s="85">
        <f t="shared" si="96"/>
        <v>7176.9579999999987</v>
      </c>
      <c r="AC477" s="84">
        <f t="shared" si="97"/>
        <v>64592.621999999988</v>
      </c>
      <c r="AD477" s="80" t="str" cm="1">
        <f t="array" ref="AD477">_xlfn.IFS(E477&gt;=60,"Senior ",E477&gt;=18,"Adult",E477&gt;=0,"Child")</f>
        <v>Child</v>
      </c>
      <c r="AE477" s="80" t="str">
        <f t="shared" si="98"/>
        <v>June</v>
      </c>
      <c r="AF477" s="80" t="str">
        <f t="shared" si="99"/>
        <v>00476</v>
      </c>
      <c r="AG477" s="80" t="str">
        <f t="shared" si="100"/>
        <v>Joy-Male</v>
      </c>
      <c r="AH477" s="85">
        <f t="shared" si="102"/>
        <v>112153.55602395827</v>
      </c>
    </row>
    <row r="478" spans="1:34" x14ac:dyDescent="0.3">
      <c r="A478" s="83">
        <v>45863</v>
      </c>
      <c r="B478" s="80" t="s">
        <v>2351</v>
      </c>
      <c r="C478" s="80" t="s">
        <v>1863</v>
      </c>
      <c r="D478" s="80" t="s">
        <v>1847</v>
      </c>
      <c r="E478" s="80">
        <v>55</v>
      </c>
      <c r="F478" s="80" t="s">
        <v>1872</v>
      </c>
      <c r="G478" s="80" t="s">
        <v>1886</v>
      </c>
      <c r="H478" s="80" t="s">
        <v>1887</v>
      </c>
      <c r="I478" s="80" t="s">
        <v>1835</v>
      </c>
      <c r="J478" s="80" t="s">
        <v>1858</v>
      </c>
      <c r="K478" s="80">
        <v>2</v>
      </c>
      <c r="L478" s="85">
        <v>64916</v>
      </c>
      <c r="M478" s="80">
        <v>0</v>
      </c>
      <c r="N478" s="80">
        <v>7.5</v>
      </c>
      <c r="O478" s="80" t="s">
        <v>392</v>
      </c>
      <c r="P478" s="80" t="s">
        <v>1852</v>
      </c>
      <c r="Q478" s="80" t="s">
        <v>643</v>
      </c>
      <c r="R478" s="85">
        <f t="shared" si="91"/>
        <v>129832</v>
      </c>
      <c r="S478" s="85">
        <f t="shared" si="92"/>
        <v>0</v>
      </c>
      <c r="T478" s="85">
        <f t="shared" si="93"/>
        <v>129832</v>
      </c>
      <c r="U478" s="80">
        <f t="shared" si="94"/>
        <v>9737.4</v>
      </c>
      <c r="V478" s="85">
        <f t="shared" si="95"/>
        <v>139569.4</v>
      </c>
      <c r="W478" s="81">
        <v>7.4999999999999997E-2</v>
      </c>
      <c r="X478" s="85">
        <f t="shared" si="103"/>
        <v>9737.4</v>
      </c>
      <c r="Y478" s="80">
        <v>2000</v>
      </c>
      <c r="Z478" s="85">
        <f t="shared" si="101"/>
        <v>141569.4</v>
      </c>
      <c r="AA478" s="80" t="str" cm="1">
        <f t="array" ref="AA478">_xlfn.IFS(V478&gt;=150000,"High Cost",V478&gt;=0,"Normal Cost")</f>
        <v>Normal Cost</v>
      </c>
      <c r="AB478" s="85">
        <f t="shared" si="96"/>
        <v>0</v>
      </c>
      <c r="AC478" s="84">
        <f t="shared" si="97"/>
        <v>139569.4</v>
      </c>
      <c r="AD478" s="80" t="str" cm="1">
        <f t="array" ref="AD478">_xlfn.IFS(E478&gt;=60,"Senior ",E478&gt;=18,"Adult",E478&gt;=0,"Child")</f>
        <v>Adult</v>
      </c>
      <c r="AE478" s="80" t="str">
        <f t="shared" si="98"/>
        <v>July</v>
      </c>
      <c r="AF478" s="80" t="str">
        <f t="shared" si="99"/>
        <v>00477</v>
      </c>
      <c r="AG478" s="80" t="str">
        <f t="shared" si="100"/>
        <v>Esther-Male</v>
      </c>
      <c r="AH478" s="85">
        <f t="shared" si="102"/>
        <v>112153.55602395827</v>
      </c>
    </row>
    <row r="479" spans="1:34" x14ac:dyDescent="0.3">
      <c r="A479" s="83">
        <v>45837</v>
      </c>
      <c r="B479" s="80" t="s">
        <v>2352</v>
      </c>
      <c r="C479" s="80" t="s">
        <v>1877</v>
      </c>
      <c r="D479" s="80" t="s">
        <v>1847</v>
      </c>
      <c r="E479" s="80">
        <v>56</v>
      </c>
      <c r="F479" s="80" t="s">
        <v>1855</v>
      </c>
      <c r="G479" s="80" t="s">
        <v>1856</v>
      </c>
      <c r="H479" s="80" t="s">
        <v>1857</v>
      </c>
      <c r="I479" s="80" t="s">
        <v>1835</v>
      </c>
      <c r="J479" s="80" t="s">
        <v>1836</v>
      </c>
      <c r="K479" s="80">
        <v>5</v>
      </c>
      <c r="L479" s="85">
        <v>57586</v>
      </c>
      <c r="M479" s="80">
        <v>0</v>
      </c>
      <c r="N479" s="80">
        <v>7.5</v>
      </c>
      <c r="O479" s="80" t="s">
        <v>372</v>
      </c>
      <c r="P479" s="80" t="s">
        <v>1852</v>
      </c>
      <c r="Q479" s="80" t="s">
        <v>643</v>
      </c>
      <c r="R479" s="85">
        <f t="shared" si="91"/>
        <v>287930</v>
      </c>
      <c r="S479" s="85">
        <f t="shared" si="92"/>
        <v>0</v>
      </c>
      <c r="T479" s="85">
        <f t="shared" si="93"/>
        <v>287930</v>
      </c>
      <c r="U479" s="80">
        <f t="shared" si="94"/>
        <v>21594.75</v>
      </c>
      <c r="V479" s="85">
        <f t="shared" si="95"/>
        <v>309524.75</v>
      </c>
      <c r="W479" s="81">
        <v>7.4999999999999997E-2</v>
      </c>
      <c r="X479" s="85">
        <f t="shared" si="103"/>
        <v>21594.75</v>
      </c>
      <c r="Y479" s="80">
        <v>2000</v>
      </c>
      <c r="Z479" s="85">
        <f t="shared" si="101"/>
        <v>311524.75</v>
      </c>
      <c r="AA479" s="80" t="str" cm="1">
        <f t="array" ref="AA479">_xlfn.IFS(V479&gt;=150000,"High Cost",V479&gt;=0,"Normal Cost")</f>
        <v>High Cost</v>
      </c>
      <c r="AB479" s="85">
        <f t="shared" si="96"/>
        <v>0</v>
      </c>
      <c r="AC479" s="84">
        <f t="shared" si="97"/>
        <v>309524.75</v>
      </c>
      <c r="AD479" s="80" t="str" cm="1">
        <f t="array" ref="AD479">_xlfn.IFS(E479&gt;=60,"Senior ",E479&gt;=18,"Adult",E479&gt;=0,"Child")</f>
        <v>Adult</v>
      </c>
      <c r="AE479" s="80" t="str">
        <f t="shared" si="98"/>
        <v>June</v>
      </c>
      <c r="AF479" s="80" t="str">
        <f t="shared" si="99"/>
        <v>00478</v>
      </c>
      <c r="AG479" s="80" t="str">
        <f t="shared" si="100"/>
        <v>Chiamaka-Male</v>
      </c>
      <c r="AH479" s="85">
        <f t="shared" si="102"/>
        <v>112153.55602395827</v>
      </c>
    </row>
    <row r="480" spans="1:34" x14ac:dyDescent="0.3">
      <c r="A480" s="83">
        <v>45848</v>
      </c>
      <c r="B480" s="80" t="s">
        <v>2353</v>
      </c>
      <c r="C480" s="80" t="s">
        <v>106</v>
      </c>
      <c r="D480" s="80" t="s">
        <v>1831</v>
      </c>
      <c r="E480" s="80">
        <v>15</v>
      </c>
      <c r="F480" s="80" t="s">
        <v>1855</v>
      </c>
      <c r="G480" s="80" t="s">
        <v>1878</v>
      </c>
      <c r="H480" s="80" t="s">
        <v>1857</v>
      </c>
      <c r="I480" s="80" t="s">
        <v>1861</v>
      </c>
      <c r="J480" s="80" t="s">
        <v>1848</v>
      </c>
      <c r="K480" s="80">
        <v>1</v>
      </c>
      <c r="L480" s="85">
        <v>40743</v>
      </c>
      <c r="M480" s="80">
        <v>10</v>
      </c>
      <c r="N480" s="80">
        <v>7.5</v>
      </c>
      <c r="O480" s="80" t="s">
        <v>384</v>
      </c>
      <c r="P480" s="80" t="s">
        <v>1852</v>
      </c>
      <c r="Q480" s="80" t="s">
        <v>649</v>
      </c>
      <c r="R480" s="85">
        <f t="shared" si="91"/>
        <v>40743</v>
      </c>
      <c r="S480" s="85">
        <f t="shared" si="92"/>
        <v>4074.3</v>
      </c>
      <c r="T480" s="85">
        <f t="shared" si="93"/>
        <v>36668.699999999997</v>
      </c>
      <c r="U480" s="80">
        <f t="shared" si="94"/>
        <v>2750.1524999999997</v>
      </c>
      <c r="V480" s="85">
        <f t="shared" si="95"/>
        <v>39418.852499999994</v>
      </c>
      <c r="W480" s="81">
        <v>7.4999999999999997E-2</v>
      </c>
      <c r="X480" s="85">
        <f t="shared" si="103"/>
        <v>2750.1524999999997</v>
      </c>
      <c r="Y480" s="80">
        <v>2000</v>
      </c>
      <c r="Z480" s="85">
        <f t="shared" si="101"/>
        <v>41418.852499999994</v>
      </c>
      <c r="AA480" s="80" t="str" cm="1">
        <f t="array" ref="AA480">_xlfn.IFS(V480&gt;=150000,"High Cost",V480&gt;=0,"Normal Cost")</f>
        <v>Normal Cost</v>
      </c>
      <c r="AB480" s="85">
        <f t="shared" si="96"/>
        <v>0</v>
      </c>
      <c r="AC480" s="84">
        <f t="shared" si="97"/>
        <v>39418.852499999994</v>
      </c>
      <c r="AD480" s="80" t="str" cm="1">
        <f t="array" ref="AD480">_xlfn.IFS(E480&gt;=60,"Senior ",E480&gt;=18,"Adult",E480&gt;=0,"Child")</f>
        <v>Child</v>
      </c>
      <c r="AE480" s="80" t="str">
        <f t="shared" si="98"/>
        <v>July</v>
      </c>
      <c r="AF480" s="80" t="str">
        <f t="shared" si="99"/>
        <v>00479</v>
      </c>
      <c r="AG480" s="80" t="str">
        <f t="shared" si="100"/>
        <v>Aisha-Female</v>
      </c>
      <c r="AH480" s="85">
        <f t="shared" si="102"/>
        <v>112153.55602395827</v>
      </c>
    </row>
    <row r="481" spans="1:34" x14ac:dyDescent="0.3">
      <c r="A481" s="83">
        <v>45837</v>
      </c>
      <c r="B481" s="80" t="s">
        <v>2354</v>
      </c>
      <c r="C481" s="80" t="s">
        <v>1830</v>
      </c>
      <c r="D481" s="80" t="s">
        <v>1831</v>
      </c>
      <c r="E481" s="80">
        <v>84</v>
      </c>
      <c r="F481" s="80" t="s">
        <v>1840</v>
      </c>
      <c r="G481" s="80" t="s">
        <v>1890</v>
      </c>
      <c r="H481" s="80" t="s">
        <v>1891</v>
      </c>
      <c r="I481" s="80" t="s">
        <v>1861</v>
      </c>
      <c r="J481" s="80" t="s">
        <v>1858</v>
      </c>
      <c r="K481" s="80">
        <v>5</v>
      </c>
      <c r="L481" s="85">
        <v>3087</v>
      </c>
      <c r="M481" s="80">
        <v>0</v>
      </c>
      <c r="N481" s="80">
        <v>7.5</v>
      </c>
      <c r="O481" s="80" t="s">
        <v>384</v>
      </c>
      <c r="P481" s="80" t="s">
        <v>1844</v>
      </c>
      <c r="Q481" s="80" t="s">
        <v>665</v>
      </c>
      <c r="R481" s="85">
        <f t="shared" si="91"/>
        <v>15435</v>
      </c>
      <c r="S481" s="85">
        <f t="shared" si="92"/>
        <v>0</v>
      </c>
      <c r="T481" s="85">
        <f t="shared" si="93"/>
        <v>15435</v>
      </c>
      <c r="U481" s="80">
        <f t="shared" si="94"/>
        <v>1157.625</v>
      </c>
      <c r="V481" s="85">
        <f t="shared" si="95"/>
        <v>16592.625</v>
      </c>
      <c r="W481" s="81">
        <v>7.4999999999999997E-2</v>
      </c>
      <c r="X481" s="85">
        <f t="shared" si="103"/>
        <v>1157.625</v>
      </c>
      <c r="Y481" s="80">
        <v>2000</v>
      </c>
      <c r="Z481" s="85">
        <f t="shared" si="101"/>
        <v>18592.625</v>
      </c>
      <c r="AA481" s="80" t="str" cm="1">
        <f t="array" ref="AA481">_xlfn.IFS(V481&gt;=150000,"High Cost",V481&gt;=0,"Normal Cost")</f>
        <v>Normal Cost</v>
      </c>
      <c r="AB481" s="85">
        <f t="shared" si="96"/>
        <v>1659.2625</v>
      </c>
      <c r="AC481" s="84">
        <f t="shared" si="97"/>
        <v>14933.362499999999</v>
      </c>
      <c r="AD481" s="80" t="str" cm="1">
        <f t="array" ref="AD481">_xlfn.IFS(E481&gt;=60,"Senior ",E481&gt;=18,"Adult",E481&gt;=0,"Child")</f>
        <v xml:space="preserve">Senior </v>
      </c>
      <c r="AE481" s="80" t="str">
        <f t="shared" si="98"/>
        <v>June</v>
      </c>
      <c r="AF481" s="80" t="str">
        <f t="shared" si="99"/>
        <v>00480</v>
      </c>
      <c r="AG481" s="80" t="str">
        <f t="shared" si="100"/>
        <v>Joy-Female</v>
      </c>
      <c r="AH481" s="85">
        <f t="shared" si="102"/>
        <v>112153.55602395827</v>
      </c>
    </row>
    <row r="482" spans="1:34" x14ac:dyDescent="0.3">
      <c r="A482" s="83">
        <v>45841</v>
      </c>
      <c r="B482" s="80" t="s">
        <v>2355</v>
      </c>
      <c r="C482" s="80" t="s">
        <v>1880</v>
      </c>
      <c r="D482" s="80" t="s">
        <v>1831</v>
      </c>
      <c r="E482" s="80">
        <v>16</v>
      </c>
      <c r="F482" s="80" t="s">
        <v>1848</v>
      </c>
      <c r="G482" s="80" t="s">
        <v>1849</v>
      </c>
      <c r="H482" s="80" t="s">
        <v>1850</v>
      </c>
      <c r="I482" s="80" t="s">
        <v>1861</v>
      </c>
      <c r="J482" s="80" t="s">
        <v>1836</v>
      </c>
      <c r="K482" s="80">
        <v>2</v>
      </c>
      <c r="L482" s="85">
        <v>51957</v>
      </c>
      <c r="M482" s="80">
        <v>15</v>
      </c>
      <c r="N482" s="80">
        <v>7.5</v>
      </c>
      <c r="O482" s="80" t="s">
        <v>372</v>
      </c>
      <c r="P482" s="80" t="s">
        <v>1852</v>
      </c>
      <c r="Q482" s="80" t="s">
        <v>643</v>
      </c>
      <c r="R482" s="85">
        <f t="shared" si="91"/>
        <v>103914</v>
      </c>
      <c r="S482" s="85">
        <f t="shared" si="92"/>
        <v>15587.099999999999</v>
      </c>
      <c r="T482" s="85">
        <f t="shared" si="93"/>
        <v>88326.9</v>
      </c>
      <c r="U482" s="80">
        <f t="shared" si="94"/>
        <v>6624.517499999999</v>
      </c>
      <c r="V482" s="85">
        <f t="shared" si="95"/>
        <v>94951.417499999996</v>
      </c>
      <c r="W482" s="81">
        <v>7.4999999999999997E-2</v>
      </c>
      <c r="X482" s="85">
        <f t="shared" si="103"/>
        <v>6624.517499999999</v>
      </c>
      <c r="Y482" s="80">
        <v>2000</v>
      </c>
      <c r="Z482" s="85">
        <f t="shared" si="101"/>
        <v>96951.417499999996</v>
      </c>
      <c r="AA482" s="80" t="str" cm="1">
        <f t="array" ref="AA482">_xlfn.IFS(V482&gt;=150000,"High Cost",V482&gt;=0,"Normal Cost")</f>
        <v>Normal Cost</v>
      </c>
      <c r="AB482" s="85">
        <f t="shared" si="96"/>
        <v>0</v>
      </c>
      <c r="AC482" s="84">
        <f t="shared" si="97"/>
        <v>94951.417499999996</v>
      </c>
      <c r="AD482" s="80" t="str" cm="1">
        <f t="array" ref="AD482">_xlfn.IFS(E482&gt;=60,"Senior ",E482&gt;=18,"Adult",E482&gt;=0,"Child")</f>
        <v>Child</v>
      </c>
      <c r="AE482" s="80" t="str">
        <f t="shared" si="98"/>
        <v>July</v>
      </c>
      <c r="AF482" s="80" t="str">
        <f t="shared" si="99"/>
        <v>00481</v>
      </c>
      <c r="AG482" s="80" t="str">
        <f t="shared" si="100"/>
        <v>Daniel-Female</v>
      </c>
      <c r="AH482" s="85">
        <f t="shared" si="102"/>
        <v>112153.55602395827</v>
      </c>
    </row>
    <row r="483" spans="1:34" x14ac:dyDescent="0.3">
      <c r="A483" s="83">
        <v>45869</v>
      </c>
      <c r="B483" s="80" t="s">
        <v>2356</v>
      </c>
      <c r="C483" s="80" t="s">
        <v>1882</v>
      </c>
      <c r="D483" s="80" t="s">
        <v>1831</v>
      </c>
      <c r="E483" s="80">
        <v>73</v>
      </c>
      <c r="F483" s="80" t="s">
        <v>1855</v>
      </c>
      <c r="G483" s="80" t="s">
        <v>1856</v>
      </c>
      <c r="H483" s="80" t="s">
        <v>1857</v>
      </c>
      <c r="I483" s="80" t="s">
        <v>1861</v>
      </c>
      <c r="J483" s="80" t="s">
        <v>1836</v>
      </c>
      <c r="K483" s="80">
        <v>5</v>
      </c>
      <c r="L483" s="85">
        <v>50674</v>
      </c>
      <c r="M483" s="80">
        <v>15</v>
      </c>
      <c r="N483" s="80">
        <v>7.5</v>
      </c>
      <c r="O483" s="80" t="s">
        <v>372</v>
      </c>
      <c r="P483" s="80" t="s">
        <v>1852</v>
      </c>
      <c r="Q483" s="80" t="s">
        <v>643</v>
      </c>
      <c r="R483" s="85">
        <f t="shared" si="91"/>
        <v>253370</v>
      </c>
      <c r="S483" s="85">
        <f t="shared" si="92"/>
        <v>38005.5</v>
      </c>
      <c r="T483" s="85">
        <f t="shared" si="93"/>
        <v>215364.5</v>
      </c>
      <c r="U483" s="80">
        <f t="shared" si="94"/>
        <v>16152.3375</v>
      </c>
      <c r="V483" s="85">
        <f t="shared" si="95"/>
        <v>231516.83749999999</v>
      </c>
      <c r="W483" s="81">
        <v>7.4999999999999997E-2</v>
      </c>
      <c r="X483" s="85">
        <f t="shared" si="103"/>
        <v>16152.3375</v>
      </c>
      <c r="Y483" s="80">
        <v>2000</v>
      </c>
      <c r="Z483" s="85">
        <f t="shared" si="101"/>
        <v>233516.83749999999</v>
      </c>
      <c r="AA483" s="80" t="str" cm="1">
        <f t="array" ref="AA483">_xlfn.IFS(V483&gt;=150000,"High Cost",V483&gt;=0,"Normal Cost")</f>
        <v>High Cost</v>
      </c>
      <c r="AB483" s="85">
        <f t="shared" si="96"/>
        <v>0</v>
      </c>
      <c r="AC483" s="84">
        <f t="shared" si="97"/>
        <v>231516.83749999999</v>
      </c>
      <c r="AD483" s="80" t="str" cm="1">
        <f t="array" ref="AD483">_xlfn.IFS(E483&gt;=60,"Senior ",E483&gt;=18,"Adult",E483&gt;=0,"Child")</f>
        <v xml:space="preserve">Senior </v>
      </c>
      <c r="AE483" s="80" t="str">
        <f t="shared" si="98"/>
        <v>July</v>
      </c>
      <c r="AF483" s="80" t="str">
        <f t="shared" si="99"/>
        <v>00482</v>
      </c>
      <c r="AG483" s="80" t="str">
        <f t="shared" si="100"/>
        <v>Ifeanyi-Female</v>
      </c>
      <c r="AH483" s="85">
        <f t="shared" si="102"/>
        <v>112153.55602395827</v>
      </c>
    </row>
    <row r="484" spans="1:34" x14ac:dyDescent="0.3">
      <c r="A484" s="83">
        <v>45837</v>
      </c>
      <c r="B484" s="80" t="s">
        <v>2357</v>
      </c>
      <c r="C484" s="80" t="s">
        <v>1863</v>
      </c>
      <c r="D484" s="80" t="s">
        <v>1847</v>
      </c>
      <c r="E484" s="80">
        <v>82</v>
      </c>
      <c r="F484" s="80" t="s">
        <v>1864</v>
      </c>
      <c r="G484" s="80" t="s">
        <v>1868</v>
      </c>
      <c r="H484" s="80" t="s">
        <v>1869</v>
      </c>
      <c r="I484" s="80" t="s">
        <v>1835</v>
      </c>
      <c r="J484" s="80" t="s">
        <v>1858</v>
      </c>
      <c r="K484" s="80">
        <v>3</v>
      </c>
      <c r="L484" s="85">
        <v>15312</v>
      </c>
      <c r="M484" s="80">
        <v>10</v>
      </c>
      <c r="N484" s="80">
        <v>7.5</v>
      </c>
      <c r="O484" s="80" t="s">
        <v>384</v>
      </c>
      <c r="P484" s="80" t="s">
        <v>1837</v>
      </c>
      <c r="Q484" s="80" t="s">
        <v>643</v>
      </c>
      <c r="R484" s="85">
        <f t="shared" si="91"/>
        <v>45936</v>
      </c>
      <c r="S484" s="85">
        <f t="shared" si="92"/>
        <v>4593.6000000000004</v>
      </c>
      <c r="T484" s="85">
        <f t="shared" si="93"/>
        <v>41342.400000000001</v>
      </c>
      <c r="U484" s="80">
        <f t="shared" si="94"/>
        <v>3100.68</v>
      </c>
      <c r="V484" s="85">
        <f t="shared" si="95"/>
        <v>44443.08</v>
      </c>
      <c r="W484" s="81">
        <v>7.4999999999999997E-2</v>
      </c>
      <c r="X484" s="85">
        <f t="shared" si="103"/>
        <v>3100.68</v>
      </c>
      <c r="Y484" s="80">
        <v>2000</v>
      </c>
      <c r="Z484" s="85">
        <f t="shared" si="101"/>
        <v>46443.08</v>
      </c>
      <c r="AA484" s="80" t="str" cm="1">
        <f t="array" ref="AA484">_xlfn.IFS(V484&gt;=150000,"High Cost",V484&gt;=0,"Normal Cost")</f>
        <v>Normal Cost</v>
      </c>
      <c r="AB484" s="85">
        <f t="shared" si="96"/>
        <v>0</v>
      </c>
      <c r="AC484" s="84">
        <f t="shared" si="97"/>
        <v>44443.08</v>
      </c>
      <c r="AD484" s="80" t="str" cm="1">
        <f t="array" ref="AD484">_xlfn.IFS(E484&gt;=60,"Senior ",E484&gt;=18,"Adult",E484&gt;=0,"Child")</f>
        <v xml:space="preserve">Senior </v>
      </c>
      <c r="AE484" s="80" t="str">
        <f t="shared" si="98"/>
        <v>June</v>
      </c>
      <c r="AF484" s="80" t="str">
        <f t="shared" si="99"/>
        <v>00483</v>
      </c>
      <c r="AG484" s="80" t="str">
        <f t="shared" si="100"/>
        <v>Esther-Male</v>
      </c>
      <c r="AH484" s="85">
        <f t="shared" si="102"/>
        <v>112153.55602395827</v>
      </c>
    </row>
    <row r="485" spans="1:34" x14ac:dyDescent="0.3">
      <c r="A485" s="83">
        <v>45857</v>
      </c>
      <c r="B485" s="80" t="s">
        <v>2358</v>
      </c>
      <c r="C485" s="80" t="s">
        <v>106</v>
      </c>
      <c r="D485" s="80" t="s">
        <v>1831</v>
      </c>
      <c r="E485" s="80">
        <v>73</v>
      </c>
      <c r="F485" s="80" t="s">
        <v>1864</v>
      </c>
      <c r="G485" s="80" t="s">
        <v>1865</v>
      </c>
      <c r="H485" s="80" t="s">
        <v>1842</v>
      </c>
      <c r="I485" s="80" t="s">
        <v>1861</v>
      </c>
      <c r="J485" s="80" t="s">
        <v>1848</v>
      </c>
      <c r="K485" s="80">
        <v>1</v>
      </c>
      <c r="L485" s="85">
        <v>7644</v>
      </c>
      <c r="M485" s="80">
        <v>15</v>
      </c>
      <c r="N485" s="80">
        <v>7.5</v>
      </c>
      <c r="O485" s="80" t="s">
        <v>392</v>
      </c>
      <c r="P485" s="80" t="s">
        <v>1844</v>
      </c>
      <c r="Q485" s="80" t="s">
        <v>665</v>
      </c>
      <c r="R485" s="85">
        <f t="shared" si="91"/>
        <v>7644</v>
      </c>
      <c r="S485" s="85">
        <f t="shared" si="92"/>
        <v>1146.5999999999999</v>
      </c>
      <c r="T485" s="85">
        <f t="shared" si="93"/>
        <v>6497.4</v>
      </c>
      <c r="U485" s="80">
        <f t="shared" si="94"/>
        <v>487.30499999999995</v>
      </c>
      <c r="V485" s="85">
        <f t="shared" si="95"/>
        <v>6984.7049999999999</v>
      </c>
      <c r="W485" s="81">
        <v>7.4999999999999997E-2</v>
      </c>
      <c r="X485" s="85">
        <f t="shared" si="103"/>
        <v>487.30499999999995</v>
      </c>
      <c r="Y485" s="80">
        <v>2000</v>
      </c>
      <c r="Z485" s="85">
        <f t="shared" si="101"/>
        <v>8984.7049999999999</v>
      </c>
      <c r="AA485" s="80" t="str" cm="1">
        <f t="array" ref="AA485">_xlfn.IFS(V485&gt;=150000,"High Cost",V485&gt;=0,"Normal Cost")</f>
        <v>Normal Cost</v>
      </c>
      <c r="AB485" s="85">
        <f t="shared" si="96"/>
        <v>698.47050000000002</v>
      </c>
      <c r="AC485" s="84">
        <f t="shared" si="97"/>
        <v>6286.2344999999996</v>
      </c>
      <c r="AD485" s="80" t="str" cm="1">
        <f t="array" ref="AD485">_xlfn.IFS(E485&gt;=60,"Senior ",E485&gt;=18,"Adult",E485&gt;=0,"Child")</f>
        <v xml:space="preserve">Senior </v>
      </c>
      <c r="AE485" s="80" t="str">
        <f t="shared" si="98"/>
        <v>July</v>
      </c>
      <c r="AF485" s="80" t="str">
        <f t="shared" si="99"/>
        <v>00484</v>
      </c>
      <c r="AG485" s="80" t="str">
        <f t="shared" si="100"/>
        <v>Aisha-Female</v>
      </c>
      <c r="AH485" s="85">
        <f t="shared" si="102"/>
        <v>112153.55602395827</v>
      </c>
    </row>
    <row r="486" spans="1:34" x14ac:dyDescent="0.3">
      <c r="A486" s="83">
        <v>45843</v>
      </c>
      <c r="B486" s="80" t="s">
        <v>2359</v>
      </c>
      <c r="C486" s="80" t="s">
        <v>1877</v>
      </c>
      <c r="D486" s="80" t="s">
        <v>1847</v>
      </c>
      <c r="E486" s="80">
        <v>68</v>
      </c>
      <c r="F486" s="80" t="s">
        <v>1864</v>
      </c>
      <c r="G486" s="80" t="s">
        <v>1865</v>
      </c>
      <c r="H486" s="80" t="s">
        <v>1842</v>
      </c>
      <c r="I486" s="80" t="s">
        <v>1866</v>
      </c>
      <c r="J486" s="80" t="s">
        <v>1858</v>
      </c>
      <c r="K486" s="80">
        <v>5</v>
      </c>
      <c r="L486" s="85">
        <v>11121</v>
      </c>
      <c r="M486" s="80">
        <v>0</v>
      </c>
      <c r="N486" s="80">
        <v>7.5</v>
      </c>
      <c r="O486" s="80" t="s">
        <v>392</v>
      </c>
      <c r="P486" s="80" t="s">
        <v>1844</v>
      </c>
      <c r="Q486" s="80" t="s">
        <v>665</v>
      </c>
      <c r="R486" s="85">
        <f t="shared" si="91"/>
        <v>55605</v>
      </c>
      <c r="S486" s="85">
        <f t="shared" si="92"/>
        <v>0</v>
      </c>
      <c r="T486" s="85">
        <f t="shared" si="93"/>
        <v>55605</v>
      </c>
      <c r="U486" s="80">
        <f t="shared" si="94"/>
        <v>4170.375</v>
      </c>
      <c r="V486" s="85">
        <f t="shared" si="95"/>
        <v>59775.375</v>
      </c>
      <c r="W486" s="81">
        <v>7.4999999999999997E-2</v>
      </c>
      <c r="X486" s="85">
        <f t="shared" si="103"/>
        <v>4170.375</v>
      </c>
      <c r="Y486" s="80">
        <v>2000</v>
      </c>
      <c r="Z486" s="85">
        <f t="shared" si="101"/>
        <v>61775.375</v>
      </c>
      <c r="AA486" s="80" t="str" cm="1">
        <f t="array" ref="AA486">_xlfn.IFS(V486&gt;=150000,"High Cost",V486&gt;=0,"Normal Cost")</f>
        <v>Normal Cost</v>
      </c>
      <c r="AB486" s="85">
        <f t="shared" si="96"/>
        <v>5977.5375000000004</v>
      </c>
      <c r="AC486" s="84">
        <f t="shared" si="97"/>
        <v>53797.837500000001</v>
      </c>
      <c r="AD486" s="80" t="str" cm="1">
        <f t="array" ref="AD486">_xlfn.IFS(E486&gt;=60,"Senior ",E486&gt;=18,"Adult",E486&gt;=0,"Child")</f>
        <v xml:space="preserve">Senior </v>
      </c>
      <c r="AE486" s="80" t="str">
        <f t="shared" si="98"/>
        <v>July</v>
      </c>
      <c r="AF486" s="80" t="str">
        <f t="shared" si="99"/>
        <v>00485</v>
      </c>
      <c r="AG486" s="80" t="str">
        <f t="shared" si="100"/>
        <v>Chiamaka-Male</v>
      </c>
      <c r="AH486" s="85">
        <f t="shared" si="102"/>
        <v>112153.55602395827</v>
      </c>
    </row>
    <row r="487" spans="1:34" x14ac:dyDescent="0.3">
      <c r="A487" s="83">
        <v>45839</v>
      </c>
      <c r="B487" s="80" t="s">
        <v>2360</v>
      </c>
      <c r="C487" s="80" t="s">
        <v>1877</v>
      </c>
      <c r="D487" s="80" t="s">
        <v>1831</v>
      </c>
      <c r="E487" s="80">
        <v>78</v>
      </c>
      <c r="F487" s="80" t="s">
        <v>1832</v>
      </c>
      <c r="G487" s="80" t="s">
        <v>1833</v>
      </c>
      <c r="H487" s="80" t="s">
        <v>1834</v>
      </c>
      <c r="I487" s="80" t="s">
        <v>1851</v>
      </c>
      <c r="J487" s="80" t="s">
        <v>1858</v>
      </c>
      <c r="K487" s="80">
        <v>3</v>
      </c>
      <c r="L487" s="85">
        <v>12772</v>
      </c>
      <c r="M487" s="80">
        <v>5</v>
      </c>
      <c r="N487" s="80">
        <v>7.5</v>
      </c>
      <c r="O487" s="80" t="s">
        <v>384</v>
      </c>
      <c r="P487" s="80" t="s">
        <v>1844</v>
      </c>
      <c r="Q487" s="80" t="s">
        <v>649</v>
      </c>
      <c r="R487" s="85">
        <f t="shared" si="91"/>
        <v>38316</v>
      </c>
      <c r="S487" s="85">
        <f t="shared" si="92"/>
        <v>1915.8000000000002</v>
      </c>
      <c r="T487" s="85">
        <f t="shared" si="93"/>
        <v>36400.199999999997</v>
      </c>
      <c r="U487" s="80">
        <f t="shared" si="94"/>
        <v>2730.0149999999999</v>
      </c>
      <c r="V487" s="85">
        <f t="shared" si="95"/>
        <v>39130.214999999997</v>
      </c>
      <c r="W487" s="81">
        <v>7.4999999999999997E-2</v>
      </c>
      <c r="X487" s="85">
        <f t="shared" si="103"/>
        <v>2730.0149999999999</v>
      </c>
      <c r="Y487" s="80">
        <v>2000</v>
      </c>
      <c r="Z487" s="85">
        <f t="shared" si="101"/>
        <v>41130.214999999997</v>
      </c>
      <c r="AA487" s="80" t="str" cm="1">
        <f t="array" ref="AA487">_xlfn.IFS(V487&gt;=150000,"High Cost",V487&gt;=0,"Normal Cost")</f>
        <v>Normal Cost</v>
      </c>
      <c r="AB487" s="85">
        <f t="shared" si="96"/>
        <v>3913.0214999999998</v>
      </c>
      <c r="AC487" s="84">
        <f t="shared" si="97"/>
        <v>35217.193499999994</v>
      </c>
      <c r="AD487" s="80" t="str" cm="1">
        <f t="array" ref="AD487">_xlfn.IFS(E487&gt;=60,"Senior ",E487&gt;=18,"Adult",E487&gt;=0,"Child")</f>
        <v xml:space="preserve">Senior </v>
      </c>
      <c r="AE487" s="80" t="str">
        <f t="shared" si="98"/>
        <v>July</v>
      </c>
      <c r="AF487" s="80" t="str">
        <f t="shared" si="99"/>
        <v>00486</v>
      </c>
      <c r="AG487" s="80" t="str">
        <f t="shared" si="100"/>
        <v>Chiamaka-Female</v>
      </c>
      <c r="AH487" s="85">
        <f t="shared" si="102"/>
        <v>112153.55602395827</v>
      </c>
    </row>
    <row r="488" spans="1:34" x14ac:dyDescent="0.3">
      <c r="A488" s="83">
        <v>45825</v>
      </c>
      <c r="B488" s="80" t="s">
        <v>2361</v>
      </c>
      <c r="C488" s="80" t="s">
        <v>106</v>
      </c>
      <c r="D488" s="80" t="s">
        <v>1847</v>
      </c>
      <c r="E488" s="80">
        <v>57</v>
      </c>
      <c r="F488" s="80" t="s">
        <v>1848</v>
      </c>
      <c r="G488" s="80" t="s">
        <v>1849</v>
      </c>
      <c r="H488" s="80" t="s">
        <v>1850</v>
      </c>
      <c r="I488" s="80" t="s">
        <v>1851</v>
      </c>
      <c r="J488" s="80" t="s">
        <v>1848</v>
      </c>
      <c r="K488" s="80">
        <v>3</v>
      </c>
      <c r="L488" s="85">
        <v>73784</v>
      </c>
      <c r="M488" s="80">
        <v>5</v>
      </c>
      <c r="N488" s="80">
        <v>7.5</v>
      </c>
      <c r="O488" s="80" t="s">
        <v>372</v>
      </c>
      <c r="P488" s="80" t="s">
        <v>1844</v>
      </c>
      <c r="Q488" s="80" t="s">
        <v>665</v>
      </c>
      <c r="R488" s="85">
        <f t="shared" si="91"/>
        <v>221352</v>
      </c>
      <c r="S488" s="85">
        <f t="shared" si="92"/>
        <v>11067.6</v>
      </c>
      <c r="T488" s="85">
        <f t="shared" si="93"/>
        <v>210284.4</v>
      </c>
      <c r="U488" s="80">
        <f t="shared" si="94"/>
        <v>15771.329999999998</v>
      </c>
      <c r="V488" s="85">
        <f t="shared" si="95"/>
        <v>226055.72999999998</v>
      </c>
      <c r="W488" s="81">
        <v>7.4999999999999997E-2</v>
      </c>
      <c r="X488" s="85">
        <f t="shared" si="103"/>
        <v>15771.329999999998</v>
      </c>
      <c r="Y488" s="80">
        <v>2000</v>
      </c>
      <c r="Z488" s="85">
        <f t="shared" si="101"/>
        <v>228055.72999999998</v>
      </c>
      <c r="AA488" s="80" t="str" cm="1">
        <f t="array" ref="AA488">_xlfn.IFS(V488&gt;=150000,"High Cost",V488&gt;=0,"Normal Cost")</f>
        <v>High Cost</v>
      </c>
      <c r="AB488" s="85">
        <f t="shared" si="96"/>
        <v>22605.573</v>
      </c>
      <c r="AC488" s="84">
        <f t="shared" si="97"/>
        <v>203450.15699999998</v>
      </c>
      <c r="AD488" s="80" t="str" cm="1">
        <f t="array" ref="AD488">_xlfn.IFS(E488&gt;=60,"Senior ",E488&gt;=18,"Adult",E488&gt;=0,"Child")</f>
        <v>Adult</v>
      </c>
      <c r="AE488" s="80" t="str">
        <f t="shared" si="98"/>
        <v>June</v>
      </c>
      <c r="AF488" s="80" t="str">
        <f t="shared" si="99"/>
        <v>00487</v>
      </c>
      <c r="AG488" s="80" t="str">
        <f t="shared" si="100"/>
        <v>Aisha-Male</v>
      </c>
      <c r="AH488" s="85">
        <f t="shared" si="102"/>
        <v>112153.55602395827</v>
      </c>
    </row>
    <row r="489" spans="1:34" x14ac:dyDescent="0.3">
      <c r="A489" s="83">
        <v>45869</v>
      </c>
      <c r="B489" s="80" t="s">
        <v>2362</v>
      </c>
      <c r="C489" s="80" t="s">
        <v>1871</v>
      </c>
      <c r="D489" s="80" t="s">
        <v>1847</v>
      </c>
      <c r="E489" s="80">
        <v>79</v>
      </c>
      <c r="F489" s="80" t="s">
        <v>1840</v>
      </c>
      <c r="G489" s="80" t="s">
        <v>1841</v>
      </c>
      <c r="H489" s="80" t="s">
        <v>1842</v>
      </c>
      <c r="I489" s="80" t="s">
        <v>1861</v>
      </c>
      <c r="J489" s="80" t="s">
        <v>1858</v>
      </c>
      <c r="K489" s="80">
        <v>3</v>
      </c>
      <c r="L489" s="85">
        <v>52798</v>
      </c>
      <c r="M489" s="80">
        <v>15</v>
      </c>
      <c r="N489" s="80">
        <v>7.5</v>
      </c>
      <c r="O489" s="80" t="s">
        <v>372</v>
      </c>
      <c r="P489" s="80" t="s">
        <v>1837</v>
      </c>
      <c r="Q489" s="80" t="s">
        <v>643</v>
      </c>
      <c r="R489" s="85">
        <f t="shared" si="91"/>
        <v>158394</v>
      </c>
      <c r="S489" s="85">
        <f t="shared" si="92"/>
        <v>23759.1</v>
      </c>
      <c r="T489" s="85">
        <f t="shared" si="93"/>
        <v>134634.9</v>
      </c>
      <c r="U489" s="80">
        <f t="shared" si="94"/>
        <v>10097.617499999998</v>
      </c>
      <c r="V489" s="85">
        <f t="shared" si="95"/>
        <v>144732.51749999999</v>
      </c>
      <c r="W489" s="81">
        <v>7.4999999999999997E-2</v>
      </c>
      <c r="X489" s="85">
        <f t="shared" si="103"/>
        <v>10097.617499999998</v>
      </c>
      <c r="Y489" s="80">
        <v>2000</v>
      </c>
      <c r="Z489" s="85">
        <f t="shared" si="101"/>
        <v>146732.51749999999</v>
      </c>
      <c r="AA489" s="80" t="str" cm="1">
        <f t="array" ref="AA489">_xlfn.IFS(V489&gt;=150000,"High Cost",V489&gt;=0,"Normal Cost")</f>
        <v>Normal Cost</v>
      </c>
      <c r="AB489" s="85">
        <f t="shared" si="96"/>
        <v>0</v>
      </c>
      <c r="AC489" s="84">
        <f t="shared" si="97"/>
        <v>144732.51749999999</v>
      </c>
      <c r="AD489" s="80" t="str" cm="1">
        <f t="array" ref="AD489">_xlfn.IFS(E489&gt;=60,"Senior ",E489&gt;=18,"Adult",E489&gt;=0,"Child")</f>
        <v xml:space="preserve">Senior </v>
      </c>
      <c r="AE489" s="80" t="str">
        <f t="shared" si="98"/>
        <v>July</v>
      </c>
      <c r="AF489" s="80" t="str">
        <f t="shared" si="99"/>
        <v>00488</v>
      </c>
      <c r="AG489" s="80" t="str">
        <f t="shared" si="100"/>
        <v>Farouk-Male</v>
      </c>
      <c r="AH489" s="85">
        <f t="shared" si="102"/>
        <v>112153.55602395827</v>
      </c>
    </row>
    <row r="490" spans="1:34" x14ac:dyDescent="0.3">
      <c r="A490" s="83">
        <v>45850</v>
      </c>
      <c r="B490" s="80" t="s">
        <v>2363</v>
      </c>
      <c r="C490" s="80" t="s">
        <v>1830</v>
      </c>
      <c r="D490" s="80" t="s">
        <v>1847</v>
      </c>
      <c r="E490" s="80">
        <v>13</v>
      </c>
      <c r="F490" s="80" t="s">
        <v>1864</v>
      </c>
      <c r="G490" s="80" t="s">
        <v>1868</v>
      </c>
      <c r="H490" s="80" t="s">
        <v>1869</v>
      </c>
      <c r="I490" s="80" t="s">
        <v>1835</v>
      </c>
      <c r="J490" s="80" t="s">
        <v>1848</v>
      </c>
      <c r="K490" s="80">
        <v>5</v>
      </c>
      <c r="L490" s="85">
        <v>17036</v>
      </c>
      <c r="M490" s="80">
        <v>15</v>
      </c>
      <c r="N490" s="80">
        <v>7.5</v>
      </c>
      <c r="O490" s="80" t="s">
        <v>392</v>
      </c>
      <c r="P490" s="80" t="s">
        <v>1837</v>
      </c>
      <c r="Q490" s="80" t="s">
        <v>649</v>
      </c>
      <c r="R490" s="85">
        <f t="shared" si="91"/>
        <v>85180</v>
      </c>
      <c r="S490" s="85">
        <f t="shared" si="92"/>
        <v>12777</v>
      </c>
      <c r="T490" s="85">
        <f t="shared" si="93"/>
        <v>72403</v>
      </c>
      <c r="U490" s="80">
        <f t="shared" si="94"/>
        <v>5430.2249999999995</v>
      </c>
      <c r="V490" s="85">
        <f t="shared" si="95"/>
        <v>77833.225000000006</v>
      </c>
      <c r="W490" s="81">
        <v>7.4999999999999997E-2</v>
      </c>
      <c r="X490" s="85">
        <f t="shared" si="103"/>
        <v>5430.2249999999995</v>
      </c>
      <c r="Y490" s="80">
        <v>2000</v>
      </c>
      <c r="Z490" s="85">
        <f t="shared" si="101"/>
        <v>79833.225000000006</v>
      </c>
      <c r="AA490" s="80" t="str" cm="1">
        <f t="array" ref="AA490">_xlfn.IFS(V490&gt;=150000,"High Cost",V490&gt;=0,"Normal Cost")</f>
        <v>Normal Cost</v>
      </c>
      <c r="AB490" s="85">
        <f t="shared" si="96"/>
        <v>0</v>
      </c>
      <c r="AC490" s="84">
        <f t="shared" si="97"/>
        <v>77833.225000000006</v>
      </c>
      <c r="AD490" s="80" t="str" cm="1">
        <f t="array" ref="AD490">_xlfn.IFS(E490&gt;=60,"Senior ",E490&gt;=18,"Adult",E490&gt;=0,"Child")</f>
        <v>Child</v>
      </c>
      <c r="AE490" s="80" t="str">
        <f t="shared" si="98"/>
        <v>July</v>
      </c>
      <c r="AF490" s="80" t="str">
        <f t="shared" si="99"/>
        <v>00489</v>
      </c>
      <c r="AG490" s="80" t="str">
        <f t="shared" si="100"/>
        <v>Joy-Male</v>
      </c>
      <c r="AH490" s="85">
        <f t="shared" si="102"/>
        <v>112153.55602395827</v>
      </c>
    </row>
    <row r="491" spans="1:34" x14ac:dyDescent="0.3">
      <c r="A491" s="83">
        <v>45838</v>
      </c>
      <c r="B491" s="80" t="s">
        <v>2364</v>
      </c>
      <c r="C491" s="80" t="s">
        <v>1830</v>
      </c>
      <c r="D491" s="80" t="s">
        <v>1847</v>
      </c>
      <c r="E491" s="80">
        <v>20</v>
      </c>
      <c r="F491" s="80" t="s">
        <v>1864</v>
      </c>
      <c r="G491" s="80" t="s">
        <v>1868</v>
      </c>
      <c r="H491" s="80" t="s">
        <v>1869</v>
      </c>
      <c r="I491" s="80" t="s">
        <v>1866</v>
      </c>
      <c r="J491" s="80" t="s">
        <v>1858</v>
      </c>
      <c r="K491" s="80">
        <v>4</v>
      </c>
      <c r="L491" s="85">
        <v>11228</v>
      </c>
      <c r="M491" s="80">
        <v>5</v>
      </c>
      <c r="N491" s="80">
        <v>7.5</v>
      </c>
      <c r="O491" s="80" t="s">
        <v>384</v>
      </c>
      <c r="P491" s="80" t="s">
        <v>1844</v>
      </c>
      <c r="Q491" s="80" t="s">
        <v>643</v>
      </c>
      <c r="R491" s="85">
        <f t="shared" si="91"/>
        <v>44912</v>
      </c>
      <c r="S491" s="85">
        <f t="shared" si="92"/>
        <v>2245.6</v>
      </c>
      <c r="T491" s="85">
        <f t="shared" si="93"/>
        <v>42666.400000000001</v>
      </c>
      <c r="U491" s="80">
        <f t="shared" si="94"/>
        <v>3199.98</v>
      </c>
      <c r="V491" s="85">
        <f t="shared" si="95"/>
        <v>45866.380000000005</v>
      </c>
      <c r="W491" s="81">
        <v>7.4999999999999997E-2</v>
      </c>
      <c r="X491" s="85">
        <f t="shared" si="103"/>
        <v>3199.98</v>
      </c>
      <c r="Y491" s="80">
        <v>2000</v>
      </c>
      <c r="Z491" s="85">
        <f t="shared" si="101"/>
        <v>47866.380000000005</v>
      </c>
      <c r="AA491" s="80" t="str" cm="1">
        <f t="array" ref="AA491">_xlfn.IFS(V491&gt;=150000,"High Cost",V491&gt;=0,"Normal Cost")</f>
        <v>Normal Cost</v>
      </c>
      <c r="AB491" s="85">
        <f t="shared" si="96"/>
        <v>4586.6380000000008</v>
      </c>
      <c r="AC491" s="84">
        <f t="shared" si="97"/>
        <v>41279.742000000006</v>
      </c>
      <c r="AD491" s="80" t="str" cm="1">
        <f t="array" ref="AD491">_xlfn.IFS(E491&gt;=60,"Senior ",E491&gt;=18,"Adult",E491&gt;=0,"Child")</f>
        <v>Adult</v>
      </c>
      <c r="AE491" s="80" t="str">
        <f t="shared" si="98"/>
        <v>June</v>
      </c>
      <c r="AF491" s="80" t="str">
        <f t="shared" si="99"/>
        <v>00490</v>
      </c>
      <c r="AG491" s="80" t="str">
        <f t="shared" si="100"/>
        <v>Joy-Male</v>
      </c>
      <c r="AH491" s="85">
        <f t="shared" si="102"/>
        <v>112153.55602395827</v>
      </c>
    </row>
    <row r="492" spans="1:34" x14ac:dyDescent="0.3">
      <c r="A492" s="83">
        <v>45860</v>
      </c>
      <c r="B492" s="80" t="s">
        <v>2365</v>
      </c>
      <c r="C492" s="80" t="s">
        <v>106</v>
      </c>
      <c r="D492" s="80" t="s">
        <v>1831</v>
      </c>
      <c r="E492" s="80">
        <v>3</v>
      </c>
      <c r="F492" s="80" t="s">
        <v>1848</v>
      </c>
      <c r="G492" s="80" t="s">
        <v>1849</v>
      </c>
      <c r="H492" s="80" t="s">
        <v>1850</v>
      </c>
      <c r="I492" s="80" t="s">
        <v>1843</v>
      </c>
      <c r="J492" s="80" t="s">
        <v>1858</v>
      </c>
      <c r="K492" s="80">
        <v>4</v>
      </c>
      <c r="L492" s="85">
        <v>16966</v>
      </c>
      <c r="M492" s="80">
        <v>5</v>
      </c>
      <c r="N492" s="80">
        <v>7.5</v>
      </c>
      <c r="O492" s="80" t="s">
        <v>392</v>
      </c>
      <c r="P492" s="80" t="s">
        <v>1844</v>
      </c>
      <c r="Q492" s="80" t="s">
        <v>649</v>
      </c>
      <c r="R492" s="85">
        <f t="shared" si="91"/>
        <v>67864</v>
      </c>
      <c r="S492" s="85">
        <f t="shared" si="92"/>
        <v>3393.2000000000003</v>
      </c>
      <c r="T492" s="85">
        <f t="shared" si="93"/>
        <v>64470.8</v>
      </c>
      <c r="U492" s="80">
        <f t="shared" si="94"/>
        <v>4835.3100000000004</v>
      </c>
      <c r="V492" s="85">
        <f t="shared" si="95"/>
        <v>69306.11</v>
      </c>
      <c r="W492" s="81">
        <v>7.4999999999999997E-2</v>
      </c>
      <c r="X492" s="85">
        <f t="shared" si="103"/>
        <v>4835.3100000000004</v>
      </c>
      <c r="Y492" s="80">
        <v>2000</v>
      </c>
      <c r="Z492" s="85">
        <f t="shared" si="101"/>
        <v>71306.11</v>
      </c>
      <c r="AA492" s="80" t="str" cm="1">
        <f t="array" ref="AA492">_xlfn.IFS(V492&gt;=150000,"High Cost",V492&gt;=0,"Normal Cost")</f>
        <v>Normal Cost</v>
      </c>
      <c r="AB492" s="85">
        <f t="shared" si="96"/>
        <v>6930.6110000000008</v>
      </c>
      <c r="AC492" s="84">
        <f t="shared" si="97"/>
        <v>62375.498999999996</v>
      </c>
      <c r="AD492" s="80" t="str" cm="1">
        <f t="array" ref="AD492">_xlfn.IFS(E492&gt;=60,"Senior ",E492&gt;=18,"Adult",E492&gt;=0,"Child")</f>
        <v>Child</v>
      </c>
      <c r="AE492" s="80" t="str">
        <f t="shared" si="98"/>
        <v>July</v>
      </c>
      <c r="AF492" s="80" t="str">
        <f t="shared" si="99"/>
        <v>00491</v>
      </c>
      <c r="AG492" s="80" t="str">
        <f t="shared" si="100"/>
        <v>Aisha-Female</v>
      </c>
      <c r="AH492" s="85">
        <f t="shared" si="102"/>
        <v>112153.55602395827</v>
      </c>
    </row>
    <row r="493" spans="1:34" x14ac:dyDescent="0.3">
      <c r="A493" s="83">
        <v>45862</v>
      </c>
      <c r="B493" s="80" t="s">
        <v>2366</v>
      </c>
      <c r="C493" s="80" t="s">
        <v>1871</v>
      </c>
      <c r="D493" s="80" t="s">
        <v>1847</v>
      </c>
      <c r="E493" s="80">
        <v>60</v>
      </c>
      <c r="F493" s="80" t="s">
        <v>1872</v>
      </c>
      <c r="G493" s="80" t="s">
        <v>1873</v>
      </c>
      <c r="H493" s="80" t="s">
        <v>1874</v>
      </c>
      <c r="I493" s="80" t="s">
        <v>1851</v>
      </c>
      <c r="J493" s="80" t="s">
        <v>1848</v>
      </c>
      <c r="K493" s="80">
        <v>2</v>
      </c>
      <c r="L493" s="85">
        <v>42109</v>
      </c>
      <c r="M493" s="80">
        <v>0</v>
      </c>
      <c r="N493" s="80">
        <v>7.5</v>
      </c>
      <c r="O493" s="80" t="s">
        <v>392</v>
      </c>
      <c r="P493" s="80" t="s">
        <v>1852</v>
      </c>
      <c r="Q493" s="80" t="s">
        <v>665</v>
      </c>
      <c r="R493" s="85">
        <f t="shared" si="91"/>
        <v>84218</v>
      </c>
      <c r="S493" s="85">
        <f t="shared" si="92"/>
        <v>0</v>
      </c>
      <c r="T493" s="85">
        <f t="shared" si="93"/>
        <v>84218</v>
      </c>
      <c r="U493" s="80">
        <f t="shared" si="94"/>
        <v>6316.3499999999995</v>
      </c>
      <c r="V493" s="85">
        <f t="shared" si="95"/>
        <v>90534.35</v>
      </c>
      <c r="W493" s="81">
        <v>7.4999999999999997E-2</v>
      </c>
      <c r="X493" s="85">
        <f t="shared" si="103"/>
        <v>6316.3499999999995</v>
      </c>
      <c r="Y493" s="80">
        <v>2000</v>
      </c>
      <c r="Z493" s="85">
        <f t="shared" si="101"/>
        <v>92534.35</v>
      </c>
      <c r="AA493" s="80" t="str" cm="1">
        <f t="array" ref="AA493">_xlfn.IFS(V493&gt;=150000,"High Cost",V493&gt;=0,"Normal Cost")</f>
        <v>Normal Cost</v>
      </c>
      <c r="AB493" s="85">
        <f t="shared" si="96"/>
        <v>0</v>
      </c>
      <c r="AC493" s="84">
        <f t="shared" si="97"/>
        <v>90534.35</v>
      </c>
      <c r="AD493" s="80" t="str" cm="1">
        <f t="array" ref="AD493">_xlfn.IFS(E493&gt;=60,"Senior ",E493&gt;=18,"Adult",E493&gt;=0,"Child")</f>
        <v xml:space="preserve">Senior </v>
      </c>
      <c r="AE493" s="80" t="str">
        <f t="shared" si="98"/>
        <v>July</v>
      </c>
      <c r="AF493" s="80" t="str">
        <f t="shared" si="99"/>
        <v>00492</v>
      </c>
      <c r="AG493" s="80" t="str">
        <f t="shared" si="100"/>
        <v>Farouk-Male</v>
      </c>
      <c r="AH493" s="85">
        <f t="shared" si="102"/>
        <v>112153.55602395827</v>
      </c>
    </row>
    <row r="494" spans="1:34" x14ac:dyDescent="0.3">
      <c r="A494" s="83">
        <v>45842</v>
      </c>
      <c r="B494" s="80" t="s">
        <v>2367</v>
      </c>
      <c r="C494" s="80" t="s">
        <v>1882</v>
      </c>
      <c r="D494" s="80" t="s">
        <v>1847</v>
      </c>
      <c r="E494" s="80">
        <v>73</v>
      </c>
      <c r="F494" s="80" t="s">
        <v>1840</v>
      </c>
      <c r="G494" s="80" t="s">
        <v>1890</v>
      </c>
      <c r="H494" s="80" t="s">
        <v>1891</v>
      </c>
      <c r="I494" s="80" t="s">
        <v>1861</v>
      </c>
      <c r="J494" s="80" t="s">
        <v>1858</v>
      </c>
      <c r="K494" s="80">
        <v>3</v>
      </c>
      <c r="L494" s="85">
        <v>26458</v>
      </c>
      <c r="M494" s="80">
        <v>5</v>
      </c>
      <c r="N494" s="80">
        <v>7.5</v>
      </c>
      <c r="O494" s="80" t="s">
        <v>392</v>
      </c>
      <c r="P494" s="80" t="s">
        <v>1852</v>
      </c>
      <c r="Q494" s="80" t="s">
        <v>649</v>
      </c>
      <c r="R494" s="85">
        <f t="shared" si="91"/>
        <v>79374</v>
      </c>
      <c r="S494" s="85">
        <f t="shared" si="92"/>
        <v>3968.7000000000003</v>
      </c>
      <c r="T494" s="85">
        <f t="shared" si="93"/>
        <v>75405.3</v>
      </c>
      <c r="U494" s="80">
        <f t="shared" si="94"/>
        <v>5655.3975</v>
      </c>
      <c r="V494" s="85">
        <f t="shared" si="95"/>
        <v>81060.697500000009</v>
      </c>
      <c r="W494" s="81">
        <v>7.4999999999999997E-2</v>
      </c>
      <c r="X494" s="85">
        <f t="shared" si="103"/>
        <v>5655.3975</v>
      </c>
      <c r="Y494" s="80">
        <v>2000</v>
      </c>
      <c r="Z494" s="85">
        <f t="shared" si="101"/>
        <v>83060.697500000009</v>
      </c>
      <c r="AA494" s="80" t="str" cm="1">
        <f t="array" ref="AA494">_xlfn.IFS(V494&gt;=150000,"High Cost",V494&gt;=0,"Normal Cost")</f>
        <v>Normal Cost</v>
      </c>
      <c r="AB494" s="85">
        <f t="shared" si="96"/>
        <v>0</v>
      </c>
      <c r="AC494" s="84">
        <f t="shared" si="97"/>
        <v>81060.697500000009</v>
      </c>
      <c r="AD494" s="80" t="str" cm="1">
        <f t="array" ref="AD494">_xlfn.IFS(E494&gt;=60,"Senior ",E494&gt;=18,"Adult",E494&gt;=0,"Child")</f>
        <v xml:space="preserve">Senior </v>
      </c>
      <c r="AE494" s="80" t="str">
        <f t="shared" si="98"/>
        <v>July</v>
      </c>
      <c r="AF494" s="80" t="str">
        <f t="shared" si="99"/>
        <v>00493</v>
      </c>
      <c r="AG494" s="80" t="str">
        <f t="shared" si="100"/>
        <v>Ifeanyi-Male</v>
      </c>
      <c r="AH494" s="85">
        <f t="shared" si="102"/>
        <v>112153.55602395827</v>
      </c>
    </row>
    <row r="495" spans="1:34" x14ac:dyDescent="0.3">
      <c r="A495" s="83">
        <v>45861</v>
      </c>
      <c r="B495" s="80" t="s">
        <v>2368</v>
      </c>
      <c r="C495" s="80" t="s">
        <v>1839</v>
      </c>
      <c r="D495" s="80" t="s">
        <v>1831</v>
      </c>
      <c r="E495" s="80">
        <v>6</v>
      </c>
      <c r="F495" s="80" t="s">
        <v>1855</v>
      </c>
      <c r="G495" s="80" t="s">
        <v>1878</v>
      </c>
      <c r="H495" s="80" t="s">
        <v>1857</v>
      </c>
      <c r="I495" s="80" t="s">
        <v>1835</v>
      </c>
      <c r="J495" s="80" t="s">
        <v>1858</v>
      </c>
      <c r="K495" s="80">
        <v>2</v>
      </c>
      <c r="L495" s="85">
        <v>17203</v>
      </c>
      <c r="M495" s="80">
        <v>10</v>
      </c>
      <c r="N495" s="80">
        <v>7.5</v>
      </c>
      <c r="O495" s="80" t="s">
        <v>372</v>
      </c>
      <c r="P495" s="80" t="s">
        <v>1844</v>
      </c>
      <c r="Q495" s="80" t="s">
        <v>649</v>
      </c>
      <c r="R495" s="85">
        <f t="shared" si="91"/>
        <v>34406</v>
      </c>
      <c r="S495" s="85">
        <f t="shared" si="92"/>
        <v>3440.6000000000004</v>
      </c>
      <c r="T495" s="85">
        <f t="shared" si="93"/>
        <v>30965.4</v>
      </c>
      <c r="U495" s="80">
        <f t="shared" si="94"/>
        <v>2322.4050000000002</v>
      </c>
      <c r="V495" s="85">
        <f t="shared" si="95"/>
        <v>33287.805</v>
      </c>
      <c r="W495" s="81">
        <v>7.4999999999999997E-2</v>
      </c>
      <c r="X495" s="85">
        <f t="shared" si="103"/>
        <v>2322.4050000000002</v>
      </c>
      <c r="Y495" s="80">
        <v>2000</v>
      </c>
      <c r="Z495" s="85">
        <f t="shared" si="101"/>
        <v>35287.805</v>
      </c>
      <c r="AA495" s="80" t="str" cm="1">
        <f t="array" ref="AA495">_xlfn.IFS(V495&gt;=150000,"High Cost",V495&gt;=0,"Normal Cost")</f>
        <v>Normal Cost</v>
      </c>
      <c r="AB495" s="85">
        <f t="shared" si="96"/>
        <v>3328.7805000000003</v>
      </c>
      <c r="AC495" s="84">
        <f t="shared" si="97"/>
        <v>29959.0245</v>
      </c>
      <c r="AD495" s="80" t="str" cm="1">
        <f t="array" ref="AD495">_xlfn.IFS(E495&gt;=60,"Senior ",E495&gt;=18,"Adult",E495&gt;=0,"Child")</f>
        <v>Child</v>
      </c>
      <c r="AE495" s="80" t="str">
        <f t="shared" si="98"/>
        <v>July</v>
      </c>
      <c r="AF495" s="80" t="str">
        <f t="shared" si="99"/>
        <v>00494</v>
      </c>
      <c r="AG495" s="80" t="str">
        <f t="shared" si="100"/>
        <v>Bello-Female</v>
      </c>
      <c r="AH495" s="85">
        <f t="shared" si="102"/>
        <v>112153.55602395827</v>
      </c>
    </row>
    <row r="496" spans="1:34" x14ac:dyDescent="0.3">
      <c r="A496" s="83">
        <v>45819</v>
      </c>
      <c r="B496" s="80" t="s">
        <v>2369</v>
      </c>
      <c r="C496" s="80" t="s">
        <v>1882</v>
      </c>
      <c r="D496" s="80" t="s">
        <v>1847</v>
      </c>
      <c r="E496" s="80">
        <v>11</v>
      </c>
      <c r="F496" s="80" t="s">
        <v>1840</v>
      </c>
      <c r="G496" s="80" t="s">
        <v>1890</v>
      </c>
      <c r="H496" s="80" t="s">
        <v>1891</v>
      </c>
      <c r="I496" s="80" t="s">
        <v>1835</v>
      </c>
      <c r="J496" s="80" t="s">
        <v>1858</v>
      </c>
      <c r="K496" s="80">
        <v>3</v>
      </c>
      <c r="L496" s="85">
        <v>36173</v>
      </c>
      <c r="M496" s="80">
        <v>0</v>
      </c>
      <c r="N496" s="80">
        <v>7.5</v>
      </c>
      <c r="O496" s="80" t="s">
        <v>392</v>
      </c>
      <c r="P496" s="80" t="s">
        <v>1852</v>
      </c>
      <c r="Q496" s="80" t="s">
        <v>649</v>
      </c>
      <c r="R496" s="85">
        <f t="shared" si="91"/>
        <v>108519</v>
      </c>
      <c r="S496" s="85">
        <f t="shared" si="92"/>
        <v>0</v>
      </c>
      <c r="T496" s="85">
        <f t="shared" si="93"/>
        <v>108519</v>
      </c>
      <c r="U496" s="80">
        <f t="shared" si="94"/>
        <v>8138.9249999999993</v>
      </c>
      <c r="V496" s="85">
        <f t="shared" si="95"/>
        <v>116657.925</v>
      </c>
      <c r="W496" s="81">
        <v>7.4999999999999997E-2</v>
      </c>
      <c r="X496" s="85">
        <f t="shared" si="103"/>
        <v>8138.9249999999993</v>
      </c>
      <c r="Y496" s="80">
        <v>2000</v>
      </c>
      <c r="Z496" s="85">
        <f t="shared" si="101"/>
        <v>118657.925</v>
      </c>
      <c r="AA496" s="80" t="str" cm="1">
        <f t="array" ref="AA496">_xlfn.IFS(V496&gt;=150000,"High Cost",V496&gt;=0,"Normal Cost")</f>
        <v>Normal Cost</v>
      </c>
      <c r="AB496" s="85">
        <f t="shared" si="96"/>
        <v>0</v>
      </c>
      <c r="AC496" s="84">
        <f t="shared" si="97"/>
        <v>116657.925</v>
      </c>
      <c r="AD496" s="80" t="str" cm="1">
        <f t="array" ref="AD496">_xlfn.IFS(E496&gt;=60,"Senior ",E496&gt;=18,"Adult",E496&gt;=0,"Child")</f>
        <v>Child</v>
      </c>
      <c r="AE496" s="80" t="str">
        <f t="shared" si="98"/>
        <v>June</v>
      </c>
      <c r="AF496" s="80" t="str">
        <f t="shared" si="99"/>
        <v>00495</v>
      </c>
      <c r="AG496" s="80" t="str">
        <f t="shared" si="100"/>
        <v>Ifeanyi-Male</v>
      </c>
      <c r="AH496" s="85">
        <f t="shared" si="102"/>
        <v>112153.55602395827</v>
      </c>
    </row>
    <row r="497" spans="1:34" x14ac:dyDescent="0.3">
      <c r="A497" s="83">
        <v>45868</v>
      </c>
      <c r="B497" s="80" t="s">
        <v>2370</v>
      </c>
      <c r="C497" s="80" t="s">
        <v>1877</v>
      </c>
      <c r="D497" s="80" t="s">
        <v>1831</v>
      </c>
      <c r="E497" s="80">
        <v>82</v>
      </c>
      <c r="F497" s="80" t="s">
        <v>1832</v>
      </c>
      <c r="G497" s="80" t="s">
        <v>1860</v>
      </c>
      <c r="H497" s="80" t="s">
        <v>1834</v>
      </c>
      <c r="I497" s="80" t="s">
        <v>1861</v>
      </c>
      <c r="J497" s="80" t="s">
        <v>1836</v>
      </c>
      <c r="K497" s="80">
        <v>4</v>
      </c>
      <c r="L497" s="85">
        <v>74658</v>
      </c>
      <c r="M497" s="80">
        <v>5</v>
      </c>
      <c r="N497" s="80">
        <v>7.5</v>
      </c>
      <c r="O497" s="80" t="s">
        <v>392</v>
      </c>
      <c r="P497" s="80" t="s">
        <v>1837</v>
      </c>
      <c r="Q497" s="80" t="s">
        <v>636</v>
      </c>
      <c r="R497" s="85">
        <f t="shared" si="91"/>
        <v>298632</v>
      </c>
      <c r="S497" s="85">
        <f t="shared" si="92"/>
        <v>14931.6</v>
      </c>
      <c r="T497" s="85">
        <f t="shared" si="93"/>
        <v>283700.40000000002</v>
      </c>
      <c r="U497" s="80">
        <f t="shared" si="94"/>
        <v>21277.530000000002</v>
      </c>
      <c r="V497" s="85">
        <f t="shared" si="95"/>
        <v>304977.93000000005</v>
      </c>
      <c r="W497" s="81">
        <v>7.4999999999999997E-2</v>
      </c>
      <c r="X497" s="85">
        <f t="shared" si="103"/>
        <v>21277.530000000002</v>
      </c>
      <c r="Y497" s="80">
        <v>2000</v>
      </c>
      <c r="Z497" s="85">
        <f t="shared" si="101"/>
        <v>306977.93000000005</v>
      </c>
      <c r="AA497" s="80" t="str" cm="1">
        <f t="array" ref="AA497">_xlfn.IFS(V497&gt;=150000,"High Cost",V497&gt;=0,"Normal Cost")</f>
        <v>High Cost</v>
      </c>
      <c r="AB497" s="85">
        <f t="shared" si="96"/>
        <v>0</v>
      </c>
      <c r="AC497" s="84">
        <f t="shared" si="97"/>
        <v>304977.93000000005</v>
      </c>
      <c r="AD497" s="80" t="str" cm="1">
        <f t="array" ref="AD497">_xlfn.IFS(E497&gt;=60,"Senior ",E497&gt;=18,"Adult",E497&gt;=0,"Child")</f>
        <v xml:space="preserve">Senior </v>
      </c>
      <c r="AE497" s="80" t="str">
        <f t="shared" si="98"/>
        <v>July</v>
      </c>
      <c r="AF497" s="80" t="str">
        <f t="shared" si="99"/>
        <v>00496</v>
      </c>
      <c r="AG497" s="80" t="str">
        <f t="shared" si="100"/>
        <v>Chiamaka-Female</v>
      </c>
      <c r="AH497" s="85">
        <f t="shared" si="102"/>
        <v>112153.55602395827</v>
      </c>
    </row>
    <row r="498" spans="1:34" x14ac:dyDescent="0.3">
      <c r="A498" s="83">
        <v>45831</v>
      </c>
      <c r="B498" s="80" t="s">
        <v>2371</v>
      </c>
      <c r="C498" s="80" t="s">
        <v>1863</v>
      </c>
      <c r="D498" s="80" t="s">
        <v>1831</v>
      </c>
      <c r="E498" s="80">
        <v>37</v>
      </c>
      <c r="F498" s="80" t="s">
        <v>1840</v>
      </c>
      <c r="G498" s="80" t="s">
        <v>1890</v>
      </c>
      <c r="H498" s="80" t="s">
        <v>1891</v>
      </c>
      <c r="I498" s="80" t="s">
        <v>1851</v>
      </c>
      <c r="J498" s="80" t="s">
        <v>1836</v>
      </c>
      <c r="K498" s="80">
        <v>3</v>
      </c>
      <c r="L498" s="85">
        <v>51599</v>
      </c>
      <c r="M498" s="80">
        <v>0</v>
      </c>
      <c r="N498" s="80">
        <v>7.5</v>
      </c>
      <c r="O498" s="80" t="s">
        <v>372</v>
      </c>
      <c r="P498" s="80" t="s">
        <v>1852</v>
      </c>
      <c r="Q498" s="80" t="s">
        <v>643</v>
      </c>
      <c r="R498" s="85">
        <f t="shared" si="91"/>
        <v>154797</v>
      </c>
      <c r="S498" s="85">
        <f t="shared" si="92"/>
        <v>0</v>
      </c>
      <c r="T498" s="85">
        <f t="shared" si="93"/>
        <v>154797</v>
      </c>
      <c r="U498" s="80">
        <f t="shared" si="94"/>
        <v>11609.775</v>
      </c>
      <c r="V498" s="85">
        <f t="shared" si="95"/>
        <v>166406.77499999999</v>
      </c>
      <c r="W498" s="81">
        <v>7.4999999999999997E-2</v>
      </c>
      <c r="X498" s="85">
        <f t="shared" si="103"/>
        <v>11609.775</v>
      </c>
      <c r="Y498" s="80">
        <v>2000</v>
      </c>
      <c r="Z498" s="85">
        <f t="shared" si="101"/>
        <v>168406.77499999999</v>
      </c>
      <c r="AA498" s="80" t="str" cm="1">
        <f t="array" ref="AA498">_xlfn.IFS(V498&gt;=150000,"High Cost",V498&gt;=0,"Normal Cost")</f>
        <v>High Cost</v>
      </c>
      <c r="AB498" s="85">
        <f t="shared" si="96"/>
        <v>0</v>
      </c>
      <c r="AC498" s="84">
        <f t="shared" si="97"/>
        <v>166406.77499999999</v>
      </c>
      <c r="AD498" s="80" t="str" cm="1">
        <f t="array" ref="AD498">_xlfn.IFS(E498&gt;=60,"Senior ",E498&gt;=18,"Adult",E498&gt;=0,"Child")</f>
        <v>Adult</v>
      </c>
      <c r="AE498" s="80" t="str">
        <f t="shared" si="98"/>
        <v>June</v>
      </c>
      <c r="AF498" s="80" t="str">
        <f t="shared" si="99"/>
        <v>00497</v>
      </c>
      <c r="AG498" s="80" t="str">
        <f t="shared" si="100"/>
        <v>Esther-Female</v>
      </c>
      <c r="AH498" s="85">
        <f t="shared" si="102"/>
        <v>112153.55602395827</v>
      </c>
    </row>
    <row r="499" spans="1:34" x14ac:dyDescent="0.3">
      <c r="A499" s="83">
        <v>45834</v>
      </c>
      <c r="B499" s="80" t="s">
        <v>2372</v>
      </c>
      <c r="C499" s="80" t="s">
        <v>1830</v>
      </c>
      <c r="D499" s="80" t="s">
        <v>1847</v>
      </c>
      <c r="E499" s="80">
        <v>47</v>
      </c>
      <c r="F499" s="80" t="s">
        <v>1872</v>
      </c>
      <c r="G499" s="80" t="s">
        <v>1873</v>
      </c>
      <c r="H499" s="80" t="s">
        <v>1874</v>
      </c>
      <c r="I499" s="80" t="s">
        <v>1866</v>
      </c>
      <c r="J499" s="80" t="s">
        <v>1858</v>
      </c>
      <c r="K499" s="80">
        <v>3</v>
      </c>
      <c r="L499" s="85">
        <v>64442</v>
      </c>
      <c r="M499" s="80">
        <v>10</v>
      </c>
      <c r="N499" s="80">
        <v>7.5</v>
      </c>
      <c r="O499" s="80" t="s">
        <v>384</v>
      </c>
      <c r="P499" s="80" t="s">
        <v>1837</v>
      </c>
      <c r="Q499" s="80" t="s">
        <v>643</v>
      </c>
      <c r="R499" s="85">
        <f t="shared" si="91"/>
        <v>193326</v>
      </c>
      <c r="S499" s="85">
        <f t="shared" si="92"/>
        <v>19332.600000000002</v>
      </c>
      <c r="T499" s="85">
        <f t="shared" si="93"/>
        <v>173993.4</v>
      </c>
      <c r="U499" s="80">
        <f t="shared" si="94"/>
        <v>13049.504999999999</v>
      </c>
      <c r="V499" s="85">
        <f t="shared" si="95"/>
        <v>187042.905</v>
      </c>
      <c r="W499" s="81">
        <v>7.4999999999999997E-2</v>
      </c>
      <c r="X499" s="85">
        <f t="shared" si="103"/>
        <v>13049.504999999999</v>
      </c>
      <c r="Y499" s="80">
        <v>2000</v>
      </c>
      <c r="Z499" s="85">
        <f t="shared" si="101"/>
        <v>189042.905</v>
      </c>
      <c r="AA499" s="80" t="str" cm="1">
        <f t="array" ref="AA499">_xlfn.IFS(V499&gt;=150000,"High Cost",V499&gt;=0,"Normal Cost")</f>
        <v>High Cost</v>
      </c>
      <c r="AB499" s="85">
        <f t="shared" si="96"/>
        <v>0</v>
      </c>
      <c r="AC499" s="84">
        <f t="shared" si="97"/>
        <v>187042.905</v>
      </c>
      <c r="AD499" s="80" t="str" cm="1">
        <f t="array" ref="AD499">_xlfn.IFS(E499&gt;=60,"Senior ",E499&gt;=18,"Adult",E499&gt;=0,"Child")</f>
        <v>Adult</v>
      </c>
      <c r="AE499" s="80" t="str">
        <f t="shared" si="98"/>
        <v>June</v>
      </c>
      <c r="AF499" s="80" t="str">
        <f t="shared" si="99"/>
        <v>00498</v>
      </c>
      <c r="AG499" s="80" t="str">
        <f t="shared" si="100"/>
        <v>Joy-Male</v>
      </c>
      <c r="AH499" s="85">
        <f t="shared" si="102"/>
        <v>112153.55602395827</v>
      </c>
    </row>
    <row r="500" spans="1:34" x14ac:dyDescent="0.3">
      <c r="A500" s="83">
        <v>45816</v>
      </c>
      <c r="B500" s="80" t="s">
        <v>2373</v>
      </c>
      <c r="C500" s="80" t="s">
        <v>1882</v>
      </c>
      <c r="D500" s="80" t="s">
        <v>1831</v>
      </c>
      <c r="E500" s="80">
        <v>55</v>
      </c>
      <c r="F500" s="80" t="s">
        <v>1855</v>
      </c>
      <c r="G500" s="80" t="s">
        <v>1878</v>
      </c>
      <c r="H500" s="80" t="s">
        <v>1857</v>
      </c>
      <c r="I500" s="80" t="s">
        <v>1866</v>
      </c>
      <c r="J500" s="80" t="s">
        <v>1848</v>
      </c>
      <c r="K500" s="80">
        <v>1</v>
      </c>
      <c r="L500" s="85">
        <v>72272</v>
      </c>
      <c r="M500" s="80">
        <v>15</v>
      </c>
      <c r="N500" s="80">
        <v>7.5</v>
      </c>
      <c r="O500" s="80" t="s">
        <v>384</v>
      </c>
      <c r="P500" s="80" t="s">
        <v>1852</v>
      </c>
      <c r="Q500" s="80" t="s">
        <v>636</v>
      </c>
      <c r="R500" s="85">
        <f t="shared" si="91"/>
        <v>72272</v>
      </c>
      <c r="S500" s="85">
        <f t="shared" si="92"/>
        <v>10840.8</v>
      </c>
      <c r="T500" s="85">
        <f t="shared" si="93"/>
        <v>61431.199999999997</v>
      </c>
      <c r="U500" s="80">
        <f t="shared" si="94"/>
        <v>4607.3399999999992</v>
      </c>
      <c r="V500" s="85">
        <f t="shared" si="95"/>
        <v>66038.539999999994</v>
      </c>
      <c r="W500" s="81">
        <v>7.4999999999999997E-2</v>
      </c>
      <c r="X500" s="85">
        <f t="shared" si="103"/>
        <v>4607.3399999999992</v>
      </c>
      <c r="Y500" s="80">
        <v>2000</v>
      </c>
      <c r="Z500" s="85">
        <f t="shared" si="101"/>
        <v>68038.539999999994</v>
      </c>
      <c r="AA500" s="80" t="str" cm="1">
        <f t="array" ref="AA500">_xlfn.IFS(V500&gt;=150000,"High Cost",V500&gt;=0,"Normal Cost")</f>
        <v>Normal Cost</v>
      </c>
      <c r="AB500" s="85">
        <f t="shared" si="96"/>
        <v>0</v>
      </c>
      <c r="AC500" s="84">
        <f t="shared" si="97"/>
        <v>66038.539999999994</v>
      </c>
      <c r="AD500" s="80" t="str" cm="1">
        <f t="array" ref="AD500">_xlfn.IFS(E500&gt;=60,"Senior ",E500&gt;=18,"Adult",E500&gt;=0,"Child")</f>
        <v>Adult</v>
      </c>
      <c r="AE500" s="80" t="str">
        <f t="shared" si="98"/>
        <v>June</v>
      </c>
      <c r="AF500" s="80" t="str">
        <f t="shared" si="99"/>
        <v>00499</v>
      </c>
      <c r="AG500" s="80" t="str">
        <f t="shared" si="100"/>
        <v>Ifeanyi-Female</v>
      </c>
      <c r="AH500" s="85">
        <f t="shared" si="102"/>
        <v>112153.55602395827</v>
      </c>
    </row>
    <row r="501" spans="1:34" x14ac:dyDescent="0.3">
      <c r="A501" s="83">
        <v>45827</v>
      </c>
      <c r="B501" s="80" t="s">
        <v>2374</v>
      </c>
      <c r="C501" s="80" t="s">
        <v>1877</v>
      </c>
      <c r="D501" s="80" t="s">
        <v>1831</v>
      </c>
      <c r="E501" s="80">
        <v>15</v>
      </c>
      <c r="F501" s="80" t="s">
        <v>1855</v>
      </c>
      <c r="G501" s="80" t="s">
        <v>1856</v>
      </c>
      <c r="H501" s="80" t="s">
        <v>1857</v>
      </c>
      <c r="I501" s="80" t="s">
        <v>1861</v>
      </c>
      <c r="J501" s="80" t="s">
        <v>1848</v>
      </c>
      <c r="K501" s="80">
        <v>1</v>
      </c>
      <c r="L501" s="85">
        <v>34487</v>
      </c>
      <c r="M501" s="80">
        <v>5</v>
      </c>
      <c r="N501" s="80">
        <v>7.5</v>
      </c>
      <c r="O501" s="80" t="s">
        <v>384</v>
      </c>
      <c r="P501" s="80" t="s">
        <v>1852</v>
      </c>
      <c r="Q501" s="80" t="s">
        <v>665</v>
      </c>
      <c r="R501" s="85">
        <f t="shared" si="91"/>
        <v>34487</v>
      </c>
      <c r="S501" s="85">
        <f t="shared" si="92"/>
        <v>1724.3500000000001</v>
      </c>
      <c r="T501" s="85">
        <f t="shared" si="93"/>
        <v>32762.65</v>
      </c>
      <c r="U501" s="80">
        <f t="shared" si="94"/>
        <v>2457.19875</v>
      </c>
      <c r="V501" s="85">
        <f t="shared" si="95"/>
        <v>35219.848750000005</v>
      </c>
      <c r="W501" s="81">
        <v>7.4999999999999997E-2</v>
      </c>
      <c r="X501" s="85">
        <f t="shared" si="103"/>
        <v>2457.19875</v>
      </c>
      <c r="Y501" s="80">
        <v>2000</v>
      </c>
      <c r="Z501" s="85">
        <f t="shared" si="101"/>
        <v>37219.848750000005</v>
      </c>
      <c r="AA501" s="80" t="str" cm="1">
        <f t="array" ref="AA501">_xlfn.IFS(V501&gt;=150000,"High Cost",V501&gt;=0,"Normal Cost")</f>
        <v>Normal Cost</v>
      </c>
      <c r="AB501" s="85">
        <f t="shared" si="96"/>
        <v>0</v>
      </c>
      <c r="AC501" s="84">
        <f t="shared" si="97"/>
        <v>35219.848750000005</v>
      </c>
      <c r="AD501" s="80" t="str" cm="1">
        <f t="array" ref="AD501">_xlfn.IFS(E501&gt;=60,"Senior ",E501&gt;=18,"Adult",E501&gt;=0,"Child")</f>
        <v>Child</v>
      </c>
      <c r="AE501" s="80" t="str">
        <f t="shared" si="98"/>
        <v>June</v>
      </c>
      <c r="AF501" s="80" t="str">
        <f t="shared" si="99"/>
        <v>00500</v>
      </c>
      <c r="AG501" s="80" t="str">
        <f t="shared" si="100"/>
        <v>Chiamaka-Female</v>
      </c>
      <c r="AH501" s="85">
        <f t="shared" si="102"/>
        <v>112153.55602395827</v>
      </c>
    </row>
    <row r="502" spans="1:34" x14ac:dyDescent="0.3">
      <c r="A502" s="83">
        <v>45864</v>
      </c>
      <c r="B502" s="80" t="s">
        <v>2375</v>
      </c>
      <c r="C502" s="80" t="s">
        <v>1839</v>
      </c>
      <c r="D502" s="80" t="s">
        <v>1831</v>
      </c>
      <c r="E502" s="80">
        <v>39</v>
      </c>
      <c r="F502" s="80" t="s">
        <v>1872</v>
      </c>
      <c r="G502" s="80" t="s">
        <v>1873</v>
      </c>
      <c r="H502" s="80" t="s">
        <v>1874</v>
      </c>
      <c r="I502" s="80" t="s">
        <v>1835</v>
      </c>
      <c r="J502" s="80" t="s">
        <v>1848</v>
      </c>
      <c r="K502" s="80">
        <v>3</v>
      </c>
      <c r="L502" s="85">
        <v>25193</v>
      </c>
      <c r="M502" s="80">
        <v>10</v>
      </c>
      <c r="N502" s="80">
        <v>7.5</v>
      </c>
      <c r="O502" s="80" t="s">
        <v>392</v>
      </c>
      <c r="P502" s="80" t="s">
        <v>1852</v>
      </c>
      <c r="Q502" s="80" t="s">
        <v>649</v>
      </c>
      <c r="R502" s="85">
        <f t="shared" si="91"/>
        <v>75579</v>
      </c>
      <c r="S502" s="85">
        <f t="shared" si="92"/>
        <v>7557.9000000000005</v>
      </c>
      <c r="T502" s="85">
        <f t="shared" si="93"/>
        <v>68021.100000000006</v>
      </c>
      <c r="U502" s="80">
        <f t="shared" si="94"/>
        <v>5101.5825000000004</v>
      </c>
      <c r="V502" s="85">
        <f t="shared" si="95"/>
        <v>73122.68250000001</v>
      </c>
      <c r="W502" s="81">
        <v>7.4999999999999997E-2</v>
      </c>
      <c r="X502" s="85">
        <f t="shared" si="103"/>
        <v>5101.5825000000004</v>
      </c>
      <c r="Y502" s="80">
        <v>2000</v>
      </c>
      <c r="Z502" s="85">
        <f t="shared" si="101"/>
        <v>75122.68250000001</v>
      </c>
      <c r="AA502" s="80" t="str" cm="1">
        <f t="array" ref="AA502">_xlfn.IFS(V502&gt;=150000,"High Cost",V502&gt;=0,"Normal Cost")</f>
        <v>Normal Cost</v>
      </c>
      <c r="AB502" s="85">
        <f t="shared" si="96"/>
        <v>0</v>
      </c>
      <c r="AC502" s="84">
        <f t="shared" si="97"/>
        <v>73122.68250000001</v>
      </c>
      <c r="AD502" s="80" t="str" cm="1">
        <f t="array" ref="AD502">_xlfn.IFS(E502&gt;=60,"Senior ",E502&gt;=18,"Adult",E502&gt;=0,"Child")</f>
        <v>Adult</v>
      </c>
      <c r="AE502" s="80" t="str">
        <f t="shared" si="98"/>
        <v>July</v>
      </c>
      <c r="AF502" s="80" t="str">
        <f t="shared" si="99"/>
        <v>00501</v>
      </c>
      <c r="AG502" s="80" t="str">
        <f t="shared" si="100"/>
        <v>Bello-Female</v>
      </c>
      <c r="AH502" s="85">
        <f t="shared" si="102"/>
        <v>112153.55602395827</v>
      </c>
    </row>
    <row r="503" spans="1:34" x14ac:dyDescent="0.3">
      <c r="A503" s="83">
        <v>45815</v>
      </c>
      <c r="B503" s="80" t="s">
        <v>2376</v>
      </c>
      <c r="C503" s="80" t="s">
        <v>1830</v>
      </c>
      <c r="D503" s="80" t="s">
        <v>1847</v>
      </c>
      <c r="E503" s="80">
        <v>37</v>
      </c>
      <c r="F503" s="80" t="s">
        <v>1855</v>
      </c>
      <c r="G503" s="80" t="s">
        <v>1878</v>
      </c>
      <c r="H503" s="80" t="s">
        <v>1857</v>
      </c>
      <c r="I503" s="80" t="s">
        <v>1843</v>
      </c>
      <c r="J503" s="80" t="s">
        <v>1836</v>
      </c>
      <c r="K503" s="80">
        <v>1</v>
      </c>
      <c r="L503" s="85">
        <v>10800</v>
      </c>
      <c r="M503" s="80">
        <v>0</v>
      </c>
      <c r="N503" s="80">
        <v>7.5</v>
      </c>
      <c r="O503" s="80" t="s">
        <v>384</v>
      </c>
      <c r="P503" s="80" t="s">
        <v>1844</v>
      </c>
      <c r="Q503" s="80" t="s">
        <v>665</v>
      </c>
      <c r="R503" s="85">
        <f t="shared" si="91"/>
        <v>10800</v>
      </c>
      <c r="S503" s="85">
        <f t="shared" si="92"/>
        <v>0</v>
      </c>
      <c r="T503" s="85">
        <f t="shared" si="93"/>
        <v>10800</v>
      </c>
      <c r="U503" s="80">
        <f t="shared" si="94"/>
        <v>810</v>
      </c>
      <c r="V503" s="85">
        <f t="shared" si="95"/>
        <v>11610</v>
      </c>
      <c r="W503" s="81">
        <v>7.4999999999999997E-2</v>
      </c>
      <c r="X503" s="85">
        <f t="shared" si="103"/>
        <v>810</v>
      </c>
      <c r="Y503" s="80">
        <v>2000</v>
      </c>
      <c r="Z503" s="85">
        <f t="shared" si="101"/>
        <v>13610</v>
      </c>
      <c r="AA503" s="80" t="str" cm="1">
        <f t="array" ref="AA503">_xlfn.IFS(V503&gt;=150000,"High Cost",V503&gt;=0,"Normal Cost")</f>
        <v>Normal Cost</v>
      </c>
      <c r="AB503" s="85">
        <f t="shared" si="96"/>
        <v>1161</v>
      </c>
      <c r="AC503" s="84">
        <f t="shared" si="97"/>
        <v>10449</v>
      </c>
      <c r="AD503" s="80" t="str" cm="1">
        <f t="array" ref="AD503">_xlfn.IFS(E503&gt;=60,"Senior ",E503&gt;=18,"Adult",E503&gt;=0,"Child")</f>
        <v>Adult</v>
      </c>
      <c r="AE503" s="80" t="str">
        <f t="shared" si="98"/>
        <v>June</v>
      </c>
      <c r="AF503" s="80" t="str">
        <f t="shared" si="99"/>
        <v>00502</v>
      </c>
      <c r="AG503" s="80" t="str">
        <f t="shared" si="100"/>
        <v>Joy-Male</v>
      </c>
      <c r="AH503" s="85">
        <f t="shared" si="102"/>
        <v>112153.55602395827</v>
      </c>
    </row>
    <row r="504" spans="1:34" x14ac:dyDescent="0.3">
      <c r="A504" s="83">
        <v>45867</v>
      </c>
      <c r="B504" s="80" t="s">
        <v>2377</v>
      </c>
      <c r="C504" s="80" t="s">
        <v>1863</v>
      </c>
      <c r="D504" s="80" t="s">
        <v>1847</v>
      </c>
      <c r="E504" s="80">
        <v>13</v>
      </c>
      <c r="F504" s="80" t="s">
        <v>1864</v>
      </c>
      <c r="G504" s="80" t="s">
        <v>1865</v>
      </c>
      <c r="H504" s="80" t="s">
        <v>1842</v>
      </c>
      <c r="I504" s="80" t="s">
        <v>1861</v>
      </c>
      <c r="J504" s="80" t="s">
        <v>1858</v>
      </c>
      <c r="K504" s="80">
        <v>4</v>
      </c>
      <c r="L504" s="85">
        <v>37992</v>
      </c>
      <c r="M504" s="80">
        <v>15</v>
      </c>
      <c r="N504" s="80">
        <v>7.5</v>
      </c>
      <c r="O504" s="80" t="s">
        <v>372</v>
      </c>
      <c r="P504" s="80" t="s">
        <v>1844</v>
      </c>
      <c r="Q504" s="80" t="s">
        <v>649</v>
      </c>
      <c r="R504" s="85">
        <f t="shared" si="91"/>
        <v>151968</v>
      </c>
      <c r="S504" s="85">
        <f t="shared" si="92"/>
        <v>22795.200000000001</v>
      </c>
      <c r="T504" s="85">
        <f t="shared" si="93"/>
        <v>129172.8</v>
      </c>
      <c r="U504" s="80">
        <f t="shared" si="94"/>
        <v>9687.9599999999991</v>
      </c>
      <c r="V504" s="85">
        <f t="shared" si="95"/>
        <v>138860.76</v>
      </c>
      <c r="W504" s="81">
        <v>7.4999999999999997E-2</v>
      </c>
      <c r="X504" s="85">
        <f t="shared" si="103"/>
        <v>9687.9599999999991</v>
      </c>
      <c r="Y504" s="80">
        <v>2000</v>
      </c>
      <c r="Z504" s="85">
        <f t="shared" si="101"/>
        <v>140860.76</v>
      </c>
      <c r="AA504" s="80" t="str" cm="1">
        <f t="array" ref="AA504">_xlfn.IFS(V504&gt;=150000,"High Cost",V504&gt;=0,"Normal Cost")</f>
        <v>Normal Cost</v>
      </c>
      <c r="AB504" s="85">
        <f t="shared" si="96"/>
        <v>13886.076000000001</v>
      </c>
      <c r="AC504" s="84">
        <f t="shared" si="97"/>
        <v>124974.68400000001</v>
      </c>
      <c r="AD504" s="80" t="str" cm="1">
        <f t="array" ref="AD504">_xlfn.IFS(E504&gt;=60,"Senior ",E504&gt;=18,"Adult",E504&gt;=0,"Child")</f>
        <v>Child</v>
      </c>
      <c r="AE504" s="80" t="str">
        <f t="shared" si="98"/>
        <v>July</v>
      </c>
      <c r="AF504" s="80" t="str">
        <f t="shared" si="99"/>
        <v>00503</v>
      </c>
      <c r="AG504" s="80" t="str">
        <f t="shared" si="100"/>
        <v>Esther-Male</v>
      </c>
      <c r="AH504" s="85">
        <f t="shared" si="102"/>
        <v>112153.55602395827</v>
      </c>
    </row>
    <row r="505" spans="1:34" x14ac:dyDescent="0.3">
      <c r="A505" s="83">
        <v>45867</v>
      </c>
      <c r="B505" s="80" t="s">
        <v>2378</v>
      </c>
      <c r="C505" s="80" t="s">
        <v>1839</v>
      </c>
      <c r="D505" s="80" t="s">
        <v>1831</v>
      </c>
      <c r="E505" s="80">
        <v>12</v>
      </c>
      <c r="F505" s="80" t="s">
        <v>1855</v>
      </c>
      <c r="G505" s="80" t="s">
        <v>1878</v>
      </c>
      <c r="H505" s="80" t="s">
        <v>1857</v>
      </c>
      <c r="I505" s="80" t="s">
        <v>1851</v>
      </c>
      <c r="J505" s="80" t="s">
        <v>1858</v>
      </c>
      <c r="K505" s="80">
        <v>4</v>
      </c>
      <c r="L505" s="85">
        <v>28529</v>
      </c>
      <c r="M505" s="80">
        <v>10</v>
      </c>
      <c r="N505" s="80">
        <v>7.5</v>
      </c>
      <c r="O505" s="80" t="s">
        <v>384</v>
      </c>
      <c r="P505" s="80" t="s">
        <v>1837</v>
      </c>
      <c r="Q505" s="80" t="s">
        <v>665</v>
      </c>
      <c r="R505" s="85">
        <f t="shared" si="91"/>
        <v>114116</v>
      </c>
      <c r="S505" s="85">
        <f t="shared" si="92"/>
        <v>11411.6</v>
      </c>
      <c r="T505" s="85">
        <f t="shared" si="93"/>
        <v>102704.4</v>
      </c>
      <c r="U505" s="80">
        <f t="shared" si="94"/>
        <v>7702.829999999999</v>
      </c>
      <c r="V505" s="85">
        <f t="shared" si="95"/>
        <v>110407.23</v>
      </c>
      <c r="W505" s="81">
        <v>7.4999999999999997E-2</v>
      </c>
      <c r="X505" s="85">
        <f t="shared" si="103"/>
        <v>7702.829999999999</v>
      </c>
      <c r="Y505" s="80">
        <v>2000</v>
      </c>
      <c r="Z505" s="85">
        <f t="shared" si="101"/>
        <v>112407.23</v>
      </c>
      <c r="AA505" s="80" t="str" cm="1">
        <f t="array" ref="AA505">_xlfn.IFS(V505&gt;=150000,"High Cost",V505&gt;=0,"Normal Cost")</f>
        <v>Normal Cost</v>
      </c>
      <c r="AB505" s="85">
        <f t="shared" si="96"/>
        <v>0</v>
      </c>
      <c r="AC505" s="84">
        <f t="shared" si="97"/>
        <v>110407.23</v>
      </c>
      <c r="AD505" s="80" t="str" cm="1">
        <f t="array" ref="AD505">_xlfn.IFS(E505&gt;=60,"Senior ",E505&gt;=18,"Adult",E505&gt;=0,"Child")</f>
        <v>Child</v>
      </c>
      <c r="AE505" s="80" t="str">
        <f t="shared" si="98"/>
        <v>July</v>
      </c>
      <c r="AF505" s="80" t="str">
        <f t="shared" si="99"/>
        <v>00504</v>
      </c>
      <c r="AG505" s="80" t="str">
        <f t="shared" si="100"/>
        <v>Bello-Female</v>
      </c>
      <c r="AH505" s="85">
        <f t="shared" si="102"/>
        <v>112153.55602395827</v>
      </c>
    </row>
    <row r="506" spans="1:34" x14ac:dyDescent="0.3">
      <c r="A506" s="83">
        <v>45849</v>
      </c>
      <c r="B506" s="80" t="s">
        <v>2379</v>
      </c>
      <c r="C506" s="80" t="s">
        <v>1882</v>
      </c>
      <c r="D506" s="80" t="s">
        <v>1847</v>
      </c>
      <c r="E506" s="80">
        <v>36</v>
      </c>
      <c r="F506" s="80" t="s">
        <v>1872</v>
      </c>
      <c r="G506" s="80" t="s">
        <v>1873</v>
      </c>
      <c r="H506" s="80" t="s">
        <v>1874</v>
      </c>
      <c r="I506" s="80" t="s">
        <v>1866</v>
      </c>
      <c r="J506" s="80" t="s">
        <v>1836</v>
      </c>
      <c r="K506" s="80">
        <v>1</v>
      </c>
      <c r="L506" s="85">
        <v>56607</v>
      </c>
      <c r="M506" s="80">
        <v>5</v>
      </c>
      <c r="N506" s="80">
        <v>7.5</v>
      </c>
      <c r="O506" s="80" t="s">
        <v>384</v>
      </c>
      <c r="P506" s="80" t="s">
        <v>1852</v>
      </c>
      <c r="Q506" s="80" t="s">
        <v>643</v>
      </c>
      <c r="R506" s="85">
        <f t="shared" si="91"/>
        <v>56607</v>
      </c>
      <c r="S506" s="85">
        <f t="shared" si="92"/>
        <v>2830.3500000000004</v>
      </c>
      <c r="T506" s="85">
        <f t="shared" si="93"/>
        <v>53776.65</v>
      </c>
      <c r="U506" s="80">
        <f t="shared" si="94"/>
        <v>4033.2487499999997</v>
      </c>
      <c r="V506" s="85">
        <f t="shared" si="95"/>
        <v>57809.89875</v>
      </c>
      <c r="W506" s="81">
        <v>7.4999999999999997E-2</v>
      </c>
      <c r="X506" s="85">
        <f t="shared" si="103"/>
        <v>4033.2487499999997</v>
      </c>
      <c r="Y506" s="80">
        <v>2000</v>
      </c>
      <c r="Z506" s="85">
        <f t="shared" si="101"/>
        <v>59809.89875</v>
      </c>
      <c r="AA506" s="80" t="str" cm="1">
        <f t="array" ref="AA506">_xlfn.IFS(V506&gt;=150000,"High Cost",V506&gt;=0,"Normal Cost")</f>
        <v>Normal Cost</v>
      </c>
      <c r="AB506" s="85">
        <f t="shared" si="96"/>
        <v>0</v>
      </c>
      <c r="AC506" s="84">
        <f t="shared" si="97"/>
        <v>57809.89875</v>
      </c>
      <c r="AD506" s="80" t="str" cm="1">
        <f t="array" ref="AD506">_xlfn.IFS(E506&gt;=60,"Senior ",E506&gt;=18,"Adult",E506&gt;=0,"Child")</f>
        <v>Adult</v>
      </c>
      <c r="AE506" s="80" t="str">
        <f t="shared" si="98"/>
        <v>July</v>
      </c>
      <c r="AF506" s="80" t="str">
        <f t="shared" si="99"/>
        <v>00505</v>
      </c>
      <c r="AG506" s="80" t="str">
        <f t="shared" si="100"/>
        <v>Ifeanyi-Male</v>
      </c>
      <c r="AH506" s="85">
        <f t="shared" si="102"/>
        <v>112153.55602395827</v>
      </c>
    </row>
    <row r="507" spans="1:34" x14ac:dyDescent="0.3">
      <c r="A507" s="83">
        <v>45846</v>
      </c>
      <c r="B507" s="80" t="s">
        <v>2380</v>
      </c>
      <c r="C507" s="80" t="s">
        <v>1877</v>
      </c>
      <c r="D507" s="80" t="s">
        <v>1847</v>
      </c>
      <c r="E507" s="80">
        <v>33</v>
      </c>
      <c r="F507" s="80" t="s">
        <v>1855</v>
      </c>
      <c r="G507" s="80" t="s">
        <v>1878</v>
      </c>
      <c r="H507" s="80" t="s">
        <v>1857</v>
      </c>
      <c r="I507" s="80" t="s">
        <v>1843</v>
      </c>
      <c r="J507" s="80" t="s">
        <v>1858</v>
      </c>
      <c r="K507" s="80">
        <v>4</v>
      </c>
      <c r="L507" s="85">
        <v>14727</v>
      </c>
      <c r="M507" s="80">
        <v>15</v>
      </c>
      <c r="N507" s="80">
        <v>7.5</v>
      </c>
      <c r="O507" s="80" t="s">
        <v>372</v>
      </c>
      <c r="P507" s="80" t="s">
        <v>1844</v>
      </c>
      <c r="Q507" s="80" t="s">
        <v>649</v>
      </c>
      <c r="R507" s="85">
        <f t="shared" si="91"/>
        <v>58908</v>
      </c>
      <c r="S507" s="85">
        <f t="shared" si="92"/>
        <v>8836.1999999999989</v>
      </c>
      <c r="T507" s="85">
        <f t="shared" si="93"/>
        <v>50071.8</v>
      </c>
      <c r="U507" s="80">
        <f t="shared" si="94"/>
        <v>3755.3850000000002</v>
      </c>
      <c r="V507" s="85">
        <f t="shared" si="95"/>
        <v>53827.185000000005</v>
      </c>
      <c r="W507" s="81">
        <v>7.4999999999999997E-2</v>
      </c>
      <c r="X507" s="85">
        <f t="shared" si="103"/>
        <v>3755.3850000000002</v>
      </c>
      <c r="Y507" s="80">
        <v>2000</v>
      </c>
      <c r="Z507" s="85">
        <f t="shared" si="101"/>
        <v>55827.185000000005</v>
      </c>
      <c r="AA507" s="80" t="str" cm="1">
        <f t="array" ref="AA507">_xlfn.IFS(V507&gt;=150000,"High Cost",V507&gt;=0,"Normal Cost")</f>
        <v>Normal Cost</v>
      </c>
      <c r="AB507" s="85">
        <f t="shared" si="96"/>
        <v>5382.7185000000009</v>
      </c>
      <c r="AC507" s="84">
        <f t="shared" si="97"/>
        <v>48444.466500000002</v>
      </c>
      <c r="AD507" s="80" t="str" cm="1">
        <f t="array" ref="AD507">_xlfn.IFS(E507&gt;=60,"Senior ",E507&gt;=18,"Adult",E507&gt;=0,"Child")</f>
        <v>Adult</v>
      </c>
      <c r="AE507" s="80" t="str">
        <f t="shared" si="98"/>
        <v>July</v>
      </c>
      <c r="AF507" s="80" t="str">
        <f t="shared" si="99"/>
        <v>00506</v>
      </c>
      <c r="AG507" s="80" t="str">
        <f t="shared" si="100"/>
        <v>Chiamaka-Male</v>
      </c>
      <c r="AH507" s="85">
        <f t="shared" si="102"/>
        <v>112153.55602395827</v>
      </c>
    </row>
    <row r="508" spans="1:34" x14ac:dyDescent="0.3">
      <c r="A508" s="83">
        <v>45821</v>
      </c>
      <c r="B508" s="80" t="s">
        <v>2381</v>
      </c>
      <c r="C508" s="80" t="s">
        <v>1877</v>
      </c>
      <c r="D508" s="80" t="s">
        <v>1831</v>
      </c>
      <c r="E508" s="80">
        <v>1</v>
      </c>
      <c r="F508" s="80" t="s">
        <v>1864</v>
      </c>
      <c r="G508" s="80" t="s">
        <v>1868</v>
      </c>
      <c r="H508" s="80" t="s">
        <v>1869</v>
      </c>
      <c r="I508" s="80" t="s">
        <v>1866</v>
      </c>
      <c r="J508" s="80" t="s">
        <v>1848</v>
      </c>
      <c r="K508" s="80">
        <v>1</v>
      </c>
      <c r="L508" s="85">
        <v>20502</v>
      </c>
      <c r="M508" s="80">
        <v>15</v>
      </c>
      <c r="N508" s="80">
        <v>7.5</v>
      </c>
      <c r="O508" s="80" t="s">
        <v>372</v>
      </c>
      <c r="P508" s="80" t="s">
        <v>1837</v>
      </c>
      <c r="Q508" s="80" t="s">
        <v>643</v>
      </c>
      <c r="R508" s="85">
        <f t="shared" si="91"/>
        <v>20502</v>
      </c>
      <c r="S508" s="85">
        <f t="shared" si="92"/>
        <v>3075.2999999999997</v>
      </c>
      <c r="T508" s="85">
        <f t="shared" si="93"/>
        <v>17426.7</v>
      </c>
      <c r="U508" s="80">
        <f t="shared" si="94"/>
        <v>1307.0025000000001</v>
      </c>
      <c r="V508" s="85">
        <f t="shared" si="95"/>
        <v>18733.702499999999</v>
      </c>
      <c r="W508" s="81">
        <v>7.4999999999999997E-2</v>
      </c>
      <c r="X508" s="85">
        <f t="shared" si="103"/>
        <v>1307.0025000000001</v>
      </c>
      <c r="Y508" s="80">
        <v>2000</v>
      </c>
      <c r="Z508" s="85">
        <f t="shared" si="101"/>
        <v>20733.702499999999</v>
      </c>
      <c r="AA508" s="80" t="str" cm="1">
        <f t="array" ref="AA508">_xlfn.IFS(V508&gt;=150000,"High Cost",V508&gt;=0,"Normal Cost")</f>
        <v>Normal Cost</v>
      </c>
      <c r="AB508" s="85">
        <f t="shared" si="96"/>
        <v>0</v>
      </c>
      <c r="AC508" s="84">
        <f t="shared" si="97"/>
        <v>18733.702499999999</v>
      </c>
      <c r="AD508" s="80" t="str" cm="1">
        <f t="array" ref="AD508">_xlfn.IFS(E508&gt;=60,"Senior ",E508&gt;=18,"Adult",E508&gt;=0,"Child")</f>
        <v>Child</v>
      </c>
      <c r="AE508" s="80" t="str">
        <f t="shared" si="98"/>
        <v>June</v>
      </c>
      <c r="AF508" s="80" t="str">
        <f t="shared" si="99"/>
        <v>00507</v>
      </c>
      <c r="AG508" s="80" t="str">
        <f t="shared" si="100"/>
        <v>Chiamaka-Female</v>
      </c>
      <c r="AH508" s="85">
        <f t="shared" si="102"/>
        <v>112153.55602395827</v>
      </c>
    </row>
    <row r="509" spans="1:34" x14ac:dyDescent="0.3">
      <c r="A509" s="83">
        <v>45838</v>
      </c>
      <c r="B509" s="80" t="s">
        <v>2382</v>
      </c>
      <c r="C509" s="80" t="s">
        <v>1877</v>
      </c>
      <c r="D509" s="80" t="s">
        <v>1847</v>
      </c>
      <c r="E509" s="80">
        <v>17</v>
      </c>
      <c r="F509" s="80" t="s">
        <v>1864</v>
      </c>
      <c r="G509" s="80" t="s">
        <v>1865</v>
      </c>
      <c r="H509" s="80" t="s">
        <v>1842</v>
      </c>
      <c r="I509" s="80" t="s">
        <v>1843</v>
      </c>
      <c r="J509" s="80" t="s">
        <v>1858</v>
      </c>
      <c r="K509" s="80">
        <v>4</v>
      </c>
      <c r="L509" s="85">
        <v>12372</v>
      </c>
      <c r="M509" s="80">
        <v>5</v>
      </c>
      <c r="N509" s="80">
        <v>7.5</v>
      </c>
      <c r="O509" s="80" t="s">
        <v>372</v>
      </c>
      <c r="P509" s="80" t="s">
        <v>1844</v>
      </c>
      <c r="Q509" s="80" t="s">
        <v>643</v>
      </c>
      <c r="R509" s="85">
        <f t="shared" si="91"/>
        <v>49488</v>
      </c>
      <c r="S509" s="85">
        <f t="shared" si="92"/>
        <v>2474.4</v>
      </c>
      <c r="T509" s="85">
        <f t="shared" si="93"/>
        <v>47013.599999999999</v>
      </c>
      <c r="U509" s="80">
        <f t="shared" si="94"/>
        <v>3526.02</v>
      </c>
      <c r="V509" s="85">
        <f t="shared" si="95"/>
        <v>50539.619999999995</v>
      </c>
      <c r="W509" s="81">
        <v>7.4999999999999997E-2</v>
      </c>
      <c r="X509" s="85">
        <f t="shared" si="103"/>
        <v>3526.02</v>
      </c>
      <c r="Y509" s="80">
        <v>2000</v>
      </c>
      <c r="Z509" s="85">
        <f t="shared" si="101"/>
        <v>52539.619999999995</v>
      </c>
      <c r="AA509" s="80" t="str" cm="1">
        <f t="array" ref="AA509">_xlfn.IFS(V509&gt;=150000,"High Cost",V509&gt;=0,"Normal Cost")</f>
        <v>Normal Cost</v>
      </c>
      <c r="AB509" s="85">
        <f t="shared" si="96"/>
        <v>5053.9619999999995</v>
      </c>
      <c r="AC509" s="84">
        <f t="shared" si="97"/>
        <v>45485.657999999996</v>
      </c>
      <c r="AD509" s="80" t="str" cm="1">
        <f t="array" ref="AD509">_xlfn.IFS(E509&gt;=60,"Senior ",E509&gt;=18,"Adult",E509&gt;=0,"Child")</f>
        <v>Child</v>
      </c>
      <c r="AE509" s="80" t="str">
        <f t="shared" si="98"/>
        <v>June</v>
      </c>
      <c r="AF509" s="80" t="str">
        <f t="shared" si="99"/>
        <v>00508</v>
      </c>
      <c r="AG509" s="80" t="str">
        <f t="shared" si="100"/>
        <v>Chiamaka-Male</v>
      </c>
      <c r="AH509" s="85">
        <f t="shared" si="102"/>
        <v>112153.55602395827</v>
      </c>
    </row>
    <row r="510" spans="1:34" x14ac:dyDescent="0.3">
      <c r="A510" s="83">
        <v>45823</v>
      </c>
      <c r="B510" s="80" t="s">
        <v>2383</v>
      </c>
      <c r="C510" s="80" t="s">
        <v>1830</v>
      </c>
      <c r="D510" s="80" t="s">
        <v>1847</v>
      </c>
      <c r="E510" s="80">
        <v>22</v>
      </c>
      <c r="F510" s="80" t="s">
        <v>1872</v>
      </c>
      <c r="G510" s="80" t="s">
        <v>1886</v>
      </c>
      <c r="H510" s="80" t="s">
        <v>1887</v>
      </c>
      <c r="I510" s="80" t="s">
        <v>1861</v>
      </c>
      <c r="J510" s="80" t="s">
        <v>1848</v>
      </c>
      <c r="K510" s="80">
        <v>5</v>
      </c>
      <c r="L510" s="85">
        <v>72020</v>
      </c>
      <c r="M510" s="80">
        <v>15</v>
      </c>
      <c r="N510" s="80">
        <v>7.5</v>
      </c>
      <c r="O510" s="80" t="s">
        <v>372</v>
      </c>
      <c r="P510" s="80" t="s">
        <v>1852</v>
      </c>
      <c r="Q510" s="80" t="s">
        <v>643</v>
      </c>
      <c r="R510" s="85">
        <f t="shared" si="91"/>
        <v>360100</v>
      </c>
      <c r="S510" s="85">
        <f t="shared" si="92"/>
        <v>54015</v>
      </c>
      <c r="T510" s="85">
        <f t="shared" si="93"/>
        <v>306085</v>
      </c>
      <c r="U510" s="80">
        <f t="shared" si="94"/>
        <v>22956.375</v>
      </c>
      <c r="V510" s="85">
        <f t="shared" si="95"/>
        <v>329041.375</v>
      </c>
      <c r="W510" s="81">
        <v>7.4999999999999997E-2</v>
      </c>
      <c r="X510" s="85">
        <f t="shared" si="103"/>
        <v>22956.375</v>
      </c>
      <c r="Y510" s="80">
        <v>2000</v>
      </c>
      <c r="Z510" s="85">
        <f t="shared" si="101"/>
        <v>331041.375</v>
      </c>
      <c r="AA510" s="80" t="str" cm="1">
        <f t="array" ref="AA510">_xlfn.IFS(V510&gt;=150000,"High Cost",V510&gt;=0,"Normal Cost")</f>
        <v>High Cost</v>
      </c>
      <c r="AB510" s="85">
        <f t="shared" si="96"/>
        <v>0</v>
      </c>
      <c r="AC510" s="84">
        <f t="shared" si="97"/>
        <v>329041.375</v>
      </c>
      <c r="AD510" s="80" t="str" cm="1">
        <f t="array" ref="AD510">_xlfn.IFS(E510&gt;=60,"Senior ",E510&gt;=18,"Adult",E510&gt;=0,"Child")</f>
        <v>Adult</v>
      </c>
      <c r="AE510" s="80" t="str">
        <f t="shared" si="98"/>
        <v>June</v>
      </c>
      <c r="AF510" s="80" t="str">
        <f t="shared" si="99"/>
        <v>00509</v>
      </c>
      <c r="AG510" s="80" t="str">
        <f t="shared" si="100"/>
        <v>Joy-Male</v>
      </c>
      <c r="AH510" s="85">
        <f t="shared" si="102"/>
        <v>112153.55602395827</v>
      </c>
    </row>
    <row r="511" spans="1:34" x14ac:dyDescent="0.3">
      <c r="A511" s="83">
        <v>45825</v>
      </c>
      <c r="B511" s="80" t="s">
        <v>2384</v>
      </c>
      <c r="C511" s="80" t="s">
        <v>1839</v>
      </c>
      <c r="D511" s="80" t="s">
        <v>1847</v>
      </c>
      <c r="E511" s="80">
        <v>81</v>
      </c>
      <c r="F511" s="80" t="s">
        <v>1872</v>
      </c>
      <c r="G511" s="80" t="s">
        <v>1873</v>
      </c>
      <c r="H511" s="80" t="s">
        <v>1874</v>
      </c>
      <c r="I511" s="80" t="s">
        <v>1866</v>
      </c>
      <c r="J511" s="80" t="s">
        <v>1836</v>
      </c>
      <c r="K511" s="80">
        <v>5</v>
      </c>
      <c r="L511" s="85">
        <v>10172</v>
      </c>
      <c r="M511" s="80">
        <v>10</v>
      </c>
      <c r="N511" s="80">
        <v>7.5</v>
      </c>
      <c r="O511" s="80" t="s">
        <v>392</v>
      </c>
      <c r="P511" s="80" t="s">
        <v>1852</v>
      </c>
      <c r="Q511" s="80" t="s">
        <v>643</v>
      </c>
      <c r="R511" s="85">
        <f t="shared" si="91"/>
        <v>50860</v>
      </c>
      <c r="S511" s="85">
        <f t="shared" si="92"/>
        <v>5086</v>
      </c>
      <c r="T511" s="85">
        <f t="shared" si="93"/>
        <v>45774</v>
      </c>
      <c r="U511" s="80">
        <f t="shared" si="94"/>
        <v>3433.0499999999997</v>
      </c>
      <c r="V511" s="85">
        <f t="shared" si="95"/>
        <v>49207.05</v>
      </c>
      <c r="W511" s="81">
        <v>7.4999999999999997E-2</v>
      </c>
      <c r="X511" s="85">
        <f t="shared" si="103"/>
        <v>3433.0499999999997</v>
      </c>
      <c r="Y511" s="80">
        <v>2000</v>
      </c>
      <c r="Z511" s="85">
        <f t="shared" si="101"/>
        <v>51207.05</v>
      </c>
      <c r="AA511" s="80" t="str" cm="1">
        <f t="array" ref="AA511">_xlfn.IFS(V511&gt;=150000,"High Cost",V511&gt;=0,"Normal Cost")</f>
        <v>Normal Cost</v>
      </c>
      <c r="AB511" s="85">
        <f t="shared" si="96"/>
        <v>0</v>
      </c>
      <c r="AC511" s="84">
        <f t="shared" si="97"/>
        <v>49207.05</v>
      </c>
      <c r="AD511" s="80" t="str" cm="1">
        <f t="array" ref="AD511">_xlfn.IFS(E511&gt;=60,"Senior ",E511&gt;=18,"Adult",E511&gt;=0,"Child")</f>
        <v xml:space="preserve">Senior </v>
      </c>
      <c r="AE511" s="80" t="str">
        <f t="shared" si="98"/>
        <v>June</v>
      </c>
      <c r="AF511" s="80" t="str">
        <f t="shared" si="99"/>
        <v>00510</v>
      </c>
      <c r="AG511" s="80" t="str">
        <f t="shared" si="100"/>
        <v>Bello-Male</v>
      </c>
      <c r="AH511" s="85">
        <f t="shared" si="102"/>
        <v>112153.55602395827</v>
      </c>
    </row>
    <row r="512" spans="1:34" x14ac:dyDescent="0.3">
      <c r="A512" s="83">
        <v>45853</v>
      </c>
      <c r="B512" s="80" t="s">
        <v>2385</v>
      </c>
      <c r="C512" s="80" t="s">
        <v>1846</v>
      </c>
      <c r="D512" s="80" t="s">
        <v>1847</v>
      </c>
      <c r="E512" s="80">
        <v>77</v>
      </c>
      <c r="F512" s="80" t="s">
        <v>1864</v>
      </c>
      <c r="G512" s="80" t="s">
        <v>1868</v>
      </c>
      <c r="H512" s="80" t="s">
        <v>1869</v>
      </c>
      <c r="I512" s="80" t="s">
        <v>1851</v>
      </c>
      <c r="J512" s="80" t="s">
        <v>1836</v>
      </c>
      <c r="K512" s="80">
        <v>4</v>
      </c>
      <c r="L512" s="85">
        <v>61064</v>
      </c>
      <c r="M512" s="80">
        <v>0</v>
      </c>
      <c r="N512" s="80">
        <v>7.5</v>
      </c>
      <c r="O512" s="80" t="s">
        <v>392</v>
      </c>
      <c r="P512" s="80" t="s">
        <v>1852</v>
      </c>
      <c r="Q512" s="80" t="s">
        <v>636</v>
      </c>
      <c r="R512" s="85">
        <f t="shared" si="91"/>
        <v>244256</v>
      </c>
      <c r="S512" s="85">
        <f t="shared" si="92"/>
        <v>0</v>
      </c>
      <c r="T512" s="85">
        <f t="shared" si="93"/>
        <v>244256</v>
      </c>
      <c r="U512" s="80">
        <f t="shared" si="94"/>
        <v>18319.2</v>
      </c>
      <c r="V512" s="85">
        <f t="shared" si="95"/>
        <v>262575.2</v>
      </c>
      <c r="W512" s="81">
        <v>7.4999999999999997E-2</v>
      </c>
      <c r="X512" s="85">
        <f t="shared" si="103"/>
        <v>18319.2</v>
      </c>
      <c r="Y512" s="80">
        <v>2000</v>
      </c>
      <c r="Z512" s="85">
        <f t="shared" si="101"/>
        <v>264575.2</v>
      </c>
      <c r="AA512" s="80" t="str" cm="1">
        <f t="array" ref="AA512">_xlfn.IFS(V512&gt;=150000,"High Cost",V512&gt;=0,"Normal Cost")</f>
        <v>High Cost</v>
      </c>
      <c r="AB512" s="85">
        <f t="shared" si="96"/>
        <v>0</v>
      </c>
      <c r="AC512" s="84">
        <f t="shared" si="97"/>
        <v>262575.2</v>
      </c>
      <c r="AD512" s="80" t="str" cm="1">
        <f t="array" ref="AD512">_xlfn.IFS(E512&gt;=60,"Senior ",E512&gt;=18,"Adult",E512&gt;=0,"Child")</f>
        <v xml:space="preserve">Senior </v>
      </c>
      <c r="AE512" s="80" t="str">
        <f t="shared" si="98"/>
        <v>July</v>
      </c>
      <c r="AF512" s="80" t="str">
        <f t="shared" si="99"/>
        <v>00511</v>
      </c>
      <c r="AG512" s="80" t="str">
        <f t="shared" si="100"/>
        <v>Hauwa-Male</v>
      </c>
      <c r="AH512" s="85">
        <f t="shared" si="102"/>
        <v>112153.55602395827</v>
      </c>
    </row>
    <row r="513" spans="1:34" x14ac:dyDescent="0.3">
      <c r="A513" s="83">
        <v>45848</v>
      </c>
      <c r="B513" s="80" t="s">
        <v>2386</v>
      </c>
      <c r="C513" s="80" t="s">
        <v>1846</v>
      </c>
      <c r="D513" s="80" t="s">
        <v>1831</v>
      </c>
      <c r="E513" s="80">
        <v>61</v>
      </c>
      <c r="F513" s="80" t="s">
        <v>1872</v>
      </c>
      <c r="G513" s="80" t="s">
        <v>1886</v>
      </c>
      <c r="H513" s="80" t="s">
        <v>1887</v>
      </c>
      <c r="I513" s="80" t="s">
        <v>1861</v>
      </c>
      <c r="J513" s="80" t="s">
        <v>1836</v>
      </c>
      <c r="K513" s="80">
        <v>3</v>
      </c>
      <c r="L513" s="85">
        <v>39638</v>
      </c>
      <c r="M513" s="80">
        <v>0</v>
      </c>
      <c r="N513" s="80">
        <v>7.5</v>
      </c>
      <c r="O513" s="80" t="s">
        <v>384</v>
      </c>
      <c r="P513" s="80" t="s">
        <v>1837</v>
      </c>
      <c r="Q513" s="80" t="s">
        <v>636</v>
      </c>
      <c r="R513" s="85">
        <f t="shared" si="91"/>
        <v>118914</v>
      </c>
      <c r="S513" s="85">
        <f t="shared" si="92"/>
        <v>0</v>
      </c>
      <c r="T513" s="85">
        <f t="shared" si="93"/>
        <v>118914</v>
      </c>
      <c r="U513" s="80">
        <f t="shared" si="94"/>
        <v>8918.5499999999993</v>
      </c>
      <c r="V513" s="85">
        <f t="shared" si="95"/>
        <v>127832.55</v>
      </c>
      <c r="W513" s="81">
        <v>7.4999999999999997E-2</v>
      </c>
      <c r="X513" s="85">
        <f t="shared" si="103"/>
        <v>8918.5499999999993</v>
      </c>
      <c r="Y513" s="80">
        <v>2000</v>
      </c>
      <c r="Z513" s="85">
        <f t="shared" si="101"/>
        <v>129832.55</v>
      </c>
      <c r="AA513" s="80" t="str" cm="1">
        <f t="array" ref="AA513">_xlfn.IFS(V513&gt;=150000,"High Cost",V513&gt;=0,"Normal Cost")</f>
        <v>Normal Cost</v>
      </c>
      <c r="AB513" s="85">
        <f t="shared" si="96"/>
        <v>0</v>
      </c>
      <c r="AC513" s="84">
        <f t="shared" si="97"/>
        <v>127832.55</v>
      </c>
      <c r="AD513" s="80" t="str" cm="1">
        <f t="array" ref="AD513">_xlfn.IFS(E513&gt;=60,"Senior ",E513&gt;=18,"Adult",E513&gt;=0,"Child")</f>
        <v xml:space="preserve">Senior </v>
      </c>
      <c r="AE513" s="80" t="str">
        <f t="shared" si="98"/>
        <v>July</v>
      </c>
      <c r="AF513" s="80" t="str">
        <f t="shared" si="99"/>
        <v>00512</v>
      </c>
      <c r="AG513" s="80" t="str">
        <f t="shared" si="100"/>
        <v>Hauwa-Female</v>
      </c>
      <c r="AH513" s="85">
        <f t="shared" si="102"/>
        <v>112153.55602395827</v>
      </c>
    </row>
    <row r="514" spans="1:34" x14ac:dyDescent="0.3">
      <c r="A514" s="83">
        <v>45839</v>
      </c>
      <c r="B514" s="80" t="s">
        <v>2387</v>
      </c>
      <c r="C514" s="80" t="s">
        <v>1884</v>
      </c>
      <c r="D514" s="80" t="s">
        <v>1831</v>
      </c>
      <c r="E514" s="80">
        <v>61</v>
      </c>
      <c r="F514" s="80" t="s">
        <v>1872</v>
      </c>
      <c r="G514" s="80" t="s">
        <v>1886</v>
      </c>
      <c r="H514" s="80" t="s">
        <v>1887</v>
      </c>
      <c r="I514" s="80" t="s">
        <v>1861</v>
      </c>
      <c r="J514" s="80" t="s">
        <v>1848</v>
      </c>
      <c r="K514" s="80">
        <v>3</v>
      </c>
      <c r="L514" s="85">
        <v>8263</v>
      </c>
      <c r="M514" s="80">
        <v>5</v>
      </c>
      <c r="N514" s="80">
        <v>7.5</v>
      </c>
      <c r="O514" s="80" t="s">
        <v>372</v>
      </c>
      <c r="P514" s="80" t="s">
        <v>1852</v>
      </c>
      <c r="Q514" s="80" t="s">
        <v>636</v>
      </c>
      <c r="R514" s="85">
        <f t="shared" ref="R514:R577" si="104">SUM(K514*L514)</f>
        <v>24789</v>
      </c>
      <c r="S514" s="85">
        <f t="shared" ref="S514:S577" si="105">SUM(R514*M514%)</f>
        <v>1239.45</v>
      </c>
      <c r="T514" s="85">
        <f t="shared" ref="T514:T577" si="106">SUM(R514-S514)</f>
        <v>23549.55</v>
      </c>
      <c r="U514" s="80">
        <f t="shared" ref="U514:U577" si="107">SUM(T514*N514%)</f>
        <v>1766.2162499999999</v>
      </c>
      <c r="V514" s="85">
        <f t="shared" ref="V514:V577" si="108">SUM(T514+U514)</f>
        <v>25315.766250000001</v>
      </c>
      <c r="W514" s="81">
        <v>7.4999999999999997E-2</v>
      </c>
      <c r="X514" s="85">
        <f t="shared" si="103"/>
        <v>1766.2162499999999</v>
      </c>
      <c r="Y514" s="80">
        <v>2000</v>
      </c>
      <c r="Z514" s="85">
        <f t="shared" si="101"/>
        <v>27315.766250000001</v>
      </c>
      <c r="AA514" s="80" t="str" cm="1">
        <f t="array" ref="AA514">_xlfn.IFS(V514&gt;=150000,"High Cost",V514&gt;=0,"Normal Cost")</f>
        <v>Normal Cost</v>
      </c>
      <c r="AB514" s="85">
        <f t="shared" ref="AB514:AB577" si="109">IF(P514="NHIS",10%*V514,0)</f>
        <v>0</v>
      </c>
      <c r="AC514" s="84">
        <f t="shared" ref="AC514:AC577" si="110">SUM(V514-AB514)</f>
        <v>25315.766250000001</v>
      </c>
      <c r="AD514" s="80" t="str" cm="1">
        <f t="array" ref="AD514">_xlfn.IFS(E514&gt;=60,"Senior ",E514&gt;=18,"Adult",E514&gt;=0,"Child")</f>
        <v xml:space="preserve">Senior </v>
      </c>
      <c r="AE514" s="80" t="str">
        <f t="shared" ref="AE514:AE577" si="111">TEXT(A514,"mmmm")</f>
        <v>July</v>
      </c>
      <c r="AF514" s="80" t="str">
        <f t="shared" ref="AF514:AF577" si="112">RIGHT(B514,5)</f>
        <v>00513</v>
      </c>
      <c r="AG514" s="80" t="str">
        <f t="shared" ref="AG514:AG577" si="113">_xlfn.CONCAT(C514,"-",D514)</f>
        <v>Kabir-Female</v>
      </c>
      <c r="AH514" s="85">
        <f t="shared" si="102"/>
        <v>112153.55602395827</v>
      </c>
    </row>
    <row r="515" spans="1:34" x14ac:dyDescent="0.3">
      <c r="A515" s="83">
        <v>45812</v>
      </c>
      <c r="B515" s="80" t="s">
        <v>2388</v>
      </c>
      <c r="C515" s="80" t="s">
        <v>1830</v>
      </c>
      <c r="D515" s="80" t="s">
        <v>1847</v>
      </c>
      <c r="E515" s="80">
        <v>31</v>
      </c>
      <c r="F515" s="80" t="s">
        <v>1872</v>
      </c>
      <c r="G515" s="80" t="s">
        <v>1886</v>
      </c>
      <c r="H515" s="80" t="s">
        <v>1887</v>
      </c>
      <c r="I515" s="80" t="s">
        <v>1866</v>
      </c>
      <c r="J515" s="80" t="s">
        <v>1858</v>
      </c>
      <c r="K515" s="80">
        <v>5</v>
      </c>
      <c r="L515" s="85">
        <v>40551</v>
      </c>
      <c r="M515" s="80">
        <v>0</v>
      </c>
      <c r="N515" s="80">
        <v>7.5</v>
      </c>
      <c r="O515" s="80" t="s">
        <v>392</v>
      </c>
      <c r="P515" s="80" t="s">
        <v>1844</v>
      </c>
      <c r="Q515" s="80" t="s">
        <v>665</v>
      </c>
      <c r="R515" s="85">
        <f t="shared" si="104"/>
        <v>202755</v>
      </c>
      <c r="S515" s="85">
        <f t="shared" si="105"/>
        <v>0</v>
      </c>
      <c r="T515" s="85">
        <f t="shared" si="106"/>
        <v>202755</v>
      </c>
      <c r="U515" s="80">
        <f t="shared" si="107"/>
        <v>15206.625</v>
      </c>
      <c r="V515" s="85">
        <f t="shared" si="108"/>
        <v>217961.625</v>
      </c>
      <c r="W515" s="81">
        <v>7.4999999999999997E-2</v>
      </c>
      <c r="X515" s="85">
        <f t="shared" si="103"/>
        <v>15206.625</v>
      </c>
      <c r="Y515" s="80">
        <v>2000</v>
      </c>
      <c r="Z515" s="85">
        <f t="shared" ref="Z515:Z578" si="114">$Y$4+V515</f>
        <v>219961.625</v>
      </c>
      <c r="AA515" s="80" t="str" cm="1">
        <f t="array" ref="AA515">_xlfn.IFS(V515&gt;=150000,"High Cost",V515&gt;=0,"Normal Cost")</f>
        <v>High Cost</v>
      </c>
      <c r="AB515" s="85">
        <f t="shared" si="109"/>
        <v>21796.162500000002</v>
      </c>
      <c r="AC515" s="84">
        <f t="shared" si="110"/>
        <v>196165.46249999999</v>
      </c>
      <c r="AD515" s="80" t="str" cm="1">
        <f t="array" ref="AD515">_xlfn.IFS(E515&gt;=60,"Senior ",E515&gt;=18,"Adult",E515&gt;=0,"Child")</f>
        <v>Adult</v>
      </c>
      <c r="AE515" s="80" t="str">
        <f t="shared" si="111"/>
        <v>June</v>
      </c>
      <c r="AF515" s="80" t="str">
        <f t="shared" si="112"/>
        <v>00514</v>
      </c>
      <c r="AG515" s="80" t="str">
        <f t="shared" si="113"/>
        <v>Joy-Male</v>
      </c>
      <c r="AH515" s="85">
        <f t="shared" ref="AH515:AH578" si="115">SUM(Z:Z)/1200</f>
        <v>112153.55602395827</v>
      </c>
    </row>
    <row r="516" spans="1:34" x14ac:dyDescent="0.3">
      <c r="A516" s="83">
        <v>45831</v>
      </c>
      <c r="B516" s="80" t="s">
        <v>2389</v>
      </c>
      <c r="C516" s="80" t="s">
        <v>1880</v>
      </c>
      <c r="D516" s="80" t="s">
        <v>1831</v>
      </c>
      <c r="E516" s="80">
        <v>26</v>
      </c>
      <c r="F516" s="80" t="s">
        <v>1872</v>
      </c>
      <c r="G516" s="80" t="s">
        <v>1873</v>
      </c>
      <c r="H516" s="80" t="s">
        <v>1874</v>
      </c>
      <c r="I516" s="80" t="s">
        <v>1866</v>
      </c>
      <c r="J516" s="80" t="s">
        <v>1836</v>
      </c>
      <c r="K516" s="80">
        <v>4</v>
      </c>
      <c r="L516" s="85">
        <v>51253</v>
      </c>
      <c r="M516" s="80">
        <v>0</v>
      </c>
      <c r="N516" s="80">
        <v>7.5</v>
      </c>
      <c r="O516" s="80" t="s">
        <v>392</v>
      </c>
      <c r="P516" s="80" t="s">
        <v>1852</v>
      </c>
      <c r="Q516" s="80" t="s">
        <v>665</v>
      </c>
      <c r="R516" s="85">
        <f t="shared" si="104"/>
        <v>205012</v>
      </c>
      <c r="S516" s="85">
        <f t="shared" si="105"/>
        <v>0</v>
      </c>
      <c r="T516" s="85">
        <f t="shared" si="106"/>
        <v>205012</v>
      </c>
      <c r="U516" s="80">
        <f t="shared" si="107"/>
        <v>15375.9</v>
      </c>
      <c r="V516" s="85">
        <f t="shared" si="108"/>
        <v>220387.9</v>
      </c>
      <c r="W516" s="81">
        <v>7.4999999999999997E-2</v>
      </c>
      <c r="X516" s="85">
        <f t="shared" ref="X516:X579" si="116">$W$4*T516</f>
        <v>15375.9</v>
      </c>
      <c r="Y516" s="80">
        <v>2000</v>
      </c>
      <c r="Z516" s="85">
        <f t="shared" si="114"/>
        <v>222387.9</v>
      </c>
      <c r="AA516" s="80" t="str" cm="1">
        <f t="array" ref="AA516">_xlfn.IFS(V516&gt;=150000,"High Cost",V516&gt;=0,"Normal Cost")</f>
        <v>High Cost</v>
      </c>
      <c r="AB516" s="85">
        <f t="shared" si="109"/>
        <v>0</v>
      </c>
      <c r="AC516" s="84">
        <f t="shared" si="110"/>
        <v>220387.9</v>
      </c>
      <c r="AD516" s="80" t="str" cm="1">
        <f t="array" ref="AD516">_xlfn.IFS(E516&gt;=60,"Senior ",E516&gt;=18,"Adult",E516&gt;=0,"Child")</f>
        <v>Adult</v>
      </c>
      <c r="AE516" s="80" t="str">
        <f t="shared" si="111"/>
        <v>June</v>
      </c>
      <c r="AF516" s="80" t="str">
        <f t="shared" si="112"/>
        <v>00515</v>
      </c>
      <c r="AG516" s="80" t="str">
        <f t="shared" si="113"/>
        <v>Daniel-Female</v>
      </c>
      <c r="AH516" s="85">
        <f t="shared" si="115"/>
        <v>112153.55602395827</v>
      </c>
    </row>
    <row r="517" spans="1:34" x14ac:dyDescent="0.3">
      <c r="A517" s="83">
        <v>45847</v>
      </c>
      <c r="B517" s="80" t="s">
        <v>2390</v>
      </c>
      <c r="C517" s="80" t="s">
        <v>1871</v>
      </c>
      <c r="D517" s="80" t="s">
        <v>1831</v>
      </c>
      <c r="E517" s="80">
        <v>79</v>
      </c>
      <c r="F517" s="80" t="s">
        <v>1832</v>
      </c>
      <c r="G517" s="80" t="s">
        <v>1860</v>
      </c>
      <c r="H517" s="80" t="s">
        <v>1834</v>
      </c>
      <c r="I517" s="80" t="s">
        <v>1851</v>
      </c>
      <c r="J517" s="80" t="s">
        <v>1836</v>
      </c>
      <c r="K517" s="80">
        <v>4</v>
      </c>
      <c r="L517" s="85">
        <v>9885</v>
      </c>
      <c r="M517" s="80">
        <v>0</v>
      </c>
      <c r="N517" s="80">
        <v>7.5</v>
      </c>
      <c r="O517" s="80" t="s">
        <v>392</v>
      </c>
      <c r="P517" s="80" t="s">
        <v>1852</v>
      </c>
      <c r="Q517" s="80" t="s">
        <v>636</v>
      </c>
      <c r="R517" s="85">
        <f t="shared" si="104"/>
        <v>39540</v>
      </c>
      <c r="S517" s="85">
        <f t="shared" si="105"/>
        <v>0</v>
      </c>
      <c r="T517" s="85">
        <f t="shared" si="106"/>
        <v>39540</v>
      </c>
      <c r="U517" s="80">
        <f t="shared" si="107"/>
        <v>2965.5</v>
      </c>
      <c r="V517" s="85">
        <f t="shared" si="108"/>
        <v>42505.5</v>
      </c>
      <c r="W517" s="81">
        <v>7.4999999999999997E-2</v>
      </c>
      <c r="X517" s="85">
        <f t="shared" si="116"/>
        <v>2965.5</v>
      </c>
      <c r="Y517" s="80">
        <v>2000</v>
      </c>
      <c r="Z517" s="85">
        <f t="shared" si="114"/>
        <v>44505.5</v>
      </c>
      <c r="AA517" s="80" t="str" cm="1">
        <f t="array" ref="AA517">_xlfn.IFS(V517&gt;=150000,"High Cost",V517&gt;=0,"Normal Cost")</f>
        <v>Normal Cost</v>
      </c>
      <c r="AB517" s="85">
        <f t="shared" si="109"/>
        <v>0</v>
      </c>
      <c r="AC517" s="84">
        <f t="shared" si="110"/>
        <v>42505.5</v>
      </c>
      <c r="AD517" s="80" t="str" cm="1">
        <f t="array" ref="AD517">_xlfn.IFS(E517&gt;=60,"Senior ",E517&gt;=18,"Adult",E517&gt;=0,"Child")</f>
        <v xml:space="preserve">Senior </v>
      </c>
      <c r="AE517" s="80" t="str">
        <f t="shared" si="111"/>
        <v>July</v>
      </c>
      <c r="AF517" s="80" t="str">
        <f t="shared" si="112"/>
        <v>00516</v>
      </c>
      <c r="AG517" s="80" t="str">
        <f t="shared" si="113"/>
        <v>Farouk-Female</v>
      </c>
      <c r="AH517" s="85">
        <f t="shared" si="115"/>
        <v>112153.55602395827</v>
      </c>
    </row>
    <row r="518" spans="1:34" x14ac:dyDescent="0.3">
      <c r="A518" s="83">
        <v>45865</v>
      </c>
      <c r="B518" s="80" t="s">
        <v>2391</v>
      </c>
      <c r="C518" s="80" t="s">
        <v>1882</v>
      </c>
      <c r="D518" s="80" t="s">
        <v>1847</v>
      </c>
      <c r="E518" s="80">
        <v>72</v>
      </c>
      <c r="F518" s="80" t="s">
        <v>1832</v>
      </c>
      <c r="G518" s="80" t="s">
        <v>1860</v>
      </c>
      <c r="H518" s="80" t="s">
        <v>1834</v>
      </c>
      <c r="I518" s="80" t="s">
        <v>1835</v>
      </c>
      <c r="J518" s="80" t="s">
        <v>1848</v>
      </c>
      <c r="K518" s="80">
        <v>1</v>
      </c>
      <c r="L518" s="85">
        <v>69395</v>
      </c>
      <c r="M518" s="80">
        <v>0</v>
      </c>
      <c r="N518" s="80">
        <v>7.5</v>
      </c>
      <c r="O518" s="80" t="s">
        <v>372</v>
      </c>
      <c r="P518" s="80" t="s">
        <v>1844</v>
      </c>
      <c r="Q518" s="80" t="s">
        <v>665</v>
      </c>
      <c r="R518" s="85">
        <f t="shared" si="104"/>
        <v>69395</v>
      </c>
      <c r="S518" s="85">
        <f t="shared" si="105"/>
        <v>0</v>
      </c>
      <c r="T518" s="85">
        <f t="shared" si="106"/>
        <v>69395</v>
      </c>
      <c r="U518" s="80">
        <f t="shared" si="107"/>
        <v>5204.625</v>
      </c>
      <c r="V518" s="85">
        <f t="shared" si="108"/>
        <v>74599.625</v>
      </c>
      <c r="W518" s="81">
        <v>7.4999999999999997E-2</v>
      </c>
      <c r="X518" s="85">
        <f t="shared" si="116"/>
        <v>5204.625</v>
      </c>
      <c r="Y518" s="80">
        <v>2000</v>
      </c>
      <c r="Z518" s="85">
        <f t="shared" si="114"/>
        <v>76599.625</v>
      </c>
      <c r="AA518" s="80" t="str" cm="1">
        <f t="array" ref="AA518">_xlfn.IFS(V518&gt;=150000,"High Cost",V518&gt;=0,"Normal Cost")</f>
        <v>Normal Cost</v>
      </c>
      <c r="AB518" s="85">
        <f t="shared" si="109"/>
        <v>7459.9625000000005</v>
      </c>
      <c r="AC518" s="84">
        <f t="shared" si="110"/>
        <v>67139.662500000006</v>
      </c>
      <c r="AD518" s="80" t="str" cm="1">
        <f t="array" ref="AD518">_xlfn.IFS(E518&gt;=60,"Senior ",E518&gt;=18,"Adult",E518&gt;=0,"Child")</f>
        <v xml:space="preserve">Senior </v>
      </c>
      <c r="AE518" s="80" t="str">
        <f t="shared" si="111"/>
        <v>July</v>
      </c>
      <c r="AF518" s="80" t="str">
        <f t="shared" si="112"/>
        <v>00517</v>
      </c>
      <c r="AG518" s="80" t="str">
        <f t="shared" si="113"/>
        <v>Ifeanyi-Male</v>
      </c>
      <c r="AH518" s="85">
        <f t="shared" si="115"/>
        <v>112153.55602395827</v>
      </c>
    </row>
    <row r="519" spans="1:34" x14ac:dyDescent="0.3">
      <c r="A519" s="83">
        <v>45851</v>
      </c>
      <c r="B519" s="80" t="s">
        <v>2392</v>
      </c>
      <c r="C519" s="80" t="s">
        <v>106</v>
      </c>
      <c r="D519" s="80" t="s">
        <v>1847</v>
      </c>
      <c r="E519" s="80">
        <v>74</v>
      </c>
      <c r="F519" s="80" t="s">
        <v>1864</v>
      </c>
      <c r="G519" s="80" t="s">
        <v>1868</v>
      </c>
      <c r="H519" s="80" t="s">
        <v>1869</v>
      </c>
      <c r="I519" s="80" t="s">
        <v>1851</v>
      </c>
      <c r="J519" s="80" t="s">
        <v>1858</v>
      </c>
      <c r="K519" s="80">
        <v>4</v>
      </c>
      <c r="L519" s="85">
        <v>43998</v>
      </c>
      <c r="M519" s="80">
        <v>0</v>
      </c>
      <c r="N519" s="80">
        <v>7.5</v>
      </c>
      <c r="O519" s="80" t="s">
        <v>384</v>
      </c>
      <c r="P519" s="80" t="s">
        <v>1852</v>
      </c>
      <c r="Q519" s="80" t="s">
        <v>649</v>
      </c>
      <c r="R519" s="85">
        <f t="shared" si="104"/>
        <v>175992</v>
      </c>
      <c r="S519" s="85">
        <f t="shared" si="105"/>
        <v>0</v>
      </c>
      <c r="T519" s="85">
        <f t="shared" si="106"/>
        <v>175992</v>
      </c>
      <c r="U519" s="80">
        <f t="shared" si="107"/>
        <v>13199.4</v>
      </c>
      <c r="V519" s="85">
        <f t="shared" si="108"/>
        <v>189191.4</v>
      </c>
      <c r="W519" s="81">
        <v>7.4999999999999997E-2</v>
      </c>
      <c r="X519" s="85">
        <f t="shared" si="116"/>
        <v>13199.4</v>
      </c>
      <c r="Y519" s="80">
        <v>2000</v>
      </c>
      <c r="Z519" s="85">
        <f t="shared" si="114"/>
        <v>191191.4</v>
      </c>
      <c r="AA519" s="80" t="str" cm="1">
        <f t="array" ref="AA519">_xlfn.IFS(V519&gt;=150000,"High Cost",V519&gt;=0,"Normal Cost")</f>
        <v>High Cost</v>
      </c>
      <c r="AB519" s="85">
        <f t="shared" si="109"/>
        <v>0</v>
      </c>
      <c r="AC519" s="84">
        <f t="shared" si="110"/>
        <v>189191.4</v>
      </c>
      <c r="AD519" s="80" t="str" cm="1">
        <f t="array" ref="AD519">_xlfn.IFS(E519&gt;=60,"Senior ",E519&gt;=18,"Adult",E519&gt;=0,"Child")</f>
        <v xml:space="preserve">Senior </v>
      </c>
      <c r="AE519" s="80" t="str">
        <f t="shared" si="111"/>
        <v>July</v>
      </c>
      <c r="AF519" s="80" t="str">
        <f t="shared" si="112"/>
        <v>00518</v>
      </c>
      <c r="AG519" s="80" t="str">
        <f t="shared" si="113"/>
        <v>Aisha-Male</v>
      </c>
      <c r="AH519" s="85">
        <f t="shared" si="115"/>
        <v>112153.55602395827</v>
      </c>
    </row>
    <row r="520" spans="1:34" x14ac:dyDescent="0.3">
      <c r="A520" s="83">
        <v>45819</v>
      </c>
      <c r="B520" s="80" t="s">
        <v>2393</v>
      </c>
      <c r="C520" s="80" t="s">
        <v>1830</v>
      </c>
      <c r="D520" s="80" t="s">
        <v>1847</v>
      </c>
      <c r="E520" s="80">
        <v>29</v>
      </c>
      <c r="F520" s="80" t="s">
        <v>1872</v>
      </c>
      <c r="G520" s="80" t="s">
        <v>1886</v>
      </c>
      <c r="H520" s="80" t="s">
        <v>1887</v>
      </c>
      <c r="I520" s="80" t="s">
        <v>1843</v>
      </c>
      <c r="J520" s="80" t="s">
        <v>1848</v>
      </c>
      <c r="K520" s="80">
        <v>4</v>
      </c>
      <c r="L520" s="85">
        <v>12042</v>
      </c>
      <c r="M520" s="80">
        <v>10</v>
      </c>
      <c r="N520" s="80">
        <v>7.5</v>
      </c>
      <c r="O520" s="80" t="s">
        <v>372</v>
      </c>
      <c r="P520" s="80" t="s">
        <v>1852</v>
      </c>
      <c r="Q520" s="80" t="s">
        <v>636</v>
      </c>
      <c r="R520" s="85">
        <f t="shared" si="104"/>
        <v>48168</v>
      </c>
      <c r="S520" s="85">
        <f t="shared" si="105"/>
        <v>4816.8</v>
      </c>
      <c r="T520" s="85">
        <f t="shared" si="106"/>
        <v>43351.199999999997</v>
      </c>
      <c r="U520" s="80">
        <f t="shared" si="107"/>
        <v>3251.3399999999997</v>
      </c>
      <c r="V520" s="85">
        <f t="shared" si="108"/>
        <v>46602.539999999994</v>
      </c>
      <c r="W520" s="81">
        <v>7.4999999999999997E-2</v>
      </c>
      <c r="X520" s="85">
        <f t="shared" si="116"/>
        <v>3251.3399999999997</v>
      </c>
      <c r="Y520" s="80">
        <v>2000</v>
      </c>
      <c r="Z520" s="85">
        <f t="shared" si="114"/>
        <v>48602.539999999994</v>
      </c>
      <c r="AA520" s="80" t="str" cm="1">
        <f t="array" ref="AA520">_xlfn.IFS(V520&gt;=150000,"High Cost",V520&gt;=0,"Normal Cost")</f>
        <v>Normal Cost</v>
      </c>
      <c r="AB520" s="85">
        <f t="shared" si="109"/>
        <v>0</v>
      </c>
      <c r="AC520" s="84">
        <f t="shared" si="110"/>
        <v>46602.539999999994</v>
      </c>
      <c r="AD520" s="80" t="str" cm="1">
        <f t="array" ref="AD520">_xlfn.IFS(E520&gt;=60,"Senior ",E520&gt;=18,"Adult",E520&gt;=0,"Child")</f>
        <v>Adult</v>
      </c>
      <c r="AE520" s="80" t="str">
        <f t="shared" si="111"/>
        <v>June</v>
      </c>
      <c r="AF520" s="80" t="str">
        <f t="shared" si="112"/>
        <v>00519</v>
      </c>
      <c r="AG520" s="80" t="str">
        <f t="shared" si="113"/>
        <v>Joy-Male</v>
      </c>
      <c r="AH520" s="85">
        <f t="shared" si="115"/>
        <v>112153.55602395827</v>
      </c>
    </row>
    <row r="521" spans="1:34" x14ac:dyDescent="0.3">
      <c r="A521" s="83">
        <v>45846</v>
      </c>
      <c r="B521" s="80" t="s">
        <v>2394</v>
      </c>
      <c r="C521" s="80" t="s">
        <v>1882</v>
      </c>
      <c r="D521" s="80" t="s">
        <v>1847</v>
      </c>
      <c r="E521" s="80">
        <v>44</v>
      </c>
      <c r="F521" s="80" t="s">
        <v>1832</v>
      </c>
      <c r="G521" s="80" t="s">
        <v>1860</v>
      </c>
      <c r="H521" s="80" t="s">
        <v>1834</v>
      </c>
      <c r="I521" s="80" t="s">
        <v>1866</v>
      </c>
      <c r="J521" s="80" t="s">
        <v>1836</v>
      </c>
      <c r="K521" s="80">
        <v>4</v>
      </c>
      <c r="L521" s="85">
        <v>68463</v>
      </c>
      <c r="M521" s="80">
        <v>0</v>
      </c>
      <c r="N521" s="80">
        <v>7.5</v>
      </c>
      <c r="O521" s="80" t="s">
        <v>392</v>
      </c>
      <c r="P521" s="80" t="s">
        <v>1852</v>
      </c>
      <c r="Q521" s="80" t="s">
        <v>665</v>
      </c>
      <c r="R521" s="85">
        <f t="shared" si="104"/>
        <v>273852</v>
      </c>
      <c r="S521" s="85">
        <f t="shared" si="105"/>
        <v>0</v>
      </c>
      <c r="T521" s="85">
        <f t="shared" si="106"/>
        <v>273852</v>
      </c>
      <c r="U521" s="80">
        <f t="shared" si="107"/>
        <v>20538.899999999998</v>
      </c>
      <c r="V521" s="85">
        <f t="shared" si="108"/>
        <v>294390.90000000002</v>
      </c>
      <c r="W521" s="81">
        <v>7.4999999999999997E-2</v>
      </c>
      <c r="X521" s="85">
        <f t="shared" si="116"/>
        <v>20538.899999999998</v>
      </c>
      <c r="Y521" s="80">
        <v>2000</v>
      </c>
      <c r="Z521" s="85">
        <f t="shared" si="114"/>
        <v>296390.90000000002</v>
      </c>
      <c r="AA521" s="80" t="str" cm="1">
        <f t="array" ref="AA521">_xlfn.IFS(V521&gt;=150000,"High Cost",V521&gt;=0,"Normal Cost")</f>
        <v>High Cost</v>
      </c>
      <c r="AB521" s="85">
        <f t="shared" si="109"/>
        <v>0</v>
      </c>
      <c r="AC521" s="84">
        <f t="shared" si="110"/>
        <v>294390.90000000002</v>
      </c>
      <c r="AD521" s="80" t="str" cm="1">
        <f t="array" ref="AD521">_xlfn.IFS(E521&gt;=60,"Senior ",E521&gt;=18,"Adult",E521&gt;=0,"Child")</f>
        <v>Adult</v>
      </c>
      <c r="AE521" s="80" t="str">
        <f t="shared" si="111"/>
        <v>July</v>
      </c>
      <c r="AF521" s="80" t="str">
        <f t="shared" si="112"/>
        <v>00520</v>
      </c>
      <c r="AG521" s="80" t="str">
        <f t="shared" si="113"/>
        <v>Ifeanyi-Male</v>
      </c>
      <c r="AH521" s="85">
        <f t="shared" si="115"/>
        <v>112153.55602395827</v>
      </c>
    </row>
    <row r="522" spans="1:34" x14ac:dyDescent="0.3">
      <c r="A522" s="83">
        <v>45824</v>
      </c>
      <c r="B522" s="80" t="s">
        <v>2395</v>
      </c>
      <c r="C522" s="80" t="s">
        <v>1877</v>
      </c>
      <c r="D522" s="80" t="s">
        <v>1847</v>
      </c>
      <c r="E522" s="80">
        <v>14</v>
      </c>
      <c r="F522" s="80" t="s">
        <v>1840</v>
      </c>
      <c r="G522" s="80" t="s">
        <v>1841</v>
      </c>
      <c r="H522" s="80" t="s">
        <v>1842</v>
      </c>
      <c r="I522" s="80" t="s">
        <v>1835</v>
      </c>
      <c r="J522" s="80" t="s">
        <v>1848</v>
      </c>
      <c r="K522" s="80">
        <v>3</v>
      </c>
      <c r="L522" s="85">
        <v>72685</v>
      </c>
      <c r="M522" s="80">
        <v>5</v>
      </c>
      <c r="N522" s="80">
        <v>7.5</v>
      </c>
      <c r="O522" s="80" t="s">
        <v>392</v>
      </c>
      <c r="P522" s="80" t="s">
        <v>1837</v>
      </c>
      <c r="Q522" s="80" t="s">
        <v>649</v>
      </c>
      <c r="R522" s="85">
        <f t="shared" si="104"/>
        <v>218055</v>
      </c>
      <c r="S522" s="85">
        <f t="shared" si="105"/>
        <v>10902.75</v>
      </c>
      <c r="T522" s="85">
        <f t="shared" si="106"/>
        <v>207152.25</v>
      </c>
      <c r="U522" s="80">
        <f t="shared" si="107"/>
        <v>15536.418749999999</v>
      </c>
      <c r="V522" s="85">
        <f t="shared" si="108"/>
        <v>222688.66875000001</v>
      </c>
      <c r="W522" s="81">
        <v>7.4999999999999997E-2</v>
      </c>
      <c r="X522" s="85">
        <f t="shared" si="116"/>
        <v>15536.418749999999</v>
      </c>
      <c r="Y522" s="80">
        <v>2000</v>
      </c>
      <c r="Z522" s="85">
        <f t="shared" si="114"/>
        <v>224688.66875000001</v>
      </c>
      <c r="AA522" s="80" t="str" cm="1">
        <f t="array" ref="AA522">_xlfn.IFS(V522&gt;=150000,"High Cost",V522&gt;=0,"Normal Cost")</f>
        <v>High Cost</v>
      </c>
      <c r="AB522" s="85">
        <f t="shared" si="109"/>
        <v>0</v>
      </c>
      <c r="AC522" s="84">
        <f t="shared" si="110"/>
        <v>222688.66875000001</v>
      </c>
      <c r="AD522" s="80" t="str" cm="1">
        <f t="array" ref="AD522">_xlfn.IFS(E522&gt;=60,"Senior ",E522&gt;=18,"Adult",E522&gt;=0,"Child")</f>
        <v>Child</v>
      </c>
      <c r="AE522" s="80" t="str">
        <f t="shared" si="111"/>
        <v>June</v>
      </c>
      <c r="AF522" s="80" t="str">
        <f t="shared" si="112"/>
        <v>00521</v>
      </c>
      <c r="AG522" s="80" t="str">
        <f t="shared" si="113"/>
        <v>Chiamaka-Male</v>
      </c>
      <c r="AH522" s="85">
        <f t="shared" si="115"/>
        <v>112153.55602395827</v>
      </c>
    </row>
    <row r="523" spans="1:34" x14ac:dyDescent="0.3">
      <c r="A523" s="83">
        <v>45830</v>
      </c>
      <c r="B523" s="80" t="s">
        <v>2396</v>
      </c>
      <c r="C523" s="80" t="s">
        <v>1877</v>
      </c>
      <c r="D523" s="80" t="s">
        <v>1831</v>
      </c>
      <c r="E523" s="80">
        <v>2</v>
      </c>
      <c r="F523" s="80" t="s">
        <v>1832</v>
      </c>
      <c r="G523" s="80" t="s">
        <v>1833</v>
      </c>
      <c r="H523" s="80" t="s">
        <v>1834</v>
      </c>
      <c r="I523" s="80" t="s">
        <v>1851</v>
      </c>
      <c r="J523" s="80" t="s">
        <v>1836</v>
      </c>
      <c r="K523" s="80">
        <v>5</v>
      </c>
      <c r="L523" s="85">
        <v>74746</v>
      </c>
      <c r="M523" s="80">
        <v>5</v>
      </c>
      <c r="N523" s="80">
        <v>7.5</v>
      </c>
      <c r="O523" s="80" t="s">
        <v>392</v>
      </c>
      <c r="P523" s="80" t="s">
        <v>1837</v>
      </c>
      <c r="Q523" s="80" t="s">
        <v>636</v>
      </c>
      <c r="R523" s="85">
        <f t="shared" si="104"/>
        <v>373730</v>
      </c>
      <c r="S523" s="85">
        <f t="shared" si="105"/>
        <v>18686.5</v>
      </c>
      <c r="T523" s="85">
        <f t="shared" si="106"/>
        <v>355043.5</v>
      </c>
      <c r="U523" s="80">
        <f t="shared" si="107"/>
        <v>26628.262500000001</v>
      </c>
      <c r="V523" s="85">
        <f t="shared" si="108"/>
        <v>381671.76250000001</v>
      </c>
      <c r="W523" s="81">
        <v>7.4999999999999997E-2</v>
      </c>
      <c r="X523" s="85">
        <f t="shared" si="116"/>
        <v>26628.262500000001</v>
      </c>
      <c r="Y523" s="80">
        <v>2000</v>
      </c>
      <c r="Z523" s="85">
        <f t="shared" si="114"/>
        <v>383671.76250000001</v>
      </c>
      <c r="AA523" s="80" t="str" cm="1">
        <f t="array" ref="AA523">_xlfn.IFS(V523&gt;=150000,"High Cost",V523&gt;=0,"Normal Cost")</f>
        <v>High Cost</v>
      </c>
      <c r="AB523" s="85">
        <f t="shared" si="109"/>
        <v>0</v>
      </c>
      <c r="AC523" s="84">
        <f t="shared" si="110"/>
        <v>381671.76250000001</v>
      </c>
      <c r="AD523" s="80" t="str" cm="1">
        <f t="array" ref="AD523">_xlfn.IFS(E523&gt;=60,"Senior ",E523&gt;=18,"Adult",E523&gt;=0,"Child")</f>
        <v>Child</v>
      </c>
      <c r="AE523" s="80" t="str">
        <f t="shared" si="111"/>
        <v>June</v>
      </c>
      <c r="AF523" s="80" t="str">
        <f t="shared" si="112"/>
        <v>00522</v>
      </c>
      <c r="AG523" s="80" t="str">
        <f t="shared" si="113"/>
        <v>Chiamaka-Female</v>
      </c>
      <c r="AH523" s="85">
        <f t="shared" si="115"/>
        <v>112153.55602395827</v>
      </c>
    </row>
    <row r="524" spans="1:34" x14ac:dyDescent="0.3">
      <c r="A524" s="83">
        <v>45864</v>
      </c>
      <c r="B524" s="80" t="s">
        <v>2397</v>
      </c>
      <c r="C524" s="80" t="s">
        <v>1877</v>
      </c>
      <c r="D524" s="80" t="s">
        <v>1847</v>
      </c>
      <c r="E524" s="80">
        <v>20</v>
      </c>
      <c r="F524" s="80" t="s">
        <v>1848</v>
      </c>
      <c r="G524" s="80" t="s">
        <v>1849</v>
      </c>
      <c r="H524" s="80" t="s">
        <v>1850</v>
      </c>
      <c r="I524" s="80" t="s">
        <v>1866</v>
      </c>
      <c r="J524" s="80" t="s">
        <v>1848</v>
      </c>
      <c r="K524" s="80">
        <v>4</v>
      </c>
      <c r="L524" s="85">
        <v>4597</v>
      </c>
      <c r="M524" s="80">
        <v>0</v>
      </c>
      <c r="N524" s="80">
        <v>7.5</v>
      </c>
      <c r="O524" s="80" t="s">
        <v>384</v>
      </c>
      <c r="P524" s="80" t="s">
        <v>1852</v>
      </c>
      <c r="Q524" s="80" t="s">
        <v>636</v>
      </c>
      <c r="R524" s="85">
        <f t="shared" si="104"/>
        <v>18388</v>
      </c>
      <c r="S524" s="85">
        <f t="shared" si="105"/>
        <v>0</v>
      </c>
      <c r="T524" s="85">
        <f t="shared" si="106"/>
        <v>18388</v>
      </c>
      <c r="U524" s="80">
        <f t="shared" si="107"/>
        <v>1379.1</v>
      </c>
      <c r="V524" s="85">
        <f t="shared" si="108"/>
        <v>19767.099999999999</v>
      </c>
      <c r="W524" s="81">
        <v>7.4999999999999997E-2</v>
      </c>
      <c r="X524" s="85">
        <f t="shared" si="116"/>
        <v>1379.1</v>
      </c>
      <c r="Y524" s="80">
        <v>2000</v>
      </c>
      <c r="Z524" s="85">
        <f t="shared" si="114"/>
        <v>21767.1</v>
      </c>
      <c r="AA524" s="80" t="str" cm="1">
        <f t="array" ref="AA524">_xlfn.IFS(V524&gt;=150000,"High Cost",V524&gt;=0,"Normal Cost")</f>
        <v>Normal Cost</v>
      </c>
      <c r="AB524" s="85">
        <f t="shared" si="109"/>
        <v>0</v>
      </c>
      <c r="AC524" s="84">
        <f t="shared" si="110"/>
        <v>19767.099999999999</v>
      </c>
      <c r="AD524" s="80" t="str" cm="1">
        <f t="array" ref="AD524">_xlfn.IFS(E524&gt;=60,"Senior ",E524&gt;=18,"Adult",E524&gt;=0,"Child")</f>
        <v>Adult</v>
      </c>
      <c r="AE524" s="80" t="str">
        <f t="shared" si="111"/>
        <v>July</v>
      </c>
      <c r="AF524" s="80" t="str">
        <f t="shared" si="112"/>
        <v>00523</v>
      </c>
      <c r="AG524" s="80" t="str">
        <f t="shared" si="113"/>
        <v>Chiamaka-Male</v>
      </c>
      <c r="AH524" s="85">
        <f t="shared" si="115"/>
        <v>112153.55602395827</v>
      </c>
    </row>
    <row r="525" spans="1:34" x14ac:dyDescent="0.3">
      <c r="A525" s="83">
        <v>45867</v>
      </c>
      <c r="B525" s="80" t="s">
        <v>2398</v>
      </c>
      <c r="C525" s="80" t="s">
        <v>1871</v>
      </c>
      <c r="D525" s="80" t="s">
        <v>1847</v>
      </c>
      <c r="E525" s="80">
        <v>32</v>
      </c>
      <c r="F525" s="80" t="s">
        <v>1832</v>
      </c>
      <c r="G525" s="80" t="s">
        <v>1833</v>
      </c>
      <c r="H525" s="80" t="s">
        <v>1834</v>
      </c>
      <c r="I525" s="80" t="s">
        <v>1835</v>
      </c>
      <c r="J525" s="80" t="s">
        <v>1848</v>
      </c>
      <c r="K525" s="80">
        <v>1</v>
      </c>
      <c r="L525" s="85">
        <v>16398</v>
      </c>
      <c r="M525" s="80">
        <v>0</v>
      </c>
      <c r="N525" s="80">
        <v>7.5</v>
      </c>
      <c r="O525" s="80" t="s">
        <v>392</v>
      </c>
      <c r="P525" s="80" t="s">
        <v>1837</v>
      </c>
      <c r="Q525" s="80" t="s">
        <v>665</v>
      </c>
      <c r="R525" s="85">
        <f t="shared" si="104"/>
        <v>16398</v>
      </c>
      <c r="S525" s="85">
        <f t="shared" si="105"/>
        <v>0</v>
      </c>
      <c r="T525" s="85">
        <f t="shared" si="106"/>
        <v>16398</v>
      </c>
      <c r="U525" s="80">
        <f t="shared" si="107"/>
        <v>1229.8499999999999</v>
      </c>
      <c r="V525" s="85">
        <f t="shared" si="108"/>
        <v>17627.849999999999</v>
      </c>
      <c r="W525" s="81">
        <v>7.4999999999999997E-2</v>
      </c>
      <c r="X525" s="85">
        <f t="shared" si="116"/>
        <v>1229.8499999999999</v>
      </c>
      <c r="Y525" s="80">
        <v>2000</v>
      </c>
      <c r="Z525" s="85">
        <f t="shared" si="114"/>
        <v>19627.849999999999</v>
      </c>
      <c r="AA525" s="80" t="str" cm="1">
        <f t="array" ref="AA525">_xlfn.IFS(V525&gt;=150000,"High Cost",V525&gt;=0,"Normal Cost")</f>
        <v>Normal Cost</v>
      </c>
      <c r="AB525" s="85">
        <f t="shared" si="109"/>
        <v>0</v>
      </c>
      <c r="AC525" s="84">
        <f t="shared" si="110"/>
        <v>17627.849999999999</v>
      </c>
      <c r="AD525" s="80" t="str" cm="1">
        <f t="array" ref="AD525">_xlfn.IFS(E525&gt;=60,"Senior ",E525&gt;=18,"Adult",E525&gt;=0,"Child")</f>
        <v>Adult</v>
      </c>
      <c r="AE525" s="80" t="str">
        <f t="shared" si="111"/>
        <v>July</v>
      </c>
      <c r="AF525" s="80" t="str">
        <f t="shared" si="112"/>
        <v>00524</v>
      </c>
      <c r="AG525" s="80" t="str">
        <f t="shared" si="113"/>
        <v>Farouk-Male</v>
      </c>
      <c r="AH525" s="85">
        <f t="shared" si="115"/>
        <v>112153.55602395827</v>
      </c>
    </row>
    <row r="526" spans="1:34" x14ac:dyDescent="0.3">
      <c r="A526" s="83">
        <v>45836</v>
      </c>
      <c r="B526" s="80" t="s">
        <v>2399</v>
      </c>
      <c r="C526" s="80" t="s">
        <v>1871</v>
      </c>
      <c r="D526" s="80" t="s">
        <v>1847</v>
      </c>
      <c r="E526" s="80">
        <v>4</v>
      </c>
      <c r="F526" s="80" t="s">
        <v>1848</v>
      </c>
      <c r="G526" s="80" t="s">
        <v>1849</v>
      </c>
      <c r="H526" s="80" t="s">
        <v>1850</v>
      </c>
      <c r="I526" s="80" t="s">
        <v>1866</v>
      </c>
      <c r="J526" s="80" t="s">
        <v>1836</v>
      </c>
      <c r="K526" s="80">
        <v>1</v>
      </c>
      <c r="L526" s="85">
        <v>49928</v>
      </c>
      <c r="M526" s="80">
        <v>5</v>
      </c>
      <c r="N526" s="80">
        <v>7.5</v>
      </c>
      <c r="O526" s="80" t="s">
        <v>392</v>
      </c>
      <c r="P526" s="80" t="s">
        <v>1837</v>
      </c>
      <c r="Q526" s="80" t="s">
        <v>665</v>
      </c>
      <c r="R526" s="85">
        <f t="shared" si="104"/>
        <v>49928</v>
      </c>
      <c r="S526" s="85">
        <f t="shared" si="105"/>
        <v>2496.4</v>
      </c>
      <c r="T526" s="85">
        <f t="shared" si="106"/>
        <v>47431.6</v>
      </c>
      <c r="U526" s="80">
        <f t="shared" si="107"/>
        <v>3557.37</v>
      </c>
      <c r="V526" s="85">
        <f t="shared" si="108"/>
        <v>50988.97</v>
      </c>
      <c r="W526" s="81">
        <v>7.4999999999999997E-2</v>
      </c>
      <c r="X526" s="85">
        <f t="shared" si="116"/>
        <v>3557.37</v>
      </c>
      <c r="Y526" s="80">
        <v>2000</v>
      </c>
      <c r="Z526" s="85">
        <f t="shared" si="114"/>
        <v>52988.97</v>
      </c>
      <c r="AA526" s="80" t="str" cm="1">
        <f t="array" ref="AA526">_xlfn.IFS(V526&gt;=150000,"High Cost",V526&gt;=0,"Normal Cost")</f>
        <v>Normal Cost</v>
      </c>
      <c r="AB526" s="85">
        <f t="shared" si="109"/>
        <v>0</v>
      </c>
      <c r="AC526" s="84">
        <f t="shared" si="110"/>
        <v>50988.97</v>
      </c>
      <c r="AD526" s="80" t="str" cm="1">
        <f t="array" ref="AD526">_xlfn.IFS(E526&gt;=60,"Senior ",E526&gt;=18,"Adult",E526&gt;=0,"Child")</f>
        <v>Child</v>
      </c>
      <c r="AE526" s="80" t="str">
        <f t="shared" si="111"/>
        <v>June</v>
      </c>
      <c r="AF526" s="80" t="str">
        <f t="shared" si="112"/>
        <v>00525</v>
      </c>
      <c r="AG526" s="80" t="str">
        <f t="shared" si="113"/>
        <v>Farouk-Male</v>
      </c>
      <c r="AH526" s="85">
        <f t="shared" si="115"/>
        <v>112153.55602395827</v>
      </c>
    </row>
    <row r="527" spans="1:34" x14ac:dyDescent="0.3">
      <c r="A527" s="83">
        <v>45810</v>
      </c>
      <c r="B527" s="80" t="s">
        <v>2400</v>
      </c>
      <c r="C527" s="80" t="s">
        <v>1877</v>
      </c>
      <c r="D527" s="80" t="s">
        <v>1847</v>
      </c>
      <c r="E527" s="80">
        <v>61</v>
      </c>
      <c r="F527" s="80" t="s">
        <v>1840</v>
      </c>
      <c r="G527" s="80" t="s">
        <v>1890</v>
      </c>
      <c r="H527" s="80" t="s">
        <v>1891</v>
      </c>
      <c r="I527" s="80" t="s">
        <v>1866</v>
      </c>
      <c r="J527" s="80" t="s">
        <v>1858</v>
      </c>
      <c r="K527" s="80">
        <v>1</v>
      </c>
      <c r="L527" s="85">
        <v>57214</v>
      </c>
      <c r="M527" s="80">
        <v>0</v>
      </c>
      <c r="N527" s="80">
        <v>7.5</v>
      </c>
      <c r="O527" s="80" t="s">
        <v>384</v>
      </c>
      <c r="P527" s="80" t="s">
        <v>1852</v>
      </c>
      <c r="Q527" s="80" t="s">
        <v>636</v>
      </c>
      <c r="R527" s="85">
        <f t="shared" si="104"/>
        <v>57214</v>
      </c>
      <c r="S527" s="85">
        <f t="shared" si="105"/>
        <v>0</v>
      </c>
      <c r="T527" s="85">
        <f t="shared" si="106"/>
        <v>57214</v>
      </c>
      <c r="U527" s="80">
        <f t="shared" si="107"/>
        <v>4291.05</v>
      </c>
      <c r="V527" s="85">
        <f t="shared" si="108"/>
        <v>61505.05</v>
      </c>
      <c r="W527" s="81">
        <v>7.4999999999999997E-2</v>
      </c>
      <c r="X527" s="85">
        <f t="shared" si="116"/>
        <v>4291.05</v>
      </c>
      <c r="Y527" s="80">
        <v>2000</v>
      </c>
      <c r="Z527" s="85">
        <f t="shared" si="114"/>
        <v>63505.05</v>
      </c>
      <c r="AA527" s="80" t="str" cm="1">
        <f t="array" ref="AA527">_xlfn.IFS(V527&gt;=150000,"High Cost",V527&gt;=0,"Normal Cost")</f>
        <v>Normal Cost</v>
      </c>
      <c r="AB527" s="85">
        <f t="shared" si="109"/>
        <v>0</v>
      </c>
      <c r="AC527" s="84">
        <f t="shared" si="110"/>
        <v>61505.05</v>
      </c>
      <c r="AD527" s="80" t="str" cm="1">
        <f t="array" ref="AD527">_xlfn.IFS(E527&gt;=60,"Senior ",E527&gt;=18,"Adult",E527&gt;=0,"Child")</f>
        <v xml:space="preserve">Senior </v>
      </c>
      <c r="AE527" s="80" t="str">
        <f t="shared" si="111"/>
        <v>June</v>
      </c>
      <c r="AF527" s="80" t="str">
        <f t="shared" si="112"/>
        <v>00526</v>
      </c>
      <c r="AG527" s="80" t="str">
        <f t="shared" si="113"/>
        <v>Chiamaka-Male</v>
      </c>
      <c r="AH527" s="85">
        <f t="shared" si="115"/>
        <v>112153.55602395827</v>
      </c>
    </row>
    <row r="528" spans="1:34" x14ac:dyDescent="0.3">
      <c r="A528" s="83">
        <v>45850</v>
      </c>
      <c r="B528" s="80" t="s">
        <v>2401</v>
      </c>
      <c r="C528" s="80" t="s">
        <v>1871</v>
      </c>
      <c r="D528" s="80" t="s">
        <v>1831</v>
      </c>
      <c r="E528" s="80">
        <v>60</v>
      </c>
      <c r="F528" s="80" t="s">
        <v>1832</v>
      </c>
      <c r="G528" s="80" t="s">
        <v>1833</v>
      </c>
      <c r="H528" s="80" t="s">
        <v>1834</v>
      </c>
      <c r="I528" s="80" t="s">
        <v>1861</v>
      </c>
      <c r="J528" s="80" t="s">
        <v>1848</v>
      </c>
      <c r="K528" s="80">
        <v>1</v>
      </c>
      <c r="L528" s="85">
        <v>65416</v>
      </c>
      <c r="M528" s="80">
        <v>10</v>
      </c>
      <c r="N528" s="80">
        <v>7.5</v>
      </c>
      <c r="O528" s="80" t="s">
        <v>372</v>
      </c>
      <c r="P528" s="80" t="s">
        <v>1852</v>
      </c>
      <c r="Q528" s="80" t="s">
        <v>665</v>
      </c>
      <c r="R528" s="85">
        <f t="shared" si="104"/>
        <v>65416</v>
      </c>
      <c r="S528" s="85">
        <f t="shared" si="105"/>
        <v>6541.6</v>
      </c>
      <c r="T528" s="85">
        <f t="shared" si="106"/>
        <v>58874.400000000001</v>
      </c>
      <c r="U528" s="80">
        <f t="shared" si="107"/>
        <v>4415.58</v>
      </c>
      <c r="V528" s="85">
        <f t="shared" si="108"/>
        <v>63289.98</v>
      </c>
      <c r="W528" s="81">
        <v>7.4999999999999997E-2</v>
      </c>
      <c r="X528" s="85">
        <f t="shared" si="116"/>
        <v>4415.58</v>
      </c>
      <c r="Y528" s="80">
        <v>2000</v>
      </c>
      <c r="Z528" s="85">
        <f t="shared" si="114"/>
        <v>65289.98</v>
      </c>
      <c r="AA528" s="80" t="str" cm="1">
        <f t="array" ref="AA528">_xlfn.IFS(V528&gt;=150000,"High Cost",V528&gt;=0,"Normal Cost")</f>
        <v>Normal Cost</v>
      </c>
      <c r="AB528" s="85">
        <f t="shared" si="109"/>
        <v>0</v>
      </c>
      <c r="AC528" s="84">
        <f t="shared" si="110"/>
        <v>63289.98</v>
      </c>
      <c r="AD528" s="80" t="str" cm="1">
        <f t="array" ref="AD528">_xlfn.IFS(E528&gt;=60,"Senior ",E528&gt;=18,"Adult",E528&gt;=0,"Child")</f>
        <v xml:space="preserve">Senior </v>
      </c>
      <c r="AE528" s="80" t="str">
        <f t="shared" si="111"/>
        <v>July</v>
      </c>
      <c r="AF528" s="80" t="str">
        <f t="shared" si="112"/>
        <v>00527</v>
      </c>
      <c r="AG528" s="80" t="str">
        <f t="shared" si="113"/>
        <v>Farouk-Female</v>
      </c>
      <c r="AH528" s="85">
        <f t="shared" si="115"/>
        <v>112153.55602395827</v>
      </c>
    </row>
    <row r="529" spans="1:34" x14ac:dyDescent="0.3">
      <c r="A529" s="83">
        <v>45819</v>
      </c>
      <c r="B529" s="80" t="s">
        <v>2402</v>
      </c>
      <c r="C529" s="80" t="s">
        <v>1880</v>
      </c>
      <c r="D529" s="80" t="s">
        <v>1831</v>
      </c>
      <c r="E529" s="80">
        <v>51</v>
      </c>
      <c r="F529" s="80" t="s">
        <v>1840</v>
      </c>
      <c r="G529" s="80" t="s">
        <v>1890</v>
      </c>
      <c r="H529" s="80" t="s">
        <v>1891</v>
      </c>
      <c r="I529" s="80" t="s">
        <v>1866</v>
      </c>
      <c r="J529" s="80" t="s">
        <v>1848</v>
      </c>
      <c r="K529" s="80">
        <v>4</v>
      </c>
      <c r="L529" s="85">
        <v>67145</v>
      </c>
      <c r="M529" s="80">
        <v>10</v>
      </c>
      <c r="N529" s="80">
        <v>7.5</v>
      </c>
      <c r="O529" s="80" t="s">
        <v>392</v>
      </c>
      <c r="P529" s="80" t="s">
        <v>1852</v>
      </c>
      <c r="Q529" s="80" t="s">
        <v>649</v>
      </c>
      <c r="R529" s="85">
        <f t="shared" si="104"/>
        <v>268580</v>
      </c>
      <c r="S529" s="85">
        <f t="shared" si="105"/>
        <v>26858</v>
      </c>
      <c r="T529" s="85">
        <f t="shared" si="106"/>
        <v>241722</v>
      </c>
      <c r="U529" s="80">
        <f t="shared" si="107"/>
        <v>18129.149999999998</v>
      </c>
      <c r="V529" s="85">
        <f t="shared" si="108"/>
        <v>259851.15</v>
      </c>
      <c r="W529" s="81">
        <v>7.4999999999999997E-2</v>
      </c>
      <c r="X529" s="85">
        <f t="shared" si="116"/>
        <v>18129.149999999998</v>
      </c>
      <c r="Y529" s="80">
        <v>2000</v>
      </c>
      <c r="Z529" s="85">
        <f t="shared" si="114"/>
        <v>261851.15</v>
      </c>
      <c r="AA529" s="80" t="str" cm="1">
        <f t="array" ref="AA529">_xlfn.IFS(V529&gt;=150000,"High Cost",V529&gt;=0,"Normal Cost")</f>
        <v>High Cost</v>
      </c>
      <c r="AB529" s="85">
        <f t="shared" si="109"/>
        <v>0</v>
      </c>
      <c r="AC529" s="84">
        <f t="shared" si="110"/>
        <v>259851.15</v>
      </c>
      <c r="AD529" s="80" t="str" cm="1">
        <f t="array" ref="AD529">_xlfn.IFS(E529&gt;=60,"Senior ",E529&gt;=18,"Adult",E529&gt;=0,"Child")</f>
        <v>Adult</v>
      </c>
      <c r="AE529" s="80" t="str">
        <f t="shared" si="111"/>
        <v>June</v>
      </c>
      <c r="AF529" s="80" t="str">
        <f t="shared" si="112"/>
        <v>00528</v>
      </c>
      <c r="AG529" s="80" t="str">
        <f t="shared" si="113"/>
        <v>Daniel-Female</v>
      </c>
      <c r="AH529" s="85">
        <f t="shared" si="115"/>
        <v>112153.55602395827</v>
      </c>
    </row>
    <row r="530" spans="1:34" x14ac:dyDescent="0.3">
      <c r="A530" s="83">
        <v>45816</v>
      </c>
      <c r="B530" s="80" t="s">
        <v>2403</v>
      </c>
      <c r="C530" s="80" t="s">
        <v>1839</v>
      </c>
      <c r="D530" s="80" t="s">
        <v>1847</v>
      </c>
      <c r="E530" s="80">
        <v>63</v>
      </c>
      <c r="F530" s="80" t="s">
        <v>1864</v>
      </c>
      <c r="G530" s="80" t="s">
        <v>1868</v>
      </c>
      <c r="H530" s="80" t="s">
        <v>1869</v>
      </c>
      <c r="I530" s="80" t="s">
        <v>1861</v>
      </c>
      <c r="J530" s="80" t="s">
        <v>1858</v>
      </c>
      <c r="K530" s="80">
        <v>5</v>
      </c>
      <c r="L530" s="85">
        <v>7786</v>
      </c>
      <c r="M530" s="80">
        <v>0</v>
      </c>
      <c r="N530" s="80">
        <v>7.5</v>
      </c>
      <c r="O530" s="80" t="s">
        <v>392</v>
      </c>
      <c r="P530" s="80" t="s">
        <v>1852</v>
      </c>
      <c r="Q530" s="80" t="s">
        <v>636</v>
      </c>
      <c r="R530" s="85">
        <f t="shared" si="104"/>
        <v>38930</v>
      </c>
      <c r="S530" s="85">
        <f t="shared" si="105"/>
        <v>0</v>
      </c>
      <c r="T530" s="85">
        <f t="shared" si="106"/>
        <v>38930</v>
      </c>
      <c r="U530" s="80">
        <f t="shared" si="107"/>
        <v>2919.75</v>
      </c>
      <c r="V530" s="85">
        <f t="shared" si="108"/>
        <v>41849.75</v>
      </c>
      <c r="W530" s="81">
        <v>7.4999999999999997E-2</v>
      </c>
      <c r="X530" s="85">
        <f t="shared" si="116"/>
        <v>2919.75</v>
      </c>
      <c r="Y530" s="80">
        <v>2000</v>
      </c>
      <c r="Z530" s="85">
        <f t="shared" si="114"/>
        <v>43849.75</v>
      </c>
      <c r="AA530" s="80" t="str" cm="1">
        <f t="array" ref="AA530">_xlfn.IFS(V530&gt;=150000,"High Cost",V530&gt;=0,"Normal Cost")</f>
        <v>Normal Cost</v>
      </c>
      <c r="AB530" s="85">
        <f t="shared" si="109"/>
        <v>0</v>
      </c>
      <c r="AC530" s="84">
        <f t="shared" si="110"/>
        <v>41849.75</v>
      </c>
      <c r="AD530" s="80" t="str" cm="1">
        <f t="array" ref="AD530">_xlfn.IFS(E530&gt;=60,"Senior ",E530&gt;=18,"Adult",E530&gt;=0,"Child")</f>
        <v xml:space="preserve">Senior </v>
      </c>
      <c r="AE530" s="80" t="str">
        <f t="shared" si="111"/>
        <v>June</v>
      </c>
      <c r="AF530" s="80" t="str">
        <f t="shared" si="112"/>
        <v>00529</v>
      </c>
      <c r="AG530" s="80" t="str">
        <f t="shared" si="113"/>
        <v>Bello-Male</v>
      </c>
      <c r="AH530" s="85">
        <f t="shared" si="115"/>
        <v>112153.55602395827</v>
      </c>
    </row>
    <row r="531" spans="1:34" x14ac:dyDescent="0.3">
      <c r="A531" s="83">
        <v>45850</v>
      </c>
      <c r="B531" s="80" t="s">
        <v>2404</v>
      </c>
      <c r="C531" s="80" t="s">
        <v>1884</v>
      </c>
      <c r="D531" s="80" t="s">
        <v>1831</v>
      </c>
      <c r="E531" s="80">
        <v>17</v>
      </c>
      <c r="F531" s="80" t="s">
        <v>1872</v>
      </c>
      <c r="G531" s="80" t="s">
        <v>1873</v>
      </c>
      <c r="H531" s="80" t="s">
        <v>1874</v>
      </c>
      <c r="I531" s="80" t="s">
        <v>1866</v>
      </c>
      <c r="J531" s="80" t="s">
        <v>1848</v>
      </c>
      <c r="K531" s="80">
        <v>1</v>
      </c>
      <c r="L531" s="85">
        <v>2125</v>
      </c>
      <c r="M531" s="80">
        <v>5</v>
      </c>
      <c r="N531" s="80">
        <v>7.5</v>
      </c>
      <c r="O531" s="80" t="s">
        <v>384</v>
      </c>
      <c r="P531" s="80" t="s">
        <v>1852</v>
      </c>
      <c r="Q531" s="80" t="s">
        <v>665</v>
      </c>
      <c r="R531" s="85">
        <f t="shared" si="104"/>
        <v>2125</v>
      </c>
      <c r="S531" s="85">
        <f t="shared" si="105"/>
        <v>106.25</v>
      </c>
      <c r="T531" s="85">
        <f t="shared" si="106"/>
        <v>2018.75</v>
      </c>
      <c r="U531" s="80">
        <f t="shared" si="107"/>
        <v>151.40625</v>
      </c>
      <c r="V531" s="85">
        <f t="shared" si="108"/>
        <v>2170.15625</v>
      </c>
      <c r="W531" s="81">
        <v>7.4999999999999997E-2</v>
      </c>
      <c r="X531" s="85">
        <f t="shared" si="116"/>
        <v>151.40625</v>
      </c>
      <c r="Y531" s="80">
        <v>2000</v>
      </c>
      <c r="Z531" s="85">
        <f t="shared" si="114"/>
        <v>4170.15625</v>
      </c>
      <c r="AA531" s="80" t="str" cm="1">
        <f t="array" ref="AA531">_xlfn.IFS(V531&gt;=150000,"High Cost",V531&gt;=0,"Normal Cost")</f>
        <v>Normal Cost</v>
      </c>
      <c r="AB531" s="85">
        <f t="shared" si="109"/>
        <v>0</v>
      </c>
      <c r="AC531" s="84">
        <f t="shared" si="110"/>
        <v>2170.15625</v>
      </c>
      <c r="AD531" s="80" t="str" cm="1">
        <f t="array" ref="AD531">_xlfn.IFS(E531&gt;=60,"Senior ",E531&gt;=18,"Adult",E531&gt;=0,"Child")</f>
        <v>Child</v>
      </c>
      <c r="AE531" s="80" t="str">
        <f t="shared" si="111"/>
        <v>July</v>
      </c>
      <c r="AF531" s="80" t="str">
        <f t="shared" si="112"/>
        <v>00530</v>
      </c>
      <c r="AG531" s="80" t="str">
        <f t="shared" si="113"/>
        <v>Kabir-Female</v>
      </c>
      <c r="AH531" s="85">
        <f t="shared" si="115"/>
        <v>112153.55602395827</v>
      </c>
    </row>
    <row r="532" spans="1:34" x14ac:dyDescent="0.3">
      <c r="A532" s="83">
        <v>45854</v>
      </c>
      <c r="B532" s="80" t="s">
        <v>2405</v>
      </c>
      <c r="C532" s="80" t="s">
        <v>1884</v>
      </c>
      <c r="D532" s="80" t="s">
        <v>1831</v>
      </c>
      <c r="E532" s="80">
        <v>49</v>
      </c>
      <c r="F532" s="80" t="s">
        <v>1855</v>
      </c>
      <c r="G532" s="80" t="s">
        <v>1856</v>
      </c>
      <c r="H532" s="80" t="s">
        <v>1857</v>
      </c>
      <c r="I532" s="80" t="s">
        <v>1861</v>
      </c>
      <c r="J532" s="80" t="s">
        <v>1836</v>
      </c>
      <c r="K532" s="80">
        <v>1</v>
      </c>
      <c r="L532" s="85">
        <v>16708</v>
      </c>
      <c r="M532" s="80">
        <v>15</v>
      </c>
      <c r="N532" s="80">
        <v>7.5</v>
      </c>
      <c r="O532" s="80" t="s">
        <v>392</v>
      </c>
      <c r="P532" s="80" t="s">
        <v>1852</v>
      </c>
      <c r="Q532" s="80" t="s">
        <v>643</v>
      </c>
      <c r="R532" s="85">
        <f t="shared" si="104"/>
        <v>16708</v>
      </c>
      <c r="S532" s="85">
        <f t="shared" si="105"/>
        <v>2506.1999999999998</v>
      </c>
      <c r="T532" s="85">
        <f t="shared" si="106"/>
        <v>14201.8</v>
      </c>
      <c r="U532" s="80">
        <f t="shared" si="107"/>
        <v>1065.135</v>
      </c>
      <c r="V532" s="85">
        <f t="shared" si="108"/>
        <v>15266.934999999999</v>
      </c>
      <c r="W532" s="81">
        <v>7.4999999999999997E-2</v>
      </c>
      <c r="X532" s="85">
        <f t="shared" si="116"/>
        <v>1065.135</v>
      </c>
      <c r="Y532" s="80">
        <v>2000</v>
      </c>
      <c r="Z532" s="85">
        <f t="shared" si="114"/>
        <v>17266.934999999998</v>
      </c>
      <c r="AA532" s="80" t="str" cm="1">
        <f t="array" ref="AA532">_xlfn.IFS(V532&gt;=150000,"High Cost",V532&gt;=0,"Normal Cost")</f>
        <v>Normal Cost</v>
      </c>
      <c r="AB532" s="85">
        <f t="shared" si="109"/>
        <v>0</v>
      </c>
      <c r="AC532" s="84">
        <f t="shared" si="110"/>
        <v>15266.934999999999</v>
      </c>
      <c r="AD532" s="80" t="str" cm="1">
        <f t="array" ref="AD532">_xlfn.IFS(E532&gt;=60,"Senior ",E532&gt;=18,"Adult",E532&gt;=0,"Child")</f>
        <v>Adult</v>
      </c>
      <c r="AE532" s="80" t="str">
        <f t="shared" si="111"/>
        <v>July</v>
      </c>
      <c r="AF532" s="80" t="str">
        <f t="shared" si="112"/>
        <v>00531</v>
      </c>
      <c r="AG532" s="80" t="str">
        <f t="shared" si="113"/>
        <v>Kabir-Female</v>
      </c>
      <c r="AH532" s="85">
        <f t="shared" si="115"/>
        <v>112153.55602395827</v>
      </c>
    </row>
    <row r="533" spans="1:34" x14ac:dyDescent="0.3">
      <c r="A533" s="83">
        <v>45842</v>
      </c>
      <c r="B533" s="80" t="s">
        <v>2406</v>
      </c>
      <c r="C533" s="80" t="s">
        <v>1846</v>
      </c>
      <c r="D533" s="80" t="s">
        <v>1831</v>
      </c>
      <c r="E533" s="80">
        <v>61</v>
      </c>
      <c r="F533" s="80" t="s">
        <v>1832</v>
      </c>
      <c r="G533" s="80" t="s">
        <v>1833</v>
      </c>
      <c r="H533" s="80" t="s">
        <v>1834</v>
      </c>
      <c r="I533" s="80" t="s">
        <v>1843</v>
      </c>
      <c r="J533" s="80" t="s">
        <v>1836</v>
      </c>
      <c r="K533" s="80">
        <v>5</v>
      </c>
      <c r="L533" s="85">
        <v>20868</v>
      </c>
      <c r="M533" s="80">
        <v>15</v>
      </c>
      <c r="N533" s="80">
        <v>7.5</v>
      </c>
      <c r="O533" s="80" t="s">
        <v>392</v>
      </c>
      <c r="P533" s="80" t="s">
        <v>1852</v>
      </c>
      <c r="Q533" s="80" t="s">
        <v>649</v>
      </c>
      <c r="R533" s="85">
        <f t="shared" si="104"/>
        <v>104340</v>
      </c>
      <c r="S533" s="85">
        <f t="shared" si="105"/>
        <v>15651</v>
      </c>
      <c r="T533" s="85">
        <f t="shared" si="106"/>
        <v>88689</v>
      </c>
      <c r="U533" s="80">
        <f t="shared" si="107"/>
        <v>6651.6750000000002</v>
      </c>
      <c r="V533" s="85">
        <f t="shared" si="108"/>
        <v>95340.675000000003</v>
      </c>
      <c r="W533" s="81">
        <v>7.4999999999999997E-2</v>
      </c>
      <c r="X533" s="85">
        <f t="shared" si="116"/>
        <v>6651.6750000000002</v>
      </c>
      <c r="Y533" s="80">
        <v>2000</v>
      </c>
      <c r="Z533" s="85">
        <f t="shared" si="114"/>
        <v>97340.675000000003</v>
      </c>
      <c r="AA533" s="80" t="str" cm="1">
        <f t="array" ref="AA533">_xlfn.IFS(V533&gt;=150000,"High Cost",V533&gt;=0,"Normal Cost")</f>
        <v>Normal Cost</v>
      </c>
      <c r="AB533" s="85">
        <f t="shared" si="109"/>
        <v>0</v>
      </c>
      <c r="AC533" s="84">
        <f t="shared" si="110"/>
        <v>95340.675000000003</v>
      </c>
      <c r="AD533" s="80" t="str" cm="1">
        <f t="array" ref="AD533">_xlfn.IFS(E533&gt;=60,"Senior ",E533&gt;=18,"Adult",E533&gt;=0,"Child")</f>
        <v xml:space="preserve">Senior </v>
      </c>
      <c r="AE533" s="80" t="str">
        <f t="shared" si="111"/>
        <v>July</v>
      </c>
      <c r="AF533" s="80" t="str">
        <f t="shared" si="112"/>
        <v>00532</v>
      </c>
      <c r="AG533" s="80" t="str">
        <f t="shared" si="113"/>
        <v>Hauwa-Female</v>
      </c>
      <c r="AH533" s="85">
        <f t="shared" si="115"/>
        <v>112153.55602395827</v>
      </c>
    </row>
    <row r="534" spans="1:34" x14ac:dyDescent="0.3">
      <c r="A534" s="83">
        <v>45855</v>
      </c>
      <c r="B534" s="80" t="s">
        <v>2407</v>
      </c>
      <c r="C534" s="80" t="s">
        <v>106</v>
      </c>
      <c r="D534" s="80" t="s">
        <v>1847</v>
      </c>
      <c r="E534" s="80">
        <v>41</v>
      </c>
      <c r="F534" s="80" t="s">
        <v>1864</v>
      </c>
      <c r="G534" s="80" t="s">
        <v>1865</v>
      </c>
      <c r="H534" s="80" t="s">
        <v>1842</v>
      </c>
      <c r="I534" s="80" t="s">
        <v>1851</v>
      </c>
      <c r="J534" s="80" t="s">
        <v>1858</v>
      </c>
      <c r="K534" s="80">
        <v>1</v>
      </c>
      <c r="L534" s="85">
        <v>48527</v>
      </c>
      <c r="M534" s="80">
        <v>5</v>
      </c>
      <c r="N534" s="80">
        <v>7.5</v>
      </c>
      <c r="O534" s="80" t="s">
        <v>384</v>
      </c>
      <c r="P534" s="80" t="s">
        <v>1837</v>
      </c>
      <c r="Q534" s="80" t="s">
        <v>665</v>
      </c>
      <c r="R534" s="85">
        <f t="shared" si="104"/>
        <v>48527</v>
      </c>
      <c r="S534" s="85">
        <f t="shared" si="105"/>
        <v>2426.35</v>
      </c>
      <c r="T534" s="85">
        <f t="shared" si="106"/>
        <v>46100.65</v>
      </c>
      <c r="U534" s="80">
        <f t="shared" si="107"/>
        <v>3457.5487499999999</v>
      </c>
      <c r="V534" s="85">
        <f t="shared" si="108"/>
        <v>49558.198750000003</v>
      </c>
      <c r="W534" s="81">
        <v>7.4999999999999997E-2</v>
      </c>
      <c r="X534" s="85">
        <f t="shared" si="116"/>
        <v>3457.5487499999999</v>
      </c>
      <c r="Y534" s="80">
        <v>2000</v>
      </c>
      <c r="Z534" s="85">
        <f t="shared" si="114"/>
        <v>51558.198750000003</v>
      </c>
      <c r="AA534" s="80" t="str" cm="1">
        <f t="array" ref="AA534">_xlfn.IFS(V534&gt;=150000,"High Cost",V534&gt;=0,"Normal Cost")</f>
        <v>Normal Cost</v>
      </c>
      <c r="AB534" s="85">
        <f t="shared" si="109"/>
        <v>0</v>
      </c>
      <c r="AC534" s="84">
        <f t="shared" si="110"/>
        <v>49558.198750000003</v>
      </c>
      <c r="AD534" s="80" t="str" cm="1">
        <f t="array" ref="AD534">_xlfn.IFS(E534&gt;=60,"Senior ",E534&gt;=18,"Adult",E534&gt;=0,"Child")</f>
        <v>Adult</v>
      </c>
      <c r="AE534" s="80" t="str">
        <f t="shared" si="111"/>
        <v>July</v>
      </c>
      <c r="AF534" s="80" t="str">
        <f t="shared" si="112"/>
        <v>00533</v>
      </c>
      <c r="AG534" s="80" t="str">
        <f t="shared" si="113"/>
        <v>Aisha-Male</v>
      </c>
      <c r="AH534" s="85">
        <f t="shared" si="115"/>
        <v>112153.55602395827</v>
      </c>
    </row>
    <row r="535" spans="1:34" x14ac:dyDescent="0.3">
      <c r="A535" s="83">
        <v>45828</v>
      </c>
      <c r="B535" s="80" t="s">
        <v>2408</v>
      </c>
      <c r="C535" s="80" t="s">
        <v>1880</v>
      </c>
      <c r="D535" s="80" t="s">
        <v>1831</v>
      </c>
      <c r="E535" s="80">
        <v>76</v>
      </c>
      <c r="F535" s="80" t="s">
        <v>1872</v>
      </c>
      <c r="G535" s="80" t="s">
        <v>1886</v>
      </c>
      <c r="H535" s="80" t="s">
        <v>1887</v>
      </c>
      <c r="I535" s="80" t="s">
        <v>1861</v>
      </c>
      <c r="J535" s="80" t="s">
        <v>1858</v>
      </c>
      <c r="K535" s="80">
        <v>4</v>
      </c>
      <c r="L535" s="85">
        <v>5946</v>
      </c>
      <c r="M535" s="80">
        <v>0</v>
      </c>
      <c r="N535" s="80">
        <v>7.5</v>
      </c>
      <c r="O535" s="80" t="s">
        <v>392</v>
      </c>
      <c r="P535" s="80" t="s">
        <v>1837</v>
      </c>
      <c r="Q535" s="80" t="s">
        <v>649</v>
      </c>
      <c r="R535" s="85">
        <f t="shared" si="104"/>
        <v>23784</v>
      </c>
      <c r="S535" s="85">
        <f t="shared" si="105"/>
        <v>0</v>
      </c>
      <c r="T535" s="85">
        <f t="shared" si="106"/>
        <v>23784</v>
      </c>
      <c r="U535" s="80">
        <f t="shared" si="107"/>
        <v>1783.8</v>
      </c>
      <c r="V535" s="85">
        <f t="shared" si="108"/>
        <v>25567.8</v>
      </c>
      <c r="W535" s="81">
        <v>7.4999999999999997E-2</v>
      </c>
      <c r="X535" s="85">
        <f t="shared" si="116"/>
        <v>1783.8</v>
      </c>
      <c r="Y535" s="80">
        <v>2000</v>
      </c>
      <c r="Z535" s="85">
        <f t="shared" si="114"/>
        <v>27567.8</v>
      </c>
      <c r="AA535" s="80" t="str" cm="1">
        <f t="array" ref="AA535">_xlfn.IFS(V535&gt;=150000,"High Cost",V535&gt;=0,"Normal Cost")</f>
        <v>Normal Cost</v>
      </c>
      <c r="AB535" s="85">
        <f t="shared" si="109"/>
        <v>0</v>
      </c>
      <c r="AC535" s="84">
        <f t="shared" si="110"/>
        <v>25567.8</v>
      </c>
      <c r="AD535" s="80" t="str" cm="1">
        <f t="array" ref="AD535">_xlfn.IFS(E535&gt;=60,"Senior ",E535&gt;=18,"Adult",E535&gt;=0,"Child")</f>
        <v xml:space="preserve">Senior </v>
      </c>
      <c r="AE535" s="80" t="str">
        <f t="shared" si="111"/>
        <v>June</v>
      </c>
      <c r="AF535" s="80" t="str">
        <f t="shared" si="112"/>
        <v>00534</v>
      </c>
      <c r="AG535" s="80" t="str">
        <f t="shared" si="113"/>
        <v>Daniel-Female</v>
      </c>
      <c r="AH535" s="85">
        <f t="shared" si="115"/>
        <v>112153.55602395827</v>
      </c>
    </row>
    <row r="536" spans="1:34" x14ac:dyDescent="0.3">
      <c r="A536" s="83">
        <v>45825</v>
      </c>
      <c r="B536" s="80" t="s">
        <v>2409</v>
      </c>
      <c r="C536" s="80" t="s">
        <v>1882</v>
      </c>
      <c r="D536" s="80" t="s">
        <v>1847</v>
      </c>
      <c r="E536" s="80">
        <v>53</v>
      </c>
      <c r="F536" s="80" t="s">
        <v>1832</v>
      </c>
      <c r="G536" s="80" t="s">
        <v>1833</v>
      </c>
      <c r="H536" s="80" t="s">
        <v>1834</v>
      </c>
      <c r="I536" s="80" t="s">
        <v>1835</v>
      </c>
      <c r="J536" s="80" t="s">
        <v>1848</v>
      </c>
      <c r="K536" s="80">
        <v>3</v>
      </c>
      <c r="L536" s="85">
        <v>17825</v>
      </c>
      <c r="M536" s="80">
        <v>15</v>
      </c>
      <c r="N536" s="80">
        <v>7.5</v>
      </c>
      <c r="O536" s="80" t="s">
        <v>392</v>
      </c>
      <c r="P536" s="80" t="s">
        <v>1837</v>
      </c>
      <c r="Q536" s="80" t="s">
        <v>649</v>
      </c>
      <c r="R536" s="85">
        <f t="shared" si="104"/>
        <v>53475</v>
      </c>
      <c r="S536" s="85">
        <f t="shared" si="105"/>
        <v>8021.25</v>
      </c>
      <c r="T536" s="85">
        <f t="shared" si="106"/>
        <v>45453.75</v>
      </c>
      <c r="U536" s="80">
        <f t="shared" si="107"/>
        <v>3409.03125</v>
      </c>
      <c r="V536" s="85">
        <f t="shared" si="108"/>
        <v>48862.78125</v>
      </c>
      <c r="W536" s="81">
        <v>7.4999999999999997E-2</v>
      </c>
      <c r="X536" s="85">
        <f t="shared" si="116"/>
        <v>3409.03125</v>
      </c>
      <c r="Y536" s="80">
        <v>2000</v>
      </c>
      <c r="Z536" s="85">
        <f t="shared" si="114"/>
        <v>50862.78125</v>
      </c>
      <c r="AA536" s="80" t="str" cm="1">
        <f t="array" ref="AA536">_xlfn.IFS(V536&gt;=150000,"High Cost",V536&gt;=0,"Normal Cost")</f>
        <v>Normal Cost</v>
      </c>
      <c r="AB536" s="85">
        <f t="shared" si="109"/>
        <v>0</v>
      </c>
      <c r="AC536" s="84">
        <f t="shared" si="110"/>
        <v>48862.78125</v>
      </c>
      <c r="AD536" s="80" t="str" cm="1">
        <f t="array" ref="AD536">_xlfn.IFS(E536&gt;=60,"Senior ",E536&gt;=18,"Adult",E536&gt;=0,"Child")</f>
        <v>Adult</v>
      </c>
      <c r="AE536" s="80" t="str">
        <f t="shared" si="111"/>
        <v>June</v>
      </c>
      <c r="AF536" s="80" t="str">
        <f t="shared" si="112"/>
        <v>00535</v>
      </c>
      <c r="AG536" s="80" t="str">
        <f t="shared" si="113"/>
        <v>Ifeanyi-Male</v>
      </c>
      <c r="AH536" s="85">
        <f t="shared" si="115"/>
        <v>112153.55602395827</v>
      </c>
    </row>
    <row r="537" spans="1:34" x14ac:dyDescent="0.3">
      <c r="A537" s="83">
        <v>45824</v>
      </c>
      <c r="B537" s="80" t="s">
        <v>2410</v>
      </c>
      <c r="C537" s="80" t="s">
        <v>1871</v>
      </c>
      <c r="D537" s="80" t="s">
        <v>1847</v>
      </c>
      <c r="E537" s="80">
        <v>31</v>
      </c>
      <c r="F537" s="80" t="s">
        <v>1832</v>
      </c>
      <c r="G537" s="80" t="s">
        <v>1833</v>
      </c>
      <c r="H537" s="80" t="s">
        <v>1834</v>
      </c>
      <c r="I537" s="80" t="s">
        <v>1835</v>
      </c>
      <c r="J537" s="80" t="s">
        <v>1848</v>
      </c>
      <c r="K537" s="80">
        <v>5</v>
      </c>
      <c r="L537" s="85">
        <v>16786</v>
      </c>
      <c r="M537" s="80">
        <v>5</v>
      </c>
      <c r="N537" s="80">
        <v>7.5</v>
      </c>
      <c r="O537" s="80" t="s">
        <v>372</v>
      </c>
      <c r="P537" s="80" t="s">
        <v>1852</v>
      </c>
      <c r="Q537" s="80" t="s">
        <v>636</v>
      </c>
      <c r="R537" s="85">
        <f t="shared" si="104"/>
        <v>83930</v>
      </c>
      <c r="S537" s="85">
        <f t="shared" si="105"/>
        <v>4196.5</v>
      </c>
      <c r="T537" s="85">
        <f t="shared" si="106"/>
        <v>79733.5</v>
      </c>
      <c r="U537" s="80">
        <f t="shared" si="107"/>
        <v>5980.0124999999998</v>
      </c>
      <c r="V537" s="85">
        <f t="shared" si="108"/>
        <v>85713.512499999997</v>
      </c>
      <c r="W537" s="81">
        <v>7.4999999999999997E-2</v>
      </c>
      <c r="X537" s="85">
        <f t="shared" si="116"/>
        <v>5980.0124999999998</v>
      </c>
      <c r="Y537" s="80">
        <v>2000</v>
      </c>
      <c r="Z537" s="85">
        <f t="shared" si="114"/>
        <v>87713.512499999997</v>
      </c>
      <c r="AA537" s="80" t="str" cm="1">
        <f t="array" ref="AA537">_xlfn.IFS(V537&gt;=150000,"High Cost",V537&gt;=0,"Normal Cost")</f>
        <v>Normal Cost</v>
      </c>
      <c r="AB537" s="85">
        <f t="shared" si="109"/>
        <v>0</v>
      </c>
      <c r="AC537" s="84">
        <f t="shared" si="110"/>
        <v>85713.512499999997</v>
      </c>
      <c r="AD537" s="80" t="str" cm="1">
        <f t="array" ref="AD537">_xlfn.IFS(E537&gt;=60,"Senior ",E537&gt;=18,"Adult",E537&gt;=0,"Child")</f>
        <v>Adult</v>
      </c>
      <c r="AE537" s="80" t="str">
        <f t="shared" si="111"/>
        <v>June</v>
      </c>
      <c r="AF537" s="80" t="str">
        <f t="shared" si="112"/>
        <v>00536</v>
      </c>
      <c r="AG537" s="80" t="str">
        <f t="shared" si="113"/>
        <v>Farouk-Male</v>
      </c>
      <c r="AH537" s="85">
        <f t="shared" si="115"/>
        <v>112153.55602395827</v>
      </c>
    </row>
    <row r="538" spans="1:34" x14ac:dyDescent="0.3">
      <c r="A538" s="83">
        <v>45864</v>
      </c>
      <c r="B538" s="80" t="s">
        <v>2411</v>
      </c>
      <c r="C538" s="80" t="s">
        <v>1877</v>
      </c>
      <c r="D538" s="80" t="s">
        <v>1831</v>
      </c>
      <c r="E538" s="80">
        <v>28</v>
      </c>
      <c r="F538" s="80" t="s">
        <v>1855</v>
      </c>
      <c r="G538" s="80" t="s">
        <v>1856</v>
      </c>
      <c r="H538" s="80" t="s">
        <v>1857</v>
      </c>
      <c r="I538" s="80" t="s">
        <v>1861</v>
      </c>
      <c r="J538" s="80" t="s">
        <v>1836</v>
      </c>
      <c r="K538" s="80">
        <v>4</v>
      </c>
      <c r="L538" s="85">
        <v>47509</v>
      </c>
      <c r="M538" s="80">
        <v>10</v>
      </c>
      <c r="N538" s="80">
        <v>7.5</v>
      </c>
      <c r="O538" s="80" t="s">
        <v>392</v>
      </c>
      <c r="P538" s="80" t="s">
        <v>1844</v>
      </c>
      <c r="Q538" s="80" t="s">
        <v>643</v>
      </c>
      <c r="R538" s="85">
        <f t="shared" si="104"/>
        <v>190036</v>
      </c>
      <c r="S538" s="85">
        <f t="shared" si="105"/>
        <v>19003.600000000002</v>
      </c>
      <c r="T538" s="85">
        <f t="shared" si="106"/>
        <v>171032.4</v>
      </c>
      <c r="U538" s="80">
        <f t="shared" si="107"/>
        <v>12827.429999999998</v>
      </c>
      <c r="V538" s="85">
        <f t="shared" si="108"/>
        <v>183859.83</v>
      </c>
      <c r="W538" s="81">
        <v>7.4999999999999997E-2</v>
      </c>
      <c r="X538" s="85">
        <f t="shared" si="116"/>
        <v>12827.429999999998</v>
      </c>
      <c r="Y538" s="80">
        <v>2000</v>
      </c>
      <c r="Z538" s="85">
        <f t="shared" si="114"/>
        <v>185859.83</v>
      </c>
      <c r="AA538" s="80" t="str" cm="1">
        <f t="array" ref="AA538">_xlfn.IFS(V538&gt;=150000,"High Cost",V538&gt;=0,"Normal Cost")</f>
        <v>High Cost</v>
      </c>
      <c r="AB538" s="85">
        <f t="shared" si="109"/>
        <v>18385.983</v>
      </c>
      <c r="AC538" s="84">
        <f t="shared" si="110"/>
        <v>165473.84699999998</v>
      </c>
      <c r="AD538" s="80" t="str" cm="1">
        <f t="array" ref="AD538">_xlfn.IFS(E538&gt;=60,"Senior ",E538&gt;=18,"Adult",E538&gt;=0,"Child")</f>
        <v>Adult</v>
      </c>
      <c r="AE538" s="80" t="str">
        <f t="shared" si="111"/>
        <v>July</v>
      </c>
      <c r="AF538" s="80" t="str">
        <f t="shared" si="112"/>
        <v>00537</v>
      </c>
      <c r="AG538" s="80" t="str">
        <f t="shared" si="113"/>
        <v>Chiamaka-Female</v>
      </c>
      <c r="AH538" s="85">
        <f t="shared" si="115"/>
        <v>112153.55602395827</v>
      </c>
    </row>
    <row r="539" spans="1:34" x14ac:dyDescent="0.3">
      <c r="A539" s="83">
        <v>45830</v>
      </c>
      <c r="B539" s="80" t="s">
        <v>2412</v>
      </c>
      <c r="C539" s="80" t="s">
        <v>1830</v>
      </c>
      <c r="D539" s="80" t="s">
        <v>1831</v>
      </c>
      <c r="E539" s="80">
        <v>15</v>
      </c>
      <c r="F539" s="80" t="s">
        <v>1872</v>
      </c>
      <c r="G539" s="80" t="s">
        <v>1873</v>
      </c>
      <c r="H539" s="80" t="s">
        <v>1874</v>
      </c>
      <c r="I539" s="80" t="s">
        <v>1851</v>
      </c>
      <c r="J539" s="80" t="s">
        <v>1848</v>
      </c>
      <c r="K539" s="80">
        <v>2</v>
      </c>
      <c r="L539" s="85">
        <v>28164</v>
      </c>
      <c r="M539" s="80">
        <v>0</v>
      </c>
      <c r="N539" s="80">
        <v>7.5</v>
      </c>
      <c r="O539" s="80" t="s">
        <v>384</v>
      </c>
      <c r="P539" s="80" t="s">
        <v>1837</v>
      </c>
      <c r="Q539" s="80" t="s">
        <v>649</v>
      </c>
      <c r="R539" s="85">
        <f t="shared" si="104"/>
        <v>56328</v>
      </c>
      <c r="S539" s="85">
        <f t="shared" si="105"/>
        <v>0</v>
      </c>
      <c r="T539" s="85">
        <f t="shared" si="106"/>
        <v>56328</v>
      </c>
      <c r="U539" s="80">
        <f t="shared" si="107"/>
        <v>4224.5999999999995</v>
      </c>
      <c r="V539" s="85">
        <f t="shared" si="108"/>
        <v>60552.6</v>
      </c>
      <c r="W539" s="81">
        <v>7.4999999999999997E-2</v>
      </c>
      <c r="X539" s="85">
        <f t="shared" si="116"/>
        <v>4224.5999999999995</v>
      </c>
      <c r="Y539" s="80">
        <v>2000</v>
      </c>
      <c r="Z539" s="85">
        <f t="shared" si="114"/>
        <v>62552.6</v>
      </c>
      <c r="AA539" s="80" t="str" cm="1">
        <f t="array" ref="AA539">_xlfn.IFS(V539&gt;=150000,"High Cost",V539&gt;=0,"Normal Cost")</f>
        <v>Normal Cost</v>
      </c>
      <c r="AB539" s="85">
        <f t="shared" si="109"/>
        <v>0</v>
      </c>
      <c r="AC539" s="84">
        <f t="shared" si="110"/>
        <v>60552.6</v>
      </c>
      <c r="AD539" s="80" t="str" cm="1">
        <f t="array" ref="AD539">_xlfn.IFS(E539&gt;=60,"Senior ",E539&gt;=18,"Adult",E539&gt;=0,"Child")</f>
        <v>Child</v>
      </c>
      <c r="AE539" s="80" t="str">
        <f t="shared" si="111"/>
        <v>June</v>
      </c>
      <c r="AF539" s="80" t="str">
        <f t="shared" si="112"/>
        <v>00538</v>
      </c>
      <c r="AG539" s="80" t="str">
        <f t="shared" si="113"/>
        <v>Joy-Female</v>
      </c>
      <c r="AH539" s="85">
        <f t="shared" si="115"/>
        <v>112153.55602395827</v>
      </c>
    </row>
    <row r="540" spans="1:34" x14ac:dyDescent="0.3">
      <c r="A540" s="83">
        <v>45813</v>
      </c>
      <c r="B540" s="80" t="s">
        <v>2413</v>
      </c>
      <c r="C540" s="80" t="s">
        <v>1830</v>
      </c>
      <c r="D540" s="80" t="s">
        <v>1847</v>
      </c>
      <c r="E540" s="80">
        <v>45</v>
      </c>
      <c r="F540" s="80" t="s">
        <v>1855</v>
      </c>
      <c r="G540" s="80" t="s">
        <v>1878</v>
      </c>
      <c r="H540" s="80" t="s">
        <v>1857</v>
      </c>
      <c r="I540" s="80" t="s">
        <v>1851</v>
      </c>
      <c r="J540" s="80" t="s">
        <v>1848</v>
      </c>
      <c r="K540" s="80">
        <v>5</v>
      </c>
      <c r="L540" s="85">
        <v>70319</v>
      </c>
      <c r="M540" s="80">
        <v>10</v>
      </c>
      <c r="N540" s="80">
        <v>7.5</v>
      </c>
      <c r="O540" s="80" t="s">
        <v>372</v>
      </c>
      <c r="P540" s="80" t="s">
        <v>1844</v>
      </c>
      <c r="Q540" s="80" t="s">
        <v>665</v>
      </c>
      <c r="R540" s="85">
        <f t="shared" si="104"/>
        <v>351595</v>
      </c>
      <c r="S540" s="85">
        <f t="shared" si="105"/>
        <v>35159.5</v>
      </c>
      <c r="T540" s="85">
        <f t="shared" si="106"/>
        <v>316435.5</v>
      </c>
      <c r="U540" s="80">
        <f t="shared" si="107"/>
        <v>23732.662499999999</v>
      </c>
      <c r="V540" s="85">
        <f t="shared" si="108"/>
        <v>340168.16249999998</v>
      </c>
      <c r="W540" s="81">
        <v>7.4999999999999997E-2</v>
      </c>
      <c r="X540" s="85">
        <f t="shared" si="116"/>
        <v>23732.662499999999</v>
      </c>
      <c r="Y540" s="80">
        <v>2000</v>
      </c>
      <c r="Z540" s="85">
        <f t="shared" si="114"/>
        <v>342168.16249999998</v>
      </c>
      <c r="AA540" s="80" t="str" cm="1">
        <f t="array" ref="AA540">_xlfn.IFS(V540&gt;=150000,"High Cost",V540&gt;=0,"Normal Cost")</f>
        <v>High Cost</v>
      </c>
      <c r="AB540" s="85">
        <f t="shared" si="109"/>
        <v>34016.816249999996</v>
      </c>
      <c r="AC540" s="84">
        <f t="shared" si="110"/>
        <v>306151.34625</v>
      </c>
      <c r="AD540" s="80" t="str" cm="1">
        <f t="array" ref="AD540">_xlfn.IFS(E540&gt;=60,"Senior ",E540&gt;=18,"Adult",E540&gt;=0,"Child")</f>
        <v>Adult</v>
      </c>
      <c r="AE540" s="80" t="str">
        <f t="shared" si="111"/>
        <v>June</v>
      </c>
      <c r="AF540" s="80" t="str">
        <f t="shared" si="112"/>
        <v>00539</v>
      </c>
      <c r="AG540" s="80" t="str">
        <f t="shared" si="113"/>
        <v>Joy-Male</v>
      </c>
      <c r="AH540" s="85">
        <f t="shared" si="115"/>
        <v>112153.55602395827</v>
      </c>
    </row>
    <row r="541" spans="1:34" x14ac:dyDescent="0.3">
      <c r="A541" s="83">
        <v>45844</v>
      </c>
      <c r="B541" s="80" t="s">
        <v>2414</v>
      </c>
      <c r="C541" s="80" t="s">
        <v>1846</v>
      </c>
      <c r="D541" s="80" t="s">
        <v>1831</v>
      </c>
      <c r="E541" s="80">
        <v>62</v>
      </c>
      <c r="F541" s="80" t="s">
        <v>1832</v>
      </c>
      <c r="G541" s="80" t="s">
        <v>1833</v>
      </c>
      <c r="H541" s="80" t="s">
        <v>1834</v>
      </c>
      <c r="I541" s="80" t="s">
        <v>1861</v>
      </c>
      <c r="J541" s="80" t="s">
        <v>1858</v>
      </c>
      <c r="K541" s="80">
        <v>4</v>
      </c>
      <c r="L541" s="85">
        <v>40358</v>
      </c>
      <c r="M541" s="80">
        <v>0</v>
      </c>
      <c r="N541" s="80">
        <v>7.5</v>
      </c>
      <c r="O541" s="80" t="s">
        <v>372</v>
      </c>
      <c r="P541" s="80" t="s">
        <v>1844</v>
      </c>
      <c r="Q541" s="80" t="s">
        <v>649</v>
      </c>
      <c r="R541" s="85">
        <f t="shared" si="104"/>
        <v>161432</v>
      </c>
      <c r="S541" s="85">
        <f t="shared" si="105"/>
        <v>0</v>
      </c>
      <c r="T541" s="85">
        <f t="shared" si="106"/>
        <v>161432</v>
      </c>
      <c r="U541" s="80">
        <f t="shared" si="107"/>
        <v>12107.4</v>
      </c>
      <c r="V541" s="85">
        <f t="shared" si="108"/>
        <v>173539.4</v>
      </c>
      <c r="W541" s="81">
        <v>7.4999999999999997E-2</v>
      </c>
      <c r="X541" s="85">
        <f t="shared" si="116"/>
        <v>12107.4</v>
      </c>
      <c r="Y541" s="80">
        <v>2000</v>
      </c>
      <c r="Z541" s="85">
        <f t="shared" si="114"/>
        <v>175539.4</v>
      </c>
      <c r="AA541" s="80" t="str" cm="1">
        <f t="array" ref="AA541">_xlfn.IFS(V541&gt;=150000,"High Cost",V541&gt;=0,"Normal Cost")</f>
        <v>High Cost</v>
      </c>
      <c r="AB541" s="85">
        <f t="shared" si="109"/>
        <v>17353.939999999999</v>
      </c>
      <c r="AC541" s="84">
        <f t="shared" si="110"/>
        <v>156185.46</v>
      </c>
      <c r="AD541" s="80" t="str" cm="1">
        <f t="array" ref="AD541">_xlfn.IFS(E541&gt;=60,"Senior ",E541&gt;=18,"Adult",E541&gt;=0,"Child")</f>
        <v xml:space="preserve">Senior </v>
      </c>
      <c r="AE541" s="80" t="str">
        <f t="shared" si="111"/>
        <v>July</v>
      </c>
      <c r="AF541" s="80" t="str">
        <f t="shared" si="112"/>
        <v>00540</v>
      </c>
      <c r="AG541" s="80" t="str">
        <f t="shared" si="113"/>
        <v>Hauwa-Female</v>
      </c>
      <c r="AH541" s="85">
        <f t="shared" si="115"/>
        <v>112153.55602395827</v>
      </c>
    </row>
    <row r="542" spans="1:34" x14ac:dyDescent="0.3">
      <c r="A542" s="83">
        <v>45809</v>
      </c>
      <c r="B542" s="80" t="s">
        <v>2415</v>
      </c>
      <c r="C542" s="80" t="s">
        <v>1871</v>
      </c>
      <c r="D542" s="80" t="s">
        <v>1831</v>
      </c>
      <c r="E542" s="80">
        <v>84</v>
      </c>
      <c r="F542" s="80" t="s">
        <v>1832</v>
      </c>
      <c r="G542" s="80" t="s">
        <v>1833</v>
      </c>
      <c r="H542" s="80" t="s">
        <v>1834</v>
      </c>
      <c r="I542" s="80" t="s">
        <v>1835</v>
      </c>
      <c r="J542" s="80" t="s">
        <v>1858</v>
      </c>
      <c r="K542" s="80">
        <v>3</v>
      </c>
      <c r="L542" s="85">
        <v>4192</v>
      </c>
      <c r="M542" s="80">
        <v>10</v>
      </c>
      <c r="N542" s="80">
        <v>7.5</v>
      </c>
      <c r="O542" s="80" t="s">
        <v>372</v>
      </c>
      <c r="P542" s="80" t="s">
        <v>1852</v>
      </c>
      <c r="Q542" s="80" t="s">
        <v>649</v>
      </c>
      <c r="R542" s="85">
        <f t="shared" si="104"/>
        <v>12576</v>
      </c>
      <c r="S542" s="85">
        <f t="shared" si="105"/>
        <v>1257.6000000000001</v>
      </c>
      <c r="T542" s="85">
        <f t="shared" si="106"/>
        <v>11318.4</v>
      </c>
      <c r="U542" s="80">
        <f t="shared" si="107"/>
        <v>848.88</v>
      </c>
      <c r="V542" s="85">
        <f t="shared" si="108"/>
        <v>12167.279999999999</v>
      </c>
      <c r="W542" s="81">
        <v>7.4999999999999997E-2</v>
      </c>
      <c r="X542" s="85">
        <f t="shared" si="116"/>
        <v>848.88</v>
      </c>
      <c r="Y542" s="80">
        <v>2000</v>
      </c>
      <c r="Z542" s="85">
        <f t="shared" si="114"/>
        <v>14167.279999999999</v>
      </c>
      <c r="AA542" s="80" t="str" cm="1">
        <f t="array" ref="AA542">_xlfn.IFS(V542&gt;=150000,"High Cost",V542&gt;=0,"Normal Cost")</f>
        <v>Normal Cost</v>
      </c>
      <c r="AB542" s="85">
        <f t="shared" si="109"/>
        <v>0</v>
      </c>
      <c r="AC542" s="84">
        <f t="shared" si="110"/>
        <v>12167.279999999999</v>
      </c>
      <c r="AD542" s="80" t="str" cm="1">
        <f t="array" ref="AD542">_xlfn.IFS(E542&gt;=60,"Senior ",E542&gt;=18,"Adult",E542&gt;=0,"Child")</f>
        <v xml:space="preserve">Senior </v>
      </c>
      <c r="AE542" s="80" t="str">
        <f t="shared" si="111"/>
        <v>June</v>
      </c>
      <c r="AF542" s="80" t="str">
        <f t="shared" si="112"/>
        <v>00541</v>
      </c>
      <c r="AG542" s="80" t="str">
        <f t="shared" si="113"/>
        <v>Farouk-Female</v>
      </c>
      <c r="AH542" s="85">
        <f t="shared" si="115"/>
        <v>112153.55602395827</v>
      </c>
    </row>
    <row r="543" spans="1:34" x14ac:dyDescent="0.3">
      <c r="A543" s="83">
        <v>45862</v>
      </c>
      <c r="B543" s="80" t="s">
        <v>2416</v>
      </c>
      <c r="C543" s="80" t="s">
        <v>1877</v>
      </c>
      <c r="D543" s="80" t="s">
        <v>1847</v>
      </c>
      <c r="E543" s="80">
        <v>4</v>
      </c>
      <c r="F543" s="80" t="s">
        <v>1832</v>
      </c>
      <c r="G543" s="80" t="s">
        <v>1860</v>
      </c>
      <c r="H543" s="80" t="s">
        <v>1834</v>
      </c>
      <c r="I543" s="80" t="s">
        <v>1835</v>
      </c>
      <c r="J543" s="80" t="s">
        <v>1858</v>
      </c>
      <c r="K543" s="80">
        <v>3</v>
      </c>
      <c r="L543" s="85">
        <v>9732</v>
      </c>
      <c r="M543" s="80">
        <v>15</v>
      </c>
      <c r="N543" s="80">
        <v>7.5</v>
      </c>
      <c r="O543" s="80" t="s">
        <v>392</v>
      </c>
      <c r="P543" s="80" t="s">
        <v>1852</v>
      </c>
      <c r="Q543" s="80" t="s">
        <v>636</v>
      </c>
      <c r="R543" s="85">
        <f t="shared" si="104"/>
        <v>29196</v>
      </c>
      <c r="S543" s="85">
        <f t="shared" si="105"/>
        <v>4379.3999999999996</v>
      </c>
      <c r="T543" s="85">
        <f t="shared" si="106"/>
        <v>24816.6</v>
      </c>
      <c r="U543" s="80">
        <f t="shared" si="107"/>
        <v>1861.2449999999999</v>
      </c>
      <c r="V543" s="85">
        <f t="shared" si="108"/>
        <v>26677.844999999998</v>
      </c>
      <c r="W543" s="81">
        <v>7.4999999999999997E-2</v>
      </c>
      <c r="X543" s="85">
        <f t="shared" si="116"/>
        <v>1861.2449999999999</v>
      </c>
      <c r="Y543" s="80">
        <v>2000</v>
      </c>
      <c r="Z543" s="85">
        <f t="shared" si="114"/>
        <v>28677.844999999998</v>
      </c>
      <c r="AA543" s="80" t="str" cm="1">
        <f t="array" ref="AA543">_xlfn.IFS(V543&gt;=150000,"High Cost",V543&gt;=0,"Normal Cost")</f>
        <v>Normal Cost</v>
      </c>
      <c r="AB543" s="85">
        <f t="shared" si="109"/>
        <v>0</v>
      </c>
      <c r="AC543" s="84">
        <f t="shared" si="110"/>
        <v>26677.844999999998</v>
      </c>
      <c r="AD543" s="80" t="str" cm="1">
        <f t="array" ref="AD543">_xlfn.IFS(E543&gt;=60,"Senior ",E543&gt;=18,"Adult",E543&gt;=0,"Child")</f>
        <v>Child</v>
      </c>
      <c r="AE543" s="80" t="str">
        <f t="shared" si="111"/>
        <v>July</v>
      </c>
      <c r="AF543" s="80" t="str">
        <f t="shared" si="112"/>
        <v>00542</v>
      </c>
      <c r="AG543" s="80" t="str">
        <f t="shared" si="113"/>
        <v>Chiamaka-Male</v>
      </c>
      <c r="AH543" s="85">
        <f t="shared" si="115"/>
        <v>112153.55602395827</v>
      </c>
    </row>
    <row r="544" spans="1:34" x14ac:dyDescent="0.3">
      <c r="A544" s="83">
        <v>45862</v>
      </c>
      <c r="B544" s="80" t="s">
        <v>2417</v>
      </c>
      <c r="C544" s="80" t="s">
        <v>1871</v>
      </c>
      <c r="D544" s="80" t="s">
        <v>1831</v>
      </c>
      <c r="E544" s="80">
        <v>47</v>
      </c>
      <c r="F544" s="80" t="s">
        <v>1832</v>
      </c>
      <c r="G544" s="80" t="s">
        <v>1860</v>
      </c>
      <c r="H544" s="80" t="s">
        <v>1834</v>
      </c>
      <c r="I544" s="80" t="s">
        <v>1851</v>
      </c>
      <c r="J544" s="80" t="s">
        <v>1858</v>
      </c>
      <c r="K544" s="80">
        <v>4</v>
      </c>
      <c r="L544" s="85">
        <v>14866</v>
      </c>
      <c r="M544" s="80">
        <v>5</v>
      </c>
      <c r="N544" s="80">
        <v>7.5</v>
      </c>
      <c r="O544" s="80" t="s">
        <v>372</v>
      </c>
      <c r="P544" s="80" t="s">
        <v>1852</v>
      </c>
      <c r="Q544" s="80" t="s">
        <v>649</v>
      </c>
      <c r="R544" s="85">
        <f t="shared" si="104"/>
        <v>59464</v>
      </c>
      <c r="S544" s="85">
        <f t="shared" si="105"/>
        <v>2973.2000000000003</v>
      </c>
      <c r="T544" s="85">
        <f t="shared" si="106"/>
        <v>56490.8</v>
      </c>
      <c r="U544" s="80">
        <f t="shared" si="107"/>
        <v>4236.8100000000004</v>
      </c>
      <c r="V544" s="85">
        <f t="shared" si="108"/>
        <v>60727.61</v>
      </c>
      <c r="W544" s="81">
        <v>7.4999999999999997E-2</v>
      </c>
      <c r="X544" s="85">
        <f t="shared" si="116"/>
        <v>4236.8100000000004</v>
      </c>
      <c r="Y544" s="80">
        <v>2000</v>
      </c>
      <c r="Z544" s="85">
        <f t="shared" si="114"/>
        <v>62727.61</v>
      </c>
      <c r="AA544" s="80" t="str" cm="1">
        <f t="array" ref="AA544">_xlfn.IFS(V544&gt;=150000,"High Cost",V544&gt;=0,"Normal Cost")</f>
        <v>Normal Cost</v>
      </c>
      <c r="AB544" s="85">
        <f t="shared" si="109"/>
        <v>0</v>
      </c>
      <c r="AC544" s="84">
        <f t="shared" si="110"/>
        <v>60727.61</v>
      </c>
      <c r="AD544" s="80" t="str" cm="1">
        <f t="array" ref="AD544">_xlfn.IFS(E544&gt;=60,"Senior ",E544&gt;=18,"Adult",E544&gt;=0,"Child")</f>
        <v>Adult</v>
      </c>
      <c r="AE544" s="80" t="str">
        <f t="shared" si="111"/>
        <v>July</v>
      </c>
      <c r="AF544" s="80" t="str">
        <f t="shared" si="112"/>
        <v>00543</v>
      </c>
      <c r="AG544" s="80" t="str">
        <f t="shared" si="113"/>
        <v>Farouk-Female</v>
      </c>
      <c r="AH544" s="85">
        <f t="shared" si="115"/>
        <v>112153.55602395827</v>
      </c>
    </row>
    <row r="545" spans="1:34" x14ac:dyDescent="0.3">
      <c r="A545" s="83">
        <v>45852</v>
      </c>
      <c r="B545" s="80" t="s">
        <v>2418</v>
      </c>
      <c r="C545" s="80" t="s">
        <v>1882</v>
      </c>
      <c r="D545" s="80" t="s">
        <v>1847</v>
      </c>
      <c r="E545" s="80">
        <v>2</v>
      </c>
      <c r="F545" s="80" t="s">
        <v>1840</v>
      </c>
      <c r="G545" s="80" t="s">
        <v>1890</v>
      </c>
      <c r="H545" s="80" t="s">
        <v>1891</v>
      </c>
      <c r="I545" s="80" t="s">
        <v>1861</v>
      </c>
      <c r="J545" s="80" t="s">
        <v>1848</v>
      </c>
      <c r="K545" s="80">
        <v>4</v>
      </c>
      <c r="L545" s="85">
        <v>39050</v>
      </c>
      <c r="M545" s="80">
        <v>15</v>
      </c>
      <c r="N545" s="80">
        <v>7.5</v>
      </c>
      <c r="O545" s="80" t="s">
        <v>372</v>
      </c>
      <c r="P545" s="80" t="s">
        <v>1837</v>
      </c>
      <c r="Q545" s="80" t="s">
        <v>643</v>
      </c>
      <c r="R545" s="85">
        <f t="shared" si="104"/>
        <v>156200</v>
      </c>
      <c r="S545" s="85">
        <f t="shared" si="105"/>
        <v>23430</v>
      </c>
      <c r="T545" s="85">
        <f t="shared" si="106"/>
        <v>132770</v>
      </c>
      <c r="U545" s="80">
        <f t="shared" si="107"/>
        <v>9957.75</v>
      </c>
      <c r="V545" s="85">
        <f t="shared" si="108"/>
        <v>142727.75</v>
      </c>
      <c r="W545" s="81">
        <v>7.4999999999999997E-2</v>
      </c>
      <c r="X545" s="85">
        <f t="shared" si="116"/>
        <v>9957.75</v>
      </c>
      <c r="Y545" s="80">
        <v>2000</v>
      </c>
      <c r="Z545" s="85">
        <f t="shared" si="114"/>
        <v>144727.75</v>
      </c>
      <c r="AA545" s="80" t="str" cm="1">
        <f t="array" ref="AA545">_xlfn.IFS(V545&gt;=150000,"High Cost",V545&gt;=0,"Normal Cost")</f>
        <v>Normal Cost</v>
      </c>
      <c r="AB545" s="85">
        <f t="shared" si="109"/>
        <v>0</v>
      </c>
      <c r="AC545" s="84">
        <f t="shared" si="110"/>
        <v>142727.75</v>
      </c>
      <c r="AD545" s="80" t="str" cm="1">
        <f t="array" ref="AD545">_xlfn.IFS(E545&gt;=60,"Senior ",E545&gt;=18,"Adult",E545&gt;=0,"Child")</f>
        <v>Child</v>
      </c>
      <c r="AE545" s="80" t="str">
        <f t="shared" si="111"/>
        <v>July</v>
      </c>
      <c r="AF545" s="80" t="str">
        <f t="shared" si="112"/>
        <v>00544</v>
      </c>
      <c r="AG545" s="80" t="str">
        <f t="shared" si="113"/>
        <v>Ifeanyi-Male</v>
      </c>
      <c r="AH545" s="85">
        <f t="shared" si="115"/>
        <v>112153.55602395827</v>
      </c>
    </row>
    <row r="546" spans="1:34" x14ac:dyDescent="0.3">
      <c r="A546" s="83">
        <v>45827</v>
      </c>
      <c r="B546" s="80" t="s">
        <v>2419</v>
      </c>
      <c r="C546" s="80" t="s">
        <v>1880</v>
      </c>
      <c r="D546" s="80" t="s">
        <v>1831</v>
      </c>
      <c r="E546" s="80">
        <v>49</v>
      </c>
      <c r="F546" s="80" t="s">
        <v>1872</v>
      </c>
      <c r="G546" s="80" t="s">
        <v>1886</v>
      </c>
      <c r="H546" s="80" t="s">
        <v>1887</v>
      </c>
      <c r="I546" s="80" t="s">
        <v>1843</v>
      </c>
      <c r="J546" s="80" t="s">
        <v>1848</v>
      </c>
      <c r="K546" s="80">
        <v>1</v>
      </c>
      <c r="L546" s="85">
        <v>56438</v>
      </c>
      <c r="M546" s="80">
        <v>0</v>
      </c>
      <c r="N546" s="80">
        <v>7.5</v>
      </c>
      <c r="O546" s="80" t="s">
        <v>392</v>
      </c>
      <c r="P546" s="80" t="s">
        <v>1837</v>
      </c>
      <c r="Q546" s="80" t="s">
        <v>665</v>
      </c>
      <c r="R546" s="85">
        <f t="shared" si="104"/>
        <v>56438</v>
      </c>
      <c r="S546" s="85">
        <f t="shared" si="105"/>
        <v>0</v>
      </c>
      <c r="T546" s="85">
        <f t="shared" si="106"/>
        <v>56438</v>
      </c>
      <c r="U546" s="80">
        <f t="shared" si="107"/>
        <v>4232.8499999999995</v>
      </c>
      <c r="V546" s="85">
        <f t="shared" si="108"/>
        <v>60670.85</v>
      </c>
      <c r="W546" s="81">
        <v>7.4999999999999997E-2</v>
      </c>
      <c r="X546" s="85">
        <f t="shared" si="116"/>
        <v>4232.8499999999995</v>
      </c>
      <c r="Y546" s="80">
        <v>2000</v>
      </c>
      <c r="Z546" s="85">
        <f t="shared" si="114"/>
        <v>62670.85</v>
      </c>
      <c r="AA546" s="80" t="str" cm="1">
        <f t="array" ref="AA546">_xlfn.IFS(V546&gt;=150000,"High Cost",V546&gt;=0,"Normal Cost")</f>
        <v>Normal Cost</v>
      </c>
      <c r="AB546" s="85">
        <f t="shared" si="109"/>
        <v>0</v>
      </c>
      <c r="AC546" s="84">
        <f t="shared" si="110"/>
        <v>60670.85</v>
      </c>
      <c r="AD546" s="80" t="str" cm="1">
        <f t="array" ref="AD546">_xlfn.IFS(E546&gt;=60,"Senior ",E546&gt;=18,"Adult",E546&gt;=0,"Child")</f>
        <v>Adult</v>
      </c>
      <c r="AE546" s="80" t="str">
        <f t="shared" si="111"/>
        <v>June</v>
      </c>
      <c r="AF546" s="80" t="str">
        <f t="shared" si="112"/>
        <v>00545</v>
      </c>
      <c r="AG546" s="80" t="str">
        <f t="shared" si="113"/>
        <v>Daniel-Female</v>
      </c>
      <c r="AH546" s="85">
        <f t="shared" si="115"/>
        <v>112153.55602395827</v>
      </c>
    </row>
    <row r="547" spans="1:34" x14ac:dyDescent="0.3">
      <c r="A547" s="83">
        <v>45841</v>
      </c>
      <c r="B547" s="80" t="s">
        <v>2420</v>
      </c>
      <c r="C547" s="80" t="s">
        <v>1839</v>
      </c>
      <c r="D547" s="80" t="s">
        <v>1847</v>
      </c>
      <c r="E547" s="80">
        <v>67</v>
      </c>
      <c r="F547" s="80" t="s">
        <v>1855</v>
      </c>
      <c r="G547" s="80" t="s">
        <v>1856</v>
      </c>
      <c r="H547" s="80" t="s">
        <v>1857</v>
      </c>
      <c r="I547" s="80" t="s">
        <v>1851</v>
      </c>
      <c r="J547" s="80" t="s">
        <v>1858</v>
      </c>
      <c r="K547" s="80">
        <v>1</v>
      </c>
      <c r="L547" s="85">
        <v>30350</v>
      </c>
      <c r="M547" s="80">
        <v>0</v>
      </c>
      <c r="N547" s="80">
        <v>7.5</v>
      </c>
      <c r="O547" s="80" t="s">
        <v>392</v>
      </c>
      <c r="P547" s="80" t="s">
        <v>1852</v>
      </c>
      <c r="Q547" s="80" t="s">
        <v>636</v>
      </c>
      <c r="R547" s="85">
        <f t="shared" si="104"/>
        <v>30350</v>
      </c>
      <c r="S547" s="85">
        <f t="shared" si="105"/>
        <v>0</v>
      </c>
      <c r="T547" s="85">
        <f t="shared" si="106"/>
        <v>30350</v>
      </c>
      <c r="U547" s="80">
        <f t="shared" si="107"/>
        <v>2276.25</v>
      </c>
      <c r="V547" s="85">
        <f t="shared" si="108"/>
        <v>32626.25</v>
      </c>
      <c r="W547" s="81">
        <v>7.4999999999999997E-2</v>
      </c>
      <c r="X547" s="85">
        <f t="shared" si="116"/>
        <v>2276.25</v>
      </c>
      <c r="Y547" s="80">
        <v>2000</v>
      </c>
      <c r="Z547" s="85">
        <f t="shared" si="114"/>
        <v>34626.25</v>
      </c>
      <c r="AA547" s="80" t="str" cm="1">
        <f t="array" ref="AA547">_xlfn.IFS(V547&gt;=150000,"High Cost",V547&gt;=0,"Normal Cost")</f>
        <v>Normal Cost</v>
      </c>
      <c r="AB547" s="85">
        <f t="shared" si="109"/>
        <v>0</v>
      </c>
      <c r="AC547" s="84">
        <f t="shared" si="110"/>
        <v>32626.25</v>
      </c>
      <c r="AD547" s="80" t="str" cm="1">
        <f t="array" ref="AD547">_xlfn.IFS(E547&gt;=60,"Senior ",E547&gt;=18,"Adult",E547&gt;=0,"Child")</f>
        <v xml:space="preserve">Senior </v>
      </c>
      <c r="AE547" s="80" t="str">
        <f t="shared" si="111"/>
        <v>July</v>
      </c>
      <c r="AF547" s="80" t="str">
        <f t="shared" si="112"/>
        <v>00546</v>
      </c>
      <c r="AG547" s="80" t="str">
        <f t="shared" si="113"/>
        <v>Bello-Male</v>
      </c>
      <c r="AH547" s="85">
        <f t="shared" si="115"/>
        <v>112153.55602395827</v>
      </c>
    </row>
    <row r="548" spans="1:34" x14ac:dyDescent="0.3">
      <c r="A548" s="83">
        <v>45840</v>
      </c>
      <c r="B548" s="80" t="s">
        <v>2421</v>
      </c>
      <c r="C548" s="80" t="s">
        <v>1880</v>
      </c>
      <c r="D548" s="80" t="s">
        <v>1847</v>
      </c>
      <c r="E548" s="80">
        <v>14</v>
      </c>
      <c r="F548" s="80" t="s">
        <v>1855</v>
      </c>
      <c r="G548" s="80" t="s">
        <v>1856</v>
      </c>
      <c r="H548" s="80" t="s">
        <v>1857</v>
      </c>
      <c r="I548" s="80" t="s">
        <v>1835</v>
      </c>
      <c r="J548" s="80" t="s">
        <v>1858</v>
      </c>
      <c r="K548" s="80">
        <v>4</v>
      </c>
      <c r="L548" s="85">
        <v>53326</v>
      </c>
      <c r="M548" s="80">
        <v>10</v>
      </c>
      <c r="N548" s="80">
        <v>7.5</v>
      </c>
      <c r="O548" s="80" t="s">
        <v>372</v>
      </c>
      <c r="P548" s="80" t="s">
        <v>1852</v>
      </c>
      <c r="Q548" s="80" t="s">
        <v>649</v>
      </c>
      <c r="R548" s="85">
        <f t="shared" si="104"/>
        <v>213304</v>
      </c>
      <c r="S548" s="85">
        <f t="shared" si="105"/>
        <v>21330.400000000001</v>
      </c>
      <c r="T548" s="85">
        <f t="shared" si="106"/>
        <v>191973.6</v>
      </c>
      <c r="U548" s="80">
        <f t="shared" si="107"/>
        <v>14398.02</v>
      </c>
      <c r="V548" s="85">
        <f t="shared" si="108"/>
        <v>206371.62</v>
      </c>
      <c r="W548" s="81">
        <v>7.4999999999999997E-2</v>
      </c>
      <c r="X548" s="85">
        <f t="shared" si="116"/>
        <v>14398.02</v>
      </c>
      <c r="Y548" s="80">
        <v>2000</v>
      </c>
      <c r="Z548" s="85">
        <f t="shared" si="114"/>
        <v>208371.62</v>
      </c>
      <c r="AA548" s="80" t="str" cm="1">
        <f t="array" ref="AA548">_xlfn.IFS(V548&gt;=150000,"High Cost",V548&gt;=0,"Normal Cost")</f>
        <v>High Cost</v>
      </c>
      <c r="AB548" s="85">
        <f t="shared" si="109"/>
        <v>0</v>
      </c>
      <c r="AC548" s="84">
        <f t="shared" si="110"/>
        <v>206371.62</v>
      </c>
      <c r="AD548" s="80" t="str" cm="1">
        <f t="array" ref="AD548">_xlfn.IFS(E548&gt;=60,"Senior ",E548&gt;=18,"Adult",E548&gt;=0,"Child")</f>
        <v>Child</v>
      </c>
      <c r="AE548" s="80" t="str">
        <f t="shared" si="111"/>
        <v>July</v>
      </c>
      <c r="AF548" s="80" t="str">
        <f t="shared" si="112"/>
        <v>00547</v>
      </c>
      <c r="AG548" s="80" t="str">
        <f t="shared" si="113"/>
        <v>Daniel-Male</v>
      </c>
      <c r="AH548" s="85">
        <f t="shared" si="115"/>
        <v>112153.55602395827</v>
      </c>
    </row>
    <row r="549" spans="1:34" x14ac:dyDescent="0.3">
      <c r="A549" s="83">
        <v>45854</v>
      </c>
      <c r="B549" s="80" t="s">
        <v>2422</v>
      </c>
      <c r="C549" s="80" t="s">
        <v>106</v>
      </c>
      <c r="D549" s="80" t="s">
        <v>1831</v>
      </c>
      <c r="E549" s="80">
        <v>31</v>
      </c>
      <c r="F549" s="80" t="s">
        <v>1832</v>
      </c>
      <c r="G549" s="80" t="s">
        <v>1833</v>
      </c>
      <c r="H549" s="80" t="s">
        <v>1834</v>
      </c>
      <c r="I549" s="80" t="s">
        <v>1866</v>
      </c>
      <c r="J549" s="80" t="s">
        <v>1848</v>
      </c>
      <c r="K549" s="80">
        <v>2</v>
      </c>
      <c r="L549" s="85">
        <v>41069</v>
      </c>
      <c r="M549" s="80">
        <v>15</v>
      </c>
      <c r="N549" s="80">
        <v>7.5</v>
      </c>
      <c r="O549" s="80" t="s">
        <v>372</v>
      </c>
      <c r="P549" s="80" t="s">
        <v>1852</v>
      </c>
      <c r="Q549" s="80" t="s">
        <v>649</v>
      </c>
      <c r="R549" s="85">
        <f t="shared" si="104"/>
        <v>82138</v>
      </c>
      <c r="S549" s="85">
        <f t="shared" si="105"/>
        <v>12320.699999999999</v>
      </c>
      <c r="T549" s="85">
        <f t="shared" si="106"/>
        <v>69817.3</v>
      </c>
      <c r="U549" s="80">
        <f t="shared" si="107"/>
        <v>5236.2974999999997</v>
      </c>
      <c r="V549" s="85">
        <f t="shared" si="108"/>
        <v>75053.597500000003</v>
      </c>
      <c r="W549" s="81">
        <v>7.4999999999999997E-2</v>
      </c>
      <c r="X549" s="85">
        <f t="shared" si="116"/>
        <v>5236.2974999999997</v>
      </c>
      <c r="Y549" s="80">
        <v>2000</v>
      </c>
      <c r="Z549" s="85">
        <f t="shared" si="114"/>
        <v>77053.597500000003</v>
      </c>
      <c r="AA549" s="80" t="str" cm="1">
        <f t="array" ref="AA549">_xlfn.IFS(V549&gt;=150000,"High Cost",V549&gt;=0,"Normal Cost")</f>
        <v>Normal Cost</v>
      </c>
      <c r="AB549" s="85">
        <f t="shared" si="109"/>
        <v>0</v>
      </c>
      <c r="AC549" s="84">
        <f t="shared" si="110"/>
        <v>75053.597500000003</v>
      </c>
      <c r="AD549" s="80" t="str" cm="1">
        <f t="array" ref="AD549">_xlfn.IFS(E549&gt;=60,"Senior ",E549&gt;=18,"Adult",E549&gt;=0,"Child")</f>
        <v>Adult</v>
      </c>
      <c r="AE549" s="80" t="str">
        <f t="shared" si="111"/>
        <v>July</v>
      </c>
      <c r="AF549" s="80" t="str">
        <f t="shared" si="112"/>
        <v>00548</v>
      </c>
      <c r="AG549" s="80" t="str">
        <f t="shared" si="113"/>
        <v>Aisha-Female</v>
      </c>
      <c r="AH549" s="85">
        <f t="shared" si="115"/>
        <v>112153.55602395827</v>
      </c>
    </row>
    <row r="550" spans="1:34" x14ac:dyDescent="0.3">
      <c r="A550" s="83">
        <v>45821</v>
      </c>
      <c r="B550" s="80" t="s">
        <v>2423</v>
      </c>
      <c r="C550" s="80" t="s">
        <v>1863</v>
      </c>
      <c r="D550" s="80" t="s">
        <v>1847</v>
      </c>
      <c r="E550" s="80">
        <v>50</v>
      </c>
      <c r="F550" s="80" t="s">
        <v>1855</v>
      </c>
      <c r="G550" s="80" t="s">
        <v>1856</v>
      </c>
      <c r="H550" s="80" t="s">
        <v>1857</v>
      </c>
      <c r="I550" s="80" t="s">
        <v>1843</v>
      </c>
      <c r="J550" s="80" t="s">
        <v>1836</v>
      </c>
      <c r="K550" s="80">
        <v>2</v>
      </c>
      <c r="L550" s="85">
        <v>65173</v>
      </c>
      <c r="M550" s="80">
        <v>0</v>
      </c>
      <c r="N550" s="80">
        <v>7.5</v>
      </c>
      <c r="O550" s="80" t="s">
        <v>392</v>
      </c>
      <c r="P550" s="80" t="s">
        <v>1844</v>
      </c>
      <c r="Q550" s="80" t="s">
        <v>665</v>
      </c>
      <c r="R550" s="85">
        <f t="shared" si="104"/>
        <v>130346</v>
      </c>
      <c r="S550" s="85">
        <f t="shared" si="105"/>
        <v>0</v>
      </c>
      <c r="T550" s="85">
        <f t="shared" si="106"/>
        <v>130346</v>
      </c>
      <c r="U550" s="80">
        <f t="shared" si="107"/>
        <v>9775.9499999999989</v>
      </c>
      <c r="V550" s="85">
        <f t="shared" si="108"/>
        <v>140121.95000000001</v>
      </c>
      <c r="W550" s="81">
        <v>7.4999999999999997E-2</v>
      </c>
      <c r="X550" s="85">
        <f t="shared" si="116"/>
        <v>9775.9499999999989</v>
      </c>
      <c r="Y550" s="80">
        <v>2000</v>
      </c>
      <c r="Z550" s="85">
        <f t="shared" si="114"/>
        <v>142121.95000000001</v>
      </c>
      <c r="AA550" s="80" t="str" cm="1">
        <f t="array" ref="AA550">_xlfn.IFS(V550&gt;=150000,"High Cost",V550&gt;=0,"Normal Cost")</f>
        <v>Normal Cost</v>
      </c>
      <c r="AB550" s="85">
        <f t="shared" si="109"/>
        <v>14012.195000000002</v>
      </c>
      <c r="AC550" s="84">
        <f t="shared" si="110"/>
        <v>126109.755</v>
      </c>
      <c r="AD550" s="80" t="str" cm="1">
        <f t="array" ref="AD550">_xlfn.IFS(E550&gt;=60,"Senior ",E550&gt;=18,"Adult",E550&gt;=0,"Child")</f>
        <v>Adult</v>
      </c>
      <c r="AE550" s="80" t="str">
        <f t="shared" si="111"/>
        <v>June</v>
      </c>
      <c r="AF550" s="80" t="str">
        <f t="shared" si="112"/>
        <v>00549</v>
      </c>
      <c r="AG550" s="80" t="str">
        <f t="shared" si="113"/>
        <v>Esther-Male</v>
      </c>
      <c r="AH550" s="85">
        <f t="shared" si="115"/>
        <v>112153.55602395827</v>
      </c>
    </row>
    <row r="551" spans="1:34" x14ac:dyDescent="0.3">
      <c r="A551" s="83">
        <v>45867</v>
      </c>
      <c r="B551" s="80" t="s">
        <v>2424</v>
      </c>
      <c r="C551" s="80" t="s">
        <v>1884</v>
      </c>
      <c r="D551" s="80" t="s">
        <v>1831</v>
      </c>
      <c r="E551" s="80">
        <v>37</v>
      </c>
      <c r="F551" s="80" t="s">
        <v>1855</v>
      </c>
      <c r="G551" s="80" t="s">
        <v>1856</v>
      </c>
      <c r="H551" s="80" t="s">
        <v>1857</v>
      </c>
      <c r="I551" s="80" t="s">
        <v>1835</v>
      </c>
      <c r="J551" s="80" t="s">
        <v>1858</v>
      </c>
      <c r="K551" s="80">
        <v>2</v>
      </c>
      <c r="L551" s="85">
        <v>62829</v>
      </c>
      <c r="M551" s="80">
        <v>10</v>
      </c>
      <c r="N551" s="80">
        <v>7.5</v>
      </c>
      <c r="O551" s="80" t="s">
        <v>384</v>
      </c>
      <c r="P551" s="80" t="s">
        <v>1837</v>
      </c>
      <c r="Q551" s="80" t="s">
        <v>665</v>
      </c>
      <c r="R551" s="85">
        <f t="shared" si="104"/>
        <v>125658</v>
      </c>
      <c r="S551" s="85">
        <f t="shared" si="105"/>
        <v>12565.800000000001</v>
      </c>
      <c r="T551" s="85">
        <f t="shared" si="106"/>
        <v>113092.2</v>
      </c>
      <c r="U551" s="80">
        <f t="shared" si="107"/>
        <v>8481.9149999999991</v>
      </c>
      <c r="V551" s="85">
        <f t="shared" si="108"/>
        <v>121574.11499999999</v>
      </c>
      <c r="W551" s="81">
        <v>7.4999999999999997E-2</v>
      </c>
      <c r="X551" s="85">
        <f t="shared" si="116"/>
        <v>8481.9149999999991</v>
      </c>
      <c r="Y551" s="80">
        <v>2000</v>
      </c>
      <c r="Z551" s="85">
        <f t="shared" si="114"/>
        <v>123574.11499999999</v>
      </c>
      <c r="AA551" s="80" t="str" cm="1">
        <f t="array" ref="AA551">_xlfn.IFS(V551&gt;=150000,"High Cost",V551&gt;=0,"Normal Cost")</f>
        <v>Normal Cost</v>
      </c>
      <c r="AB551" s="85">
        <f t="shared" si="109"/>
        <v>0</v>
      </c>
      <c r="AC551" s="84">
        <f t="shared" si="110"/>
        <v>121574.11499999999</v>
      </c>
      <c r="AD551" s="80" t="str" cm="1">
        <f t="array" ref="AD551">_xlfn.IFS(E551&gt;=60,"Senior ",E551&gt;=18,"Adult",E551&gt;=0,"Child")</f>
        <v>Adult</v>
      </c>
      <c r="AE551" s="80" t="str">
        <f t="shared" si="111"/>
        <v>July</v>
      </c>
      <c r="AF551" s="80" t="str">
        <f t="shared" si="112"/>
        <v>00550</v>
      </c>
      <c r="AG551" s="80" t="str">
        <f t="shared" si="113"/>
        <v>Kabir-Female</v>
      </c>
      <c r="AH551" s="85">
        <f t="shared" si="115"/>
        <v>112153.55602395827</v>
      </c>
    </row>
    <row r="552" spans="1:34" x14ac:dyDescent="0.3">
      <c r="A552" s="83">
        <v>45822</v>
      </c>
      <c r="B552" s="80" t="s">
        <v>2425</v>
      </c>
      <c r="C552" s="80" t="s">
        <v>1871</v>
      </c>
      <c r="D552" s="80" t="s">
        <v>1847</v>
      </c>
      <c r="E552" s="80">
        <v>19</v>
      </c>
      <c r="F552" s="80" t="s">
        <v>1840</v>
      </c>
      <c r="G552" s="80" t="s">
        <v>1841</v>
      </c>
      <c r="H552" s="80" t="s">
        <v>1842</v>
      </c>
      <c r="I552" s="80" t="s">
        <v>1851</v>
      </c>
      <c r="J552" s="80" t="s">
        <v>1848</v>
      </c>
      <c r="K552" s="80">
        <v>5</v>
      </c>
      <c r="L552" s="85">
        <v>33176</v>
      </c>
      <c r="M552" s="80">
        <v>15</v>
      </c>
      <c r="N552" s="80">
        <v>7.5</v>
      </c>
      <c r="O552" s="80" t="s">
        <v>384</v>
      </c>
      <c r="P552" s="80" t="s">
        <v>1852</v>
      </c>
      <c r="Q552" s="80" t="s">
        <v>649</v>
      </c>
      <c r="R552" s="85">
        <f t="shared" si="104"/>
        <v>165880</v>
      </c>
      <c r="S552" s="85">
        <f t="shared" si="105"/>
        <v>24882</v>
      </c>
      <c r="T552" s="85">
        <f t="shared" si="106"/>
        <v>140998</v>
      </c>
      <c r="U552" s="80">
        <f t="shared" si="107"/>
        <v>10574.85</v>
      </c>
      <c r="V552" s="85">
        <f t="shared" si="108"/>
        <v>151572.85</v>
      </c>
      <c r="W552" s="81">
        <v>7.4999999999999997E-2</v>
      </c>
      <c r="X552" s="85">
        <f t="shared" si="116"/>
        <v>10574.85</v>
      </c>
      <c r="Y552" s="80">
        <v>2000</v>
      </c>
      <c r="Z552" s="85">
        <f t="shared" si="114"/>
        <v>153572.85</v>
      </c>
      <c r="AA552" s="80" t="str" cm="1">
        <f t="array" ref="AA552">_xlfn.IFS(V552&gt;=150000,"High Cost",V552&gt;=0,"Normal Cost")</f>
        <v>High Cost</v>
      </c>
      <c r="AB552" s="85">
        <f t="shared" si="109"/>
        <v>0</v>
      </c>
      <c r="AC552" s="84">
        <f t="shared" si="110"/>
        <v>151572.85</v>
      </c>
      <c r="AD552" s="80" t="str" cm="1">
        <f t="array" ref="AD552">_xlfn.IFS(E552&gt;=60,"Senior ",E552&gt;=18,"Adult",E552&gt;=0,"Child")</f>
        <v>Adult</v>
      </c>
      <c r="AE552" s="80" t="str">
        <f t="shared" si="111"/>
        <v>June</v>
      </c>
      <c r="AF552" s="80" t="str">
        <f t="shared" si="112"/>
        <v>00551</v>
      </c>
      <c r="AG552" s="80" t="str">
        <f t="shared" si="113"/>
        <v>Farouk-Male</v>
      </c>
      <c r="AH552" s="85">
        <f t="shared" si="115"/>
        <v>112153.55602395827</v>
      </c>
    </row>
    <row r="553" spans="1:34" x14ac:dyDescent="0.3">
      <c r="A553" s="83">
        <v>45861</v>
      </c>
      <c r="B553" s="80" t="s">
        <v>2426</v>
      </c>
      <c r="C553" s="80" t="s">
        <v>1880</v>
      </c>
      <c r="D553" s="80" t="s">
        <v>1831</v>
      </c>
      <c r="E553" s="80">
        <v>20</v>
      </c>
      <c r="F553" s="80" t="s">
        <v>1832</v>
      </c>
      <c r="G553" s="80" t="s">
        <v>1833</v>
      </c>
      <c r="H553" s="80" t="s">
        <v>1834</v>
      </c>
      <c r="I553" s="80" t="s">
        <v>1851</v>
      </c>
      <c r="J553" s="80" t="s">
        <v>1836</v>
      </c>
      <c r="K553" s="80">
        <v>2</v>
      </c>
      <c r="L553" s="85">
        <v>28232</v>
      </c>
      <c r="M553" s="80">
        <v>10</v>
      </c>
      <c r="N553" s="80">
        <v>7.5</v>
      </c>
      <c r="O553" s="80" t="s">
        <v>392</v>
      </c>
      <c r="P553" s="80" t="s">
        <v>1852</v>
      </c>
      <c r="Q553" s="80" t="s">
        <v>643</v>
      </c>
      <c r="R553" s="85">
        <f t="shared" si="104"/>
        <v>56464</v>
      </c>
      <c r="S553" s="85">
        <f t="shared" si="105"/>
        <v>5646.4000000000005</v>
      </c>
      <c r="T553" s="85">
        <f t="shared" si="106"/>
        <v>50817.599999999999</v>
      </c>
      <c r="U553" s="80">
        <f t="shared" si="107"/>
        <v>3811.3199999999997</v>
      </c>
      <c r="V553" s="85">
        <f t="shared" si="108"/>
        <v>54628.92</v>
      </c>
      <c r="W553" s="81">
        <v>7.4999999999999997E-2</v>
      </c>
      <c r="X553" s="85">
        <f t="shared" si="116"/>
        <v>3811.3199999999997</v>
      </c>
      <c r="Y553" s="80">
        <v>2000</v>
      </c>
      <c r="Z553" s="85">
        <f t="shared" si="114"/>
        <v>56628.92</v>
      </c>
      <c r="AA553" s="80" t="str" cm="1">
        <f t="array" ref="AA553">_xlfn.IFS(V553&gt;=150000,"High Cost",V553&gt;=0,"Normal Cost")</f>
        <v>Normal Cost</v>
      </c>
      <c r="AB553" s="85">
        <f t="shared" si="109"/>
        <v>0</v>
      </c>
      <c r="AC553" s="84">
        <f t="shared" si="110"/>
        <v>54628.92</v>
      </c>
      <c r="AD553" s="80" t="str" cm="1">
        <f t="array" ref="AD553">_xlfn.IFS(E553&gt;=60,"Senior ",E553&gt;=18,"Adult",E553&gt;=0,"Child")</f>
        <v>Adult</v>
      </c>
      <c r="AE553" s="80" t="str">
        <f t="shared" si="111"/>
        <v>July</v>
      </c>
      <c r="AF553" s="80" t="str">
        <f t="shared" si="112"/>
        <v>00552</v>
      </c>
      <c r="AG553" s="80" t="str">
        <f t="shared" si="113"/>
        <v>Daniel-Female</v>
      </c>
      <c r="AH553" s="85">
        <f t="shared" si="115"/>
        <v>112153.55602395827</v>
      </c>
    </row>
    <row r="554" spans="1:34" x14ac:dyDescent="0.3">
      <c r="A554" s="83">
        <v>45835</v>
      </c>
      <c r="B554" s="80" t="s">
        <v>2427</v>
      </c>
      <c r="C554" s="80" t="s">
        <v>1830</v>
      </c>
      <c r="D554" s="80" t="s">
        <v>1847</v>
      </c>
      <c r="E554" s="80">
        <v>44</v>
      </c>
      <c r="F554" s="80" t="s">
        <v>1840</v>
      </c>
      <c r="G554" s="80" t="s">
        <v>1890</v>
      </c>
      <c r="H554" s="80" t="s">
        <v>1891</v>
      </c>
      <c r="I554" s="80" t="s">
        <v>1861</v>
      </c>
      <c r="J554" s="80" t="s">
        <v>1858</v>
      </c>
      <c r="K554" s="80">
        <v>5</v>
      </c>
      <c r="L554" s="85">
        <v>42094</v>
      </c>
      <c r="M554" s="80">
        <v>15</v>
      </c>
      <c r="N554" s="80">
        <v>7.5</v>
      </c>
      <c r="O554" s="80" t="s">
        <v>372</v>
      </c>
      <c r="P554" s="80" t="s">
        <v>1852</v>
      </c>
      <c r="Q554" s="80" t="s">
        <v>665</v>
      </c>
      <c r="R554" s="85">
        <f t="shared" si="104"/>
        <v>210470</v>
      </c>
      <c r="S554" s="85">
        <f t="shared" si="105"/>
        <v>31570.5</v>
      </c>
      <c r="T554" s="85">
        <f t="shared" si="106"/>
        <v>178899.5</v>
      </c>
      <c r="U554" s="80">
        <f t="shared" si="107"/>
        <v>13417.4625</v>
      </c>
      <c r="V554" s="85">
        <f t="shared" si="108"/>
        <v>192316.96249999999</v>
      </c>
      <c r="W554" s="81">
        <v>7.4999999999999997E-2</v>
      </c>
      <c r="X554" s="85">
        <f t="shared" si="116"/>
        <v>13417.4625</v>
      </c>
      <c r="Y554" s="80">
        <v>2000</v>
      </c>
      <c r="Z554" s="85">
        <f t="shared" si="114"/>
        <v>194316.96249999999</v>
      </c>
      <c r="AA554" s="80" t="str" cm="1">
        <f t="array" ref="AA554">_xlfn.IFS(V554&gt;=150000,"High Cost",V554&gt;=0,"Normal Cost")</f>
        <v>High Cost</v>
      </c>
      <c r="AB554" s="85">
        <f t="shared" si="109"/>
        <v>0</v>
      </c>
      <c r="AC554" s="84">
        <f t="shared" si="110"/>
        <v>192316.96249999999</v>
      </c>
      <c r="AD554" s="80" t="str" cm="1">
        <f t="array" ref="AD554">_xlfn.IFS(E554&gt;=60,"Senior ",E554&gt;=18,"Adult",E554&gt;=0,"Child")</f>
        <v>Adult</v>
      </c>
      <c r="AE554" s="80" t="str">
        <f t="shared" si="111"/>
        <v>June</v>
      </c>
      <c r="AF554" s="80" t="str">
        <f t="shared" si="112"/>
        <v>00553</v>
      </c>
      <c r="AG554" s="80" t="str">
        <f t="shared" si="113"/>
        <v>Joy-Male</v>
      </c>
      <c r="AH554" s="85">
        <f t="shared" si="115"/>
        <v>112153.55602395827</v>
      </c>
    </row>
    <row r="555" spans="1:34" x14ac:dyDescent="0.3">
      <c r="A555" s="83">
        <v>45867</v>
      </c>
      <c r="B555" s="80" t="s">
        <v>2428</v>
      </c>
      <c r="C555" s="80" t="s">
        <v>1882</v>
      </c>
      <c r="D555" s="80" t="s">
        <v>1847</v>
      </c>
      <c r="E555" s="80">
        <v>80</v>
      </c>
      <c r="F555" s="80" t="s">
        <v>1840</v>
      </c>
      <c r="G555" s="80" t="s">
        <v>1890</v>
      </c>
      <c r="H555" s="80" t="s">
        <v>1891</v>
      </c>
      <c r="I555" s="80" t="s">
        <v>1861</v>
      </c>
      <c r="J555" s="80" t="s">
        <v>1858</v>
      </c>
      <c r="K555" s="80">
        <v>3</v>
      </c>
      <c r="L555" s="85">
        <v>50238</v>
      </c>
      <c r="M555" s="80">
        <v>10</v>
      </c>
      <c r="N555" s="80">
        <v>7.5</v>
      </c>
      <c r="O555" s="80" t="s">
        <v>384</v>
      </c>
      <c r="P555" s="80" t="s">
        <v>1844</v>
      </c>
      <c r="Q555" s="80" t="s">
        <v>665</v>
      </c>
      <c r="R555" s="85">
        <f t="shared" si="104"/>
        <v>150714</v>
      </c>
      <c r="S555" s="85">
        <f t="shared" si="105"/>
        <v>15071.400000000001</v>
      </c>
      <c r="T555" s="85">
        <f t="shared" si="106"/>
        <v>135642.6</v>
      </c>
      <c r="U555" s="80">
        <f t="shared" si="107"/>
        <v>10173.195</v>
      </c>
      <c r="V555" s="85">
        <f t="shared" si="108"/>
        <v>145815.79500000001</v>
      </c>
      <c r="W555" s="81">
        <v>7.4999999999999997E-2</v>
      </c>
      <c r="X555" s="85">
        <f t="shared" si="116"/>
        <v>10173.195</v>
      </c>
      <c r="Y555" s="80">
        <v>2000</v>
      </c>
      <c r="Z555" s="85">
        <f t="shared" si="114"/>
        <v>147815.79500000001</v>
      </c>
      <c r="AA555" s="80" t="str" cm="1">
        <f t="array" ref="AA555">_xlfn.IFS(V555&gt;=150000,"High Cost",V555&gt;=0,"Normal Cost")</f>
        <v>Normal Cost</v>
      </c>
      <c r="AB555" s="85">
        <f t="shared" si="109"/>
        <v>14581.579500000002</v>
      </c>
      <c r="AC555" s="84">
        <f t="shared" si="110"/>
        <v>131234.21550000002</v>
      </c>
      <c r="AD555" s="80" t="str" cm="1">
        <f t="array" ref="AD555">_xlfn.IFS(E555&gt;=60,"Senior ",E555&gt;=18,"Adult",E555&gt;=0,"Child")</f>
        <v xml:space="preserve">Senior </v>
      </c>
      <c r="AE555" s="80" t="str">
        <f t="shared" si="111"/>
        <v>July</v>
      </c>
      <c r="AF555" s="80" t="str">
        <f t="shared" si="112"/>
        <v>00554</v>
      </c>
      <c r="AG555" s="80" t="str">
        <f t="shared" si="113"/>
        <v>Ifeanyi-Male</v>
      </c>
      <c r="AH555" s="85">
        <f t="shared" si="115"/>
        <v>112153.55602395827</v>
      </c>
    </row>
    <row r="556" spans="1:34" x14ac:dyDescent="0.3">
      <c r="A556" s="83">
        <v>45859</v>
      </c>
      <c r="B556" s="80" t="s">
        <v>2429</v>
      </c>
      <c r="C556" s="80" t="s">
        <v>1871</v>
      </c>
      <c r="D556" s="80" t="s">
        <v>1847</v>
      </c>
      <c r="E556" s="80">
        <v>74</v>
      </c>
      <c r="F556" s="80" t="s">
        <v>1840</v>
      </c>
      <c r="G556" s="80" t="s">
        <v>1841</v>
      </c>
      <c r="H556" s="80" t="s">
        <v>1842</v>
      </c>
      <c r="I556" s="80" t="s">
        <v>1851</v>
      </c>
      <c r="J556" s="80" t="s">
        <v>1858</v>
      </c>
      <c r="K556" s="80">
        <v>1</v>
      </c>
      <c r="L556" s="85">
        <v>33067</v>
      </c>
      <c r="M556" s="80">
        <v>10</v>
      </c>
      <c r="N556" s="80">
        <v>7.5</v>
      </c>
      <c r="O556" s="80" t="s">
        <v>384</v>
      </c>
      <c r="P556" s="80" t="s">
        <v>1837</v>
      </c>
      <c r="Q556" s="80" t="s">
        <v>665</v>
      </c>
      <c r="R556" s="85">
        <f t="shared" si="104"/>
        <v>33067</v>
      </c>
      <c r="S556" s="85">
        <f t="shared" si="105"/>
        <v>3306.7000000000003</v>
      </c>
      <c r="T556" s="85">
        <f t="shared" si="106"/>
        <v>29760.3</v>
      </c>
      <c r="U556" s="80">
        <f t="shared" si="107"/>
        <v>2232.0225</v>
      </c>
      <c r="V556" s="85">
        <f t="shared" si="108"/>
        <v>31992.322499999998</v>
      </c>
      <c r="W556" s="81">
        <v>7.4999999999999997E-2</v>
      </c>
      <c r="X556" s="85">
        <f t="shared" si="116"/>
        <v>2232.0225</v>
      </c>
      <c r="Y556" s="80">
        <v>2000</v>
      </c>
      <c r="Z556" s="85">
        <f t="shared" si="114"/>
        <v>33992.322499999995</v>
      </c>
      <c r="AA556" s="80" t="str" cm="1">
        <f t="array" ref="AA556">_xlfn.IFS(V556&gt;=150000,"High Cost",V556&gt;=0,"Normal Cost")</f>
        <v>Normal Cost</v>
      </c>
      <c r="AB556" s="85">
        <f t="shared" si="109"/>
        <v>0</v>
      </c>
      <c r="AC556" s="84">
        <f t="shared" si="110"/>
        <v>31992.322499999998</v>
      </c>
      <c r="AD556" s="80" t="str" cm="1">
        <f t="array" ref="AD556">_xlfn.IFS(E556&gt;=60,"Senior ",E556&gt;=18,"Adult",E556&gt;=0,"Child")</f>
        <v xml:space="preserve">Senior </v>
      </c>
      <c r="AE556" s="80" t="str">
        <f t="shared" si="111"/>
        <v>July</v>
      </c>
      <c r="AF556" s="80" t="str">
        <f t="shared" si="112"/>
        <v>00555</v>
      </c>
      <c r="AG556" s="80" t="str">
        <f t="shared" si="113"/>
        <v>Farouk-Male</v>
      </c>
      <c r="AH556" s="85">
        <f t="shared" si="115"/>
        <v>112153.55602395827</v>
      </c>
    </row>
    <row r="557" spans="1:34" x14ac:dyDescent="0.3">
      <c r="A557" s="83">
        <v>45851</v>
      </c>
      <c r="B557" s="80" t="s">
        <v>2430</v>
      </c>
      <c r="C557" s="80" t="s">
        <v>1830</v>
      </c>
      <c r="D557" s="80" t="s">
        <v>1831</v>
      </c>
      <c r="E557" s="80">
        <v>3</v>
      </c>
      <c r="F557" s="80" t="s">
        <v>1832</v>
      </c>
      <c r="G557" s="80" t="s">
        <v>1860</v>
      </c>
      <c r="H557" s="80" t="s">
        <v>1834</v>
      </c>
      <c r="I557" s="80" t="s">
        <v>1851</v>
      </c>
      <c r="J557" s="80" t="s">
        <v>1848</v>
      </c>
      <c r="K557" s="80">
        <v>4</v>
      </c>
      <c r="L557" s="85">
        <v>42601</v>
      </c>
      <c r="M557" s="80">
        <v>15</v>
      </c>
      <c r="N557" s="80">
        <v>7.5</v>
      </c>
      <c r="O557" s="80" t="s">
        <v>392</v>
      </c>
      <c r="P557" s="80" t="s">
        <v>1852</v>
      </c>
      <c r="Q557" s="80" t="s">
        <v>665</v>
      </c>
      <c r="R557" s="85">
        <f t="shared" si="104"/>
        <v>170404</v>
      </c>
      <c r="S557" s="85">
        <f t="shared" si="105"/>
        <v>25560.6</v>
      </c>
      <c r="T557" s="85">
        <f t="shared" si="106"/>
        <v>144843.4</v>
      </c>
      <c r="U557" s="80">
        <f t="shared" si="107"/>
        <v>10863.254999999999</v>
      </c>
      <c r="V557" s="85">
        <f t="shared" si="108"/>
        <v>155706.655</v>
      </c>
      <c r="W557" s="81">
        <v>7.4999999999999997E-2</v>
      </c>
      <c r="X557" s="85">
        <f t="shared" si="116"/>
        <v>10863.254999999999</v>
      </c>
      <c r="Y557" s="80">
        <v>2000</v>
      </c>
      <c r="Z557" s="85">
        <f t="shared" si="114"/>
        <v>157706.655</v>
      </c>
      <c r="AA557" s="80" t="str" cm="1">
        <f t="array" ref="AA557">_xlfn.IFS(V557&gt;=150000,"High Cost",V557&gt;=0,"Normal Cost")</f>
        <v>High Cost</v>
      </c>
      <c r="AB557" s="85">
        <f t="shared" si="109"/>
        <v>0</v>
      </c>
      <c r="AC557" s="84">
        <f t="shared" si="110"/>
        <v>155706.655</v>
      </c>
      <c r="AD557" s="80" t="str" cm="1">
        <f t="array" ref="AD557">_xlfn.IFS(E557&gt;=60,"Senior ",E557&gt;=18,"Adult",E557&gt;=0,"Child")</f>
        <v>Child</v>
      </c>
      <c r="AE557" s="80" t="str">
        <f t="shared" si="111"/>
        <v>July</v>
      </c>
      <c r="AF557" s="80" t="str">
        <f t="shared" si="112"/>
        <v>00556</v>
      </c>
      <c r="AG557" s="80" t="str">
        <f t="shared" si="113"/>
        <v>Joy-Female</v>
      </c>
      <c r="AH557" s="85">
        <f t="shared" si="115"/>
        <v>112153.55602395827</v>
      </c>
    </row>
    <row r="558" spans="1:34" x14ac:dyDescent="0.3">
      <c r="A558" s="83">
        <v>45842</v>
      </c>
      <c r="B558" s="80" t="s">
        <v>2431</v>
      </c>
      <c r="C558" s="80" t="s">
        <v>1882</v>
      </c>
      <c r="D558" s="80" t="s">
        <v>1831</v>
      </c>
      <c r="E558" s="80">
        <v>83</v>
      </c>
      <c r="F558" s="80" t="s">
        <v>1840</v>
      </c>
      <c r="G558" s="80" t="s">
        <v>1890</v>
      </c>
      <c r="H558" s="80" t="s">
        <v>1891</v>
      </c>
      <c r="I558" s="80" t="s">
        <v>1843</v>
      </c>
      <c r="J558" s="80" t="s">
        <v>1836</v>
      </c>
      <c r="K558" s="80">
        <v>5</v>
      </c>
      <c r="L558" s="85">
        <v>47170</v>
      </c>
      <c r="M558" s="80">
        <v>15</v>
      </c>
      <c r="N558" s="80">
        <v>7.5</v>
      </c>
      <c r="O558" s="80" t="s">
        <v>384</v>
      </c>
      <c r="P558" s="80" t="s">
        <v>1837</v>
      </c>
      <c r="Q558" s="80" t="s">
        <v>643</v>
      </c>
      <c r="R558" s="85">
        <f t="shared" si="104"/>
        <v>235850</v>
      </c>
      <c r="S558" s="85">
        <f t="shared" si="105"/>
        <v>35377.5</v>
      </c>
      <c r="T558" s="85">
        <f t="shared" si="106"/>
        <v>200472.5</v>
      </c>
      <c r="U558" s="80">
        <f t="shared" si="107"/>
        <v>15035.4375</v>
      </c>
      <c r="V558" s="85">
        <f t="shared" si="108"/>
        <v>215507.9375</v>
      </c>
      <c r="W558" s="81">
        <v>7.4999999999999997E-2</v>
      </c>
      <c r="X558" s="85">
        <f t="shared" si="116"/>
        <v>15035.4375</v>
      </c>
      <c r="Y558" s="80">
        <v>2000</v>
      </c>
      <c r="Z558" s="85">
        <f t="shared" si="114"/>
        <v>217507.9375</v>
      </c>
      <c r="AA558" s="80" t="str" cm="1">
        <f t="array" ref="AA558">_xlfn.IFS(V558&gt;=150000,"High Cost",V558&gt;=0,"Normal Cost")</f>
        <v>High Cost</v>
      </c>
      <c r="AB558" s="85">
        <f t="shared" si="109"/>
        <v>0</v>
      </c>
      <c r="AC558" s="84">
        <f t="shared" si="110"/>
        <v>215507.9375</v>
      </c>
      <c r="AD558" s="80" t="str" cm="1">
        <f t="array" ref="AD558">_xlfn.IFS(E558&gt;=60,"Senior ",E558&gt;=18,"Adult",E558&gt;=0,"Child")</f>
        <v xml:space="preserve">Senior </v>
      </c>
      <c r="AE558" s="80" t="str">
        <f t="shared" si="111"/>
        <v>July</v>
      </c>
      <c r="AF558" s="80" t="str">
        <f t="shared" si="112"/>
        <v>00557</v>
      </c>
      <c r="AG558" s="80" t="str">
        <f t="shared" si="113"/>
        <v>Ifeanyi-Female</v>
      </c>
      <c r="AH558" s="85">
        <f t="shared" si="115"/>
        <v>112153.55602395827</v>
      </c>
    </row>
    <row r="559" spans="1:34" x14ac:dyDescent="0.3">
      <c r="A559" s="83">
        <v>45868</v>
      </c>
      <c r="B559" s="80" t="s">
        <v>2432</v>
      </c>
      <c r="C559" s="80" t="s">
        <v>1882</v>
      </c>
      <c r="D559" s="80" t="s">
        <v>1831</v>
      </c>
      <c r="E559" s="80">
        <v>35</v>
      </c>
      <c r="F559" s="80" t="s">
        <v>1848</v>
      </c>
      <c r="G559" s="80" t="s">
        <v>1849</v>
      </c>
      <c r="H559" s="80" t="s">
        <v>1850</v>
      </c>
      <c r="I559" s="80" t="s">
        <v>1861</v>
      </c>
      <c r="J559" s="80" t="s">
        <v>1836</v>
      </c>
      <c r="K559" s="80">
        <v>1</v>
      </c>
      <c r="L559" s="85">
        <v>44134</v>
      </c>
      <c r="M559" s="80">
        <v>0</v>
      </c>
      <c r="N559" s="80">
        <v>7.5</v>
      </c>
      <c r="O559" s="80" t="s">
        <v>384</v>
      </c>
      <c r="P559" s="80" t="s">
        <v>1837</v>
      </c>
      <c r="Q559" s="80" t="s">
        <v>643</v>
      </c>
      <c r="R559" s="85">
        <f t="shared" si="104"/>
        <v>44134</v>
      </c>
      <c r="S559" s="85">
        <f t="shared" si="105"/>
        <v>0</v>
      </c>
      <c r="T559" s="85">
        <f t="shared" si="106"/>
        <v>44134</v>
      </c>
      <c r="U559" s="80">
        <f t="shared" si="107"/>
        <v>3310.0499999999997</v>
      </c>
      <c r="V559" s="85">
        <f t="shared" si="108"/>
        <v>47444.05</v>
      </c>
      <c r="W559" s="81">
        <v>7.4999999999999997E-2</v>
      </c>
      <c r="X559" s="85">
        <f t="shared" si="116"/>
        <v>3310.0499999999997</v>
      </c>
      <c r="Y559" s="80">
        <v>2000</v>
      </c>
      <c r="Z559" s="85">
        <f t="shared" si="114"/>
        <v>49444.05</v>
      </c>
      <c r="AA559" s="80" t="str" cm="1">
        <f t="array" ref="AA559">_xlfn.IFS(V559&gt;=150000,"High Cost",V559&gt;=0,"Normal Cost")</f>
        <v>Normal Cost</v>
      </c>
      <c r="AB559" s="85">
        <f t="shared" si="109"/>
        <v>0</v>
      </c>
      <c r="AC559" s="84">
        <f t="shared" si="110"/>
        <v>47444.05</v>
      </c>
      <c r="AD559" s="80" t="str" cm="1">
        <f t="array" ref="AD559">_xlfn.IFS(E559&gt;=60,"Senior ",E559&gt;=18,"Adult",E559&gt;=0,"Child")</f>
        <v>Adult</v>
      </c>
      <c r="AE559" s="80" t="str">
        <f t="shared" si="111"/>
        <v>July</v>
      </c>
      <c r="AF559" s="80" t="str">
        <f t="shared" si="112"/>
        <v>00558</v>
      </c>
      <c r="AG559" s="80" t="str">
        <f t="shared" si="113"/>
        <v>Ifeanyi-Female</v>
      </c>
      <c r="AH559" s="85">
        <f t="shared" si="115"/>
        <v>112153.55602395827</v>
      </c>
    </row>
    <row r="560" spans="1:34" x14ac:dyDescent="0.3">
      <c r="A560" s="83">
        <v>45820</v>
      </c>
      <c r="B560" s="80" t="s">
        <v>2433</v>
      </c>
      <c r="C560" s="80" t="s">
        <v>1884</v>
      </c>
      <c r="D560" s="80" t="s">
        <v>1831</v>
      </c>
      <c r="E560" s="80">
        <v>60</v>
      </c>
      <c r="F560" s="80" t="s">
        <v>1855</v>
      </c>
      <c r="G560" s="80" t="s">
        <v>1878</v>
      </c>
      <c r="H560" s="80" t="s">
        <v>1857</v>
      </c>
      <c r="I560" s="80" t="s">
        <v>1866</v>
      </c>
      <c r="J560" s="80" t="s">
        <v>1836</v>
      </c>
      <c r="K560" s="80">
        <v>2</v>
      </c>
      <c r="L560" s="85">
        <v>70224</v>
      </c>
      <c r="M560" s="80">
        <v>10</v>
      </c>
      <c r="N560" s="80">
        <v>7.5</v>
      </c>
      <c r="O560" s="80" t="s">
        <v>384</v>
      </c>
      <c r="P560" s="80" t="s">
        <v>1844</v>
      </c>
      <c r="Q560" s="80" t="s">
        <v>636</v>
      </c>
      <c r="R560" s="85">
        <f t="shared" si="104"/>
        <v>140448</v>
      </c>
      <c r="S560" s="85">
        <f t="shared" si="105"/>
        <v>14044.800000000001</v>
      </c>
      <c r="T560" s="85">
        <f t="shared" si="106"/>
        <v>126403.2</v>
      </c>
      <c r="U560" s="80">
        <f t="shared" si="107"/>
        <v>9480.24</v>
      </c>
      <c r="V560" s="85">
        <f t="shared" si="108"/>
        <v>135883.44</v>
      </c>
      <c r="W560" s="81">
        <v>7.4999999999999997E-2</v>
      </c>
      <c r="X560" s="85">
        <f t="shared" si="116"/>
        <v>9480.24</v>
      </c>
      <c r="Y560" s="80">
        <v>2000</v>
      </c>
      <c r="Z560" s="85">
        <f t="shared" si="114"/>
        <v>137883.44</v>
      </c>
      <c r="AA560" s="80" t="str" cm="1">
        <f t="array" ref="AA560">_xlfn.IFS(V560&gt;=150000,"High Cost",V560&gt;=0,"Normal Cost")</f>
        <v>Normal Cost</v>
      </c>
      <c r="AB560" s="85">
        <f t="shared" si="109"/>
        <v>13588.344000000001</v>
      </c>
      <c r="AC560" s="84">
        <f t="shared" si="110"/>
        <v>122295.09600000001</v>
      </c>
      <c r="AD560" s="80" t="str" cm="1">
        <f t="array" ref="AD560">_xlfn.IFS(E560&gt;=60,"Senior ",E560&gt;=18,"Adult",E560&gt;=0,"Child")</f>
        <v xml:space="preserve">Senior </v>
      </c>
      <c r="AE560" s="80" t="str">
        <f t="shared" si="111"/>
        <v>June</v>
      </c>
      <c r="AF560" s="80" t="str">
        <f t="shared" si="112"/>
        <v>00559</v>
      </c>
      <c r="AG560" s="80" t="str">
        <f t="shared" si="113"/>
        <v>Kabir-Female</v>
      </c>
      <c r="AH560" s="85">
        <f t="shared" si="115"/>
        <v>112153.55602395827</v>
      </c>
    </row>
    <row r="561" spans="1:34" x14ac:dyDescent="0.3">
      <c r="A561" s="83">
        <v>45858</v>
      </c>
      <c r="B561" s="80" t="s">
        <v>2434</v>
      </c>
      <c r="C561" s="80" t="s">
        <v>1830</v>
      </c>
      <c r="D561" s="80" t="s">
        <v>1847</v>
      </c>
      <c r="E561" s="80">
        <v>44</v>
      </c>
      <c r="F561" s="80" t="s">
        <v>1872</v>
      </c>
      <c r="G561" s="80" t="s">
        <v>1873</v>
      </c>
      <c r="H561" s="80" t="s">
        <v>1874</v>
      </c>
      <c r="I561" s="80" t="s">
        <v>1843</v>
      </c>
      <c r="J561" s="80" t="s">
        <v>1836</v>
      </c>
      <c r="K561" s="80">
        <v>3</v>
      </c>
      <c r="L561" s="85">
        <v>9479</v>
      </c>
      <c r="M561" s="80">
        <v>5</v>
      </c>
      <c r="N561" s="80">
        <v>7.5</v>
      </c>
      <c r="O561" s="80" t="s">
        <v>392</v>
      </c>
      <c r="P561" s="80" t="s">
        <v>1837</v>
      </c>
      <c r="Q561" s="80" t="s">
        <v>665</v>
      </c>
      <c r="R561" s="85">
        <f t="shared" si="104"/>
        <v>28437</v>
      </c>
      <c r="S561" s="85">
        <f t="shared" si="105"/>
        <v>1421.8500000000001</v>
      </c>
      <c r="T561" s="85">
        <f t="shared" si="106"/>
        <v>27015.15</v>
      </c>
      <c r="U561" s="80">
        <f t="shared" si="107"/>
        <v>2026.13625</v>
      </c>
      <c r="V561" s="85">
        <f t="shared" si="108"/>
        <v>29041.286250000001</v>
      </c>
      <c r="W561" s="81">
        <v>7.4999999999999997E-2</v>
      </c>
      <c r="X561" s="85">
        <f t="shared" si="116"/>
        <v>2026.13625</v>
      </c>
      <c r="Y561" s="80">
        <v>2000</v>
      </c>
      <c r="Z561" s="85">
        <f t="shared" si="114"/>
        <v>31041.286250000001</v>
      </c>
      <c r="AA561" s="80" t="str" cm="1">
        <f t="array" ref="AA561">_xlfn.IFS(V561&gt;=150000,"High Cost",V561&gt;=0,"Normal Cost")</f>
        <v>Normal Cost</v>
      </c>
      <c r="AB561" s="85">
        <f t="shared" si="109"/>
        <v>0</v>
      </c>
      <c r="AC561" s="84">
        <f t="shared" si="110"/>
        <v>29041.286250000001</v>
      </c>
      <c r="AD561" s="80" t="str" cm="1">
        <f t="array" ref="AD561">_xlfn.IFS(E561&gt;=60,"Senior ",E561&gt;=18,"Adult",E561&gt;=0,"Child")</f>
        <v>Adult</v>
      </c>
      <c r="AE561" s="80" t="str">
        <f t="shared" si="111"/>
        <v>July</v>
      </c>
      <c r="AF561" s="80" t="str">
        <f t="shared" si="112"/>
        <v>00560</v>
      </c>
      <c r="AG561" s="80" t="str">
        <f t="shared" si="113"/>
        <v>Joy-Male</v>
      </c>
      <c r="AH561" s="85">
        <f t="shared" si="115"/>
        <v>112153.55602395827</v>
      </c>
    </row>
    <row r="562" spans="1:34" x14ac:dyDescent="0.3">
      <c r="A562" s="83">
        <v>45829</v>
      </c>
      <c r="B562" s="80" t="s">
        <v>2435</v>
      </c>
      <c r="C562" s="80" t="s">
        <v>1839</v>
      </c>
      <c r="D562" s="80" t="s">
        <v>1847</v>
      </c>
      <c r="E562" s="80">
        <v>49</v>
      </c>
      <c r="F562" s="80" t="s">
        <v>1864</v>
      </c>
      <c r="G562" s="80" t="s">
        <v>1868</v>
      </c>
      <c r="H562" s="80" t="s">
        <v>1869</v>
      </c>
      <c r="I562" s="80" t="s">
        <v>1843</v>
      </c>
      <c r="J562" s="80" t="s">
        <v>1848</v>
      </c>
      <c r="K562" s="80">
        <v>2</v>
      </c>
      <c r="L562" s="85">
        <v>60230</v>
      </c>
      <c r="M562" s="80">
        <v>15</v>
      </c>
      <c r="N562" s="80">
        <v>7.5</v>
      </c>
      <c r="O562" s="80" t="s">
        <v>372</v>
      </c>
      <c r="P562" s="80" t="s">
        <v>1837</v>
      </c>
      <c r="Q562" s="80" t="s">
        <v>643</v>
      </c>
      <c r="R562" s="85">
        <f t="shared" si="104"/>
        <v>120460</v>
      </c>
      <c r="S562" s="85">
        <f t="shared" si="105"/>
        <v>18069</v>
      </c>
      <c r="T562" s="85">
        <f t="shared" si="106"/>
        <v>102391</v>
      </c>
      <c r="U562" s="80">
        <f t="shared" si="107"/>
        <v>7679.3249999999998</v>
      </c>
      <c r="V562" s="85">
        <f t="shared" si="108"/>
        <v>110070.325</v>
      </c>
      <c r="W562" s="81">
        <v>7.4999999999999997E-2</v>
      </c>
      <c r="X562" s="85">
        <f t="shared" si="116"/>
        <v>7679.3249999999998</v>
      </c>
      <c r="Y562" s="80">
        <v>2000</v>
      </c>
      <c r="Z562" s="85">
        <f t="shared" si="114"/>
        <v>112070.325</v>
      </c>
      <c r="AA562" s="80" t="str" cm="1">
        <f t="array" ref="AA562">_xlfn.IFS(V562&gt;=150000,"High Cost",V562&gt;=0,"Normal Cost")</f>
        <v>Normal Cost</v>
      </c>
      <c r="AB562" s="85">
        <f t="shared" si="109"/>
        <v>0</v>
      </c>
      <c r="AC562" s="84">
        <f t="shared" si="110"/>
        <v>110070.325</v>
      </c>
      <c r="AD562" s="80" t="str" cm="1">
        <f t="array" ref="AD562">_xlfn.IFS(E562&gt;=60,"Senior ",E562&gt;=18,"Adult",E562&gt;=0,"Child")</f>
        <v>Adult</v>
      </c>
      <c r="AE562" s="80" t="str">
        <f t="shared" si="111"/>
        <v>June</v>
      </c>
      <c r="AF562" s="80" t="str">
        <f t="shared" si="112"/>
        <v>00561</v>
      </c>
      <c r="AG562" s="80" t="str">
        <f t="shared" si="113"/>
        <v>Bello-Male</v>
      </c>
      <c r="AH562" s="85">
        <f t="shared" si="115"/>
        <v>112153.55602395827</v>
      </c>
    </row>
    <row r="563" spans="1:34" x14ac:dyDescent="0.3">
      <c r="A563" s="83">
        <v>45859</v>
      </c>
      <c r="B563" s="80" t="s">
        <v>2436</v>
      </c>
      <c r="C563" s="80" t="s">
        <v>1846</v>
      </c>
      <c r="D563" s="80" t="s">
        <v>1831</v>
      </c>
      <c r="E563" s="80">
        <v>66</v>
      </c>
      <c r="F563" s="80" t="s">
        <v>1855</v>
      </c>
      <c r="G563" s="80" t="s">
        <v>1878</v>
      </c>
      <c r="H563" s="80" t="s">
        <v>1857</v>
      </c>
      <c r="I563" s="80" t="s">
        <v>1866</v>
      </c>
      <c r="J563" s="80" t="s">
        <v>1858</v>
      </c>
      <c r="K563" s="80">
        <v>3</v>
      </c>
      <c r="L563" s="85">
        <v>48010</v>
      </c>
      <c r="M563" s="80">
        <v>0</v>
      </c>
      <c r="N563" s="80">
        <v>7.5</v>
      </c>
      <c r="O563" s="80" t="s">
        <v>384</v>
      </c>
      <c r="P563" s="80" t="s">
        <v>1852</v>
      </c>
      <c r="Q563" s="80" t="s">
        <v>665</v>
      </c>
      <c r="R563" s="85">
        <f t="shared" si="104"/>
        <v>144030</v>
      </c>
      <c r="S563" s="85">
        <f t="shared" si="105"/>
        <v>0</v>
      </c>
      <c r="T563" s="85">
        <f t="shared" si="106"/>
        <v>144030</v>
      </c>
      <c r="U563" s="80">
        <f t="shared" si="107"/>
        <v>10802.25</v>
      </c>
      <c r="V563" s="85">
        <f t="shared" si="108"/>
        <v>154832.25</v>
      </c>
      <c r="W563" s="81">
        <v>7.4999999999999997E-2</v>
      </c>
      <c r="X563" s="85">
        <f t="shared" si="116"/>
        <v>10802.25</v>
      </c>
      <c r="Y563" s="80">
        <v>2000</v>
      </c>
      <c r="Z563" s="85">
        <f t="shared" si="114"/>
        <v>156832.25</v>
      </c>
      <c r="AA563" s="80" t="str" cm="1">
        <f t="array" ref="AA563">_xlfn.IFS(V563&gt;=150000,"High Cost",V563&gt;=0,"Normal Cost")</f>
        <v>High Cost</v>
      </c>
      <c r="AB563" s="85">
        <f t="shared" si="109"/>
        <v>0</v>
      </c>
      <c r="AC563" s="84">
        <f t="shared" si="110"/>
        <v>154832.25</v>
      </c>
      <c r="AD563" s="80" t="str" cm="1">
        <f t="array" ref="AD563">_xlfn.IFS(E563&gt;=60,"Senior ",E563&gt;=18,"Adult",E563&gt;=0,"Child")</f>
        <v xml:space="preserve">Senior </v>
      </c>
      <c r="AE563" s="80" t="str">
        <f t="shared" si="111"/>
        <v>July</v>
      </c>
      <c r="AF563" s="80" t="str">
        <f t="shared" si="112"/>
        <v>00562</v>
      </c>
      <c r="AG563" s="80" t="str">
        <f t="shared" si="113"/>
        <v>Hauwa-Female</v>
      </c>
      <c r="AH563" s="85">
        <f t="shared" si="115"/>
        <v>112153.55602395827</v>
      </c>
    </row>
    <row r="564" spans="1:34" x14ac:dyDescent="0.3">
      <c r="A564" s="83">
        <v>45868</v>
      </c>
      <c r="B564" s="80" t="s">
        <v>2437</v>
      </c>
      <c r="C564" s="80" t="s">
        <v>1880</v>
      </c>
      <c r="D564" s="80" t="s">
        <v>1847</v>
      </c>
      <c r="E564" s="80">
        <v>50</v>
      </c>
      <c r="F564" s="80" t="s">
        <v>1872</v>
      </c>
      <c r="G564" s="80" t="s">
        <v>1873</v>
      </c>
      <c r="H564" s="80" t="s">
        <v>1874</v>
      </c>
      <c r="I564" s="80" t="s">
        <v>1835</v>
      </c>
      <c r="J564" s="80" t="s">
        <v>1836</v>
      </c>
      <c r="K564" s="80">
        <v>3</v>
      </c>
      <c r="L564" s="85">
        <v>59071</v>
      </c>
      <c r="M564" s="80">
        <v>0</v>
      </c>
      <c r="N564" s="80">
        <v>7.5</v>
      </c>
      <c r="O564" s="80" t="s">
        <v>392</v>
      </c>
      <c r="P564" s="80" t="s">
        <v>1844</v>
      </c>
      <c r="Q564" s="80" t="s">
        <v>643</v>
      </c>
      <c r="R564" s="85">
        <f t="shared" si="104"/>
        <v>177213</v>
      </c>
      <c r="S564" s="85">
        <f t="shared" si="105"/>
        <v>0</v>
      </c>
      <c r="T564" s="85">
        <f t="shared" si="106"/>
        <v>177213</v>
      </c>
      <c r="U564" s="80">
        <f t="shared" si="107"/>
        <v>13290.975</v>
      </c>
      <c r="V564" s="85">
        <f t="shared" si="108"/>
        <v>190503.97500000001</v>
      </c>
      <c r="W564" s="81">
        <v>7.4999999999999997E-2</v>
      </c>
      <c r="X564" s="85">
        <f t="shared" si="116"/>
        <v>13290.975</v>
      </c>
      <c r="Y564" s="80">
        <v>2000</v>
      </c>
      <c r="Z564" s="85">
        <f t="shared" si="114"/>
        <v>192503.97500000001</v>
      </c>
      <c r="AA564" s="80" t="str" cm="1">
        <f t="array" ref="AA564">_xlfn.IFS(V564&gt;=150000,"High Cost",V564&gt;=0,"Normal Cost")</f>
        <v>High Cost</v>
      </c>
      <c r="AB564" s="85">
        <f t="shared" si="109"/>
        <v>19050.397500000003</v>
      </c>
      <c r="AC564" s="84">
        <f t="shared" si="110"/>
        <v>171453.57750000001</v>
      </c>
      <c r="AD564" s="80" t="str" cm="1">
        <f t="array" ref="AD564">_xlfn.IFS(E564&gt;=60,"Senior ",E564&gt;=18,"Adult",E564&gt;=0,"Child")</f>
        <v>Adult</v>
      </c>
      <c r="AE564" s="80" t="str">
        <f t="shared" si="111"/>
        <v>July</v>
      </c>
      <c r="AF564" s="80" t="str">
        <f t="shared" si="112"/>
        <v>00563</v>
      </c>
      <c r="AG564" s="80" t="str">
        <f t="shared" si="113"/>
        <v>Daniel-Male</v>
      </c>
      <c r="AH564" s="85">
        <f t="shared" si="115"/>
        <v>112153.55602395827</v>
      </c>
    </row>
    <row r="565" spans="1:34" x14ac:dyDescent="0.3">
      <c r="A565" s="83">
        <v>45853</v>
      </c>
      <c r="B565" s="80" t="s">
        <v>2438</v>
      </c>
      <c r="C565" s="80" t="s">
        <v>1882</v>
      </c>
      <c r="D565" s="80" t="s">
        <v>1847</v>
      </c>
      <c r="E565" s="80">
        <v>48</v>
      </c>
      <c r="F565" s="80" t="s">
        <v>1855</v>
      </c>
      <c r="G565" s="80" t="s">
        <v>1878</v>
      </c>
      <c r="H565" s="80" t="s">
        <v>1857</v>
      </c>
      <c r="I565" s="80" t="s">
        <v>1851</v>
      </c>
      <c r="J565" s="80" t="s">
        <v>1858</v>
      </c>
      <c r="K565" s="80">
        <v>3</v>
      </c>
      <c r="L565" s="85">
        <v>62700</v>
      </c>
      <c r="M565" s="80">
        <v>5</v>
      </c>
      <c r="N565" s="80">
        <v>7.5</v>
      </c>
      <c r="O565" s="80" t="s">
        <v>392</v>
      </c>
      <c r="P565" s="80" t="s">
        <v>1837</v>
      </c>
      <c r="Q565" s="80" t="s">
        <v>636</v>
      </c>
      <c r="R565" s="85">
        <f t="shared" si="104"/>
        <v>188100</v>
      </c>
      <c r="S565" s="85">
        <f t="shared" si="105"/>
        <v>9405</v>
      </c>
      <c r="T565" s="85">
        <f t="shared" si="106"/>
        <v>178695</v>
      </c>
      <c r="U565" s="80">
        <f t="shared" si="107"/>
        <v>13402.125</v>
      </c>
      <c r="V565" s="85">
        <f t="shared" si="108"/>
        <v>192097.125</v>
      </c>
      <c r="W565" s="81">
        <v>7.4999999999999997E-2</v>
      </c>
      <c r="X565" s="85">
        <f t="shared" si="116"/>
        <v>13402.125</v>
      </c>
      <c r="Y565" s="80">
        <v>2000</v>
      </c>
      <c r="Z565" s="85">
        <f t="shared" si="114"/>
        <v>194097.125</v>
      </c>
      <c r="AA565" s="80" t="str" cm="1">
        <f t="array" ref="AA565">_xlfn.IFS(V565&gt;=150000,"High Cost",V565&gt;=0,"Normal Cost")</f>
        <v>High Cost</v>
      </c>
      <c r="AB565" s="85">
        <f t="shared" si="109"/>
        <v>0</v>
      </c>
      <c r="AC565" s="84">
        <f t="shared" si="110"/>
        <v>192097.125</v>
      </c>
      <c r="AD565" s="80" t="str" cm="1">
        <f t="array" ref="AD565">_xlfn.IFS(E565&gt;=60,"Senior ",E565&gt;=18,"Adult",E565&gt;=0,"Child")</f>
        <v>Adult</v>
      </c>
      <c r="AE565" s="80" t="str">
        <f t="shared" si="111"/>
        <v>July</v>
      </c>
      <c r="AF565" s="80" t="str">
        <f t="shared" si="112"/>
        <v>00564</v>
      </c>
      <c r="AG565" s="80" t="str">
        <f t="shared" si="113"/>
        <v>Ifeanyi-Male</v>
      </c>
      <c r="AH565" s="85">
        <f t="shared" si="115"/>
        <v>112153.55602395827</v>
      </c>
    </row>
    <row r="566" spans="1:34" x14ac:dyDescent="0.3">
      <c r="A566" s="83">
        <v>45855</v>
      </c>
      <c r="B566" s="80" t="s">
        <v>2439</v>
      </c>
      <c r="C566" s="80" t="s">
        <v>1846</v>
      </c>
      <c r="D566" s="80" t="s">
        <v>1831</v>
      </c>
      <c r="E566" s="80">
        <v>9</v>
      </c>
      <c r="F566" s="80" t="s">
        <v>1832</v>
      </c>
      <c r="G566" s="80" t="s">
        <v>1833</v>
      </c>
      <c r="H566" s="80" t="s">
        <v>1834</v>
      </c>
      <c r="I566" s="80" t="s">
        <v>1843</v>
      </c>
      <c r="J566" s="80" t="s">
        <v>1858</v>
      </c>
      <c r="K566" s="80">
        <v>1</v>
      </c>
      <c r="L566" s="85">
        <v>5399</v>
      </c>
      <c r="M566" s="80">
        <v>15</v>
      </c>
      <c r="N566" s="80">
        <v>7.5</v>
      </c>
      <c r="O566" s="80" t="s">
        <v>372</v>
      </c>
      <c r="P566" s="80" t="s">
        <v>1837</v>
      </c>
      <c r="Q566" s="80" t="s">
        <v>649</v>
      </c>
      <c r="R566" s="85">
        <f t="shared" si="104"/>
        <v>5399</v>
      </c>
      <c r="S566" s="85">
        <f t="shared" si="105"/>
        <v>809.85</v>
      </c>
      <c r="T566" s="85">
        <f t="shared" si="106"/>
        <v>4589.1499999999996</v>
      </c>
      <c r="U566" s="80">
        <f t="shared" si="107"/>
        <v>344.18624999999997</v>
      </c>
      <c r="V566" s="85">
        <f t="shared" si="108"/>
        <v>4933.3362499999994</v>
      </c>
      <c r="W566" s="81">
        <v>7.4999999999999997E-2</v>
      </c>
      <c r="X566" s="85">
        <f t="shared" si="116"/>
        <v>344.18624999999997</v>
      </c>
      <c r="Y566" s="80">
        <v>2000</v>
      </c>
      <c r="Z566" s="85">
        <f t="shared" si="114"/>
        <v>6933.3362499999994</v>
      </c>
      <c r="AA566" s="80" t="str" cm="1">
        <f t="array" ref="AA566">_xlfn.IFS(V566&gt;=150000,"High Cost",V566&gt;=0,"Normal Cost")</f>
        <v>Normal Cost</v>
      </c>
      <c r="AB566" s="85">
        <f t="shared" si="109"/>
        <v>0</v>
      </c>
      <c r="AC566" s="84">
        <f t="shared" si="110"/>
        <v>4933.3362499999994</v>
      </c>
      <c r="AD566" s="80" t="str" cm="1">
        <f t="array" ref="AD566">_xlfn.IFS(E566&gt;=60,"Senior ",E566&gt;=18,"Adult",E566&gt;=0,"Child")</f>
        <v>Child</v>
      </c>
      <c r="AE566" s="80" t="str">
        <f t="shared" si="111"/>
        <v>July</v>
      </c>
      <c r="AF566" s="80" t="str">
        <f t="shared" si="112"/>
        <v>00565</v>
      </c>
      <c r="AG566" s="80" t="str">
        <f t="shared" si="113"/>
        <v>Hauwa-Female</v>
      </c>
      <c r="AH566" s="85">
        <f t="shared" si="115"/>
        <v>112153.55602395827</v>
      </c>
    </row>
    <row r="567" spans="1:34" x14ac:dyDescent="0.3">
      <c r="A567" s="83">
        <v>45853</v>
      </c>
      <c r="B567" s="80" t="s">
        <v>2440</v>
      </c>
      <c r="C567" s="80" t="s">
        <v>1877</v>
      </c>
      <c r="D567" s="80" t="s">
        <v>1831</v>
      </c>
      <c r="E567" s="80">
        <v>24</v>
      </c>
      <c r="F567" s="80" t="s">
        <v>1864</v>
      </c>
      <c r="G567" s="80" t="s">
        <v>1865</v>
      </c>
      <c r="H567" s="80" t="s">
        <v>1842</v>
      </c>
      <c r="I567" s="80" t="s">
        <v>1861</v>
      </c>
      <c r="J567" s="80" t="s">
        <v>1836</v>
      </c>
      <c r="K567" s="80">
        <v>3</v>
      </c>
      <c r="L567" s="85">
        <v>17209</v>
      </c>
      <c r="M567" s="80">
        <v>0</v>
      </c>
      <c r="N567" s="80">
        <v>7.5</v>
      </c>
      <c r="O567" s="80" t="s">
        <v>392</v>
      </c>
      <c r="P567" s="80" t="s">
        <v>1844</v>
      </c>
      <c r="Q567" s="80" t="s">
        <v>643</v>
      </c>
      <c r="R567" s="85">
        <f t="shared" si="104"/>
        <v>51627</v>
      </c>
      <c r="S567" s="85">
        <f t="shared" si="105"/>
        <v>0</v>
      </c>
      <c r="T567" s="85">
        <f t="shared" si="106"/>
        <v>51627</v>
      </c>
      <c r="U567" s="80">
        <f t="shared" si="107"/>
        <v>3872.0249999999996</v>
      </c>
      <c r="V567" s="85">
        <f t="shared" si="108"/>
        <v>55499.025000000001</v>
      </c>
      <c r="W567" s="81">
        <v>7.4999999999999997E-2</v>
      </c>
      <c r="X567" s="85">
        <f t="shared" si="116"/>
        <v>3872.0249999999996</v>
      </c>
      <c r="Y567" s="80">
        <v>2000</v>
      </c>
      <c r="Z567" s="85">
        <f t="shared" si="114"/>
        <v>57499.025000000001</v>
      </c>
      <c r="AA567" s="80" t="str" cm="1">
        <f t="array" ref="AA567">_xlfn.IFS(V567&gt;=150000,"High Cost",V567&gt;=0,"Normal Cost")</f>
        <v>Normal Cost</v>
      </c>
      <c r="AB567" s="85">
        <f t="shared" si="109"/>
        <v>5549.9025000000001</v>
      </c>
      <c r="AC567" s="84">
        <f t="shared" si="110"/>
        <v>49949.122499999998</v>
      </c>
      <c r="AD567" s="80" t="str" cm="1">
        <f t="array" ref="AD567">_xlfn.IFS(E567&gt;=60,"Senior ",E567&gt;=18,"Adult",E567&gt;=0,"Child")</f>
        <v>Adult</v>
      </c>
      <c r="AE567" s="80" t="str">
        <f t="shared" si="111"/>
        <v>July</v>
      </c>
      <c r="AF567" s="80" t="str">
        <f t="shared" si="112"/>
        <v>00566</v>
      </c>
      <c r="AG567" s="80" t="str">
        <f t="shared" si="113"/>
        <v>Chiamaka-Female</v>
      </c>
      <c r="AH567" s="85">
        <f t="shared" si="115"/>
        <v>112153.55602395827</v>
      </c>
    </row>
    <row r="568" spans="1:34" x14ac:dyDescent="0.3">
      <c r="A568" s="83">
        <v>45869</v>
      </c>
      <c r="B568" s="80" t="s">
        <v>2441</v>
      </c>
      <c r="C568" s="80" t="s">
        <v>1830</v>
      </c>
      <c r="D568" s="80" t="s">
        <v>1831</v>
      </c>
      <c r="E568" s="80">
        <v>26</v>
      </c>
      <c r="F568" s="80" t="s">
        <v>1872</v>
      </c>
      <c r="G568" s="80" t="s">
        <v>1873</v>
      </c>
      <c r="H568" s="80" t="s">
        <v>1874</v>
      </c>
      <c r="I568" s="80" t="s">
        <v>1866</v>
      </c>
      <c r="J568" s="80" t="s">
        <v>1858</v>
      </c>
      <c r="K568" s="80">
        <v>3</v>
      </c>
      <c r="L568" s="85">
        <v>64124</v>
      </c>
      <c r="M568" s="80">
        <v>10</v>
      </c>
      <c r="N568" s="80">
        <v>7.5</v>
      </c>
      <c r="O568" s="80" t="s">
        <v>384</v>
      </c>
      <c r="P568" s="80" t="s">
        <v>1852</v>
      </c>
      <c r="Q568" s="80" t="s">
        <v>636</v>
      </c>
      <c r="R568" s="85">
        <f t="shared" si="104"/>
        <v>192372</v>
      </c>
      <c r="S568" s="85">
        <f t="shared" si="105"/>
        <v>19237.2</v>
      </c>
      <c r="T568" s="85">
        <f t="shared" si="106"/>
        <v>173134.8</v>
      </c>
      <c r="U568" s="80">
        <f t="shared" si="107"/>
        <v>12985.109999999999</v>
      </c>
      <c r="V568" s="85">
        <f t="shared" si="108"/>
        <v>186119.90999999997</v>
      </c>
      <c r="W568" s="81">
        <v>7.4999999999999997E-2</v>
      </c>
      <c r="X568" s="85">
        <f t="shared" si="116"/>
        <v>12985.109999999999</v>
      </c>
      <c r="Y568" s="80">
        <v>2000</v>
      </c>
      <c r="Z568" s="85">
        <f t="shared" si="114"/>
        <v>188119.90999999997</v>
      </c>
      <c r="AA568" s="80" t="str" cm="1">
        <f t="array" ref="AA568">_xlfn.IFS(V568&gt;=150000,"High Cost",V568&gt;=0,"Normal Cost")</f>
        <v>High Cost</v>
      </c>
      <c r="AB568" s="85">
        <f t="shared" si="109"/>
        <v>0</v>
      </c>
      <c r="AC568" s="84">
        <f t="shared" si="110"/>
        <v>186119.90999999997</v>
      </c>
      <c r="AD568" s="80" t="str" cm="1">
        <f t="array" ref="AD568">_xlfn.IFS(E568&gt;=60,"Senior ",E568&gt;=18,"Adult",E568&gt;=0,"Child")</f>
        <v>Adult</v>
      </c>
      <c r="AE568" s="80" t="str">
        <f t="shared" si="111"/>
        <v>July</v>
      </c>
      <c r="AF568" s="80" t="str">
        <f t="shared" si="112"/>
        <v>00567</v>
      </c>
      <c r="AG568" s="80" t="str">
        <f t="shared" si="113"/>
        <v>Joy-Female</v>
      </c>
      <c r="AH568" s="85">
        <f t="shared" si="115"/>
        <v>112153.55602395827</v>
      </c>
    </row>
    <row r="569" spans="1:34" x14ac:dyDescent="0.3">
      <c r="A569" s="83">
        <v>45840</v>
      </c>
      <c r="B569" s="80" t="s">
        <v>2442</v>
      </c>
      <c r="C569" s="80" t="s">
        <v>1863</v>
      </c>
      <c r="D569" s="80" t="s">
        <v>1847</v>
      </c>
      <c r="E569" s="80">
        <v>4</v>
      </c>
      <c r="F569" s="80" t="s">
        <v>1848</v>
      </c>
      <c r="G569" s="80" t="s">
        <v>1849</v>
      </c>
      <c r="H569" s="80" t="s">
        <v>1850</v>
      </c>
      <c r="I569" s="80" t="s">
        <v>1851</v>
      </c>
      <c r="J569" s="80" t="s">
        <v>1836</v>
      </c>
      <c r="K569" s="80">
        <v>2</v>
      </c>
      <c r="L569" s="85">
        <v>53502</v>
      </c>
      <c r="M569" s="80">
        <v>10</v>
      </c>
      <c r="N569" s="80">
        <v>7.5</v>
      </c>
      <c r="O569" s="80" t="s">
        <v>372</v>
      </c>
      <c r="P569" s="80" t="s">
        <v>1844</v>
      </c>
      <c r="Q569" s="80" t="s">
        <v>649</v>
      </c>
      <c r="R569" s="85">
        <f t="shared" si="104"/>
        <v>107004</v>
      </c>
      <c r="S569" s="85">
        <f t="shared" si="105"/>
        <v>10700.400000000001</v>
      </c>
      <c r="T569" s="85">
        <f t="shared" si="106"/>
        <v>96303.6</v>
      </c>
      <c r="U569" s="80">
        <f t="shared" si="107"/>
        <v>7222.77</v>
      </c>
      <c r="V569" s="85">
        <f t="shared" si="108"/>
        <v>103526.37000000001</v>
      </c>
      <c r="W569" s="81">
        <v>7.4999999999999997E-2</v>
      </c>
      <c r="X569" s="85">
        <f t="shared" si="116"/>
        <v>7222.77</v>
      </c>
      <c r="Y569" s="80">
        <v>2000</v>
      </c>
      <c r="Z569" s="85">
        <f t="shared" si="114"/>
        <v>105526.37000000001</v>
      </c>
      <c r="AA569" s="80" t="str" cm="1">
        <f t="array" ref="AA569">_xlfn.IFS(V569&gt;=150000,"High Cost",V569&gt;=0,"Normal Cost")</f>
        <v>Normal Cost</v>
      </c>
      <c r="AB569" s="85">
        <f t="shared" si="109"/>
        <v>10352.637000000002</v>
      </c>
      <c r="AC569" s="84">
        <f t="shared" si="110"/>
        <v>93173.733000000007</v>
      </c>
      <c r="AD569" s="80" t="str" cm="1">
        <f t="array" ref="AD569">_xlfn.IFS(E569&gt;=60,"Senior ",E569&gt;=18,"Adult",E569&gt;=0,"Child")</f>
        <v>Child</v>
      </c>
      <c r="AE569" s="80" t="str">
        <f t="shared" si="111"/>
        <v>July</v>
      </c>
      <c r="AF569" s="80" t="str">
        <f t="shared" si="112"/>
        <v>00568</v>
      </c>
      <c r="AG569" s="80" t="str">
        <f t="shared" si="113"/>
        <v>Esther-Male</v>
      </c>
      <c r="AH569" s="85">
        <f t="shared" si="115"/>
        <v>112153.55602395827</v>
      </c>
    </row>
    <row r="570" spans="1:34" x14ac:dyDescent="0.3">
      <c r="A570" s="83">
        <v>45813</v>
      </c>
      <c r="B570" s="80" t="s">
        <v>2443</v>
      </c>
      <c r="C570" s="80" t="s">
        <v>106</v>
      </c>
      <c r="D570" s="80" t="s">
        <v>1847</v>
      </c>
      <c r="E570" s="80">
        <v>48</v>
      </c>
      <c r="F570" s="80" t="s">
        <v>1848</v>
      </c>
      <c r="G570" s="80" t="s">
        <v>1849</v>
      </c>
      <c r="H570" s="80" t="s">
        <v>1850</v>
      </c>
      <c r="I570" s="80" t="s">
        <v>1843</v>
      </c>
      <c r="J570" s="80" t="s">
        <v>1836</v>
      </c>
      <c r="K570" s="80">
        <v>5</v>
      </c>
      <c r="L570" s="85">
        <v>10780</v>
      </c>
      <c r="M570" s="80">
        <v>15</v>
      </c>
      <c r="N570" s="80">
        <v>7.5</v>
      </c>
      <c r="O570" s="80" t="s">
        <v>392</v>
      </c>
      <c r="P570" s="80" t="s">
        <v>1837</v>
      </c>
      <c r="Q570" s="80" t="s">
        <v>649</v>
      </c>
      <c r="R570" s="85">
        <f t="shared" si="104"/>
        <v>53900</v>
      </c>
      <c r="S570" s="85">
        <f t="shared" si="105"/>
        <v>8085</v>
      </c>
      <c r="T570" s="85">
        <f t="shared" si="106"/>
        <v>45815</v>
      </c>
      <c r="U570" s="80">
        <f t="shared" si="107"/>
        <v>3436.125</v>
      </c>
      <c r="V570" s="85">
        <f t="shared" si="108"/>
        <v>49251.125</v>
      </c>
      <c r="W570" s="81">
        <v>7.4999999999999997E-2</v>
      </c>
      <c r="X570" s="85">
        <f t="shared" si="116"/>
        <v>3436.125</v>
      </c>
      <c r="Y570" s="80">
        <v>2000</v>
      </c>
      <c r="Z570" s="85">
        <f t="shared" si="114"/>
        <v>51251.125</v>
      </c>
      <c r="AA570" s="80" t="str" cm="1">
        <f t="array" ref="AA570">_xlfn.IFS(V570&gt;=150000,"High Cost",V570&gt;=0,"Normal Cost")</f>
        <v>Normal Cost</v>
      </c>
      <c r="AB570" s="85">
        <f t="shared" si="109"/>
        <v>0</v>
      </c>
      <c r="AC570" s="84">
        <f t="shared" si="110"/>
        <v>49251.125</v>
      </c>
      <c r="AD570" s="80" t="str" cm="1">
        <f t="array" ref="AD570">_xlfn.IFS(E570&gt;=60,"Senior ",E570&gt;=18,"Adult",E570&gt;=0,"Child")</f>
        <v>Adult</v>
      </c>
      <c r="AE570" s="80" t="str">
        <f t="shared" si="111"/>
        <v>June</v>
      </c>
      <c r="AF570" s="80" t="str">
        <f t="shared" si="112"/>
        <v>00569</v>
      </c>
      <c r="AG570" s="80" t="str">
        <f t="shared" si="113"/>
        <v>Aisha-Male</v>
      </c>
      <c r="AH570" s="85">
        <f t="shared" si="115"/>
        <v>112153.55602395827</v>
      </c>
    </row>
    <row r="571" spans="1:34" x14ac:dyDescent="0.3">
      <c r="A571" s="83">
        <v>45810</v>
      </c>
      <c r="B571" s="80" t="s">
        <v>2444</v>
      </c>
      <c r="C571" s="80" t="s">
        <v>1884</v>
      </c>
      <c r="D571" s="80" t="s">
        <v>1847</v>
      </c>
      <c r="E571" s="80">
        <v>52</v>
      </c>
      <c r="F571" s="80" t="s">
        <v>1864</v>
      </c>
      <c r="G571" s="80" t="s">
        <v>1865</v>
      </c>
      <c r="H571" s="80" t="s">
        <v>1842</v>
      </c>
      <c r="I571" s="80" t="s">
        <v>1835</v>
      </c>
      <c r="J571" s="80" t="s">
        <v>1848</v>
      </c>
      <c r="K571" s="80">
        <v>4</v>
      </c>
      <c r="L571" s="85">
        <v>7820</v>
      </c>
      <c r="M571" s="80">
        <v>15</v>
      </c>
      <c r="N571" s="80">
        <v>7.5</v>
      </c>
      <c r="O571" s="80" t="s">
        <v>372</v>
      </c>
      <c r="P571" s="80" t="s">
        <v>1837</v>
      </c>
      <c r="Q571" s="80" t="s">
        <v>649</v>
      </c>
      <c r="R571" s="85">
        <f t="shared" si="104"/>
        <v>31280</v>
      </c>
      <c r="S571" s="85">
        <f t="shared" si="105"/>
        <v>4692</v>
      </c>
      <c r="T571" s="85">
        <f t="shared" si="106"/>
        <v>26588</v>
      </c>
      <c r="U571" s="80">
        <f t="shared" si="107"/>
        <v>1994.1</v>
      </c>
      <c r="V571" s="85">
        <f t="shared" si="108"/>
        <v>28582.1</v>
      </c>
      <c r="W571" s="81">
        <v>7.4999999999999997E-2</v>
      </c>
      <c r="X571" s="85">
        <f t="shared" si="116"/>
        <v>1994.1</v>
      </c>
      <c r="Y571" s="80">
        <v>2000</v>
      </c>
      <c r="Z571" s="85">
        <f t="shared" si="114"/>
        <v>30582.1</v>
      </c>
      <c r="AA571" s="80" t="str" cm="1">
        <f t="array" ref="AA571">_xlfn.IFS(V571&gt;=150000,"High Cost",V571&gt;=0,"Normal Cost")</f>
        <v>Normal Cost</v>
      </c>
      <c r="AB571" s="85">
        <f t="shared" si="109"/>
        <v>0</v>
      </c>
      <c r="AC571" s="84">
        <f t="shared" si="110"/>
        <v>28582.1</v>
      </c>
      <c r="AD571" s="80" t="str" cm="1">
        <f t="array" ref="AD571">_xlfn.IFS(E571&gt;=60,"Senior ",E571&gt;=18,"Adult",E571&gt;=0,"Child")</f>
        <v>Adult</v>
      </c>
      <c r="AE571" s="80" t="str">
        <f t="shared" si="111"/>
        <v>June</v>
      </c>
      <c r="AF571" s="80" t="str">
        <f t="shared" si="112"/>
        <v>00570</v>
      </c>
      <c r="AG571" s="80" t="str">
        <f t="shared" si="113"/>
        <v>Kabir-Male</v>
      </c>
      <c r="AH571" s="85">
        <f t="shared" si="115"/>
        <v>112153.55602395827</v>
      </c>
    </row>
    <row r="572" spans="1:34" x14ac:dyDescent="0.3">
      <c r="A572" s="83">
        <v>45830</v>
      </c>
      <c r="B572" s="80" t="s">
        <v>2445</v>
      </c>
      <c r="C572" s="80" t="s">
        <v>1877</v>
      </c>
      <c r="D572" s="80" t="s">
        <v>1831</v>
      </c>
      <c r="E572" s="80">
        <v>53</v>
      </c>
      <c r="F572" s="80" t="s">
        <v>1872</v>
      </c>
      <c r="G572" s="80" t="s">
        <v>1873</v>
      </c>
      <c r="H572" s="80" t="s">
        <v>1874</v>
      </c>
      <c r="I572" s="80" t="s">
        <v>1866</v>
      </c>
      <c r="J572" s="80" t="s">
        <v>1858</v>
      </c>
      <c r="K572" s="80">
        <v>4</v>
      </c>
      <c r="L572" s="85">
        <v>21400</v>
      </c>
      <c r="M572" s="80">
        <v>15</v>
      </c>
      <c r="N572" s="80">
        <v>7.5</v>
      </c>
      <c r="O572" s="80" t="s">
        <v>384</v>
      </c>
      <c r="P572" s="80" t="s">
        <v>1844</v>
      </c>
      <c r="Q572" s="80" t="s">
        <v>665</v>
      </c>
      <c r="R572" s="85">
        <f t="shared" si="104"/>
        <v>85600</v>
      </c>
      <c r="S572" s="85">
        <f t="shared" si="105"/>
        <v>12840</v>
      </c>
      <c r="T572" s="85">
        <f t="shared" si="106"/>
        <v>72760</v>
      </c>
      <c r="U572" s="80">
        <f t="shared" si="107"/>
        <v>5457</v>
      </c>
      <c r="V572" s="85">
        <f t="shared" si="108"/>
        <v>78217</v>
      </c>
      <c r="W572" s="81">
        <v>7.4999999999999997E-2</v>
      </c>
      <c r="X572" s="85">
        <f t="shared" si="116"/>
        <v>5457</v>
      </c>
      <c r="Y572" s="80">
        <v>2000</v>
      </c>
      <c r="Z572" s="85">
        <f t="shared" si="114"/>
        <v>80217</v>
      </c>
      <c r="AA572" s="80" t="str" cm="1">
        <f t="array" ref="AA572">_xlfn.IFS(V572&gt;=150000,"High Cost",V572&gt;=0,"Normal Cost")</f>
        <v>Normal Cost</v>
      </c>
      <c r="AB572" s="85">
        <f t="shared" si="109"/>
        <v>7821.7000000000007</v>
      </c>
      <c r="AC572" s="84">
        <f t="shared" si="110"/>
        <v>70395.3</v>
      </c>
      <c r="AD572" s="80" t="str" cm="1">
        <f t="array" ref="AD572">_xlfn.IFS(E572&gt;=60,"Senior ",E572&gt;=18,"Adult",E572&gt;=0,"Child")</f>
        <v>Adult</v>
      </c>
      <c r="AE572" s="80" t="str">
        <f t="shared" si="111"/>
        <v>June</v>
      </c>
      <c r="AF572" s="80" t="str">
        <f t="shared" si="112"/>
        <v>00571</v>
      </c>
      <c r="AG572" s="80" t="str">
        <f t="shared" si="113"/>
        <v>Chiamaka-Female</v>
      </c>
      <c r="AH572" s="85">
        <f t="shared" si="115"/>
        <v>112153.55602395827</v>
      </c>
    </row>
    <row r="573" spans="1:34" x14ac:dyDescent="0.3">
      <c r="A573" s="83">
        <v>45832</v>
      </c>
      <c r="B573" s="80" t="s">
        <v>2446</v>
      </c>
      <c r="C573" s="80" t="s">
        <v>1871</v>
      </c>
      <c r="D573" s="80" t="s">
        <v>1847</v>
      </c>
      <c r="E573" s="80">
        <v>21</v>
      </c>
      <c r="F573" s="80" t="s">
        <v>1832</v>
      </c>
      <c r="G573" s="80" t="s">
        <v>1860</v>
      </c>
      <c r="H573" s="80" t="s">
        <v>1834</v>
      </c>
      <c r="I573" s="80" t="s">
        <v>1851</v>
      </c>
      <c r="J573" s="80" t="s">
        <v>1858</v>
      </c>
      <c r="K573" s="80">
        <v>1</v>
      </c>
      <c r="L573" s="85">
        <v>4924</v>
      </c>
      <c r="M573" s="80">
        <v>5</v>
      </c>
      <c r="N573" s="80">
        <v>7.5</v>
      </c>
      <c r="O573" s="80" t="s">
        <v>384</v>
      </c>
      <c r="P573" s="80" t="s">
        <v>1852</v>
      </c>
      <c r="Q573" s="80" t="s">
        <v>649</v>
      </c>
      <c r="R573" s="85">
        <f t="shared" si="104"/>
        <v>4924</v>
      </c>
      <c r="S573" s="85">
        <f t="shared" si="105"/>
        <v>246.20000000000002</v>
      </c>
      <c r="T573" s="85">
        <f t="shared" si="106"/>
        <v>4677.8</v>
      </c>
      <c r="U573" s="80">
        <f t="shared" si="107"/>
        <v>350.83499999999998</v>
      </c>
      <c r="V573" s="85">
        <f t="shared" si="108"/>
        <v>5028.6350000000002</v>
      </c>
      <c r="W573" s="81">
        <v>7.4999999999999997E-2</v>
      </c>
      <c r="X573" s="85">
        <f t="shared" si="116"/>
        <v>350.83499999999998</v>
      </c>
      <c r="Y573" s="80">
        <v>2000</v>
      </c>
      <c r="Z573" s="85">
        <f t="shared" si="114"/>
        <v>7028.6350000000002</v>
      </c>
      <c r="AA573" s="80" t="str" cm="1">
        <f t="array" ref="AA573">_xlfn.IFS(V573&gt;=150000,"High Cost",V573&gt;=0,"Normal Cost")</f>
        <v>Normal Cost</v>
      </c>
      <c r="AB573" s="85">
        <f t="shared" si="109"/>
        <v>0</v>
      </c>
      <c r="AC573" s="84">
        <f t="shared" si="110"/>
        <v>5028.6350000000002</v>
      </c>
      <c r="AD573" s="80" t="str" cm="1">
        <f t="array" ref="AD573">_xlfn.IFS(E573&gt;=60,"Senior ",E573&gt;=18,"Adult",E573&gt;=0,"Child")</f>
        <v>Adult</v>
      </c>
      <c r="AE573" s="80" t="str">
        <f t="shared" si="111"/>
        <v>June</v>
      </c>
      <c r="AF573" s="80" t="str">
        <f t="shared" si="112"/>
        <v>00572</v>
      </c>
      <c r="AG573" s="80" t="str">
        <f t="shared" si="113"/>
        <v>Farouk-Male</v>
      </c>
      <c r="AH573" s="85">
        <f t="shared" si="115"/>
        <v>112153.55602395827</v>
      </c>
    </row>
    <row r="574" spans="1:34" x14ac:dyDescent="0.3">
      <c r="A574" s="83">
        <v>45823</v>
      </c>
      <c r="B574" s="80" t="s">
        <v>2447</v>
      </c>
      <c r="C574" s="80" t="s">
        <v>1880</v>
      </c>
      <c r="D574" s="80" t="s">
        <v>1831</v>
      </c>
      <c r="E574" s="80">
        <v>11</v>
      </c>
      <c r="F574" s="80" t="s">
        <v>1864</v>
      </c>
      <c r="G574" s="80" t="s">
        <v>1865</v>
      </c>
      <c r="H574" s="80" t="s">
        <v>1842</v>
      </c>
      <c r="I574" s="80" t="s">
        <v>1866</v>
      </c>
      <c r="J574" s="80" t="s">
        <v>1848</v>
      </c>
      <c r="K574" s="80">
        <v>1</v>
      </c>
      <c r="L574" s="85">
        <v>70721</v>
      </c>
      <c r="M574" s="80">
        <v>5</v>
      </c>
      <c r="N574" s="80">
        <v>7.5</v>
      </c>
      <c r="O574" s="80" t="s">
        <v>384</v>
      </c>
      <c r="P574" s="80" t="s">
        <v>1837</v>
      </c>
      <c r="Q574" s="80" t="s">
        <v>643</v>
      </c>
      <c r="R574" s="85">
        <f t="shared" si="104"/>
        <v>70721</v>
      </c>
      <c r="S574" s="85">
        <f t="shared" si="105"/>
        <v>3536.05</v>
      </c>
      <c r="T574" s="85">
        <f t="shared" si="106"/>
        <v>67184.95</v>
      </c>
      <c r="U574" s="80">
        <f t="shared" si="107"/>
        <v>5038.8712499999992</v>
      </c>
      <c r="V574" s="85">
        <f t="shared" si="108"/>
        <v>72223.821249999994</v>
      </c>
      <c r="W574" s="81">
        <v>7.4999999999999997E-2</v>
      </c>
      <c r="X574" s="85">
        <f t="shared" si="116"/>
        <v>5038.8712499999992</v>
      </c>
      <c r="Y574" s="80">
        <v>2000</v>
      </c>
      <c r="Z574" s="85">
        <f t="shared" si="114"/>
        <v>74223.821249999994</v>
      </c>
      <c r="AA574" s="80" t="str" cm="1">
        <f t="array" ref="AA574">_xlfn.IFS(V574&gt;=150000,"High Cost",V574&gt;=0,"Normal Cost")</f>
        <v>Normal Cost</v>
      </c>
      <c r="AB574" s="85">
        <f t="shared" si="109"/>
        <v>0</v>
      </c>
      <c r="AC574" s="84">
        <f t="shared" si="110"/>
        <v>72223.821249999994</v>
      </c>
      <c r="AD574" s="80" t="str" cm="1">
        <f t="array" ref="AD574">_xlfn.IFS(E574&gt;=60,"Senior ",E574&gt;=18,"Adult",E574&gt;=0,"Child")</f>
        <v>Child</v>
      </c>
      <c r="AE574" s="80" t="str">
        <f t="shared" si="111"/>
        <v>June</v>
      </c>
      <c r="AF574" s="80" t="str">
        <f t="shared" si="112"/>
        <v>00573</v>
      </c>
      <c r="AG574" s="80" t="str">
        <f t="shared" si="113"/>
        <v>Daniel-Female</v>
      </c>
      <c r="AH574" s="85">
        <f t="shared" si="115"/>
        <v>112153.55602395827</v>
      </c>
    </row>
    <row r="575" spans="1:34" x14ac:dyDescent="0.3">
      <c r="A575" s="83">
        <v>45831</v>
      </c>
      <c r="B575" s="80" t="s">
        <v>2448</v>
      </c>
      <c r="C575" s="80" t="s">
        <v>1839</v>
      </c>
      <c r="D575" s="80" t="s">
        <v>1847</v>
      </c>
      <c r="E575" s="80">
        <v>85</v>
      </c>
      <c r="F575" s="80" t="s">
        <v>1872</v>
      </c>
      <c r="G575" s="80" t="s">
        <v>1873</v>
      </c>
      <c r="H575" s="80" t="s">
        <v>1874</v>
      </c>
      <c r="I575" s="80" t="s">
        <v>1843</v>
      </c>
      <c r="J575" s="80" t="s">
        <v>1848</v>
      </c>
      <c r="K575" s="80">
        <v>3</v>
      </c>
      <c r="L575" s="85">
        <v>58584</v>
      </c>
      <c r="M575" s="80">
        <v>15</v>
      </c>
      <c r="N575" s="80">
        <v>7.5</v>
      </c>
      <c r="O575" s="80" t="s">
        <v>392</v>
      </c>
      <c r="P575" s="80" t="s">
        <v>1852</v>
      </c>
      <c r="Q575" s="80" t="s">
        <v>643</v>
      </c>
      <c r="R575" s="85">
        <f t="shared" si="104"/>
        <v>175752</v>
      </c>
      <c r="S575" s="85">
        <f t="shared" si="105"/>
        <v>26362.799999999999</v>
      </c>
      <c r="T575" s="85">
        <f t="shared" si="106"/>
        <v>149389.20000000001</v>
      </c>
      <c r="U575" s="80">
        <f t="shared" si="107"/>
        <v>11204.19</v>
      </c>
      <c r="V575" s="85">
        <f t="shared" si="108"/>
        <v>160593.39000000001</v>
      </c>
      <c r="W575" s="81">
        <v>7.4999999999999997E-2</v>
      </c>
      <c r="X575" s="85">
        <f t="shared" si="116"/>
        <v>11204.19</v>
      </c>
      <c r="Y575" s="80">
        <v>2000</v>
      </c>
      <c r="Z575" s="85">
        <f t="shared" si="114"/>
        <v>162593.39000000001</v>
      </c>
      <c r="AA575" s="80" t="str" cm="1">
        <f t="array" ref="AA575">_xlfn.IFS(V575&gt;=150000,"High Cost",V575&gt;=0,"Normal Cost")</f>
        <v>High Cost</v>
      </c>
      <c r="AB575" s="85">
        <f t="shared" si="109"/>
        <v>0</v>
      </c>
      <c r="AC575" s="84">
        <f t="shared" si="110"/>
        <v>160593.39000000001</v>
      </c>
      <c r="AD575" s="80" t="str" cm="1">
        <f t="array" ref="AD575">_xlfn.IFS(E575&gt;=60,"Senior ",E575&gt;=18,"Adult",E575&gt;=0,"Child")</f>
        <v xml:space="preserve">Senior </v>
      </c>
      <c r="AE575" s="80" t="str">
        <f t="shared" si="111"/>
        <v>June</v>
      </c>
      <c r="AF575" s="80" t="str">
        <f t="shared" si="112"/>
        <v>00574</v>
      </c>
      <c r="AG575" s="80" t="str">
        <f t="shared" si="113"/>
        <v>Bello-Male</v>
      </c>
      <c r="AH575" s="85">
        <f t="shared" si="115"/>
        <v>112153.55602395827</v>
      </c>
    </row>
    <row r="576" spans="1:34" x14ac:dyDescent="0.3">
      <c r="A576" s="83">
        <v>45837</v>
      </c>
      <c r="B576" s="80" t="s">
        <v>2449</v>
      </c>
      <c r="C576" s="80" t="s">
        <v>1863</v>
      </c>
      <c r="D576" s="80" t="s">
        <v>1847</v>
      </c>
      <c r="E576" s="80">
        <v>45</v>
      </c>
      <c r="F576" s="80" t="s">
        <v>1872</v>
      </c>
      <c r="G576" s="80" t="s">
        <v>1873</v>
      </c>
      <c r="H576" s="80" t="s">
        <v>1874</v>
      </c>
      <c r="I576" s="80" t="s">
        <v>1851</v>
      </c>
      <c r="J576" s="80" t="s">
        <v>1858</v>
      </c>
      <c r="K576" s="80">
        <v>2</v>
      </c>
      <c r="L576" s="85">
        <v>45735</v>
      </c>
      <c r="M576" s="80">
        <v>5</v>
      </c>
      <c r="N576" s="80">
        <v>7.5</v>
      </c>
      <c r="O576" s="80" t="s">
        <v>392</v>
      </c>
      <c r="P576" s="80" t="s">
        <v>1852</v>
      </c>
      <c r="Q576" s="80" t="s">
        <v>643</v>
      </c>
      <c r="R576" s="85">
        <f t="shared" si="104"/>
        <v>91470</v>
      </c>
      <c r="S576" s="85">
        <f t="shared" si="105"/>
        <v>4573.5</v>
      </c>
      <c r="T576" s="85">
        <f t="shared" si="106"/>
        <v>86896.5</v>
      </c>
      <c r="U576" s="80">
        <f t="shared" si="107"/>
        <v>6517.2375000000002</v>
      </c>
      <c r="V576" s="85">
        <f t="shared" si="108"/>
        <v>93413.737500000003</v>
      </c>
      <c r="W576" s="81">
        <v>7.4999999999999997E-2</v>
      </c>
      <c r="X576" s="85">
        <f t="shared" si="116"/>
        <v>6517.2375000000002</v>
      </c>
      <c r="Y576" s="80">
        <v>2000</v>
      </c>
      <c r="Z576" s="85">
        <f t="shared" si="114"/>
        <v>95413.737500000003</v>
      </c>
      <c r="AA576" s="80" t="str" cm="1">
        <f t="array" ref="AA576">_xlfn.IFS(V576&gt;=150000,"High Cost",V576&gt;=0,"Normal Cost")</f>
        <v>Normal Cost</v>
      </c>
      <c r="AB576" s="85">
        <f t="shared" si="109"/>
        <v>0</v>
      </c>
      <c r="AC576" s="84">
        <f t="shared" si="110"/>
        <v>93413.737500000003</v>
      </c>
      <c r="AD576" s="80" t="str" cm="1">
        <f t="array" ref="AD576">_xlfn.IFS(E576&gt;=60,"Senior ",E576&gt;=18,"Adult",E576&gt;=0,"Child")</f>
        <v>Adult</v>
      </c>
      <c r="AE576" s="80" t="str">
        <f t="shared" si="111"/>
        <v>June</v>
      </c>
      <c r="AF576" s="80" t="str">
        <f t="shared" si="112"/>
        <v>00575</v>
      </c>
      <c r="AG576" s="80" t="str">
        <f t="shared" si="113"/>
        <v>Esther-Male</v>
      </c>
      <c r="AH576" s="85">
        <f t="shared" si="115"/>
        <v>112153.55602395827</v>
      </c>
    </row>
    <row r="577" spans="1:34" x14ac:dyDescent="0.3">
      <c r="A577" s="83">
        <v>45823</v>
      </c>
      <c r="B577" s="80" t="s">
        <v>2450</v>
      </c>
      <c r="C577" s="80" t="s">
        <v>1846</v>
      </c>
      <c r="D577" s="80" t="s">
        <v>1831</v>
      </c>
      <c r="E577" s="80">
        <v>31</v>
      </c>
      <c r="F577" s="80" t="s">
        <v>1872</v>
      </c>
      <c r="G577" s="80" t="s">
        <v>1886</v>
      </c>
      <c r="H577" s="80" t="s">
        <v>1887</v>
      </c>
      <c r="I577" s="80" t="s">
        <v>1861</v>
      </c>
      <c r="J577" s="80" t="s">
        <v>1858</v>
      </c>
      <c r="K577" s="80">
        <v>2</v>
      </c>
      <c r="L577" s="85">
        <v>70552</v>
      </c>
      <c r="M577" s="80">
        <v>15</v>
      </c>
      <c r="N577" s="80">
        <v>7.5</v>
      </c>
      <c r="O577" s="80" t="s">
        <v>384</v>
      </c>
      <c r="P577" s="80" t="s">
        <v>1844</v>
      </c>
      <c r="Q577" s="80" t="s">
        <v>643</v>
      </c>
      <c r="R577" s="85">
        <f t="shared" si="104"/>
        <v>141104</v>
      </c>
      <c r="S577" s="85">
        <f t="shared" si="105"/>
        <v>21165.599999999999</v>
      </c>
      <c r="T577" s="85">
        <f t="shared" si="106"/>
        <v>119938.4</v>
      </c>
      <c r="U577" s="80">
        <f t="shared" si="107"/>
        <v>8995.3799999999992</v>
      </c>
      <c r="V577" s="85">
        <f t="shared" si="108"/>
        <v>128933.78</v>
      </c>
      <c r="W577" s="81">
        <v>7.4999999999999997E-2</v>
      </c>
      <c r="X577" s="85">
        <f t="shared" si="116"/>
        <v>8995.3799999999992</v>
      </c>
      <c r="Y577" s="80">
        <v>2000</v>
      </c>
      <c r="Z577" s="85">
        <f t="shared" si="114"/>
        <v>130933.78</v>
      </c>
      <c r="AA577" s="80" t="str" cm="1">
        <f t="array" ref="AA577">_xlfn.IFS(V577&gt;=150000,"High Cost",V577&gt;=0,"Normal Cost")</f>
        <v>Normal Cost</v>
      </c>
      <c r="AB577" s="85">
        <f t="shared" si="109"/>
        <v>12893.378000000001</v>
      </c>
      <c r="AC577" s="84">
        <f t="shared" si="110"/>
        <v>116040.402</v>
      </c>
      <c r="AD577" s="80" t="str" cm="1">
        <f t="array" ref="AD577">_xlfn.IFS(E577&gt;=60,"Senior ",E577&gt;=18,"Adult",E577&gt;=0,"Child")</f>
        <v>Adult</v>
      </c>
      <c r="AE577" s="80" t="str">
        <f t="shared" si="111"/>
        <v>June</v>
      </c>
      <c r="AF577" s="80" t="str">
        <f t="shared" si="112"/>
        <v>00576</v>
      </c>
      <c r="AG577" s="80" t="str">
        <f t="shared" si="113"/>
        <v>Hauwa-Female</v>
      </c>
      <c r="AH577" s="85">
        <f t="shared" si="115"/>
        <v>112153.55602395827</v>
      </c>
    </row>
    <row r="578" spans="1:34" x14ac:dyDescent="0.3">
      <c r="A578" s="83">
        <v>45816</v>
      </c>
      <c r="B578" s="80" t="s">
        <v>2451</v>
      </c>
      <c r="C578" s="80" t="s">
        <v>1877</v>
      </c>
      <c r="D578" s="80" t="s">
        <v>1831</v>
      </c>
      <c r="E578" s="80">
        <v>42</v>
      </c>
      <c r="F578" s="80" t="s">
        <v>1855</v>
      </c>
      <c r="G578" s="80" t="s">
        <v>1856</v>
      </c>
      <c r="H578" s="80" t="s">
        <v>1857</v>
      </c>
      <c r="I578" s="80" t="s">
        <v>1835</v>
      </c>
      <c r="J578" s="80" t="s">
        <v>1836</v>
      </c>
      <c r="K578" s="80">
        <v>4</v>
      </c>
      <c r="L578" s="85">
        <v>70514</v>
      </c>
      <c r="M578" s="80">
        <v>10</v>
      </c>
      <c r="N578" s="80">
        <v>7.5</v>
      </c>
      <c r="O578" s="80" t="s">
        <v>392</v>
      </c>
      <c r="P578" s="80" t="s">
        <v>1844</v>
      </c>
      <c r="Q578" s="80" t="s">
        <v>643</v>
      </c>
      <c r="R578" s="85">
        <f t="shared" ref="R578:R641" si="117">SUM(K578*L578)</f>
        <v>282056</v>
      </c>
      <c r="S578" s="85">
        <f t="shared" ref="S578:S641" si="118">SUM(R578*M578%)</f>
        <v>28205.600000000002</v>
      </c>
      <c r="T578" s="85">
        <f t="shared" ref="T578:T641" si="119">SUM(R578-S578)</f>
        <v>253850.4</v>
      </c>
      <c r="U578" s="80">
        <f t="shared" ref="U578:U641" si="120">SUM(T578*N578%)</f>
        <v>19038.78</v>
      </c>
      <c r="V578" s="85">
        <f t="shared" ref="V578:V641" si="121">SUM(T578+U578)</f>
        <v>272889.18</v>
      </c>
      <c r="W578" s="81">
        <v>7.4999999999999997E-2</v>
      </c>
      <c r="X578" s="85">
        <f t="shared" si="116"/>
        <v>19038.78</v>
      </c>
      <c r="Y578" s="80">
        <v>2000</v>
      </c>
      <c r="Z578" s="85">
        <f t="shared" si="114"/>
        <v>274889.18</v>
      </c>
      <c r="AA578" s="80" t="str" cm="1">
        <f t="array" ref="AA578">_xlfn.IFS(V578&gt;=150000,"High Cost",V578&gt;=0,"Normal Cost")</f>
        <v>High Cost</v>
      </c>
      <c r="AB578" s="85">
        <f t="shared" ref="AB578:AB641" si="122">IF(P578="NHIS",10%*V578,0)</f>
        <v>27288.918000000001</v>
      </c>
      <c r="AC578" s="84">
        <f t="shared" ref="AC578:AC641" si="123">SUM(V578-AB578)</f>
        <v>245600.26199999999</v>
      </c>
      <c r="AD578" s="80" t="str" cm="1">
        <f t="array" ref="AD578">_xlfn.IFS(E578&gt;=60,"Senior ",E578&gt;=18,"Adult",E578&gt;=0,"Child")</f>
        <v>Adult</v>
      </c>
      <c r="AE578" s="80" t="str">
        <f t="shared" ref="AE578:AE641" si="124">TEXT(A578,"mmmm")</f>
        <v>June</v>
      </c>
      <c r="AF578" s="80" t="str">
        <f t="shared" ref="AF578:AF641" si="125">RIGHT(B578,5)</f>
        <v>00577</v>
      </c>
      <c r="AG578" s="80" t="str">
        <f t="shared" ref="AG578:AG641" si="126">_xlfn.CONCAT(C578,"-",D578)</f>
        <v>Chiamaka-Female</v>
      </c>
      <c r="AH578" s="85">
        <f t="shared" si="115"/>
        <v>112153.55602395827</v>
      </c>
    </row>
    <row r="579" spans="1:34" x14ac:dyDescent="0.3">
      <c r="A579" s="83">
        <v>45812</v>
      </c>
      <c r="B579" s="80" t="s">
        <v>2452</v>
      </c>
      <c r="C579" s="80" t="s">
        <v>1830</v>
      </c>
      <c r="D579" s="80" t="s">
        <v>1847</v>
      </c>
      <c r="E579" s="80">
        <v>22</v>
      </c>
      <c r="F579" s="80" t="s">
        <v>1848</v>
      </c>
      <c r="G579" s="80" t="s">
        <v>1849</v>
      </c>
      <c r="H579" s="80" t="s">
        <v>1850</v>
      </c>
      <c r="I579" s="80" t="s">
        <v>1861</v>
      </c>
      <c r="J579" s="80" t="s">
        <v>1848</v>
      </c>
      <c r="K579" s="80">
        <v>1</v>
      </c>
      <c r="L579" s="85">
        <v>24881</v>
      </c>
      <c r="M579" s="80">
        <v>0</v>
      </c>
      <c r="N579" s="80">
        <v>7.5</v>
      </c>
      <c r="O579" s="80" t="s">
        <v>372</v>
      </c>
      <c r="P579" s="80" t="s">
        <v>1844</v>
      </c>
      <c r="Q579" s="80" t="s">
        <v>643</v>
      </c>
      <c r="R579" s="85">
        <f t="shared" si="117"/>
        <v>24881</v>
      </c>
      <c r="S579" s="85">
        <f t="shared" si="118"/>
        <v>0</v>
      </c>
      <c r="T579" s="85">
        <f t="shared" si="119"/>
        <v>24881</v>
      </c>
      <c r="U579" s="80">
        <f t="shared" si="120"/>
        <v>1866.0749999999998</v>
      </c>
      <c r="V579" s="85">
        <f t="shared" si="121"/>
        <v>26747.075000000001</v>
      </c>
      <c r="W579" s="81">
        <v>7.4999999999999997E-2</v>
      </c>
      <c r="X579" s="85">
        <f t="shared" si="116"/>
        <v>1866.0749999999998</v>
      </c>
      <c r="Y579" s="80">
        <v>2000</v>
      </c>
      <c r="Z579" s="85">
        <f t="shared" ref="Z579:Z642" si="127">$Y$4+V579</f>
        <v>28747.075000000001</v>
      </c>
      <c r="AA579" s="80" t="str" cm="1">
        <f t="array" ref="AA579">_xlfn.IFS(V579&gt;=150000,"High Cost",V579&gt;=0,"Normal Cost")</f>
        <v>Normal Cost</v>
      </c>
      <c r="AB579" s="85">
        <f t="shared" si="122"/>
        <v>2674.7075000000004</v>
      </c>
      <c r="AC579" s="84">
        <f t="shared" si="123"/>
        <v>24072.3675</v>
      </c>
      <c r="AD579" s="80" t="str" cm="1">
        <f t="array" ref="AD579">_xlfn.IFS(E579&gt;=60,"Senior ",E579&gt;=18,"Adult",E579&gt;=0,"Child")</f>
        <v>Adult</v>
      </c>
      <c r="AE579" s="80" t="str">
        <f t="shared" si="124"/>
        <v>June</v>
      </c>
      <c r="AF579" s="80" t="str">
        <f t="shared" si="125"/>
        <v>00578</v>
      </c>
      <c r="AG579" s="80" t="str">
        <f t="shared" si="126"/>
        <v>Joy-Male</v>
      </c>
      <c r="AH579" s="85">
        <f t="shared" ref="AH579:AH642" si="128">SUM(Z:Z)/1200</f>
        <v>112153.55602395827</v>
      </c>
    </row>
    <row r="580" spans="1:34" x14ac:dyDescent="0.3">
      <c r="A580" s="83">
        <v>45811</v>
      </c>
      <c r="B580" s="80" t="s">
        <v>2453</v>
      </c>
      <c r="C580" s="80" t="s">
        <v>106</v>
      </c>
      <c r="D580" s="80" t="s">
        <v>1831</v>
      </c>
      <c r="E580" s="80">
        <v>33</v>
      </c>
      <c r="F580" s="80" t="s">
        <v>1864</v>
      </c>
      <c r="G580" s="80" t="s">
        <v>1868</v>
      </c>
      <c r="H580" s="80" t="s">
        <v>1869</v>
      </c>
      <c r="I580" s="80" t="s">
        <v>1843</v>
      </c>
      <c r="J580" s="80" t="s">
        <v>1836</v>
      </c>
      <c r="K580" s="80">
        <v>3</v>
      </c>
      <c r="L580" s="85">
        <v>38763</v>
      </c>
      <c r="M580" s="80">
        <v>15</v>
      </c>
      <c r="N580" s="80">
        <v>7.5</v>
      </c>
      <c r="O580" s="80" t="s">
        <v>372</v>
      </c>
      <c r="P580" s="80" t="s">
        <v>1837</v>
      </c>
      <c r="Q580" s="80" t="s">
        <v>636</v>
      </c>
      <c r="R580" s="85">
        <f t="shared" si="117"/>
        <v>116289</v>
      </c>
      <c r="S580" s="85">
        <f t="shared" si="118"/>
        <v>17443.349999999999</v>
      </c>
      <c r="T580" s="85">
        <f t="shared" si="119"/>
        <v>98845.65</v>
      </c>
      <c r="U580" s="80">
        <f t="shared" si="120"/>
        <v>7413.423749999999</v>
      </c>
      <c r="V580" s="85">
        <f t="shared" si="121"/>
        <v>106259.07375</v>
      </c>
      <c r="W580" s="81">
        <v>7.4999999999999997E-2</v>
      </c>
      <c r="X580" s="85">
        <f t="shared" ref="X580:X643" si="129">$W$4*T580</f>
        <v>7413.423749999999</v>
      </c>
      <c r="Y580" s="80">
        <v>2000</v>
      </c>
      <c r="Z580" s="85">
        <f t="shared" si="127"/>
        <v>108259.07375</v>
      </c>
      <c r="AA580" s="80" t="str" cm="1">
        <f t="array" ref="AA580">_xlfn.IFS(V580&gt;=150000,"High Cost",V580&gt;=0,"Normal Cost")</f>
        <v>Normal Cost</v>
      </c>
      <c r="AB580" s="85">
        <f t="shared" si="122"/>
        <v>0</v>
      </c>
      <c r="AC580" s="84">
        <f t="shared" si="123"/>
        <v>106259.07375</v>
      </c>
      <c r="AD580" s="80" t="str" cm="1">
        <f t="array" ref="AD580">_xlfn.IFS(E580&gt;=60,"Senior ",E580&gt;=18,"Adult",E580&gt;=0,"Child")</f>
        <v>Adult</v>
      </c>
      <c r="AE580" s="80" t="str">
        <f t="shared" si="124"/>
        <v>June</v>
      </c>
      <c r="AF580" s="80" t="str">
        <f t="shared" si="125"/>
        <v>00579</v>
      </c>
      <c r="AG580" s="80" t="str">
        <f t="shared" si="126"/>
        <v>Aisha-Female</v>
      </c>
      <c r="AH580" s="85">
        <f t="shared" si="128"/>
        <v>112153.55602395827</v>
      </c>
    </row>
    <row r="581" spans="1:34" x14ac:dyDescent="0.3">
      <c r="A581" s="83">
        <v>45820</v>
      </c>
      <c r="B581" s="80" t="s">
        <v>2454</v>
      </c>
      <c r="C581" s="80" t="s">
        <v>1871</v>
      </c>
      <c r="D581" s="80" t="s">
        <v>1847</v>
      </c>
      <c r="E581" s="80">
        <v>59</v>
      </c>
      <c r="F581" s="80" t="s">
        <v>1872</v>
      </c>
      <c r="G581" s="80" t="s">
        <v>1873</v>
      </c>
      <c r="H581" s="80" t="s">
        <v>1874</v>
      </c>
      <c r="I581" s="80" t="s">
        <v>1861</v>
      </c>
      <c r="J581" s="80" t="s">
        <v>1848</v>
      </c>
      <c r="K581" s="80">
        <v>3</v>
      </c>
      <c r="L581" s="85">
        <v>16220</v>
      </c>
      <c r="M581" s="80">
        <v>0</v>
      </c>
      <c r="N581" s="80">
        <v>7.5</v>
      </c>
      <c r="O581" s="80" t="s">
        <v>372</v>
      </c>
      <c r="P581" s="80" t="s">
        <v>1844</v>
      </c>
      <c r="Q581" s="80" t="s">
        <v>643</v>
      </c>
      <c r="R581" s="85">
        <f t="shared" si="117"/>
        <v>48660</v>
      </c>
      <c r="S581" s="85">
        <f t="shared" si="118"/>
        <v>0</v>
      </c>
      <c r="T581" s="85">
        <f t="shared" si="119"/>
        <v>48660</v>
      </c>
      <c r="U581" s="80">
        <f t="shared" si="120"/>
        <v>3649.5</v>
      </c>
      <c r="V581" s="85">
        <f t="shared" si="121"/>
        <v>52309.5</v>
      </c>
      <c r="W581" s="81">
        <v>7.4999999999999997E-2</v>
      </c>
      <c r="X581" s="85">
        <f t="shared" si="129"/>
        <v>3649.5</v>
      </c>
      <c r="Y581" s="80">
        <v>2000</v>
      </c>
      <c r="Z581" s="85">
        <f t="shared" si="127"/>
        <v>54309.5</v>
      </c>
      <c r="AA581" s="80" t="str" cm="1">
        <f t="array" ref="AA581">_xlfn.IFS(V581&gt;=150000,"High Cost",V581&gt;=0,"Normal Cost")</f>
        <v>Normal Cost</v>
      </c>
      <c r="AB581" s="85">
        <f t="shared" si="122"/>
        <v>5230.9500000000007</v>
      </c>
      <c r="AC581" s="84">
        <f t="shared" si="123"/>
        <v>47078.55</v>
      </c>
      <c r="AD581" s="80" t="str" cm="1">
        <f t="array" ref="AD581">_xlfn.IFS(E581&gt;=60,"Senior ",E581&gt;=18,"Adult",E581&gt;=0,"Child")</f>
        <v>Adult</v>
      </c>
      <c r="AE581" s="80" t="str">
        <f t="shared" si="124"/>
        <v>June</v>
      </c>
      <c r="AF581" s="80" t="str">
        <f t="shared" si="125"/>
        <v>00580</v>
      </c>
      <c r="AG581" s="80" t="str">
        <f t="shared" si="126"/>
        <v>Farouk-Male</v>
      </c>
      <c r="AH581" s="85">
        <f t="shared" si="128"/>
        <v>112153.55602395827</v>
      </c>
    </row>
    <row r="582" spans="1:34" x14ac:dyDescent="0.3">
      <c r="A582" s="83">
        <v>45817</v>
      </c>
      <c r="B582" s="80" t="s">
        <v>2455</v>
      </c>
      <c r="C582" s="80" t="s">
        <v>1839</v>
      </c>
      <c r="D582" s="80" t="s">
        <v>1847</v>
      </c>
      <c r="E582" s="80">
        <v>36</v>
      </c>
      <c r="F582" s="80" t="s">
        <v>1864</v>
      </c>
      <c r="G582" s="80" t="s">
        <v>1865</v>
      </c>
      <c r="H582" s="80" t="s">
        <v>1842</v>
      </c>
      <c r="I582" s="80" t="s">
        <v>1861</v>
      </c>
      <c r="J582" s="80" t="s">
        <v>1848</v>
      </c>
      <c r="K582" s="80">
        <v>2</v>
      </c>
      <c r="L582" s="85">
        <v>40738</v>
      </c>
      <c r="M582" s="80">
        <v>0</v>
      </c>
      <c r="N582" s="80">
        <v>7.5</v>
      </c>
      <c r="O582" s="80" t="s">
        <v>372</v>
      </c>
      <c r="P582" s="80" t="s">
        <v>1837</v>
      </c>
      <c r="Q582" s="80" t="s">
        <v>643</v>
      </c>
      <c r="R582" s="85">
        <f t="shared" si="117"/>
        <v>81476</v>
      </c>
      <c r="S582" s="85">
        <f t="shared" si="118"/>
        <v>0</v>
      </c>
      <c r="T582" s="85">
        <f t="shared" si="119"/>
        <v>81476</v>
      </c>
      <c r="U582" s="80">
        <f t="shared" si="120"/>
        <v>6110.7</v>
      </c>
      <c r="V582" s="85">
        <f t="shared" si="121"/>
        <v>87586.7</v>
      </c>
      <c r="W582" s="81">
        <v>7.4999999999999997E-2</v>
      </c>
      <c r="X582" s="85">
        <f t="shared" si="129"/>
        <v>6110.7</v>
      </c>
      <c r="Y582" s="80">
        <v>2000</v>
      </c>
      <c r="Z582" s="85">
        <f t="shared" si="127"/>
        <v>89586.7</v>
      </c>
      <c r="AA582" s="80" t="str" cm="1">
        <f t="array" ref="AA582">_xlfn.IFS(V582&gt;=150000,"High Cost",V582&gt;=0,"Normal Cost")</f>
        <v>Normal Cost</v>
      </c>
      <c r="AB582" s="85">
        <f t="shared" si="122"/>
        <v>0</v>
      </c>
      <c r="AC582" s="84">
        <f t="shared" si="123"/>
        <v>87586.7</v>
      </c>
      <c r="AD582" s="80" t="str" cm="1">
        <f t="array" ref="AD582">_xlfn.IFS(E582&gt;=60,"Senior ",E582&gt;=18,"Adult",E582&gt;=0,"Child")</f>
        <v>Adult</v>
      </c>
      <c r="AE582" s="80" t="str">
        <f t="shared" si="124"/>
        <v>June</v>
      </c>
      <c r="AF582" s="80" t="str">
        <f t="shared" si="125"/>
        <v>00581</v>
      </c>
      <c r="AG582" s="80" t="str">
        <f t="shared" si="126"/>
        <v>Bello-Male</v>
      </c>
      <c r="AH582" s="85">
        <f t="shared" si="128"/>
        <v>112153.55602395827</v>
      </c>
    </row>
    <row r="583" spans="1:34" x14ac:dyDescent="0.3">
      <c r="A583" s="83">
        <v>45856</v>
      </c>
      <c r="B583" s="80" t="s">
        <v>2456</v>
      </c>
      <c r="C583" s="80" t="s">
        <v>1830</v>
      </c>
      <c r="D583" s="80" t="s">
        <v>1847</v>
      </c>
      <c r="E583" s="80">
        <v>8</v>
      </c>
      <c r="F583" s="80" t="s">
        <v>1855</v>
      </c>
      <c r="G583" s="80" t="s">
        <v>1856</v>
      </c>
      <c r="H583" s="80" t="s">
        <v>1857</v>
      </c>
      <c r="I583" s="80" t="s">
        <v>1866</v>
      </c>
      <c r="J583" s="80" t="s">
        <v>1836</v>
      </c>
      <c r="K583" s="80">
        <v>5</v>
      </c>
      <c r="L583" s="85">
        <v>72405</v>
      </c>
      <c r="M583" s="80">
        <v>0</v>
      </c>
      <c r="N583" s="80">
        <v>7.5</v>
      </c>
      <c r="O583" s="80" t="s">
        <v>372</v>
      </c>
      <c r="P583" s="80" t="s">
        <v>1852</v>
      </c>
      <c r="Q583" s="80" t="s">
        <v>649</v>
      </c>
      <c r="R583" s="85">
        <f t="shared" si="117"/>
        <v>362025</v>
      </c>
      <c r="S583" s="85">
        <f t="shared" si="118"/>
        <v>0</v>
      </c>
      <c r="T583" s="85">
        <f t="shared" si="119"/>
        <v>362025</v>
      </c>
      <c r="U583" s="80">
        <f t="shared" si="120"/>
        <v>27151.875</v>
      </c>
      <c r="V583" s="85">
        <f t="shared" si="121"/>
        <v>389176.875</v>
      </c>
      <c r="W583" s="81">
        <v>7.4999999999999997E-2</v>
      </c>
      <c r="X583" s="85">
        <f t="shared" si="129"/>
        <v>27151.875</v>
      </c>
      <c r="Y583" s="80">
        <v>2000</v>
      </c>
      <c r="Z583" s="85">
        <f t="shared" si="127"/>
        <v>391176.875</v>
      </c>
      <c r="AA583" s="80" t="str" cm="1">
        <f t="array" ref="AA583">_xlfn.IFS(V583&gt;=150000,"High Cost",V583&gt;=0,"Normal Cost")</f>
        <v>High Cost</v>
      </c>
      <c r="AB583" s="85">
        <f t="shared" si="122"/>
        <v>0</v>
      </c>
      <c r="AC583" s="84">
        <f t="shared" si="123"/>
        <v>389176.875</v>
      </c>
      <c r="AD583" s="80" t="str" cm="1">
        <f t="array" ref="AD583">_xlfn.IFS(E583&gt;=60,"Senior ",E583&gt;=18,"Adult",E583&gt;=0,"Child")</f>
        <v>Child</v>
      </c>
      <c r="AE583" s="80" t="str">
        <f t="shared" si="124"/>
        <v>July</v>
      </c>
      <c r="AF583" s="80" t="str">
        <f t="shared" si="125"/>
        <v>00582</v>
      </c>
      <c r="AG583" s="80" t="str">
        <f t="shared" si="126"/>
        <v>Joy-Male</v>
      </c>
      <c r="AH583" s="85">
        <f t="shared" si="128"/>
        <v>112153.55602395827</v>
      </c>
    </row>
    <row r="584" spans="1:34" x14ac:dyDescent="0.3">
      <c r="A584" s="83">
        <v>45864</v>
      </c>
      <c r="B584" s="80" t="s">
        <v>2457</v>
      </c>
      <c r="C584" s="80" t="s">
        <v>1871</v>
      </c>
      <c r="D584" s="80" t="s">
        <v>1831</v>
      </c>
      <c r="E584" s="80">
        <v>31</v>
      </c>
      <c r="F584" s="80" t="s">
        <v>1864</v>
      </c>
      <c r="G584" s="80" t="s">
        <v>1868</v>
      </c>
      <c r="H584" s="80" t="s">
        <v>1869</v>
      </c>
      <c r="I584" s="80" t="s">
        <v>1843</v>
      </c>
      <c r="J584" s="80" t="s">
        <v>1848</v>
      </c>
      <c r="K584" s="80">
        <v>2</v>
      </c>
      <c r="L584" s="85">
        <v>60657</v>
      </c>
      <c r="M584" s="80">
        <v>10</v>
      </c>
      <c r="N584" s="80">
        <v>7.5</v>
      </c>
      <c r="O584" s="80" t="s">
        <v>392</v>
      </c>
      <c r="P584" s="80" t="s">
        <v>1837</v>
      </c>
      <c r="Q584" s="80" t="s">
        <v>643</v>
      </c>
      <c r="R584" s="85">
        <f t="shared" si="117"/>
        <v>121314</v>
      </c>
      <c r="S584" s="85">
        <f t="shared" si="118"/>
        <v>12131.400000000001</v>
      </c>
      <c r="T584" s="85">
        <f t="shared" si="119"/>
        <v>109182.6</v>
      </c>
      <c r="U584" s="80">
        <f t="shared" si="120"/>
        <v>8188.6949999999997</v>
      </c>
      <c r="V584" s="85">
        <f t="shared" si="121"/>
        <v>117371.29500000001</v>
      </c>
      <c r="W584" s="81">
        <v>7.4999999999999997E-2</v>
      </c>
      <c r="X584" s="85">
        <f t="shared" si="129"/>
        <v>8188.6949999999997</v>
      </c>
      <c r="Y584" s="80">
        <v>2000</v>
      </c>
      <c r="Z584" s="85">
        <f t="shared" si="127"/>
        <v>119371.29500000001</v>
      </c>
      <c r="AA584" s="80" t="str" cm="1">
        <f t="array" ref="AA584">_xlfn.IFS(V584&gt;=150000,"High Cost",V584&gt;=0,"Normal Cost")</f>
        <v>Normal Cost</v>
      </c>
      <c r="AB584" s="85">
        <f t="shared" si="122"/>
        <v>0</v>
      </c>
      <c r="AC584" s="84">
        <f t="shared" si="123"/>
        <v>117371.29500000001</v>
      </c>
      <c r="AD584" s="80" t="str" cm="1">
        <f t="array" ref="AD584">_xlfn.IFS(E584&gt;=60,"Senior ",E584&gt;=18,"Adult",E584&gt;=0,"Child")</f>
        <v>Adult</v>
      </c>
      <c r="AE584" s="80" t="str">
        <f t="shared" si="124"/>
        <v>July</v>
      </c>
      <c r="AF584" s="80" t="str">
        <f t="shared" si="125"/>
        <v>00583</v>
      </c>
      <c r="AG584" s="80" t="str">
        <f t="shared" si="126"/>
        <v>Farouk-Female</v>
      </c>
      <c r="AH584" s="85">
        <f t="shared" si="128"/>
        <v>112153.55602395827</v>
      </c>
    </row>
    <row r="585" spans="1:34" x14ac:dyDescent="0.3">
      <c r="A585" s="83">
        <v>45869</v>
      </c>
      <c r="B585" s="80" t="s">
        <v>2458</v>
      </c>
      <c r="C585" s="80" t="s">
        <v>1846</v>
      </c>
      <c r="D585" s="80" t="s">
        <v>1831</v>
      </c>
      <c r="E585" s="80">
        <v>66</v>
      </c>
      <c r="F585" s="80" t="s">
        <v>1832</v>
      </c>
      <c r="G585" s="80" t="s">
        <v>1833</v>
      </c>
      <c r="H585" s="80" t="s">
        <v>1834</v>
      </c>
      <c r="I585" s="80" t="s">
        <v>1861</v>
      </c>
      <c r="J585" s="80" t="s">
        <v>1858</v>
      </c>
      <c r="K585" s="80">
        <v>4</v>
      </c>
      <c r="L585" s="85">
        <v>39257</v>
      </c>
      <c r="M585" s="80">
        <v>10</v>
      </c>
      <c r="N585" s="80">
        <v>7.5</v>
      </c>
      <c r="O585" s="80" t="s">
        <v>384</v>
      </c>
      <c r="P585" s="80" t="s">
        <v>1844</v>
      </c>
      <c r="Q585" s="80" t="s">
        <v>643</v>
      </c>
      <c r="R585" s="85">
        <f t="shared" si="117"/>
        <v>157028</v>
      </c>
      <c r="S585" s="85">
        <f t="shared" si="118"/>
        <v>15702.800000000001</v>
      </c>
      <c r="T585" s="85">
        <f t="shared" si="119"/>
        <v>141325.20000000001</v>
      </c>
      <c r="U585" s="80">
        <f t="shared" si="120"/>
        <v>10599.390000000001</v>
      </c>
      <c r="V585" s="85">
        <f t="shared" si="121"/>
        <v>151924.59000000003</v>
      </c>
      <c r="W585" s="81">
        <v>7.4999999999999997E-2</v>
      </c>
      <c r="X585" s="85">
        <f t="shared" si="129"/>
        <v>10599.390000000001</v>
      </c>
      <c r="Y585" s="80">
        <v>2000</v>
      </c>
      <c r="Z585" s="85">
        <f t="shared" si="127"/>
        <v>153924.59000000003</v>
      </c>
      <c r="AA585" s="80" t="str" cm="1">
        <f t="array" ref="AA585">_xlfn.IFS(V585&gt;=150000,"High Cost",V585&gt;=0,"Normal Cost")</f>
        <v>High Cost</v>
      </c>
      <c r="AB585" s="85">
        <f t="shared" si="122"/>
        <v>15192.459000000003</v>
      </c>
      <c r="AC585" s="84">
        <f t="shared" si="123"/>
        <v>136732.13100000002</v>
      </c>
      <c r="AD585" s="80" t="str" cm="1">
        <f t="array" ref="AD585">_xlfn.IFS(E585&gt;=60,"Senior ",E585&gt;=18,"Adult",E585&gt;=0,"Child")</f>
        <v xml:space="preserve">Senior </v>
      </c>
      <c r="AE585" s="80" t="str">
        <f t="shared" si="124"/>
        <v>July</v>
      </c>
      <c r="AF585" s="80" t="str">
        <f t="shared" si="125"/>
        <v>00584</v>
      </c>
      <c r="AG585" s="80" t="str">
        <f t="shared" si="126"/>
        <v>Hauwa-Female</v>
      </c>
      <c r="AH585" s="85">
        <f t="shared" si="128"/>
        <v>112153.55602395827</v>
      </c>
    </row>
    <row r="586" spans="1:34" x14ac:dyDescent="0.3">
      <c r="A586" s="83">
        <v>45838</v>
      </c>
      <c r="B586" s="80" t="s">
        <v>2459</v>
      </c>
      <c r="C586" s="80" t="s">
        <v>1846</v>
      </c>
      <c r="D586" s="80" t="s">
        <v>1831</v>
      </c>
      <c r="E586" s="80">
        <v>49</v>
      </c>
      <c r="F586" s="80" t="s">
        <v>1840</v>
      </c>
      <c r="G586" s="80" t="s">
        <v>1890</v>
      </c>
      <c r="H586" s="80" t="s">
        <v>1891</v>
      </c>
      <c r="I586" s="80" t="s">
        <v>1866</v>
      </c>
      <c r="J586" s="80" t="s">
        <v>1848</v>
      </c>
      <c r="K586" s="80">
        <v>5</v>
      </c>
      <c r="L586" s="85">
        <v>64296</v>
      </c>
      <c r="M586" s="80">
        <v>15</v>
      </c>
      <c r="N586" s="80">
        <v>7.5</v>
      </c>
      <c r="O586" s="80" t="s">
        <v>392</v>
      </c>
      <c r="P586" s="80" t="s">
        <v>1837</v>
      </c>
      <c r="Q586" s="80" t="s">
        <v>643</v>
      </c>
      <c r="R586" s="85">
        <f t="shared" si="117"/>
        <v>321480</v>
      </c>
      <c r="S586" s="85">
        <f t="shared" si="118"/>
        <v>48222</v>
      </c>
      <c r="T586" s="85">
        <f t="shared" si="119"/>
        <v>273258</v>
      </c>
      <c r="U586" s="80">
        <f t="shared" si="120"/>
        <v>20494.349999999999</v>
      </c>
      <c r="V586" s="85">
        <f t="shared" si="121"/>
        <v>293752.34999999998</v>
      </c>
      <c r="W586" s="81">
        <v>7.4999999999999997E-2</v>
      </c>
      <c r="X586" s="85">
        <f t="shared" si="129"/>
        <v>20494.349999999999</v>
      </c>
      <c r="Y586" s="80">
        <v>2000</v>
      </c>
      <c r="Z586" s="85">
        <f t="shared" si="127"/>
        <v>295752.34999999998</v>
      </c>
      <c r="AA586" s="80" t="str" cm="1">
        <f t="array" ref="AA586">_xlfn.IFS(V586&gt;=150000,"High Cost",V586&gt;=0,"Normal Cost")</f>
        <v>High Cost</v>
      </c>
      <c r="AB586" s="85">
        <f t="shared" si="122"/>
        <v>0</v>
      </c>
      <c r="AC586" s="84">
        <f t="shared" si="123"/>
        <v>293752.34999999998</v>
      </c>
      <c r="AD586" s="80" t="str" cm="1">
        <f t="array" ref="AD586">_xlfn.IFS(E586&gt;=60,"Senior ",E586&gt;=18,"Adult",E586&gt;=0,"Child")</f>
        <v>Adult</v>
      </c>
      <c r="AE586" s="80" t="str">
        <f t="shared" si="124"/>
        <v>June</v>
      </c>
      <c r="AF586" s="80" t="str">
        <f t="shared" si="125"/>
        <v>00585</v>
      </c>
      <c r="AG586" s="80" t="str">
        <f t="shared" si="126"/>
        <v>Hauwa-Female</v>
      </c>
      <c r="AH586" s="85">
        <f t="shared" si="128"/>
        <v>112153.55602395827</v>
      </c>
    </row>
    <row r="587" spans="1:34" x14ac:dyDescent="0.3">
      <c r="A587" s="83">
        <v>45819</v>
      </c>
      <c r="B587" s="80" t="s">
        <v>2460</v>
      </c>
      <c r="C587" s="80" t="s">
        <v>1880</v>
      </c>
      <c r="D587" s="80" t="s">
        <v>1847</v>
      </c>
      <c r="E587" s="80">
        <v>77</v>
      </c>
      <c r="F587" s="80" t="s">
        <v>1855</v>
      </c>
      <c r="G587" s="80" t="s">
        <v>1878</v>
      </c>
      <c r="H587" s="80" t="s">
        <v>1857</v>
      </c>
      <c r="I587" s="80" t="s">
        <v>1851</v>
      </c>
      <c r="J587" s="80" t="s">
        <v>1848</v>
      </c>
      <c r="K587" s="80">
        <v>4</v>
      </c>
      <c r="L587" s="85">
        <v>63147</v>
      </c>
      <c r="M587" s="80">
        <v>5</v>
      </c>
      <c r="N587" s="80">
        <v>7.5</v>
      </c>
      <c r="O587" s="80" t="s">
        <v>392</v>
      </c>
      <c r="P587" s="80" t="s">
        <v>1844</v>
      </c>
      <c r="Q587" s="80" t="s">
        <v>643</v>
      </c>
      <c r="R587" s="85">
        <f t="shared" si="117"/>
        <v>252588</v>
      </c>
      <c r="S587" s="85">
        <f t="shared" si="118"/>
        <v>12629.400000000001</v>
      </c>
      <c r="T587" s="85">
        <f t="shared" si="119"/>
        <v>239958.6</v>
      </c>
      <c r="U587" s="80">
        <f t="shared" si="120"/>
        <v>17996.895</v>
      </c>
      <c r="V587" s="85">
        <f t="shared" si="121"/>
        <v>257955.495</v>
      </c>
      <c r="W587" s="81">
        <v>7.4999999999999997E-2</v>
      </c>
      <c r="X587" s="85">
        <f t="shared" si="129"/>
        <v>17996.895</v>
      </c>
      <c r="Y587" s="80">
        <v>2000</v>
      </c>
      <c r="Z587" s="85">
        <f t="shared" si="127"/>
        <v>259955.495</v>
      </c>
      <c r="AA587" s="80" t="str" cm="1">
        <f t="array" ref="AA587">_xlfn.IFS(V587&gt;=150000,"High Cost",V587&gt;=0,"Normal Cost")</f>
        <v>High Cost</v>
      </c>
      <c r="AB587" s="85">
        <f t="shared" si="122"/>
        <v>25795.549500000001</v>
      </c>
      <c r="AC587" s="84">
        <f t="shared" si="123"/>
        <v>232159.9455</v>
      </c>
      <c r="AD587" s="80" t="str" cm="1">
        <f t="array" ref="AD587">_xlfn.IFS(E587&gt;=60,"Senior ",E587&gt;=18,"Adult",E587&gt;=0,"Child")</f>
        <v xml:space="preserve">Senior </v>
      </c>
      <c r="AE587" s="80" t="str">
        <f t="shared" si="124"/>
        <v>June</v>
      </c>
      <c r="AF587" s="80" t="str">
        <f t="shared" si="125"/>
        <v>00586</v>
      </c>
      <c r="AG587" s="80" t="str">
        <f t="shared" si="126"/>
        <v>Daniel-Male</v>
      </c>
      <c r="AH587" s="85">
        <f t="shared" si="128"/>
        <v>112153.55602395827</v>
      </c>
    </row>
    <row r="588" spans="1:34" x14ac:dyDescent="0.3">
      <c r="A588" s="83">
        <v>45822</v>
      </c>
      <c r="B588" s="80" t="s">
        <v>2461</v>
      </c>
      <c r="C588" s="80" t="s">
        <v>1846</v>
      </c>
      <c r="D588" s="80" t="s">
        <v>1847</v>
      </c>
      <c r="E588" s="80">
        <v>43</v>
      </c>
      <c r="F588" s="80" t="s">
        <v>1832</v>
      </c>
      <c r="G588" s="80" t="s">
        <v>1860</v>
      </c>
      <c r="H588" s="80" t="s">
        <v>1834</v>
      </c>
      <c r="I588" s="80" t="s">
        <v>1861</v>
      </c>
      <c r="J588" s="80" t="s">
        <v>1858</v>
      </c>
      <c r="K588" s="80">
        <v>3</v>
      </c>
      <c r="L588" s="85">
        <v>62680</v>
      </c>
      <c r="M588" s="80">
        <v>5</v>
      </c>
      <c r="N588" s="80">
        <v>7.5</v>
      </c>
      <c r="O588" s="80" t="s">
        <v>384</v>
      </c>
      <c r="P588" s="80" t="s">
        <v>1852</v>
      </c>
      <c r="Q588" s="80" t="s">
        <v>665</v>
      </c>
      <c r="R588" s="85">
        <f t="shared" si="117"/>
        <v>188040</v>
      </c>
      <c r="S588" s="85">
        <f t="shared" si="118"/>
        <v>9402</v>
      </c>
      <c r="T588" s="85">
        <f t="shared" si="119"/>
        <v>178638</v>
      </c>
      <c r="U588" s="80">
        <f t="shared" si="120"/>
        <v>13397.85</v>
      </c>
      <c r="V588" s="85">
        <f t="shared" si="121"/>
        <v>192035.85</v>
      </c>
      <c r="W588" s="81">
        <v>7.4999999999999997E-2</v>
      </c>
      <c r="X588" s="85">
        <f t="shared" si="129"/>
        <v>13397.85</v>
      </c>
      <c r="Y588" s="80">
        <v>2000</v>
      </c>
      <c r="Z588" s="85">
        <f t="shared" si="127"/>
        <v>194035.85</v>
      </c>
      <c r="AA588" s="80" t="str" cm="1">
        <f t="array" ref="AA588">_xlfn.IFS(V588&gt;=150000,"High Cost",V588&gt;=0,"Normal Cost")</f>
        <v>High Cost</v>
      </c>
      <c r="AB588" s="85">
        <f t="shared" si="122"/>
        <v>0</v>
      </c>
      <c r="AC588" s="84">
        <f t="shared" si="123"/>
        <v>192035.85</v>
      </c>
      <c r="AD588" s="80" t="str" cm="1">
        <f t="array" ref="AD588">_xlfn.IFS(E588&gt;=60,"Senior ",E588&gt;=18,"Adult",E588&gt;=0,"Child")</f>
        <v>Adult</v>
      </c>
      <c r="AE588" s="80" t="str">
        <f t="shared" si="124"/>
        <v>June</v>
      </c>
      <c r="AF588" s="80" t="str">
        <f t="shared" si="125"/>
        <v>00587</v>
      </c>
      <c r="AG588" s="80" t="str">
        <f t="shared" si="126"/>
        <v>Hauwa-Male</v>
      </c>
      <c r="AH588" s="85">
        <f t="shared" si="128"/>
        <v>112153.55602395827</v>
      </c>
    </row>
    <row r="589" spans="1:34" x14ac:dyDescent="0.3">
      <c r="A589" s="83">
        <v>45825</v>
      </c>
      <c r="B589" s="80" t="s">
        <v>2462</v>
      </c>
      <c r="C589" s="80" t="s">
        <v>1846</v>
      </c>
      <c r="D589" s="80" t="s">
        <v>1831</v>
      </c>
      <c r="E589" s="80">
        <v>83</v>
      </c>
      <c r="F589" s="80" t="s">
        <v>1840</v>
      </c>
      <c r="G589" s="80" t="s">
        <v>1841</v>
      </c>
      <c r="H589" s="80" t="s">
        <v>1842</v>
      </c>
      <c r="I589" s="80" t="s">
        <v>1843</v>
      </c>
      <c r="J589" s="80" t="s">
        <v>1848</v>
      </c>
      <c r="K589" s="80">
        <v>2</v>
      </c>
      <c r="L589" s="85">
        <v>6363</v>
      </c>
      <c r="M589" s="80">
        <v>10</v>
      </c>
      <c r="N589" s="80">
        <v>7.5</v>
      </c>
      <c r="O589" s="80" t="s">
        <v>384</v>
      </c>
      <c r="P589" s="80" t="s">
        <v>1852</v>
      </c>
      <c r="Q589" s="80" t="s">
        <v>649</v>
      </c>
      <c r="R589" s="85">
        <f t="shared" si="117"/>
        <v>12726</v>
      </c>
      <c r="S589" s="85">
        <f t="shared" si="118"/>
        <v>1272.6000000000001</v>
      </c>
      <c r="T589" s="85">
        <f t="shared" si="119"/>
        <v>11453.4</v>
      </c>
      <c r="U589" s="80">
        <f t="shared" si="120"/>
        <v>859.005</v>
      </c>
      <c r="V589" s="85">
        <f t="shared" si="121"/>
        <v>12312.404999999999</v>
      </c>
      <c r="W589" s="81">
        <v>7.4999999999999997E-2</v>
      </c>
      <c r="X589" s="85">
        <f t="shared" si="129"/>
        <v>859.005</v>
      </c>
      <c r="Y589" s="80">
        <v>2000</v>
      </c>
      <c r="Z589" s="85">
        <f t="shared" si="127"/>
        <v>14312.404999999999</v>
      </c>
      <c r="AA589" s="80" t="str" cm="1">
        <f t="array" ref="AA589">_xlfn.IFS(V589&gt;=150000,"High Cost",V589&gt;=0,"Normal Cost")</f>
        <v>Normal Cost</v>
      </c>
      <c r="AB589" s="85">
        <f t="shared" si="122"/>
        <v>0</v>
      </c>
      <c r="AC589" s="84">
        <f t="shared" si="123"/>
        <v>12312.404999999999</v>
      </c>
      <c r="AD589" s="80" t="str" cm="1">
        <f t="array" ref="AD589">_xlfn.IFS(E589&gt;=60,"Senior ",E589&gt;=18,"Adult",E589&gt;=0,"Child")</f>
        <v xml:space="preserve">Senior </v>
      </c>
      <c r="AE589" s="80" t="str">
        <f t="shared" si="124"/>
        <v>June</v>
      </c>
      <c r="AF589" s="80" t="str">
        <f t="shared" si="125"/>
        <v>00588</v>
      </c>
      <c r="AG589" s="80" t="str">
        <f t="shared" si="126"/>
        <v>Hauwa-Female</v>
      </c>
      <c r="AH589" s="85">
        <f t="shared" si="128"/>
        <v>112153.55602395827</v>
      </c>
    </row>
    <row r="590" spans="1:34" x14ac:dyDescent="0.3">
      <c r="A590" s="83">
        <v>45815</v>
      </c>
      <c r="B590" s="80" t="s">
        <v>2463</v>
      </c>
      <c r="C590" s="80" t="s">
        <v>1880</v>
      </c>
      <c r="D590" s="80" t="s">
        <v>1847</v>
      </c>
      <c r="E590" s="80">
        <v>14</v>
      </c>
      <c r="F590" s="80" t="s">
        <v>1840</v>
      </c>
      <c r="G590" s="80" t="s">
        <v>1841</v>
      </c>
      <c r="H590" s="80" t="s">
        <v>1842</v>
      </c>
      <c r="I590" s="80" t="s">
        <v>1851</v>
      </c>
      <c r="J590" s="80" t="s">
        <v>1836</v>
      </c>
      <c r="K590" s="80">
        <v>3</v>
      </c>
      <c r="L590" s="85">
        <v>24050</v>
      </c>
      <c r="M590" s="80">
        <v>5</v>
      </c>
      <c r="N590" s="80">
        <v>7.5</v>
      </c>
      <c r="O590" s="80" t="s">
        <v>384</v>
      </c>
      <c r="P590" s="80" t="s">
        <v>1844</v>
      </c>
      <c r="Q590" s="80" t="s">
        <v>649</v>
      </c>
      <c r="R590" s="85">
        <f t="shared" si="117"/>
        <v>72150</v>
      </c>
      <c r="S590" s="85">
        <f t="shared" si="118"/>
        <v>3607.5</v>
      </c>
      <c r="T590" s="85">
        <f t="shared" si="119"/>
        <v>68542.5</v>
      </c>
      <c r="U590" s="80">
        <f t="shared" si="120"/>
        <v>5140.6875</v>
      </c>
      <c r="V590" s="85">
        <f t="shared" si="121"/>
        <v>73683.1875</v>
      </c>
      <c r="W590" s="81">
        <v>7.4999999999999997E-2</v>
      </c>
      <c r="X590" s="85">
        <f t="shared" si="129"/>
        <v>5140.6875</v>
      </c>
      <c r="Y590" s="80">
        <v>2000</v>
      </c>
      <c r="Z590" s="85">
        <f t="shared" si="127"/>
        <v>75683.1875</v>
      </c>
      <c r="AA590" s="80" t="str" cm="1">
        <f t="array" ref="AA590">_xlfn.IFS(V590&gt;=150000,"High Cost",V590&gt;=0,"Normal Cost")</f>
        <v>Normal Cost</v>
      </c>
      <c r="AB590" s="85">
        <f t="shared" si="122"/>
        <v>7368.3187500000004</v>
      </c>
      <c r="AC590" s="84">
        <f t="shared" si="123"/>
        <v>66314.868749999994</v>
      </c>
      <c r="AD590" s="80" t="str" cm="1">
        <f t="array" ref="AD590">_xlfn.IFS(E590&gt;=60,"Senior ",E590&gt;=18,"Adult",E590&gt;=0,"Child")</f>
        <v>Child</v>
      </c>
      <c r="AE590" s="80" t="str">
        <f t="shared" si="124"/>
        <v>June</v>
      </c>
      <c r="AF590" s="80" t="str">
        <f t="shared" si="125"/>
        <v>00589</v>
      </c>
      <c r="AG590" s="80" t="str">
        <f t="shared" si="126"/>
        <v>Daniel-Male</v>
      </c>
      <c r="AH590" s="85">
        <f t="shared" si="128"/>
        <v>112153.55602395827</v>
      </c>
    </row>
    <row r="591" spans="1:34" x14ac:dyDescent="0.3">
      <c r="A591" s="83">
        <v>45834</v>
      </c>
      <c r="B591" s="80" t="s">
        <v>2464</v>
      </c>
      <c r="C591" s="80" t="s">
        <v>1830</v>
      </c>
      <c r="D591" s="80" t="s">
        <v>1847</v>
      </c>
      <c r="E591" s="80">
        <v>25</v>
      </c>
      <c r="F591" s="80" t="s">
        <v>1840</v>
      </c>
      <c r="G591" s="80" t="s">
        <v>1890</v>
      </c>
      <c r="H591" s="80" t="s">
        <v>1891</v>
      </c>
      <c r="I591" s="80" t="s">
        <v>1866</v>
      </c>
      <c r="J591" s="80" t="s">
        <v>1848</v>
      </c>
      <c r="K591" s="80">
        <v>4</v>
      </c>
      <c r="L591" s="85">
        <v>16611</v>
      </c>
      <c r="M591" s="80">
        <v>10</v>
      </c>
      <c r="N591" s="80">
        <v>7.5</v>
      </c>
      <c r="O591" s="80" t="s">
        <v>372</v>
      </c>
      <c r="P591" s="80" t="s">
        <v>1844</v>
      </c>
      <c r="Q591" s="80" t="s">
        <v>649</v>
      </c>
      <c r="R591" s="85">
        <f t="shared" si="117"/>
        <v>66444</v>
      </c>
      <c r="S591" s="85">
        <f t="shared" si="118"/>
        <v>6644.4000000000005</v>
      </c>
      <c r="T591" s="85">
        <f t="shared" si="119"/>
        <v>59799.6</v>
      </c>
      <c r="U591" s="80">
        <f t="shared" si="120"/>
        <v>4484.9699999999993</v>
      </c>
      <c r="V591" s="85">
        <f t="shared" si="121"/>
        <v>64284.57</v>
      </c>
      <c r="W591" s="81">
        <v>7.4999999999999997E-2</v>
      </c>
      <c r="X591" s="85">
        <f t="shared" si="129"/>
        <v>4484.9699999999993</v>
      </c>
      <c r="Y591" s="80">
        <v>2000</v>
      </c>
      <c r="Z591" s="85">
        <f t="shared" si="127"/>
        <v>66284.570000000007</v>
      </c>
      <c r="AA591" s="80" t="str" cm="1">
        <f t="array" ref="AA591">_xlfn.IFS(V591&gt;=150000,"High Cost",V591&gt;=0,"Normal Cost")</f>
        <v>Normal Cost</v>
      </c>
      <c r="AB591" s="85">
        <f t="shared" si="122"/>
        <v>6428.4570000000003</v>
      </c>
      <c r="AC591" s="84">
        <f t="shared" si="123"/>
        <v>57856.112999999998</v>
      </c>
      <c r="AD591" s="80" t="str" cm="1">
        <f t="array" ref="AD591">_xlfn.IFS(E591&gt;=60,"Senior ",E591&gt;=18,"Adult",E591&gt;=0,"Child")</f>
        <v>Adult</v>
      </c>
      <c r="AE591" s="80" t="str">
        <f t="shared" si="124"/>
        <v>June</v>
      </c>
      <c r="AF591" s="80" t="str">
        <f t="shared" si="125"/>
        <v>00590</v>
      </c>
      <c r="AG591" s="80" t="str">
        <f t="shared" si="126"/>
        <v>Joy-Male</v>
      </c>
      <c r="AH591" s="85">
        <f t="shared" si="128"/>
        <v>112153.55602395827</v>
      </c>
    </row>
    <row r="592" spans="1:34" x14ac:dyDescent="0.3">
      <c r="A592" s="83">
        <v>45845</v>
      </c>
      <c r="B592" s="80" t="s">
        <v>2465</v>
      </c>
      <c r="C592" s="80" t="s">
        <v>1877</v>
      </c>
      <c r="D592" s="80" t="s">
        <v>1847</v>
      </c>
      <c r="E592" s="80">
        <v>19</v>
      </c>
      <c r="F592" s="80" t="s">
        <v>1840</v>
      </c>
      <c r="G592" s="80" t="s">
        <v>1841</v>
      </c>
      <c r="H592" s="80" t="s">
        <v>1842</v>
      </c>
      <c r="I592" s="80" t="s">
        <v>1835</v>
      </c>
      <c r="J592" s="80" t="s">
        <v>1848</v>
      </c>
      <c r="K592" s="80">
        <v>1</v>
      </c>
      <c r="L592" s="85">
        <v>68111</v>
      </c>
      <c r="M592" s="80">
        <v>5</v>
      </c>
      <c r="N592" s="80">
        <v>7.5</v>
      </c>
      <c r="O592" s="80" t="s">
        <v>392</v>
      </c>
      <c r="P592" s="80" t="s">
        <v>1837</v>
      </c>
      <c r="Q592" s="80" t="s">
        <v>665</v>
      </c>
      <c r="R592" s="85">
        <f t="shared" si="117"/>
        <v>68111</v>
      </c>
      <c r="S592" s="85">
        <f t="shared" si="118"/>
        <v>3405.55</v>
      </c>
      <c r="T592" s="85">
        <f t="shared" si="119"/>
        <v>64705.45</v>
      </c>
      <c r="U592" s="80">
        <f t="shared" si="120"/>
        <v>4852.9087499999996</v>
      </c>
      <c r="V592" s="85">
        <f t="shared" si="121"/>
        <v>69558.358749999999</v>
      </c>
      <c r="W592" s="81">
        <v>7.4999999999999997E-2</v>
      </c>
      <c r="X592" s="85">
        <f t="shared" si="129"/>
        <v>4852.9087499999996</v>
      </c>
      <c r="Y592" s="80">
        <v>2000</v>
      </c>
      <c r="Z592" s="85">
        <f t="shared" si="127"/>
        <v>71558.358749999999</v>
      </c>
      <c r="AA592" s="80" t="str" cm="1">
        <f t="array" ref="AA592">_xlfn.IFS(V592&gt;=150000,"High Cost",V592&gt;=0,"Normal Cost")</f>
        <v>Normal Cost</v>
      </c>
      <c r="AB592" s="85">
        <f t="shared" si="122"/>
        <v>0</v>
      </c>
      <c r="AC592" s="84">
        <f t="shared" si="123"/>
        <v>69558.358749999999</v>
      </c>
      <c r="AD592" s="80" t="str" cm="1">
        <f t="array" ref="AD592">_xlfn.IFS(E592&gt;=60,"Senior ",E592&gt;=18,"Adult",E592&gt;=0,"Child")</f>
        <v>Adult</v>
      </c>
      <c r="AE592" s="80" t="str">
        <f t="shared" si="124"/>
        <v>July</v>
      </c>
      <c r="AF592" s="80" t="str">
        <f t="shared" si="125"/>
        <v>00591</v>
      </c>
      <c r="AG592" s="80" t="str">
        <f t="shared" si="126"/>
        <v>Chiamaka-Male</v>
      </c>
      <c r="AH592" s="85">
        <f t="shared" si="128"/>
        <v>112153.55602395827</v>
      </c>
    </row>
    <row r="593" spans="1:34" x14ac:dyDescent="0.3">
      <c r="A593" s="83">
        <v>45814</v>
      </c>
      <c r="B593" s="80" t="s">
        <v>2466</v>
      </c>
      <c r="C593" s="80" t="s">
        <v>1830</v>
      </c>
      <c r="D593" s="80" t="s">
        <v>1847</v>
      </c>
      <c r="E593" s="80">
        <v>22</v>
      </c>
      <c r="F593" s="80" t="s">
        <v>1855</v>
      </c>
      <c r="G593" s="80" t="s">
        <v>1878</v>
      </c>
      <c r="H593" s="80" t="s">
        <v>1857</v>
      </c>
      <c r="I593" s="80" t="s">
        <v>1861</v>
      </c>
      <c r="J593" s="80" t="s">
        <v>1858</v>
      </c>
      <c r="K593" s="80">
        <v>5</v>
      </c>
      <c r="L593" s="85">
        <v>16011</v>
      </c>
      <c r="M593" s="80">
        <v>10</v>
      </c>
      <c r="N593" s="80">
        <v>7.5</v>
      </c>
      <c r="O593" s="80" t="s">
        <v>384</v>
      </c>
      <c r="P593" s="80" t="s">
        <v>1844</v>
      </c>
      <c r="Q593" s="80" t="s">
        <v>665</v>
      </c>
      <c r="R593" s="85">
        <f t="shared" si="117"/>
        <v>80055</v>
      </c>
      <c r="S593" s="85">
        <f t="shared" si="118"/>
        <v>8005.5</v>
      </c>
      <c r="T593" s="85">
        <f t="shared" si="119"/>
        <v>72049.5</v>
      </c>
      <c r="U593" s="80">
        <f t="shared" si="120"/>
        <v>5403.7124999999996</v>
      </c>
      <c r="V593" s="85">
        <f t="shared" si="121"/>
        <v>77453.212499999994</v>
      </c>
      <c r="W593" s="81">
        <v>7.4999999999999997E-2</v>
      </c>
      <c r="X593" s="85">
        <f t="shared" si="129"/>
        <v>5403.7124999999996</v>
      </c>
      <c r="Y593" s="80">
        <v>2000</v>
      </c>
      <c r="Z593" s="85">
        <f t="shared" si="127"/>
        <v>79453.212499999994</v>
      </c>
      <c r="AA593" s="80" t="str" cm="1">
        <f t="array" ref="AA593">_xlfn.IFS(V593&gt;=150000,"High Cost",V593&gt;=0,"Normal Cost")</f>
        <v>Normal Cost</v>
      </c>
      <c r="AB593" s="85">
        <f t="shared" si="122"/>
        <v>7745.32125</v>
      </c>
      <c r="AC593" s="84">
        <f t="shared" si="123"/>
        <v>69707.891250000001</v>
      </c>
      <c r="AD593" s="80" t="str" cm="1">
        <f t="array" ref="AD593">_xlfn.IFS(E593&gt;=60,"Senior ",E593&gt;=18,"Adult",E593&gt;=0,"Child")</f>
        <v>Adult</v>
      </c>
      <c r="AE593" s="80" t="str">
        <f t="shared" si="124"/>
        <v>June</v>
      </c>
      <c r="AF593" s="80" t="str">
        <f t="shared" si="125"/>
        <v>00592</v>
      </c>
      <c r="AG593" s="80" t="str">
        <f t="shared" si="126"/>
        <v>Joy-Male</v>
      </c>
      <c r="AH593" s="85">
        <f t="shared" si="128"/>
        <v>112153.55602395827</v>
      </c>
    </row>
    <row r="594" spans="1:34" x14ac:dyDescent="0.3">
      <c r="A594" s="83">
        <v>45865</v>
      </c>
      <c r="B594" s="80" t="s">
        <v>2467</v>
      </c>
      <c r="C594" s="80" t="s">
        <v>1846</v>
      </c>
      <c r="D594" s="80" t="s">
        <v>1831</v>
      </c>
      <c r="E594" s="80">
        <v>56</v>
      </c>
      <c r="F594" s="80" t="s">
        <v>1840</v>
      </c>
      <c r="G594" s="80" t="s">
        <v>1841</v>
      </c>
      <c r="H594" s="80" t="s">
        <v>1842</v>
      </c>
      <c r="I594" s="80" t="s">
        <v>1851</v>
      </c>
      <c r="J594" s="80" t="s">
        <v>1836</v>
      </c>
      <c r="K594" s="80">
        <v>4</v>
      </c>
      <c r="L594" s="85">
        <v>60977</v>
      </c>
      <c r="M594" s="80">
        <v>5</v>
      </c>
      <c r="N594" s="80">
        <v>7.5</v>
      </c>
      <c r="O594" s="80" t="s">
        <v>372</v>
      </c>
      <c r="P594" s="80" t="s">
        <v>1837</v>
      </c>
      <c r="Q594" s="80" t="s">
        <v>665</v>
      </c>
      <c r="R594" s="85">
        <f t="shared" si="117"/>
        <v>243908</v>
      </c>
      <c r="S594" s="85">
        <f t="shared" si="118"/>
        <v>12195.400000000001</v>
      </c>
      <c r="T594" s="85">
        <f t="shared" si="119"/>
        <v>231712.6</v>
      </c>
      <c r="U594" s="80">
        <f t="shared" si="120"/>
        <v>17378.445</v>
      </c>
      <c r="V594" s="85">
        <f t="shared" si="121"/>
        <v>249091.04500000001</v>
      </c>
      <c r="W594" s="81">
        <v>7.4999999999999997E-2</v>
      </c>
      <c r="X594" s="85">
        <f t="shared" si="129"/>
        <v>17378.445</v>
      </c>
      <c r="Y594" s="80">
        <v>2000</v>
      </c>
      <c r="Z594" s="85">
        <f t="shared" si="127"/>
        <v>251091.04500000001</v>
      </c>
      <c r="AA594" s="80" t="str" cm="1">
        <f t="array" ref="AA594">_xlfn.IFS(V594&gt;=150000,"High Cost",V594&gt;=0,"Normal Cost")</f>
        <v>High Cost</v>
      </c>
      <c r="AB594" s="85">
        <f t="shared" si="122"/>
        <v>0</v>
      </c>
      <c r="AC594" s="84">
        <f t="shared" si="123"/>
        <v>249091.04500000001</v>
      </c>
      <c r="AD594" s="80" t="str" cm="1">
        <f t="array" ref="AD594">_xlfn.IFS(E594&gt;=60,"Senior ",E594&gt;=18,"Adult",E594&gt;=0,"Child")</f>
        <v>Adult</v>
      </c>
      <c r="AE594" s="80" t="str">
        <f t="shared" si="124"/>
        <v>July</v>
      </c>
      <c r="AF594" s="80" t="str">
        <f t="shared" si="125"/>
        <v>00593</v>
      </c>
      <c r="AG594" s="80" t="str">
        <f t="shared" si="126"/>
        <v>Hauwa-Female</v>
      </c>
      <c r="AH594" s="85">
        <f t="shared" si="128"/>
        <v>112153.55602395827</v>
      </c>
    </row>
    <row r="595" spans="1:34" x14ac:dyDescent="0.3">
      <c r="A595" s="83">
        <v>45864</v>
      </c>
      <c r="B595" s="80" t="s">
        <v>2468</v>
      </c>
      <c r="C595" s="80" t="s">
        <v>1884</v>
      </c>
      <c r="D595" s="80" t="s">
        <v>1847</v>
      </c>
      <c r="E595" s="80">
        <v>9</v>
      </c>
      <c r="F595" s="80" t="s">
        <v>1855</v>
      </c>
      <c r="G595" s="80" t="s">
        <v>1856</v>
      </c>
      <c r="H595" s="80" t="s">
        <v>1857</v>
      </c>
      <c r="I595" s="80" t="s">
        <v>1843</v>
      </c>
      <c r="J595" s="80" t="s">
        <v>1858</v>
      </c>
      <c r="K595" s="80">
        <v>5</v>
      </c>
      <c r="L595" s="85">
        <v>31248</v>
      </c>
      <c r="M595" s="80">
        <v>15</v>
      </c>
      <c r="N595" s="80">
        <v>7.5</v>
      </c>
      <c r="O595" s="80" t="s">
        <v>372</v>
      </c>
      <c r="P595" s="80" t="s">
        <v>1844</v>
      </c>
      <c r="Q595" s="80" t="s">
        <v>649</v>
      </c>
      <c r="R595" s="85">
        <f t="shared" si="117"/>
        <v>156240</v>
      </c>
      <c r="S595" s="85">
        <f t="shared" si="118"/>
        <v>23436</v>
      </c>
      <c r="T595" s="85">
        <f t="shared" si="119"/>
        <v>132804</v>
      </c>
      <c r="U595" s="80">
        <f t="shared" si="120"/>
        <v>9960.2999999999993</v>
      </c>
      <c r="V595" s="85">
        <f t="shared" si="121"/>
        <v>142764.29999999999</v>
      </c>
      <c r="W595" s="81">
        <v>7.4999999999999997E-2</v>
      </c>
      <c r="X595" s="85">
        <f t="shared" si="129"/>
        <v>9960.2999999999993</v>
      </c>
      <c r="Y595" s="80">
        <v>2000</v>
      </c>
      <c r="Z595" s="85">
        <f t="shared" si="127"/>
        <v>144764.29999999999</v>
      </c>
      <c r="AA595" s="80" t="str" cm="1">
        <f t="array" ref="AA595">_xlfn.IFS(V595&gt;=150000,"High Cost",V595&gt;=0,"Normal Cost")</f>
        <v>Normal Cost</v>
      </c>
      <c r="AB595" s="85">
        <f t="shared" si="122"/>
        <v>14276.43</v>
      </c>
      <c r="AC595" s="84">
        <f t="shared" si="123"/>
        <v>128487.87</v>
      </c>
      <c r="AD595" s="80" t="str" cm="1">
        <f t="array" ref="AD595">_xlfn.IFS(E595&gt;=60,"Senior ",E595&gt;=18,"Adult",E595&gt;=0,"Child")</f>
        <v>Child</v>
      </c>
      <c r="AE595" s="80" t="str">
        <f t="shared" si="124"/>
        <v>July</v>
      </c>
      <c r="AF595" s="80" t="str">
        <f t="shared" si="125"/>
        <v>00594</v>
      </c>
      <c r="AG595" s="80" t="str">
        <f t="shared" si="126"/>
        <v>Kabir-Male</v>
      </c>
      <c r="AH595" s="85">
        <f t="shared" si="128"/>
        <v>112153.55602395827</v>
      </c>
    </row>
    <row r="596" spans="1:34" x14ac:dyDescent="0.3">
      <c r="A596" s="83">
        <v>45820</v>
      </c>
      <c r="B596" s="80" t="s">
        <v>2469</v>
      </c>
      <c r="C596" s="80" t="s">
        <v>1877</v>
      </c>
      <c r="D596" s="80" t="s">
        <v>1847</v>
      </c>
      <c r="E596" s="80">
        <v>55</v>
      </c>
      <c r="F596" s="80" t="s">
        <v>1848</v>
      </c>
      <c r="G596" s="80" t="s">
        <v>1849</v>
      </c>
      <c r="H596" s="80" t="s">
        <v>1850</v>
      </c>
      <c r="I596" s="80" t="s">
        <v>1861</v>
      </c>
      <c r="J596" s="80" t="s">
        <v>1858</v>
      </c>
      <c r="K596" s="80">
        <v>3</v>
      </c>
      <c r="L596" s="85">
        <v>18536</v>
      </c>
      <c r="M596" s="80">
        <v>10</v>
      </c>
      <c r="N596" s="80">
        <v>7.5</v>
      </c>
      <c r="O596" s="80" t="s">
        <v>372</v>
      </c>
      <c r="P596" s="80" t="s">
        <v>1852</v>
      </c>
      <c r="Q596" s="80" t="s">
        <v>636</v>
      </c>
      <c r="R596" s="85">
        <f t="shared" si="117"/>
        <v>55608</v>
      </c>
      <c r="S596" s="85">
        <f t="shared" si="118"/>
        <v>5560.8</v>
      </c>
      <c r="T596" s="85">
        <f t="shared" si="119"/>
        <v>50047.199999999997</v>
      </c>
      <c r="U596" s="80">
        <f t="shared" si="120"/>
        <v>3753.5399999999995</v>
      </c>
      <c r="V596" s="85">
        <f t="shared" si="121"/>
        <v>53800.74</v>
      </c>
      <c r="W596" s="81">
        <v>7.4999999999999997E-2</v>
      </c>
      <c r="X596" s="85">
        <f t="shared" si="129"/>
        <v>3753.5399999999995</v>
      </c>
      <c r="Y596" s="80">
        <v>2000</v>
      </c>
      <c r="Z596" s="85">
        <f t="shared" si="127"/>
        <v>55800.74</v>
      </c>
      <c r="AA596" s="80" t="str" cm="1">
        <f t="array" ref="AA596">_xlfn.IFS(V596&gt;=150000,"High Cost",V596&gt;=0,"Normal Cost")</f>
        <v>Normal Cost</v>
      </c>
      <c r="AB596" s="85">
        <f t="shared" si="122"/>
        <v>0</v>
      </c>
      <c r="AC596" s="84">
        <f t="shared" si="123"/>
        <v>53800.74</v>
      </c>
      <c r="AD596" s="80" t="str" cm="1">
        <f t="array" ref="AD596">_xlfn.IFS(E596&gt;=60,"Senior ",E596&gt;=18,"Adult",E596&gt;=0,"Child")</f>
        <v>Adult</v>
      </c>
      <c r="AE596" s="80" t="str">
        <f t="shared" si="124"/>
        <v>June</v>
      </c>
      <c r="AF596" s="80" t="str">
        <f t="shared" si="125"/>
        <v>00595</v>
      </c>
      <c r="AG596" s="80" t="str">
        <f t="shared" si="126"/>
        <v>Chiamaka-Male</v>
      </c>
      <c r="AH596" s="85">
        <f t="shared" si="128"/>
        <v>112153.55602395827</v>
      </c>
    </row>
    <row r="597" spans="1:34" x14ac:dyDescent="0.3">
      <c r="A597" s="83">
        <v>45837</v>
      </c>
      <c r="B597" s="80" t="s">
        <v>2470</v>
      </c>
      <c r="C597" s="80" t="s">
        <v>1839</v>
      </c>
      <c r="D597" s="80" t="s">
        <v>1831</v>
      </c>
      <c r="E597" s="80">
        <v>34</v>
      </c>
      <c r="F597" s="80" t="s">
        <v>1832</v>
      </c>
      <c r="G597" s="80" t="s">
        <v>1833</v>
      </c>
      <c r="H597" s="80" t="s">
        <v>1834</v>
      </c>
      <c r="I597" s="80" t="s">
        <v>1861</v>
      </c>
      <c r="J597" s="80" t="s">
        <v>1858</v>
      </c>
      <c r="K597" s="80">
        <v>5</v>
      </c>
      <c r="L597" s="85">
        <v>61429</v>
      </c>
      <c r="M597" s="80">
        <v>5</v>
      </c>
      <c r="N597" s="80">
        <v>7.5</v>
      </c>
      <c r="O597" s="80" t="s">
        <v>392</v>
      </c>
      <c r="P597" s="80" t="s">
        <v>1852</v>
      </c>
      <c r="Q597" s="80" t="s">
        <v>636</v>
      </c>
      <c r="R597" s="85">
        <f t="shared" si="117"/>
        <v>307145</v>
      </c>
      <c r="S597" s="85">
        <f t="shared" si="118"/>
        <v>15357.25</v>
      </c>
      <c r="T597" s="85">
        <f t="shared" si="119"/>
        <v>291787.75</v>
      </c>
      <c r="U597" s="80">
        <f t="shared" si="120"/>
        <v>21884.081249999999</v>
      </c>
      <c r="V597" s="85">
        <f t="shared" si="121"/>
        <v>313671.83124999999</v>
      </c>
      <c r="W597" s="81">
        <v>7.4999999999999997E-2</v>
      </c>
      <c r="X597" s="85">
        <f t="shared" si="129"/>
        <v>21884.081249999999</v>
      </c>
      <c r="Y597" s="80">
        <v>2000</v>
      </c>
      <c r="Z597" s="85">
        <f t="shared" si="127"/>
        <v>315671.83124999999</v>
      </c>
      <c r="AA597" s="80" t="str" cm="1">
        <f t="array" ref="AA597">_xlfn.IFS(V597&gt;=150000,"High Cost",V597&gt;=0,"Normal Cost")</f>
        <v>High Cost</v>
      </c>
      <c r="AB597" s="85">
        <f t="shared" si="122"/>
        <v>0</v>
      </c>
      <c r="AC597" s="84">
        <f t="shared" si="123"/>
        <v>313671.83124999999</v>
      </c>
      <c r="AD597" s="80" t="str" cm="1">
        <f t="array" ref="AD597">_xlfn.IFS(E597&gt;=60,"Senior ",E597&gt;=18,"Adult",E597&gt;=0,"Child")</f>
        <v>Adult</v>
      </c>
      <c r="AE597" s="80" t="str">
        <f t="shared" si="124"/>
        <v>June</v>
      </c>
      <c r="AF597" s="80" t="str">
        <f t="shared" si="125"/>
        <v>00596</v>
      </c>
      <c r="AG597" s="80" t="str">
        <f t="shared" si="126"/>
        <v>Bello-Female</v>
      </c>
      <c r="AH597" s="85">
        <f t="shared" si="128"/>
        <v>112153.55602395827</v>
      </c>
    </row>
    <row r="598" spans="1:34" x14ac:dyDescent="0.3">
      <c r="A598" s="83">
        <v>45811</v>
      </c>
      <c r="B598" s="80" t="s">
        <v>2471</v>
      </c>
      <c r="C598" s="80" t="s">
        <v>1863</v>
      </c>
      <c r="D598" s="80" t="s">
        <v>1847</v>
      </c>
      <c r="E598" s="80">
        <v>65</v>
      </c>
      <c r="F598" s="80" t="s">
        <v>1832</v>
      </c>
      <c r="G598" s="80" t="s">
        <v>1860</v>
      </c>
      <c r="H598" s="80" t="s">
        <v>1834</v>
      </c>
      <c r="I598" s="80" t="s">
        <v>1866</v>
      </c>
      <c r="J598" s="80" t="s">
        <v>1836</v>
      </c>
      <c r="K598" s="80">
        <v>3</v>
      </c>
      <c r="L598" s="85">
        <v>72126</v>
      </c>
      <c r="M598" s="80">
        <v>5</v>
      </c>
      <c r="N598" s="80">
        <v>7.5</v>
      </c>
      <c r="O598" s="80" t="s">
        <v>384</v>
      </c>
      <c r="P598" s="80" t="s">
        <v>1844</v>
      </c>
      <c r="Q598" s="80" t="s">
        <v>649</v>
      </c>
      <c r="R598" s="85">
        <f t="shared" si="117"/>
        <v>216378</v>
      </c>
      <c r="S598" s="85">
        <f t="shared" si="118"/>
        <v>10818.900000000001</v>
      </c>
      <c r="T598" s="85">
        <f t="shared" si="119"/>
        <v>205559.1</v>
      </c>
      <c r="U598" s="80">
        <f t="shared" si="120"/>
        <v>15416.932499999999</v>
      </c>
      <c r="V598" s="85">
        <f t="shared" si="121"/>
        <v>220976.0325</v>
      </c>
      <c r="W598" s="81">
        <v>7.4999999999999997E-2</v>
      </c>
      <c r="X598" s="85">
        <f t="shared" si="129"/>
        <v>15416.932499999999</v>
      </c>
      <c r="Y598" s="80">
        <v>2000</v>
      </c>
      <c r="Z598" s="85">
        <f t="shared" si="127"/>
        <v>222976.0325</v>
      </c>
      <c r="AA598" s="80" t="str" cm="1">
        <f t="array" ref="AA598">_xlfn.IFS(V598&gt;=150000,"High Cost",V598&gt;=0,"Normal Cost")</f>
        <v>High Cost</v>
      </c>
      <c r="AB598" s="85">
        <f t="shared" si="122"/>
        <v>22097.60325</v>
      </c>
      <c r="AC598" s="84">
        <f t="shared" si="123"/>
        <v>198878.42924999999</v>
      </c>
      <c r="AD598" s="80" t="str" cm="1">
        <f t="array" ref="AD598">_xlfn.IFS(E598&gt;=60,"Senior ",E598&gt;=18,"Adult",E598&gt;=0,"Child")</f>
        <v xml:space="preserve">Senior </v>
      </c>
      <c r="AE598" s="80" t="str">
        <f t="shared" si="124"/>
        <v>June</v>
      </c>
      <c r="AF598" s="80" t="str">
        <f t="shared" si="125"/>
        <v>00597</v>
      </c>
      <c r="AG598" s="80" t="str">
        <f t="shared" si="126"/>
        <v>Esther-Male</v>
      </c>
      <c r="AH598" s="85">
        <f t="shared" si="128"/>
        <v>112153.55602395827</v>
      </c>
    </row>
    <row r="599" spans="1:34" x14ac:dyDescent="0.3">
      <c r="A599" s="83">
        <v>45824</v>
      </c>
      <c r="B599" s="80" t="s">
        <v>2472</v>
      </c>
      <c r="C599" s="80" t="s">
        <v>1877</v>
      </c>
      <c r="D599" s="80" t="s">
        <v>1831</v>
      </c>
      <c r="E599" s="80">
        <v>5</v>
      </c>
      <c r="F599" s="80" t="s">
        <v>1840</v>
      </c>
      <c r="G599" s="80" t="s">
        <v>1890</v>
      </c>
      <c r="H599" s="80" t="s">
        <v>1891</v>
      </c>
      <c r="I599" s="80" t="s">
        <v>1861</v>
      </c>
      <c r="J599" s="80" t="s">
        <v>1858</v>
      </c>
      <c r="K599" s="80">
        <v>5</v>
      </c>
      <c r="L599" s="85">
        <v>6811</v>
      </c>
      <c r="M599" s="80">
        <v>15</v>
      </c>
      <c r="N599" s="80">
        <v>7.5</v>
      </c>
      <c r="O599" s="80" t="s">
        <v>372</v>
      </c>
      <c r="P599" s="80" t="s">
        <v>1852</v>
      </c>
      <c r="Q599" s="80" t="s">
        <v>665</v>
      </c>
      <c r="R599" s="85">
        <f t="shared" si="117"/>
        <v>34055</v>
      </c>
      <c r="S599" s="85">
        <f t="shared" si="118"/>
        <v>5108.25</v>
      </c>
      <c r="T599" s="85">
        <f t="shared" si="119"/>
        <v>28946.75</v>
      </c>
      <c r="U599" s="80">
        <f t="shared" si="120"/>
        <v>2171.0062499999999</v>
      </c>
      <c r="V599" s="85">
        <f t="shared" si="121"/>
        <v>31117.756249999999</v>
      </c>
      <c r="W599" s="81">
        <v>7.4999999999999997E-2</v>
      </c>
      <c r="X599" s="85">
        <f t="shared" si="129"/>
        <v>2171.0062499999999</v>
      </c>
      <c r="Y599" s="80">
        <v>2000</v>
      </c>
      <c r="Z599" s="85">
        <f t="shared" si="127"/>
        <v>33117.756249999999</v>
      </c>
      <c r="AA599" s="80" t="str" cm="1">
        <f t="array" ref="AA599">_xlfn.IFS(V599&gt;=150000,"High Cost",V599&gt;=0,"Normal Cost")</f>
        <v>Normal Cost</v>
      </c>
      <c r="AB599" s="85">
        <f t="shared" si="122"/>
        <v>0</v>
      </c>
      <c r="AC599" s="84">
        <f t="shared" si="123"/>
        <v>31117.756249999999</v>
      </c>
      <c r="AD599" s="80" t="str" cm="1">
        <f t="array" ref="AD599">_xlfn.IFS(E599&gt;=60,"Senior ",E599&gt;=18,"Adult",E599&gt;=0,"Child")</f>
        <v>Child</v>
      </c>
      <c r="AE599" s="80" t="str">
        <f t="shared" si="124"/>
        <v>June</v>
      </c>
      <c r="AF599" s="80" t="str">
        <f t="shared" si="125"/>
        <v>00598</v>
      </c>
      <c r="AG599" s="80" t="str">
        <f t="shared" si="126"/>
        <v>Chiamaka-Female</v>
      </c>
      <c r="AH599" s="85">
        <f t="shared" si="128"/>
        <v>112153.55602395827</v>
      </c>
    </row>
    <row r="600" spans="1:34" x14ac:dyDescent="0.3">
      <c r="A600" s="83">
        <v>45828</v>
      </c>
      <c r="B600" s="80" t="s">
        <v>2473</v>
      </c>
      <c r="C600" s="80" t="s">
        <v>1882</v>
      </c>
      <c r="D600" s="80" t="s">
        <v>1831</v>
      </c>
      <c r="E600" s="80">
        <v>16</v>
      </c>
      <c r="F600" s="80" t="s">
        <v>1832</v>
      </c>
      <c r="G600" s="80" t="s">
        <v>1860</v>
      </c>
      <c r="H600" s="80" t="s">
        <v>1834</v>
      </c>
      <c r="I600" s="80" t="s">
        <v>1866</v>
      </c>
      <c r="J600" s="80" t="s">
        <v>1858</v>
      </c>
      <c r="K600" s="80">
        <v>5</v>
      </c>
      <c r="L600" s="85">
        <v>38455</v>
      </c>
      <c r="M600" s="80">
        <v>0</v>
      </c>
      <c r="N600" s="80">
        <v>7.5</v>
      </c>
      <c r="O600" s="80" t="s">
        <v>392</v>
      </c>
      <c r="P600" s="80" t="s">
        <v>1852</v>
      </c>
      <c r="Q600" s="80" t="s">
        <v>649</v>
      </c>
      <c r="R600" s="85">
        <f t="shared" si="117"/>
        <v>192275</v>
      </c>
      <c r="S600" s="85">
        <f t="shared" si="118"/>
        <v>0</v>
      </c>
      <c r="T600" s="85">
        <f t="shared" si="119"/>
        <v>192275</v>
      </c>
      <c r="U600" s="80">
        <f t="shared" si="120"/>
        <v>14420.625</v>
      </c>
      <c r="V600" s="85">
        <f t="shared" si="121"/>
        <v>206695.625</v>
      </c>
      <c r="W600" s="81">
        <v>7.4999999999999997E-2</v>
      </c>
      <c r="X600" s="85">
        <f t="shared" si="129"/>
        <v>14420.625</v>
      </c>
      <c r="Y600" s="80">
        <v>2000</v>
      </c>
      <c r="Z600" s="85">
        <f t="shared" si="127"/>
        <v>208695.625</v>
      </c>
      <c r="AA600" s="80" t="str" cm="1">
        <f t="array" ref="AA600">_xlfn.IFS(V600&gt;=150000,"High Cost",V600&gt;=0,"Normal Cost")</f>
        <v>High Cost</v>
      </c>
      <c r="AB600" s="85">
        <f t="shared" si="122"/>
        <v>0</v>
      </c>
      <c r="AC600" s="84">
        <f t="shared" si="123"/>
        <v>206695.625</v>
      </c>
      <c r="AD600" s="80" t="str" cm="1">
        <f t="array" ref="AD600">_xlfn.IFS(E600&gt;=60,"Senior ",E600&gt;=18,"Adult",E600&gt;=0,"Child")</f>
        <v>Child</v>
      </c>
      <c r="AE600" s="80" t="str">
        <f t="shared" si="124"/>
        <v>June</v>
      </c>
      <c r="AF600" s="80" t="str">
        <f t="shared" si="125"/>
        <v>00599</v>
      </c>
      <c r="AG600" s="80" t="str">
        <f t="shared" si="126"/>
        <v>Ifeanyi-Female</v>
      </c>
      <c r="AH600" s="85">
        <f t="shared" si="128"/>
        <v>112153.55602395827</v>
      </c>
    </row>
    <row r="601" spans="1:34" x14ac:dyDescent="0.3">
      <c r="A601" s="83">
        <v>45843</v>
      </c>
      <c r="B601" s="80" t="s">
        <v>2474</v>
      </c>
      <c r="C601" s="80" t="s">
        <v>1863</v>
      </c>
      <c r="D601" s="80" t="s">
        <v>1831</v>
      </c>
      <c r="E601" s="80">
        <v>58</v>
      </c>
      <c r="F601" s="80" t="s">
        <v>1840</v>
      </c>
      <c r="G601" s="80" t="s">
        <v>1890</v>
      </c>
      <c r="H601" s="80" t="s">
        <v>1891</v>
      </c>
      <c r="I601" s="80" t="s">
        <v>1866</v>
      </c>
      <c r="J601" s="80" t="s">
        <v>1848</v>
      </c>
      <c r="K601" s="80">
        <v>3</v>
      </c>
      <c r="L601" s="85">
        <v>69898</v>
      </c>
      <c r="M601" s="80">
        <v>15</v>
      </c>
      <c r="N601" s="80">
        <v>7.5</v>
      </c>
      <c r="O601" s="80" t="s">
        <v>372</v>
      </c>
      <c r="P601" s="80" t="s">
        <v>1844</v>
      </c>
      <c r="Q601" s="80" t="s">
        <v>649</v>
      </c>
      <c r="R601" s="85">
        <f t="shared" si="117"/>
        <v>209694</v>
      </c>
      <c r="S601" s="85">
        <f t="shared" si="118"/>
        <v>31454.1</v>
      </c>
      <c r="T601" s="85">
        <f t="shared" si="119"/>
        <v>178239.9</v>
      </c>
      <c r="U601" s="80">
        <f t="shared" si="120"/>
        <v>13367.992499999998</v>
      </c>
      <c r="V601" s="85">
        <f t="shared" si="121"/>
        <v>191607.89249999999</v>
      </c>
      <c r="W601" s="81">
        <v>7.4999999999999997E-2</v>
      </c>
      <c r="X601" s="85">
        <f t="shared" si="129"/>
        <v>13367.992499999998</v>
      </c>
      <c r="Y601" s="80">
        <v>2000</v>
      </c>
      <c r="Z601" s="85">
        <f t="shared" si="127"/>
        <v>193607.89249999999</v>
      </c>
      <c r="AA601" s="80" t="str" cm="1">
        <f t="array" ref="AA601">_xlfn.IFS(V601&gt;=150000,"High Cost",V601&gt;=0,"Normal Cost")</f>
        <v>High Cost</v>
      </c>
      <c r="AB601" s="85">
        <f t="shared" si="122"/>
        <v>19160.789249999998</v>
      </c>
      <c r="AC601" s="84">
        <f t="shared" si="123"/>
        <v>172447.10324999999</v>
      </c>
      <c r="AD601" s="80" t="str" cm="1">
        <f t="array" ref="AD601">_xlfn.IFS(E601&gt;=60,"Senior ",E601&gt;=18,"Adult",E601&gt;=0,"Child")</f>
        <v>Adult</v>
      </c>
      <c r="AE601" s="80" t="str">
        <f t="shared" si="124"/>
        <v>July</v>
      </c>
      <c r="AF601" s="80" t="str">
        <f t="shared" si="125"/>
        <v>00600</v>
      </c>
      <c r="AG601" s="80" t="str">
        <f t="shared" si="126"/>
        <v>Esther-Female</v>
      </c>
      <c r="AH601" s="85">
        <f t="shared" si="128"/>
        <v>112153.55602395827</v>
      </c>
    </row>
    <row r="602" spans="1:34" x14ac:dyDescent="0.3">
      <c r="A602" s="83">
        <v>45868</v>
      </c>
      <c r="B602" s="80" t="s">
        <v>2475</v>
      </c>
      <c r="C602" s="80" t="s">
        <v>1882</v>
      </c>
      <c r="D602" s="80" t="s">
        <v>1831</v>
      </c>
      <c r="E602" s="80">
        <v>36</v>
      </c>
      <c r="F602" s="80" t="s">
        <v>1872</v>
      </c>
      <c r="G602" s="80" t="s">
        <v>1886</v>
      </c>
      <c r="H602" s="80" t="s">
        <v>1887</v>
      </c>
      <c r="I602" s="80" t="s">
        <v>1851</v>
      </c>
      <c r="J602" s="80" t="s">
        <v>1848</v>
      </c>
      <c r="K602" s="80">
        <v>1</v>
      </c>
      <c r="L602" s="85">
        <v>47069</v>
      </c>
      <c r="M602" s="80">
        <v>15</v>
      </c>
      <c r="N602" s="80">
        <v>7.5</v>
      </c>
      <c r="O602" s="80" t="s">
        <v>384</v>
      </c>
      <c r="P602" s="80" t="s">
        <v>1852</v>
      </c>
      <c r="Q602" s="80" t="s">
        <v>649</v>
      </c>
      <c r="R602" s="85">
        <f t="shared" si="117"/>
        <v>47069</v>
      </c>
      <c r="S602" s="85">
        <f t="shared" si="118"/>
        <v>7060.3499999999995</v>
      </c>
      <c r="T602" s="85">
        <f t="shared" si="119"/>
        <v>40008.65</v>
      </c>
      <c r="U602" s="80">
        <f t="shared" si="120"/>
        <v>3000.6487499999998</v>
      </c>
      <c r="V602" s="85">
        <f t="shared" si="121"/>
        <v>43009.298750000002</v>
      </c>
      <c r="W602" s="81">
        <v>7.4999999999999997E-2</v>
      </c>
      <c r="X602" s="85">
        <f t="shared" si="129"/>
        <v>3000.6487499999998</v>
      </c>
      <c r="Y602" s="80">
        <v>2000</v>
      </c>
      <c r="Z602" s="85">
        <f t="shared" si="127"/>
        <v>45009.298750000002</v>
      </c>
      <c r="AA602" s="80" t="str" cm="1">
        <f t="array" ref="AA602">_xlfn.IFS(V602&gt;=150000,"High Cost",V602&gt;=0,"Normal Cost")</f>
        <v>Normal Cost</v>
      </c>
      <c r="AB602" s="85">
        <f t="shared" si="122"/>
        <v>0</v>
      </c>
      <c r="AC602" s="84">
        <f t="shared" si="123"/>
        <v>43009.298750000002</v>
      </c>
      <c r="AD602" s="80" t="str" cm="1">
        <f t="array" ref="AD602">_xlfn.IFS(E602&gt;=60,"Senior ",E602&gt;=18,"Adult",E602&gt;=0,"Child")</f>
        <v>Adult</v>
      </c>
      <c r="AE602" s="80" t="str">
        <f t="shared" si="124"/>
        <v>July</v>
      </c>
      <c r="AF602" s="80" t="str">
        <f t="shared" si="125"/>
        <v>00601</v>
      </c>
      <c r="AG602" s="80" t="str">
        <f t="shared" si="126"/>
        <v>Ifeanyi-Female</v>
      </c>
      <c r="AH602" s="85">
        <f t="shared" si="128"/>
        <v>112153.55602395827</v>
      </c>
    </row>
    <row r="603" spans="1:34" x14ac:dyDescent="0.3">
      <c r="A603" s="83">
        <v>45863</v>
      </c>
      <c r="B603" s="80" t="s">
        <v>2476</v>
      </c>
      <c r="C603" s="80" t="s">
        <v>1880</v>
      </c>
      <c r="D603" s="80" t="s">
        <v>1831</v>
      </c>
      <c r="E603" s="80">
        <v>11</v>
      </c>
      <c r="F603" s="80" t="s">
        <v>1864</v>
      </c>
      <c r="G603" s="80" t="s">
        <v>1865</v>
      </c>
      <c r="H603" s="80" t="s">
        <v>1842</v>
      </c>
      <c r="I603" s="80" t="s">
        <v>1843</v>
      </c>
      <c r="J603" s="80" t="s">
        <v>1848</v>
      </c>
      <c r="K603" s="80">
        <v>5</v>
      </c>
      <c r="L603" s="85">
        <v>3462</v>
      </c>
      <c r="M603" s="80">
        <v>15</v>
      </c>
      <c r="N603" s="80">
        <v>7.5</v>
      </c>
      <c r="O603" s="80" t="s">
        <v>384</v>
      </c>
      <c r="P603" s="80" t="s">
        <v>1844</v>
      </c>
      <c r="Q603" s="80" t="s">
        <v>649</v>
      </c>
      <c r="R603" s="85">
        <f t="shared" si="117"/>
        <v>17310</v>
      </c>
      <c r="S603" s="85">
        <f t="shared" si="118"/>
        <v>2596.5</v>
      </c>
      <c r="T603" s="85">
        <f t="shared" si="119"/>
        <v>14713.5</v>
      </c>
      <c r="U603" s="80">
        <f t="shared" si="120"/>
        <v>1103.5125</v>
      </c>
      <c r="V603" s="85">
        <f t="shared" si="121"/>
        <v>15817.012500000001</v>
      </c>
      <c r="W603" s="81">
        <v>7.4999999999999997E-2</v>
      </c>
      <c r="X603" s="85">
        <f t="shared" si="129"/>
        <v>1103.5125</v>
      </c>
      <c r="Y603" s="80">
        <v>2000</v>
      </c>
      <c r="Z603" s="85">
        <f t="shared" si="127"/>
        <v>17817.012500000001</v>
      </c>
      <c r="AA603" s="80" t="str" cm="1">
        <f t="array" ref="AA603">_xlfn.IFS(V603&gt;=150000,"High Cost",V603&gt;=0,"Normal Cost")</f>
        <v>Normal Cost</v>
      </c>
      <c r="AB603" s="85">
        <f t="shared" si="122"/>
        <v>1581.7012500000001</v>
      </c>
      <c r="AC603" s="84">
        <f t="shared" si="123"/>
        <v>14235.311250000001</v>
      </c>
      <c r="AD603" s="80" t="str" cm="1">
        <f t="array" ref="AD603">_xlfn.IFS(E603&gt;=60,"Senior ",E603&gt;=18,"Adult",E603&gt;=0,"Child")</f>
        <v>Child</v>
      </c>
      <c r="AE603" s="80" t="str">
        <f t="shared" si="124"/>
        <v>July</v>
      </c>
      <c r="AF603" s="80" t="str">
        <f t="shared" si="125"/>
        <v>00602</v>
      </c>
      <c r="AG603" s="80" t="str">
        <f t="shared" si="126"/>
        <v>Daniel-Female</v>
      </c>
      <c r="AH603" s="85">
        <f t="shared" si="128"/>
        <v>112153.55602395827</v>
      </c>
    </row>
    <row r="604" spans="1:34" x14ac:dyDescent="0.3">
      <c r="A604" s="83">
        <v>45857</v>
      </c>
      <c r="B604" s="80" t="s">
        <v>2477</v>
      </c>
      <c r="C604" s="80" t="s">
        <v>1884</v>
      </c>
      <c r="D604" s="80" t="s">
        <v>1831</v>
      </c>
      <c r="E604" s="80">
        <v>5</v>
      </c>
      <c r="F604" s="80" t="s">
        <v>1848</v>
      </c>
      <c r="G604" s="80" t="s">
        <v>1849</v>
      </c>
      <c r="H604" s="80" t="s">
        <v>1850</v>
      </c>
      <c r="I604" s="80" t="s">
        <v>1861</v>
      </c>
      <c r="J604" s="80" t="s">
        <v>1858</v>
      </c>
      <c r="K604" s="80">
        <v>1</v>
      </c>
      <c r="L604" s="85">
        <v>50928</v>
      </c>
      <c r="M604" s="80">
        <v>0</v>
      </c>
      <c r="N604" s="80">
        <v>7.5</v>
      </c>
      <c r="O604" s="80" t="s">
        <v>384</v>
      </c>
      <c r="P604" s="80" t="s">
        <v>1852</v>
      </c>
      <c r="Q604" s="80" t="s">
        <v>643</v>
      </c>
      <c r="R604" s="85">
        <f t="shared" si="117"/>
        <v>50928</v>
      </c>
      <c r="S604" s="85">
        <f t="shared" si="118"/>
        <v>0</v>
      </c>
      <c r="T604" s="85">
        <f t="shared" si="119"/>
        <v>50928</v>
      </c>
      <c r="U604" s="80">
        <f t="shared" si="120"/>
        <v>3819.6</v>
      </c>
      <c r="V604" s="85">
        <f t="shared" si="121"/>
        <v>54747.6</v>
      </c>
      <c r="W604" s="81">
        <v>7.4999999999999997E-2</v>
      </c>
      <c r="X604" s="85">
        <f t="shared" si="129"/>
        <v>3819.6</v>
      </c>
      <c r="Y604" s="80">
        <v>2000</v>
      </c>
      <c r="Z604" s="85">
        <f t="shared" si="127"/>
        <v>56747.6</v>
      </c>
      <c r="AA604" s="80" t="str" cm="1">
        <f t="array" ref="AA604">_xlfn.IFS(V604&gt;=150000,"High Cost",V604&gt;=0,"Normal Cost")</f>
        <v>Normal Cost</v>
      </c>
      <c r="AB604" s="85">
        <f t="shared" si="122"/>
        <v>0</v>
      </c>
      <c r="AC604" s="84">
        <f t="shared" si="123"/>
        <v>54747.6</v>
      </c>
      <c r="AD604" s="80" t="str" cm="1">
        <f t="array" ref="AD604">_xlfn.IFS(E604&gt;=60,"Senior ",E604&gt;=18,"Adult",E604&gt;=0,"Child")</f>
        <v>Child</v>
      </c>
      <c r="AE604" s="80" t="str">
        <f t="shared" si="124"/>
        <v>July</v>
      </c>
      <c r="AF604" s="80" t="str">
        <f t="shared" si="125"/>
        <v>00603</v>
      </c>
      <c r="AG604" s="80" t="str">
        <f t="shared" si="126"/>
        <v>Kabir-Female</v>
      </c>
      <c r="AH604" s="85">
        <f t="shared" si="128"/>
        <v>112153.55602395827</v>
      </c>
    </row>
    <row r="605" spans="1:34" x14ac:dyDescent="0.3">
      <c r="A605" s="83">
        <v>45847</v>
      </c>
      <c r="B605" s="80" t="s">
        <v>2478</v>
      </c>
      <c r="C605" s="80" t="s">
        <v>106</v>
      </c>
      <c r="D605" s="80" t="s">
        <v>1847</v>
      </c>
      <c r="E605" s="80">
        <v>27</v>
      </c>
      <c r="F605" s="80" t="s">
        <v>1832</v>
      </c>
      <c r="G605" s="80" t="s">
        <v>1860</v>
      </c>
      <c r="H605" s="80" t="s">
        <v>1834</v>
      </c>
      <c r="I605" s="80" t="s">
        <v>1843</v>
      </c>
      <c r="J605" s="80" t="s">
        <v>1848</v>
      </c>
      <c r="K605" s="80">
        <v>5</v>
      </c>
      <c r="L605" s="85">
        <v>36913</v>
      </c>
      <c r="M605" s="80">
        <v>0</v>
      </c>
      <c r="N605" s="80">
        <v>7.5</v>
      </c>
      <c r="O605" s="80" t="s">
        <v>392</v>
      </c>
      <c r="P605" s="80" t="s">
        <v>1852</v>
      </c>
      <c r="Q605" s="80" t="s">
        <v>665</v>
      </c>
      <c r="R605" s="85">
        <f t="shared" si="117"/>
        <v>184565</v>
      </c>
      <c r="S605" s="85">
        <f t="shared" si="118"/>
        <v>0</v>
      </c>
      <c r="T605" s="85">
        <f t="shared" si="119"/>
        <v>184565</v>
      </c>
      <c r="U605" s="80">
        <f t="shared" si="120"/>
        <v>13842.375</v>
      </c>
      <c r="V605" s="85">
        <f t="shared" si="121"/>
        <v>198407.375</v>
      </c>
      <c r="W605" s="81">
        <v>7.4999999999999997E-2</v>
      </c>
      <c r="X605" s="85">
        <f t="shared" si="129"/>
        <v>13842.375</v>
      </c>
      <c r="Y605" s="80">
        <v>2000</v>
      </c>
      <c r="Z605" s="85">
        <f t="shared" si="127"/>
        <v>200407.375</v>
      </c>
      <c r="AA605" s="80" t="str" cm="1">
        <f t="array" ref="AA605">_xlfn.IFS(V605&gt;=150000,"High Cost",V605&gt;=0,"Normal Cost")</f>
        <v>High Cost</v>
      </c>
      <c r="AB605" s="85">
        <f t="shared" si="122"/>
        <v>0</v>
      </c>
      <c r="AC605" s="84">
        <f t="shared" si="123"/>
        <v>198407.375</v>
      </c>
      <c r="AD605" s="80" t="str" cm="1">
        <f t="array" ref="AD605">_xlfn.IFS(E605&gt;=60,"Senior ",E605&gt;=18,"Adult",E605&gt;=0,"Child")</f>
        <v>Adult</v>
      </c>
      <c r="AE605" s="80" t="str">
        <f t="shared" si="124"/>
        <v>July</v>
      </c>
      <c r="AF605" s="80" t="str">
        <f t="shared" si="125"/>
        <v>00604</v>
      </c>
      <c r="AG605" s="80" t="str">
        <f t="shared" si="126"/>
        <v>Aisha-Male</v>
      </c>
      <c r="AH605" s="85">
        <f t="shared" si="128"/>
        <v>112153.55602395827</v>
      </c>
    </row>
    <row r="606" spans="1:34" x14ac:dyDescent="0.3">
      <c r="A606" s="83">
        <v>45850</v>
      </c>
      <c r="B606" s="80" t="s">
        <v>2479</v>
      </c>
      <c r="C606" s="80" t="s">
        <v>1880</v>
      </c>
      <c r="D606" s="80" t="s">
        <v>1831</v>
      </c>
      <c r="E606" s="80">
        <v>19</v>
      </c>
      <c r="F606" s="80" t="s">
        <v>1840</v>
      </c>
      <c r="G606" s="80" t="s">
        <v>1890</v>
      </c>
      <c r="H606" s="80" t="s">
        <v>1891</v>
      </c>
      <c r="I606" s="80" t="s">
        <v>1843</v>
      </c>
      <c r="J606" s="80" t="s">
        <v>1858</v>
      </c>
      <c r="K606" s="80">
        <v>1</v>
      </c>
      <c r="L606" s="85">
        <v>10808</v>
      </c>
      <c r="M606" s="80">
        <v>5</v>
      </c>
      <c r="N606" s="80">
        <v>7.5</v>
      </c>
      <c r="O606" s="80" t="s">
        <v>392</v>
      </c>
      <c r="P606" s="80" t="s">
        <v>1837</v>
      </c>
      <c r="Q606" s="80" t="s">
        <v>636</v>
      </c>
      <c r="R606" s="85">
        <f t="shared" si="117"/>
        <v>10808</v>
      </c>
      <c r="S606" s="85">
        <f t="shared" si="118"/>
        <v>540.4</v>
      </c>
      <c r="T606" s="85">
        <f t="shared" si="119"/>
        <v>10267.6</v>
      </c>
      <c r="U606" s="80">
        <f t="shared" si="120"/>
        <v>770.07</v>
      </c>
      <c r="V606" s="85">
        <f t="shared" si="121"/>
        <v>11037.67</v>
      </c>
      <c r="W606" s="81">
        <v>7.4999999999999997E-2</v>
      </c>
      <c r="X606" s="85">
        <f t="shared" si="129"/>
        <v>770.07</v>
      </c>
      <c r="Y606" s="80">
        <v>2000</v>
      </c>
      <c r="Z606" s="85">
        <f t="shared" si="127"/>
        <v>13037.67</v>
      </c>
      <c r="AA606" s="80" t="str" cm="1">
        <f t="array" ref="AA606">_xlfn.IFS(V606&gt;=150000,"High Cost",V606&gt;=0,"Normal Cost")</f>
        <v>Normal Cost</v>
      </c>
      <c r="AB606" s="85">
        <f t="shared" si="122"/>
        <v>0</v>
      </c>
      <c r="AC606" s="84">
        <f t="shared" si="123"/>
        <v>11037.67</v>
      </c>
      <c r="AD606" s="80" t="str" cm="1">
        <f t="array" ref="AD606">_xlfn.IFS(E606&gt;=60,"Senior ",E606&gt;=18,"Adult",E606&gt;=0,"Child")</f>
        <v>Adult</v>
      </c>
      <c r="AE606" s="80" t="str">
        <f t="shared" si="124"/>
        <v>July</v>
      </c>
      <c r="AF606" s="80" t="str">
        <f t="shared" si="125"/>
        <v>00605</v>
      </c>
      <c r="AG606" s="80" t="str">
        <f t="shared" si="126"/>
        <v>Daniel-Female</v>
      </c>
      <c r="AH606" s="85">
        <f t="shared" si="128"/>
        <v>112153.55602395827</v>
      </c>
    </row>
    <row r="607" spans="1:34" x14ac:dyDescent="0.3">
      <c r="A607" s="83">
        <v>45851</v>
      </c>
      <c r="B607" s="80" t="s">
        <v>2480</v>
      </c>
      <c r="C607" s="80" t="s">
        <v>106</v>
      </c>
      <c r="D607" s="80" t="s">
        <v>1847</v>
      </c>
      <c r="E607" s="80">
        <v>27</v>
      </c>
      <c r="F607" s="80" t="s">
        <v>1864</v>
      </c>
      <c r="G607" s="80" t="s">
        <v>1868</v>
      </c>
      <c r="H607" s="80" t="s">
        <v>1869</v>
      </c>
      <c r="I607" s="80" t="s">
        <v>1861</v>
      </c>
      <c r="J607" s="80" t="s">
        <v>1836</v>
      </c>
      <c r="K607" s="80">
        <v>5</v>
      </c>
      <c r="L607" s="85">
        <v>20455</v>
      </c>
      <c r="M607" s="80">
        <v>5</v>
      </c>
      <c r="N607" s="80">
        <v>7.5</v>
      </c>
      <c r="O607" s="80" t="s">
        <v>392</v>
      </c>
      <c r="P607" s="80" t="s">
        <v>1844</v>
      </c>
      <c r="Q607" s="80" t="s">
        <v>665</v>
      </c>
      <c r="R607" s="85">
        <f t="shared" si="117"/>
        <v>102275</v>
      </c>
      <c r="S607" s="85">
        <f t="shared" si="118"/>
        <v>5113.75</v>
      </c>
      <c r="T607" s="85">
        <f t="shared" si="119"/>
        <v>97161.25</v>
      </c>
      <c r="U607" s="80">
        <f t="shared" si="120"/>
        <v>7287.09375</v>
      </c>
      <c r="V607" s="85">
        <f t="shared" si="121"/>
        <v>104448.34375</v>
      </c>
      <c r="W607" s="81">
        <v>7.4999999999999997E-2</v>
      </c>
      <c r="X607" s="85">
        <f t="shared" si="129"/>
        <v>7287.09375</v>
      </c>
      <c r="Y607" s="80">
        <v>2000</v>
      </c>
      <c r="Z607" s="85">
        <f t="shared" si="127"/>
        <v>106448.34375</v>
      </c>
      <c r="AA607" s="80" t="str" cm="1">
        <f t="array" ref="AA607">_xlfn.IFS(V607&gt;=150000,"High Cost",V607&gt;=0,"Normal Cost")</f>
        <v>Normal Cost</v>
      </c>
      <c r="AB607" s="85">
        <f t="shared" si="122"/>
        <v>10444.834375</v>
      </c>
      <c r="AC607" s="84">
        <f t="shared" si="123"/>
        <v>94003.509374999994</v>
      </c>
      <c r="AD607" s="80" t="str" cm="1">
        <f t="array" ref="AD607">_xlfn.IFS(E607&gt;=60,"Senior ",E607&gt;=18,"Adult",E607&gt;=0,"Child")</f>
        <v>Adult</v>
      </c>
      <c r="AE607" s="80" t="str">
        <f t="shared" si="124"/>
        <v>July</v>
      </c>
      <c r="AF607" s="80" t="str">
        <f t="shared" si="125"/>
        <v>00606</v>
      </c>
      <c r="AG607" s="80" t="str">
        <f t="shared" si="126"/>
        <v>Aisha-Male</v>
      </c>
      <c r="AH607" s="85">
        <f t="shared" si="128"/>
        <v>112153.55602395827</v>
      </c>
    </row>
    <row r="608" spans="1:34" x14ac:dyDescent="0.3">
      <c r="A608" s="83">
        <v>45825</v>
      </c>
      <c r="B608" s="80" t="s">
        <v>2481</v>
      </c>
      <c r="C608" s="80" t="s">
        <v>106</v>
      </c>
      <c r="D608" s="80" t="s">
        <v>1847</v>
      </c>
      <c r="E608" s="80">
        <v>2</v>
      </c>
      <c r="F608" s="80" t="s">
        <v>1864</v>
      </c>
      <c r="G608" s="80" t="s">
        <v>1868</v>
      </c>
      <c r="H608" s="80" t="s">
        <v>1869</v>
      </c>
      <c r="I608" s="80" t="s">
        <v>1861</v>
      </c>
      <c r="J608" s="80" t="s">
        <v>1858</v>
      </c>
      <c r="K608" s="80">
        <v>4</v>
      </c>
      <c r="L608" s="85">
        <v>68499</v>
      </c>
      <c r="M608" s="80">
        <v>0</v>
      </c>
      <c r="N608" s="80">
        <v>7.5</v>
      </c>
      <c r="O608" s="80" t="s">
        <v>392</v>
      </c>
      <c r="P608" s="80" t="s">
        <v>1837</v>
      </c>
      <c r="Q608" s="80" t="s">
        <v>643</v>
      </c>
      <c r="R608" s="85">
        <f t="shared" si="117"/>
        <v>273996</v>
      </c>
      <c r="S608" s="85">
        <f t="shared" si="118"/>
        <v>0</v>
      </c>
      <c r="T608" s="85">
        <f t="shared" si="119"/>
        <v>273996</v>
      </c>
      <c r="U608" s="80">
        <f t="shared" si="120"/>
        <v>20549.7</v>
      </c>
      <c r="V608" s="85">
        <f t="shared" si="121"/>
        <v>294545.7</v>
      </c>
      <c r="W608" s="81">
        <v>7.4999999999999997E-2</v>
      </c>
      <c r="X608" s="85">
        <f t="shared" si="129"/>
        <v>20549.7</v>
      </c>
      <c r="Y608" s="80">
        <v>2000</v>
      </c>
      <c r="Z608" s="85">
        <f t="shared" si="127"/>
        <v>296545.7</v>
      </c>
      <c r="AA608" s="80" t="str" cm="1">
        <f t="array" ref="AA608">_xlfn.IFS(V608&gt;=150000,"High Cost",V608&gt;=0,"Normal Cost")</f>
        <v>High Cost</v>
      </c>
      <c r="AB608" s="85">
        <f t="shared" si="122"/>
        <v>0</v>
      </c>
      <c r="AC608" s="84">
        <f t="shared" si="123"/>
        <v>294545.7</v>
      </c>
      <c r="AD608" s="80" t="str" cm="1">
        <f t="array" ref="AD608">_xlfn.IFS(E608&gt;=60,"Senior ",E608&gt;=18,"Adult",E608&gt;=0,"Child")</f>
        <v>Child</v>
      </c>
      <c r="AE608" s="80" t="str">
        <f t="shared" si="124"/>
        <v>June</v>
      </c>
      <c r="AF608" s="80" t="str">
        <f t="shared" si="125"/>
        <v>00607</v>
      </c>
      <c r="AG608" s="80" t="str">
        <f t="shared" si="126"/>
        <v>Aisha-Male</v>
      </c>
      <c r="AH608" s="85">
        <f t="shared" si="128"/>
        <v>112153.55602395827</v>
      </c>
    </row>
    <row r="609" spans="1:34" x14ac:dyDescent="0.3">
      <c r="A609" s="83">
        <v>45829</v>
      </c>
      <c r="B609" s="80" t="s">
        <v>2482</v>
      </c>
      <c r="C609" s="80" t="s">
        <v>1839</v>
      </c>
      <c r="D609" s="80" t="s">
        <v>1831</v>
      </c>
      <c r="E609" s="80">
        <v>38</v>
      </c>
      <c r="F609" s="80" t="s">
        <v>1840</v>
      </c>
      <c r="G609" s="80" t="s">
        <v>1841</v>
      </c>
      <c r="H609" s="80" t="s">
        <v>1842</v>
      </c>
      <c r="I609" s="80" t="s">
        <v>1861</v>
      </c>
      <c r="J609" s="80" t="s">
        <v>1858</v>
      </c>
      <c r="K609" s="80">
        <v>1</v>
      </c>
      <c r="L609" s="85">
        <v>53148</v>
      </c>
      <c r="M609" s="80">
        <v>0</v>
      </c>
      <c r="N609" s="80">
        <v>7.5</v>
      </c>
      <c r="O609" s="80" t="s">
        <v>392</v>
      </c>
      <c r="P609" s="80" t="s">
        <v>1837</v>
      </c>
      <c r="Q609" s="80" t="s">
        <v>636</v>
      </c>
      <c r="R609" s="85">
        <f t="shared" si="117"/>
        <v>53148</v>
      </c>
      <c r="S609" s="85">
        <f t="shared" si="118"/>
        <v>0</v>
      </c>
      <c r="T609" s="85">
        <f t="shared" si="119"/>
        <v>53148</v>
      </c>
      <c r="U609" s="80">
        <f t="shared" si="120"/>
        <v>3986.1</v>
      </c>
      <c r="V609" s="85">
        <f t="shared" si="121"/>
        <v>57134.1</v>
      </c>
      <c r="W609" s="81">
        <v>7.4999999999999997E-2</v>
      </c>
      <c r="X609" s="85">
        <f t="shared" si="129"/>
        <v>3986.1</v>
      </c>
      <c r="Y609" s="80">
        <v>2000</v>
      </c>
      <c r="Z609" s="85">
        <f t="shared" si="127"/>
        <v>59134.1</v>
      </c>
      <c r="AA609" s="80" t="str" cm="1">
        <f t="array" ref="AA609">_xlfn.IFS(V609&gt;=150000,"High Cost",V609&gt;=0,"Normal Cost")</f>
        <v>Normal Cost</v>
      </c>
      <c r="AB609" s="85">
        <f t="shared" si="122"/>
        <v>0</v>
      </c>
      <c r="AC609" s="84">
        <f t="shared" si="123"/>
        <v>57134.1</v>
      </c>
      <c r="AD609" s="80" t="str" cm="1">
        <f t="array" ref="AD609">_xlfn.IFS(E609&gt;=60,"Senior ",E609&gt;=18,"Adult",E609&gt;=0,"Child")</f>
        <v>Adult</v>
      </c>
      <c r="AE609" s="80" t="str">
        <f t="shared" si="124"/>
        <v>June</v>
      </c>
      <c r="AF609" s="80" t="str">
        <f t="shared" si="125"/>
        <v>00608</v>
      </c>
      <c r="AG609" s="80" t="str">
        <f t="shared" si="126"/>
        <v>Bello-Female</v>
      </c>
      <c r="AH609" s="85">
        <f t="shared" si="128"/>
        <v>112153.55602395827</v>
      </c>
    </row>
    <row r="610" spans="1:34" x14ac:dyDescent="0.3">
      <c r="A610" s="83">
        <v>45818</v>
      </c>
      <c r="B610" s="80" t="s">
        <v>2483</v>
      </c>
      <c r="C610" s="80" t="s">
        <v>1871</v>
      </c>
      <c r="D610" s="80" t="s">
        <v>1847</v>
      </c>
      <c r="E610" s="80">
        <v>5</v>
      </c>
      <c r="F610" s="80" t="s">
        <v>1864</v>
      </c>
      <c r="G610" s="80" t="s">
        <v>1865</v>
      </c>
      <c r="H610" s="80" t="s">
        <v>1842</v>
      </c>
      <c r="I610" s="80" t="s">
        <v>1851</v>
      </c>
      <c r="J610" s="80" t="s">
        <v>1858</v>
      </c>
      <c r="K610" s="80">
        <v>1</v>
      </c>
      <c r="L610" s="85">
        <v>57222</v>
      </c>
      <c r="M610" s="80">
        <v>5</v>
      </c>
      <c r="N610" s="80">
        <v>7.5</v>
      </c>
      <c r="O610" s="80" t="s">
        <v>392</v>
      </c>
      <c r="P610" s="80" t="s">
        <v>1837</v>
      </c>
      <c r="Q610" s="80" t="s">
        <v>636</v>
      </c>
      <c r="R610" s="85">
        <f t="shared" si="117"/>
        <v>57222</v>
      </c>
      <c r="S610" s="85">
        <f t="shared" si="118"/>
        <v>2861.1000000000004</v>
      </c>
      <c r="T610" s="85">
        <f t="shared" si="119"/>
        <v>54360.9</v>
      </c>
      <c r="U610" s="80">
        <f t="shared" si="120"/>
        <v>4077.0675000000001</v>
      </c>
      <c r="V610" s="85">
        <f t="shared" si="121"/>
        <v>58437.967499999999</v>
      </c>
      <c r="W610" s="81">
        <v>7.4999999999999997E-2</v>
      </c>
      <c r="X610" s="85">
        <f t="shared" si="129"/>
        <v>4077.0675000000001</v>
      </c>
      <c r="Y610" s="80">
        <v>2000</v>
      </c>
      <c r="Z610" s="85">
        <f t="shared" si="127"/>
        <v>60437.967499999999</v>
      </c>
      <c r="AA610" s="80" t="str" cm="1">
        <f t="array" ref="AA610">_xlfn.IFS(V610&gt;=150000,"High Cost",V610&gt;=0,"Normal Cost")</f>
        <v>Normal Cost</v>
      </c>
      <c r="AB610" s="85">
        <f t="shared" si="122"/>
        <v>0</v>
      </c>
      <c r="AC610" s="84">
        <f t="shared" si="123"/>
        <v>58437.967499999999</v>
      </c>
      <c r="AD610" s="80" t="str" cm="1">
        <f t="array" ref="AD610">_xlfn.IFS(E610&gt;=60,"Senior ",E610&gt;=18,"Adult",E610&gt;=0,"Child")</f>
        <v>Child</v>
      </c>
      <c r="AE610" s="80" t="str">
        <f t="shared" si="124"/>
        <v>June</v>
      </c>
      <c r="AF610" s="80" t="str">
        <f t="shared" si="125"/>
        <v>00609</v>
      </c>
      <c r="AG610" s="80" t="str">
        <f t="shared" si="126"/>
        <v>Farouk-Male</v>
      </c>
      <c r="AH610" s="85">
        <f t="shared" si="128"/>
        <v>112153.55602395827</v>
      </c>
    </row>
    <row r="611" spans="1:34" x14ac:dyDescent="0.3">
      <c r="A611" s="83">
        <v>45845</v>
      </c>
      <c r="B611" s="80" t="s">
        <v>2484</v>
      </c>
      <c r="C611" s="80" t="s">
        <v>1863</v>
      </c>
      <c r="D611" s="80" t="s">
        <v>1831</v>
      </c>
      <c r="E611" s="80">
        <v>45</v>
      </c>
      <c r="F611" s="80" t="s">
        <v>1848</v>
      </c>
      <c r="G611" s="80" t="s">
        <v>1849</v>
      </c>
      <c r="H611" s="80" t="s">
        <v>1850</v>
      </c>
      <c r="I611" s="80" t="s">
        <v>1843</v>
      </c>
      <c r="J611" s="80" t="s">
        <v>1858</v>
      </c>
      <c r="K611" s="80">
        <v>4</v>
      </c>
      <c r="L611" s="85">
        <v>21446</v>
      </c>
      <c r="M611" s="80">
        <v>0</v>
      </c>
      <c r="N611" s="80">
        <v>7.5</v>
      </c>
      <c r="O611" s="80" t="s">
        <v>384</v>
      </c>
      <c r="P611" s="80" t="s">
        <v>1837</v>
      </c>
      <c r="Q611" s="80" t="s">
        <v>649</v>
      </c>
      <c r="R611" s="85">
        <f t="shared" si="117"/>
        <v>85784</v>
      </c>
      <c r="S611" s="85">
        <f t="shared" si="118"/>
        <v>0</v>
      </c>
      <c r="T611" s="85">
        <f t="shared" si="119"/>
        <v>85784</v>
      </c>
      <c r="U611" s="80">
        <f t="shared" si="120"/>
        <v>6433.8</v>
      </c>
      <c r="V611" s="85">
        <f t="shared" si="121"/>
        <v>92217.8</v>
      </c>
      <c r="W611" s="81">
        <v>7.4999999999999997E-2</v>
      </c>
      <c r="X611" s="85">
        <f t="shared" si="129"/>
        <v>6433.8</v>
      </c>
      <c r="Y611" s="80">
        <v>2000</v>
      </c>
      <c r="Z611" s="85">
        <f t="shared" si="127"/>
        <v>94217.8</v>
      </c>
      <c r="AA611" s="80" t="str" cm="1">
        <f t="array" ref="AA611">_xlfn.IFS(V611&gt;=150000,"High Cost",V611&gt;=0,"Normal Cost")</f>
        <v>Normal Cost</v>
      </c>
      <c r="AB611" s="85">
        <f t="shared" si="122"/>
        <v>0</v>
      </c>
      <c r="AC611" s="84">
        <f t="shared" si="123"/>
        <v>92217.8</v>
      </c>
      <c r="AD611" s="80" t="str" cm="1">
        <f t="array" ref="AD611">_xlfn.IFS(E611&gt;=60,"Senior ",E611&gt;=18,"Adult",E611&gt;=0,"Child")</f>
        <v>Adult</v>
      </c>
      <c r="AE611" s="80" t="str">
        <f t="shared" si="124"/>
        <v>July</v>
      </c>
      <c r="AF611" s="80" t="str">
        <f t="shared" si="125"/>
        <v>00610</v>
      </c>
      <c r="AG611" s="80" t="str">
        <f t="shared" si="126"/>
        <v>Esther-Female</v>
      </c>
      <c r="AH611" s="85">
        <f t="shared" si="128"/>
        <v>112153.55602395827</v>
      </c>
    </row>
    <row r="612" spans="1:34" x14ac:dyDescent="0.3">
      <c r="A612" s="83">
        <v>45825</v>
      </c>
      <c r="B612" s="80" t="s">
        <v>2485</v>
      </c>
      <c r="C612" s="80" t="s">
        <v>1871</v>
      </c>
      <c r="D612" s="80" t="s">
        <v>1847</v>
      </c>
      <c r="E612" s="80">
        <v>5</v>
      </c>
      <c r="F612" s="80" t="s">
        <v>1848</v>
      </c>
      <c r="G612" s="80" t="s">
        <v>1849</v>
      </c>
      <c r="H612" s="80" t="s">
        <v>1850</v>
      </c>
      <c r="I612" s="80" t="s">
        <v>1861</v>
      </c>
      <c r="J612" s="80" t="s">
        <v>1858</v>
      </c>
      <c r="K612" s="80">
        <v>1</v>
      </c>
      <c r="L612" s="85">
        <v>25245</v>
      </c>
      <c r="M612" s="80">
        <v>10</v>
      </c>
      <c r="N612" s="80">
        <v>7.5</v>
      </c>
      <c r="O612" s="80" t="s">
        <v>372</v>
      </c>
      <c r="P612" s="80" t="s">
        <v>1852</v>
      </c>
      <c r="Q612" s="80" t="s">
        <v>665</v>
      </c>
      <c r="R612" s="85">
        <f t="shared" si="117"/>
        <v>25245</v>
      </c>
      <c r="S612" s="85">
        <f t="shared" si="118"/>
        <v>2524.5</v>
      </c>
      <c r="T612" s="85">
        <f t="shared" si="119"/>
        <v>22720.5</v>
      </c>
      <c r="U612" s="80">
        <f t="shared" si="120"/>
        <v>1704.0374999999999</v>
      </c>
      <c r="V612" s="85">
        <f t="shared" si="121"/>
        <v>24424.537499999999</v>
      </c>
      <c r="W612" s="81">
        <v>7.4999999999999997E-2</v>
      </c>
      <c r="X612" s="85">
        <f t="shared" si="129"/>
        <v>1704.0374999999999</v>
      </c>
      <c r="Y612" s="80">
        <v>2000</v>
      </c>
      <c r="Z612" s="85">
        <f t="shared" si="127"/>
        <v>26424.537499999999</v>
      </c>
      <c r="AA612" s="80" t="str" cm="1">
        <f t="array" ref="AA612">_xlfn.IFS(V612&gt;=150000,"High Cost",V612&gt;=0,"Normal Cost")</f>
        <v>Normal Cost</v>
      </c>
      <c r="AB612" s="85">
        <f t="shared" si="122"/>
        <v>0</v>
      </c>
      <c r="AC612" s="84">
        <f t="shared" si="123"/>
        <v>24424.537499999999</v>
      </c>
      <c r="AD612" s="80" t="str" cm="1">
        <f t="array" ref="AD612">_xlfn.IFS(E612&gt;=60,"Senior ",E612&gt;=18,"Adult",E612&gt;=0,"Child")</f>
        <v>Child</v>
      </c>
      <c r="AE612" s="80" t="str">
        <f t="shared" si="124"/>
        <v>June</v>
      </c>
      <c r="AF612" s="80" t="str">
        <f t="shared" si="125"/>
        <v>00611</v>
      </c>
      <c r="AG612" s="80" t="str">
        <f t="shared" si="126"/>
        <v>Farouk-Male</v>
      </c>
      <c r="AH612" s="85">
        <f t="shared" si="128"/>
        <v>112153.55602395827</v>
      </c>
    </row>
    <row r="613" spans="1:34" x14ac:dyDescent="0.3">
      <c r="A613" s="83">
        <v>45816</v>
      </c>
      <c r="B613" s="80" t="s">
        <v>2486</v>
      </c>
      <c r="C613" s="80" t="s">
        <v>1830</v>
      </c>
      <c r="D613" s="80" t="s">
        <v>1831</v>
      </c>
      <c r="E613" s="80">
        <v>60</v>
      </c>
      <c r="F613" s="80" t="s">
        <v>1872</v>
      </c>
      <c r="G613" s="80" t="s">
        <v>1873</v>
      </c>
      <c r="H613" s="80" t="s">
        <v>1874</v>
      </c>
      <c r="I613" s="80" t="s">
        <v>1861</v>
      </c>
      <c r="J613" s="80" t="s">
        <v>1858</v>
      </c>
      <c r="K613" s="80">
        <v>5</v>
      </c>
      <c r="L613" s="85">
        <v>18284</v>
      </c>
      <c r="M613" s="80">
        <v>5</v>
      </c>
      <c r="N613" s="80">
        <v>7.5</v>
      </c>
      <c r="O613" s="80" t="s">
        <v>372</v>
      </c>
      <c r="P613" s="80" t="s">
        <v>1844</v>
      </c>
      <c r="Q613" s="80" t="s">
        <v>649</v>
      </c>
      <c r="R613" s="85">
        <f t="shared" si="117"/>
        <v>91420</v>
      </c>
      <c r="S613" s="85">
        <f t="shared" si="118"/>
        <v>4571</v>
      </c>
      <c r="T613" s="85">
        <f t="shared" si="119"/>
        <v>86849</v>
      </c>
      <c r="U613" s="80">
        <f t="shared" si="120"/>
        <v>6513.6750000000002</v>
      </c>
      <c r="V613" s="85">
        <f t="shared" si="121"/>
        <v>93362.675000000003</v>
      </c>
      <c r="W613" s="81">
        <v>7.4999999999999997E-2</v>
      </c>
      <c r="X613" s="85">
        <f t="shared" si="129"/>
        <v>6513.6750000000002</v>
      </c>
      <c r="Y613" s="80">
        <v>2000</v>
      </c>
      <c r="Z613" s="85">
        <f t="shared" si="127"/>
        <v>95362.675000000003</v>
      </c>
      <c r="AA613" s="80" t="str" cm="1">
        <f t="array" ref="AA613">_xlfn.IFS(V613&gt;=150000,"High Cost",V613&gt;=0,"Normal Cost")</f>
        <v>Normal Cost</v>
      </c>
      <c r="AB613" s="85">
        <f t="shared" si="122"/>
        <v>9336.2674999999999</v>
      </c>
      <c r="AC613" s="84">
        <f t="shared" si="123"/>
        <v>84026.407500000001</v>
      </c>
      <c r="AD613" s="80" t="str" cm="1">
        <f t="array" ref="AD613">_xlfn.IFS(E613&gt;=60,"Senior ",E613&gt;=18,"Adult",E613&gt;=0,"Child")</f>
        <v xml:space="preserve">Senior </v>
      </c>
      <c r="AE613" s="80" t="str">
        <f t="shared" si="124"/>
        <v>June</v>
      </c>
      <c r="AF613" s="80" t="str">
        <f t="shared" si="125"/>
        <v>00612</v>
      </c>
      <c r="AG613" s="80" t="str">
        <f t="shared" si="126"/>
        <v>Joy-Female</v>
      </c>
      <c r="AH613" s="85">
        <f t="shared" si="128"/>
        <v>112153.55602395827</v>
      </c>
    </row>
    <row r="614" spans="1:34" x14ac:dyDescent="0.3">
      <c r="A614" s="83">
        <v>45846</v>
      </c>
      <c r="B614" s="80" t="s">
        <v>2487</v>
      </c>
      <c r="C614" s="80" t="s">
        <v>1863</v>
      </c>
      <c r="D614" s="80" t="s">
        <v>1831</v>
      </c>
      <c r="E614" s="80">
        <v>43</v>
      </c>
      <c r="F614" s="80" t="s">
        <v>1840</v>
      </c>
      <c r="G614" s="80" t="s">
        <v>1841</v>
      </c>
      <c r="H614" s="80" t="s">
        <v>1842</v>
      </c>
      <c r="I614" s="80" t="s">
        <v>1866</v>
      </c>
      <c r="J614" s="80" t="s">
        <v>1848</v>
      </c>
      <c r="K614" s="80">
        <v>2</v>
      </c>
      <c r="L614" s="85">
        <v>28864</v>
      </c>
      <c r="M614" s="80">
        <v>10</v>
      </c>
      <c r="N614" s="80">
        <v>7.5</v>
      </c>
      <c r="O614" s="80" t="s">
        <v>372</v>
      </c>
      <c r="P614" s="80" t="s">
        <v>1837</v>
      </c>
      <c r="Q614" s="80" t="s">
        <v>649</v>
      </c>
      <c r="R614" s="85">
        <f t="shared" si="117"/>
        <v>57728</v>
      </c>
      <c r="S614" s="85">
        <f t="shared" si="118"/>
        <v>5772.8</v>
      </c>
      <c r="T614" s="85">
        <f t="shared" si="119"/>
        <v>51955.199999999997</v>
      </c>
      <c r="U614" s="80">
        <f t="shared" si="120"/>
        <v>3896.6399999999994</v>
      </c>
      <c r="V614" s="85">
        <f t="shared" si="121"/>
        <v>55851.839999999997</v>
      </c>
      <c r="W614" s="81">
        <v>7.4999999999999997E-2</v>
      </c>
      <c r="X614" s="85">
        <f t="shared" si="129"/>
        <v>3896.6399999999994</v>
      </c>
      <c r="Y614" s="80">
        <v>2000</v>
      </c>
      <c r="Z614" s="85">
        <f t="shared" si="127"/>
        <v>57851.839999999997</v>
      </c>
      <c r="AA614" s="80" t="str" cm="1">
        <f t="array" ref="AA614">_xlfn.IFS(V614&gt;=150000,"High Cost",V614&gt;=0,"Normal Cost")</f>
        <v>Normal Cost</v>
      </c>
      <c r="AB614" s="85">
        <f t="shared" si="122"/>
        <v>0</v>
      </c>
      <c r="AC614" s="84">
        <f t="shared" si="123"/>
        <v>55851.839999999997</v>
      </c>
      <c r="AD614" s="80" t="str" cm="1">
        <f t="array" ref="AD614">_xlfn.IFS(E614&gt;=60,"Senior ",E614&gt;=18,"Adult",E614&gt;=0,"Child")</f>
        <v>Adult</v>
      </c>
      <c r="AE614" s="80" t="str">
        <f t="shared" si="124"/>
        <v>July</v>
      </c>
      <c r="AF614" s="80" t="str">
        <f t="shared" si="125"/>
        <v>00613</v>
      </c>
      <c r="AG614" s="80" t="str">
        <f t="shared" si="126"/>
        <v>Esther-Female</v>
      </c>
      <c r="AH614" s="85">
        <f t="shared" si="128"/>
        <v>112153.55602395827</v>
      </c>
    </row>
    <row r="615" spans="1:34" x14ac:dyDescent="0.3">
      <c r="A615" s="83">
        <v>45823</v>
      </c>
      <c r="B615" s="80" t="s">
        <v>2488</v>
      </c>
      <c r="C615" s="80" t="s">
        <v>1863</v>
      </c>
      <c r="D615" s="80" t="s">
        <v>1847</v>
      </c>
      <c r="E615" s="80">
        <v>15</v>
      </c>
      <c r="F615" s="80" t="s">
        <v>1832</v>
      </c>
      <c r="G615" s="80" t="s">
        <v>1833</v>
      </c>
      <c r="H615" s="80" t="s">
        <v>1834</v>
      </c>
      <c r="I615" s="80" t="s">
        <v>1861</v>
      </c>
      <c r="J615" s="80" t="s">
        <v>1848</v>
      </c>
      <c r="K615" s="80">
        <v>4</v>
      </c>
      <c r="L615" s="85">
        <v>47506</v>
      </c>
      <c r="M615" s="80">
        <v>0</v>
      </c>
      <c r="N615" s="80">
        <v>7.5</v>
      </c>
      <c r="O615" s="80" t="s">
        <v>384</v>
      </c>
      <c r="P615" s="80" t="s">
        <v>1844</v>
      </c>
      <c r="Q615" s="80" t="s">
        <v>649</v>
      </c>
      <c r="R615" s="85">
        <f t="shared" si="117"/>
        <v>190024</v>
      </c>
      <c r="S615" s="85">
        <f t="shared" si="118"/>
        <v>0</v>
      </c>
      <c r="T615" s="85">
        <f t="shared" si="119"/>
        <v>190024</v>
      </c>
      <c r="U615" s="80">
        <f t="shared" si="120"/>
        <v>14251.8</v>
      </c>
      <c r="V615" s="85">
        <f t="shared" si="121"/>
        <v>204275.8</v>
      </c>
      <c r="W615" s="81">
        <v>7.4999999999999997E-2</v>
      </c>
      <c r="X615" s="85">
        <f t="shared" si="129"/>
        <v>14251.8</v>
      </c>
      <c r="Y615" s="80">
        <v>2000</v>
      </c>
      <c r="Z615" s="85">
        <f t="shared" si="127"/>
        <v>206275.8</v>
      </c>
      <c r="AA615" s="80" t="str" cm="1">
        <f t="array" ref="AA615">_xlfn.IFS(V615&gt;=150000,"High Cost",V615&gt;=0,"Normal Cost")</f>
        <v>High Cost</v>
      </c>
      <c r="AB615" s="85">
        <f t="shared" si="122"/>
        <v>20427.580000000002</v>
      </c>
      <c r="AC615" s="84">
        <f t="shared" si="123"/>
        <v>183848.21999999997</v>
      </c>
      <c r="AD615" s="80" t="str" cm="1">
        <f t="array" ref="AD615">_xlfn.IFS(E615&gt;=60,"Senior ",E615&gt;=18,"Adult",E615&gt;=0,"Child")</f>
        <v>Child</v>
      </c>
      <c r="AE615" s="80" t="str">
        <f t="shared" si="124"/>
        <v>June</v>
      </c>
      <c r="AF615" s="80" t="str">
        <f t="shared" si="125"/>
        <v>00614</v>
      </c>
      <c r="AG615" s="80" t="str">
        <f t="shared" si="126"/>
        <v>Esther-Male</v>
      </c>
      <c r="AH615" s="85">
        <f t="shared" si="128"/>
        <v>112153.55602395827</v>
      </c>
    </row>
    <row r="616" spans="1:34" x14ac:dyDescent="0.3">
      <c r="A616" s="83">
        <v>45837</v>
      </c>
      <c r="B616" s="80" t="s">
        <v>2489</v>
      </c>
      <c r="C616" s="80" t="s">
        <v>1882</v>
      </c>
      <c r="D616" s="80" t="s">
        <v>1847</v>
      </c>
      <c r="E616" s="80">
        <v>61</v>
      </c>
      <c r="F616" s="80" t="s">
        <v>1840</v>
      </c>
      <c r="G616" s="80" t="s">
        <v>1890</v>
      </c>
      <c r="H616" s="80" t="s">
        <v>1891</v>
      </c>
      <c r="I616" s="80" t="s">
        <v>1861</v>
      </c>
      <c r="J616" s="80" t="s">
        <v>1836</v>
      </c>
      <c r="K616" s="80">
        <v>4</v>
      </c>
      <c r="L616" s="85">
        <v>67698</v>
      </c>
      <c r="M616" s="80">
        <v>10</v>
      </c>
      <c r="N616" s="80">
        <v>7.5</v>
      </c>
      <c r="O616" s="80" t="s">
        <v>372</v>
      </c>
      <c r="P616" s="80" t="s">
        <v>1837</v>
      </c>
      <c r="Q616" s="80" t="s">
        <v>649</v>
      </c>
      <c r="R616" s="85">
        <f t="shared" si="117"/>
        <v>270792</v>
      </c>
      <c r="S616" s="85">
        <f t="shared" si="118"/>
        <v>27079.200000000001</v>
      </c>
      <c r="T616" s="85">
        <f t="shared" si="119"/>
        <v>243712.8</v>
      </c>
      <c r="U616" s="80">
        <f t="shared" si="120"/>
        <v>18278.46</v>
      </c>
      <c r="V616" s="85">
        <f t="shared" si="121"/>
        <v>261991.25999999998</v>
      </c>
      <c r="W616" s="81">
        <v>7.4999999999999997E-2</v>
      </c>
      <c r="X616" s="85">
        <f t="shared" si="129"/>
        <v>18278.46</v>
      </c>
      <c r="Y616" s="80">
        <v>2000</v>
      </c>
      <c r="Z616" s="85">
        <f t="shared" si="127"/>
        <v>263991.26</v>
      </c>
      <c r="AA616" s="80" t="str" cm="1">
        <f t="array" ref="AA616">_xlfn.IFS(V616&gt;=150000,"High Cost",V616&gt;=0,"Normal Cost")</f>
        <v>High Cost</v>
      </c>
      <c r="AB616" s="85">
        <f t="shared" si="122"/>
        <v>0</v>
      </c>
      <c r="AC616" s="84">
        <f t="shared" si="123"/>
        <v>261991.25999999998</v>
      </c>
      <c r="AD616" s="80" t="str" cm="1">
        <f t="array" ref="AD616">_xlfn.IFS(E616&gt;=60,"Senior ",E616&gt;=18,"Adult",E616&gt;=0,"Child")</f>
        <v xml:space="preserve">Senior </v>
      </c>
      <c r="AE616" s="80" t="str">
        <f t="shared" si="124"/>
        <v>June</v>
      </c>
      <c r="AF616" s="80" t="str">
        <f t="shared" si="125"/>
        <v>00615</v>
      </c>
      <c r="AG616" s="80" t="str">
        <f t="shared" si="126"/>
        <v>Ifeanyi-Male</v>
      </c>
      <c r="AH616" s="85">
        <f t="shared" si="128"/>
        <v>112153.55602395827</v>
      </c>
    </row>
    <row r="617" spans="1:34" x14ac:dyDescent="0.3">
      <c r="A617" s="83">
        <v>45813</v>
      </c>
      <c r="B617" s="80" t="s">
        <v>2490</v>
      </c>
      <c r="C617" s="80" t="s">
        <v>1830</v>
      </c>
      <c r="D617" s="80" t="s">
        <v>1831</v>
      </c>
      <c r="E617" s="80">
        <v>26</v>
      </c>
      <c r="F617" s="80" t="s">
        <v>1840</v>
      </c>
      <c r="G617" s="80" t="s">
        <v>1841</v>
      </c>
      <c r="H617" s="80" t="s">
        <v>1842</v>
      </c>
      <c r="I617" s="80" t="s">
        <v>1835</v>
      </c>
      <c r="J617" s="80" t="s">
        <v>1836</v>
      </c>
      <c r="K617" s="80">
        <v>1</v>
      </c>
      <c r="L617" s="85">
        <v>33250</v>
      </c>
      <c r="M617" s="80">
        <v>0</v>
      </c>
      <c r="N617" s="80">
        <v>7.5</v>
      </c>
      <c r="O617" s="80" t="s">
        <v>392</v>
      </c>
      <c r="P617" s="80" t="s">
        <v>1852</v>
      </c>
      <c r="Q617" s="80" t="s">
        <v>643</v>
      </c>
      <c r="R617" s="85">
        <f t="shared" si="117"/>
        <v>33250</v>
      </c>
      <c r="S617" s="85">
        <f t="shared" si="118"/>
        <v>0</v>
      </c>
      <c r="T617" s="85">
        <f t="shared" si="119"/>
        <v>33250</v>
      </c>
      <c r="U617" s="80">
        <f t="shared" si="120"/>
        <v>2493.75</v>
      </c>
      <c r="V617" s="85">
        <f t="shared" si="121"/>
        <v>35743.75</v>
      </c>
      <c r="W617" s="81">
        <v>7.4999999999999997E-2</v>
      </c>
      <c r="X617" s="85">
        <f t="shared" si="129"/>
        <v>2493.75</v>
      </c>
      <c r="Y617" s="80">
        <v>2000</v>
      </c>
      <c r="Z617" s="85">
        <f t="shared" si="127"/>
        <v>37743.75</v>
      </c>
      <c r="AA617" s="80" t="str" cm="1">
        <f t="array" ref="AA617">_xlfn.IFS(V617&gt;=150000,"High Cost",V617&gt;=0,"Normal Cost")</f>
        <v>Normal Cost</v>
      </c>
      <c r="AB617" s="85">
        <f t="shared" si="122"/>
        <v>0</v>
      </c>
      <c r="AC617" s="84">
        <f t="shared" si="123"/>
        <v>35743.75</v>
      </c>
      <c r="AD617" s="80" t="str" cm="1">
        <f t="array" ref="AD617">_xlfn.IFS(E617&gt;=60,"Senior ",E617&gt;=18,"Adult",E617&gt;=0,"Child")</f>
        <v>Adult</v>
      </c>
      <c r="AE617" s="80" t="str">
        <f t="shared" si="124"/>
        <v>June</v>
      </c>
      <c r="AF617" s="80" t="str">
        <f t="shared" si="125"/>
        <v>00616</v>
      </c>
      <c r="AG617" s="80" t="str">
        <f t="shared" si="126"/>
        <v>Joy-Female</v>
      </c>
      <c r="AH617" s="85">
        <f t="shared" si="128"/>
        <v>112153.55602395827</v>
      </c>
    </row>
    <row r="618" spans="1:34" x14ac:dyDescent="0.3">
      <c r="A618" s="83">
        <v>45850</v>
      </c>
      <c r="B618" s="80" t="s">
        <v>2491</v>
      </c>
      <c r="C618" s="80" t="s">
        <v>106</v>
      </c>
      <c r="D618" s="80" t="s">
        <v>1847</v>
      </c>
      <c r="E618" s="80">
        <v>66</v>
      </c>
      <c r="F618" s="80" t="s">
        <v>1840</v>
      </c>
      <c r="G618" s="80" t="s">
        <v>1890</v>
      </c>
      <c r="H618" s="80" t="s">
        <v>1891</v>
      </c>
      <c r="I618" s="80" t="s">
        <v>1851</v>
      </c>
      <c r="J618" s="80" t="s">
        <v>1836</v>
      </c>
      <c r="K618" s="80">
        <v>2</v>
      </c>
      <c r="L618" s="85">
        <v>35148</v>
      </c>
      <c r="M618" s="80">
        <v>10</v>
      </c>
      <c r="N618" s="80">
        <v>7.5</v>
      </c>
      <c r="O618" s="80" t="s">
        <v>384</v>
      </c>
      <c r="P618" s="80" t="s">
        <v>1844</v>
      </c>
      <c r="Q618" s="80" t="s">
        <v>665</v>
      </c>
      <c r="R618" s="85">
        <f t="shared" si="117"/>
        <v>70296</v>
      </c>
      <c r="S618" s="85">
        <f t="shared" si="118"/>
        <v>7029.6</v>
      </c>
      <c r="T618" s="85">
        <f t="shared" si="119"/>
        <v>63266.400000000001</v>
      </c>
      <c r="U618" s="80">
        <f t="shared" si="120"/>
        <v>4744.9799999999996</v>
      </c>
      <c r="V618" s="85">
        <f t="shared" si="121"/>
        <v>68011.38</v>
      </c>
      <c r="W618" s="81">
        <v>7.4999999999999997E-2</v>
      </c>
      <c r="X618" s="85">
        <f t="shared" si="129"/>
        <v>4744.9799999999996</v>
      </c>
      <c r="Y618" s="80">
        <v>2000</v>
      </c>
      <c r="Z618" s="85">
        <f t="shared" si="127"/>
        <v>70011.38</v>
      </c>
      <c r="AA618" s="80" t="str" cm="1">
        <f t="array" ref="AA618">_xlfn.IFS(V618&gt;=150000,"High Cost",V618&gt;=0,"Normal Cost")</f>
        <v>Normal Cost</v>
      </c>
      <c r="AB618" s="85">
        <f t="shared" si="122"/>
        <v>6801.1380000000008</v>
      </c>
      <c r="AC618" s="84">
        <f t="shared" si="123"/>
        <v>61210.242000000006</v>
      </c>
      <c r="AD618" s="80" t="str" cm="1">
        <f t="array" ref="AD618">_xlfn.IFS(E618&gt;=60,"Senior ",E618&gt;=18,"Adult",E618&gt;=0,"Child")</f>
        <v xml:space="preserve">Senior </v>
      </c>
      <c r="AE618" s="80" t="str">
        <f t="shared" si="124"/>
        <v>July</v>
      </c>
      <c r="AF618" s="80" t="str">
        <f t="shared" si="125"/>
        <v>00617</v>
      </c>
      <c r="AG618" s="80" t="str">
        <f t="shared" si="126"/>
        <v>Aisha-Male</v>
      </c>
      <c r="AH618" s="85">
        <f t="shared" si="128"/>
        <v>112153.55602395827</v>
      </c>
    </row>
    <row r="619" spans="1:34" x14ac:dyDescent="0.3">
      <c r="A619" s="83">
        <v>45825</v>
      </c>
      <c r="B619" s="80" t="s">
        <v>2492</v>
      </c>
      <c r="C619" s="80" t="s">
        <v>1880</v>
      </c>
      <c r="D619" s="80" t="s">
        <v>1847</v>
      </c>
      <c r="E619" s="80">
        <v>63</v>
      </c>
      <c r="F619" s="80" t="s">
        <v>1855</v>
      </c>
      <c r="G619" s="80" t="s">
        <v>1856</v>
      </c>
      <c r="H619" s="80" t="s">
        <v>1857</v>
      </c>
      <c r="I619" s="80" t="s">
        <v>1861</v>
      </c>
      <c r="J619" s="80" t="s">
        <v>1848</v>
      </c>
      <c r="K619" s="80">
        <v>5</v>
      </c>
      <c r="L619" s="85">
        <v>5934</v>
      </c>
      <c r="M619" s="80">
        <v>15</v>
      </c>
      <c r="N619" s="80">
        <v>7.5</v>
      </c>
      <c r="O619" s="80" t="s">
        <v>384</v>
      </c>
      <c r="P619" s="80" t="s">
        <v>1837</v>
      </c>
      <c r="Q619" s="80" t="s">
        <v>643</v>
      </c>
      <c r="R619" s="85">
        <f t="shared" si="117"/>
        <v>29670</v>
      </c>
      <c r="S619" s="85">
        <f t="shared" si="118"/>
        <v>4450.5</v>
      </c>
      <c r="T619" s="85">
        <f t="shared" si="119"/>
        <v>25219.5</v>
      </c>
      <c r="U619" s="80">
        <f t="shared" si="120"/>
        <v>1891.4624999999999</v>
      </c>
      <c r="V619" s="85">
        <f t="shared" si="121"/>
        <v>27110.962500000001</v>
      </c>
      <c r="W619" s="81">
        <v>7.4999999999999997E-2</v>
      </c>
      <c r="X619" s="85">
        <f t="shared" si="129"/>
        <v>1891.4624999999999</v>
      </c>
      <c r="Y619" s="80">
        <v>2000</v>
      </c>
      <c r="Z619" s="85">
        <f t="shared" si="127"/>
        <v>29110.962500000001</v>
      </c>
      <c r="AA619" s="80" t="str" cm="1">
        <f t="array" ref="AA619">_xlfn.IFS(V619&gt;=150000,"High Cost",V619&gt;=0,"Normal Cost")</f>
        <v>Normal Cost</v>
      </c>
      <c r="AB619" s="85">
        <f t="shared" si="122"/>
        <v>0</v>
      </c>
      <c r="AC619" s="84">
        <f t="shared" si="123"/>
        <v>27110.962500000001</v>
      </c>
      <c r="AD619" s="80" t="str" cm="1">
        <f t="array" ref="AD619">_xlfn.IFS(E619&gt;=60,"Senior ",E619&gt;=18,"Adult",E619&gt;=0,"Child")</f>
        <v xml:space="preserve">Senior </v>
      </c>
      <c r="AE619" s="80" t="str">
        <f t="shared" si="124"/>
        <v>June</v>
      </c>
      <c r="AF619" s="80" t="str">
        <f t="shared" si="125"/>
        <v>00618</v>
      </c>
      <c r="AG619" s="80" t="str">
        <f t="shared" si="126"/>
        <v>Daniel-Male</v>
      </c>
      <c r="AH619" s="85">
        <f t="shared" si="128"/>
        <v>112153.55602395827</v>
      </c>
    </row>
    <row r="620" spans="1:34" x14ac:dyDescent="0.3">
      <c r="A620" s="83">
        <v>45855</v>
      </c>
      <c r="B620" s="80" t="s">
        <v>2493</v>
      </c>
      <c r="C620" s="80" t="s">
        <v>1839</v>
      </c>
      <c r="D620" s="80" t="s">
        <v>1847</v>
      </c>
      <c r="E620" s="80">
        <v>82</v>
      </c>
      <c r="F620" s="80" t="s">
        <v>1872</v>
      </c>
      <c r="G620" s="80" t="s">
        <v>1873</v>
      </c>
      <c r="H620" s="80" t="s">
        <v>1874</v>
      </c>
      <c r="I620" s="80" t="s">
        <v>1866</v>
      </c>
      <c r="J620" s="80" t="s">
        <v>1848</v>
      </c>
      <c r="K620" s="80">
        <v>4</v>
      </c>
      <c r="L620" s="85">
        <v>22650</v>
      </c>
      <c r="M620" s="80">
        <v>15</v>
      </c>
      <c r="N620" s="80">
        <v>7.5</v>
      </c>
      <c r="O620" s="80" t="s">
        <v>392</v>
      </c>
      <c r="P620" s="80" t="s">
        <v>1852</v>
      </c>
      <c r="Q620" s="80" t="s">
        <v>665</v>
      </c>
      <c r="R620" s="85">
        <f t="shared" si="117"/>
        <v>90600</v>
      </c>
      <c r="S620" s="85">
        <f t="shared" si="118"/>
        <v>13590</v>
      </c>
      <c r="T620" s="85">
        <f t="shared" si="119"/>
        <v>77010</v>
      </c>
      <c r="U620" s="80">
        <f t="shared" si="120"/>
        <v>5775.75</v>
      </c>
      <c r="V620" s="85">
        <f t="shared" si="121"/>
        <v>82785.75</v>
      </c>
      <c r="W620" s="81">
        <v>7.4999999999999997E-2</v>
      </c>
      <c r="X620" s="85">
        <f t="shared" si="129"/>
        <v>5775.75</v>
      </c>
      <c r="Y620" s="80">
        <v>2000</v>
      </c>
      <c r="Z620" s="85">
        <f t="shared" si="127"/>
        <v>84785.75</v>
      </c>
      <c r="AA620" s="80" t="str" cm="1">
        <f t="array" ref="AA620">_xlfn.IFS(V620&gt;=150000,"High Cost",V620&gt;=0,"Normal Cost")</f>
        <v>Normal Cost</v>
      </c>
      <c r="AB620" s="85">
        <f t="shared" si="122"/>
        <v>0</v>
      </c>
      <c r="AC620" s="84">
        <f t="shared" si="123"/>
        <v>82785.75</v>
      </c>
      <c r="AD620" s="80" t="str" cm="1">
        <f t="array" ref="AD620">_xlfn.IFS(E620&gt;=60,"Senior ",E620&gt;=18,"Adult",E620&gt;=0,"Child")</f>
        <v xml:space="preserve">Senior </v>
      </c>
      <c r="AE620" s="80" t="str">
        <f t="shared" si="124"/>
        <v>July</v>
      </c>
      <c r="AF620" s="80" t="str">
        <f t="shared" si="125"/>
        <v>00619</v>
      </c>
      <c r="AG620" s="80" t="str">
        <f t="shared" si="126"/>
        <v>Bello-Male</v>
      </c>
      <c r="AH620" s="85">
        <f t="shared" si="128"/>
        <v>112153.55602395827</v>
      </c>
    </row>
    <row r="621" spans="1:34" x14ac:dyDescent="0.3">
      <c r="A621" s="83">
        <v>45819</v>
      </c>
      <c r="B621" s="80" t="s">
        <v>2494</v>
      </c>
      <c r="C621" s="80" t="s">
        <v>1830</v>
      </c>
      <c r="D621" s="80" t="s">
        <v>1831</v>
      </c>
      <c r="E621" s="80">
        <v>11</v>
      </c>
      <c r="F621" s="80" t="s">
        <v>1864</v>
      </c>
      <c r="G621" s="80" t="s">
        <v>1868</v>
      </c>
      <c r="H621" s="80" t="s">
        <v>1869</v>
      </c>
      <c r="I621" s="80" t="s">
        <v>1861</v>
      </c>
      <c r="J621" s="80" t="s">
        <v>1858</v>
      </c>
      <c r="K621" s="80">
        <v>1</v>
      </c>
      <c r="L621" s="85">
        <v>53840</v>
      </c>
      <c r="M621" s="80">
        <v>0</v>
      </c>
      <c r="N621" s="80">
        <v>7.5</v>
      </c>
      <c r="O621" s="80" t="s">
        <v>384</v>
      </c>
      <c r="P621" s="80" t="s">
        <v>1852</v>
      </c>
      <c r="Q621" s="80" t="s">
        <v>643</v>
      </c>
      <c r="R621" s="85">
        <f t="shared" si="117"/>
        <v>53840</v>
      </c>
      <c r="S621" s="85">
        <f t="shared" si="118"/>
        <v>0</v>
      </c>
      <c r="T621" s="85">
        <f t="shared" si="119"/>
        <v>53840</v>
      </c>
      <c r="U621" s="80">
        <f t="shared" si="120"/>
        <v>4038</v>
      </c>
      <c r="V621" s="85">
        <f t="shared" si="121"/>
        <v>57878</v>
      </c>
      <c r="W621" s="81">
        <v>7.4999999999999997E-2</v>
      </c>
      <c r="X621" s="85">
        <f t="shared" si="129"/>
        <v>4038</v>
      </c>
      <c r="Y621" s="80">
        <v>2000</v>
      </c>
      <c r="Z621" s="85">
        <f t="shared" si="127"/>
        <v>59878</v>
      </c>
      <c r="AA621" s="80" t="str" cm="1">
        <f t="array" ref="AA621">_xlfn.IFS(V621&gt;=150000,"High Cost",V621&gt;=0,"Normal Cost")</f>
        <v>Normal Cost</v>
      </c>
      <c r="AB621" s="85">
        <f t="shared" si="122"/>
        <v>0</v>
      </c>
      <c r="AC621" s="84">
        <f t="shared" si="123"/>
        <v>57878</v>
      </c>
      <c r="AD621" s="80" t="str" cm="1">
        <f t="array" ref="AD621">_xlfn.IFS(E621&gt;=60,"Senior ",E621&gt;=18,"Adult",E621&gt;=0,"Child")</f>
        <v>Child</v>
      </c>
      <c r="AE621" s="80" t="str">
        <f t="shared" si="124"/>
        <v>June</v>
      </c>
      <c r="AF621" s="80" t="str">
        <f t="shared" si="125"/>
        <v>00620</v>
      </c>
      <c r="AG621" s="80" t="str">
        <f t="shared" si="126"/>
        <v>Joy-Female</v>
      </c>
      <c r="AH621" s="85">
        <f t="shared" si="128"/>
        <v>112153.55602395827</v>
      </c>
    </row>
    <row r="622" spans="1:34" x14ac:dyDescent="0.3">
      <c r="A622" s="83">
        <v>45823</v>
      </c>
      <c r="B622" s="80" t="s">
        <v>2495</v>
      </c>
      <c r="C622" s="80" t="s">
        <v>1880</v>
      </c>
      <c r="D622" s="80" t="s">
        <v>1847</v>
      </c>
      <c r="E622" s="80">
        <v>49</v>
      </c>
      <c r="F622" s="80" t="s">
        <v>1864</v>
      </c>
      <c r="G622" s="80" t="s">
        <v>1865</v>
      </c>
      <c r="H622" s="80" t="s">
        <v>1842</v>
      </c>
      <c r="I622" s="80" t="s">
        <v>1866</v>
      </c>
      <c r="J622" s="80" t="s">
        <v>1848</v>
      </c>
      <c r="K622" s="80">
        <v>4</v>
      </c>
      <c r="L622" s="85">
        <v>42053</v>
      </c>
      <c r="M622" s="80">
        <v>5</v>
      </c>
      <c r="N622" s="80">
        <v>7.5</v>
      </c>
      <c r="O622" s="80" t="s">
        <v>384</v>
      </c>
      <c r="P622" s="80" t="s">
        <v>1844</v>
      </c>
      <c r="Q622" s="80" t="s">
        <v>636</v>
      </c>
      <c r="R622" s="85">
        <f t="shared" si="117"/>
        <v>168212</v>
      </c>
      <c r="S622" s="85">
        <f t="shared" si="118"/>
        <v>8410.6</v>
      </c>
      <c r="T622" s="85">
        <f t="shared" si="119"/>
        <v>159801.4</v>
      </c>
      <c r="U622" s="80">
        <f t="shared" si="120"/>
        <v>11985.105</v>
      </c>
      <c r="V622" s="85">
        <f t="shared" si="121"/>
        <v>171786.505</v>
      </c>
      <c r="W622" s="81">
        <v>7.4999999999999997E-2</v>
      </c>
      <c r="X622" s="85">
        <f t="shared" si="129"/>
        <v>11985.105</v>
      </c>
      <c r="Y622" s="80">
        <v>2000</v>
      </c>
      <c r="Z622" s="85">
        <f t="shared" si="127"/>
        <v>173786.505</v>
      </c>
      <c r="AA622" s="80" t="str" cm="1">
        <f t="array" ref="AA622">_xlfn.IFS(V622&gt;=150000,"High Cost",V622&gt;=0,"Normal Cost")</f>
        <v>High Cost</v>
      </c>
      <c r="AB622" s="85">
        <f t="shared" si="122"/>
        <v>17178.6505</v>
      </c>
      <c r="AC622" s="84">
        <f t="shared" si="123"/>
        <v>154607.85450000002</v>
      </c>
      <c r="AD622" s="80" t="str" cm="1">
        <f t="array" ref="AD622">_xlfn.IFS(E622&gt;=60,"Senior ",E622&gt;=18,"Adult",E622&gt;=0,"Child")</f>
        <v>Adult</v>
      </c>
      <c r="AE622" s="80" t="str">
        <f t="shared" si="124"/>
        <v>June</v>
      </c>
      <c r="AF622" s="80" t="str">
        <f t="shared" si="125"/>
        <v>00621</v>
      </c>
      <c r="AG622" s="80" t="str">
        <f t="shared" si="126"/>
        <v>Daniel-Male</v>
      </c>
      <c r="AH622" s="85">
        <f t="shared" si="128"/>
        <v>112153.55602395827</v>
      </c>
    </row>
    <row r="623" spans="1:34" x14ac:dyDescent="0.3">
      <c r="A623" s="83">
        <v>45821</v>
      </c>
      <c r="B623" s="80" t="s">
        <v>2496</v>
      </c>
      <c r="C623" s="80" t="s">
        <v>1882</v>
      </c>
      <c r="D623" s="80" t="s">
        <v>1831</v>
      </c>
      <c r="E623" s="80">
        <v>36</v>
      </c>
      <c r="F623" s="80" t="s">
        <v>1855</v>
      </c>
      <c r="G623" s="80" t="s">
        <v>1856</v>
      </c>
      <c r="H623" s="80" t="s">
        <v>1857</v>
      </c>
      <c r="I623" s="80" t="s">
        <v>1851</v>
      </c>
      <c r="J623" s="80" t="s">
        <v>1848</v>
      </c>
      <c r="K623" s="80">
        <v>4</v>
      </c>
      <c r="L623" s="85">
        <v>47294</v>
      </c>
      <c r="M623" s="80">
        <v>0</v>
      </c>
      <c r="N623" s="80">
        <v>7.5</v>
      </c>
      <c r="O623" s="80" t="s">
        <v>372</v>
      </c>
      <c r="P623" s="80" t="s">
        <v>1844</v>
      </c>
      <c r="Q623" s="80" t="s">
        <v>649</v>
      </c>
      <c r="R623" s="85">
        <f t="shared" si="117"/>
        <v>189176</v>
      </c>
      <c r="S623" s="85">
        <f t="shared" si="118"/>
        <v>0</v>
      </c>
      <c r="T623" s="85">
        <f t="shared" si="119"/>
        <v>189176</v>
      </c>
      <c r="U623" s="80">
        <f t="shared" si="120"/>
        <v>14188.199999999999</v>
      </c>
      <c r="V623" s="85">
        <f t="shared" si="121"/>
        <v>203364.2</v>
      </c>
      <c r="W623" s="81">
        <v>7.4999999999999997E-2</v>
      </c>
      <c r="X623" s="85">
        <f t="shared" si="129"/>
        <v>14188.199999999999</v>
      </c>
      <c r="Y623" s="80">
        <v>2000</v>
      </c>
      <c r="Z623" s="85">
        <f t="shared" si="127"/>
        <v>205364.2</v>
      </c>
      <c r="AA623" s="80" t="str" cm="1">
        <f t="array" ref="AA623">_xlfn.IFS(V623&gt;=150000,"High Cost",V623&gt;=0,"Normal Cost")</f>
        <v>High Cost</v>
      </c>
      <c r="AB623" s="85">
        <f t="shared" si="122"/>
        <v>20336.420000000002</v>
      </c>
      <c r="AC623" s="84">
        <f t="shared" si="123"/>
        <v>183027.78</v>
      </c>
      <c r="AD623" s="80" t="str" cm="1">
        <f t="array" ref="AD623">_xlfn.IFS(E623&gt;=60,"Senior ",E623&gt;=18,"Adult",E623&gt;=0,"Child")</f>
        <v>Adult</v>
      </c>
      <c r="AE623" s="80" t="str">
        <f t="shared" si="124"/>
        <v>June</v>
      </c>
      <c r="AF623" s="80" t="str">
        <f t="shared" si="125"/>
        <v>00622</v>
      </c>
      <c r="AG623" s="80" t="str">
        <f t="shared" si="126"/>
        <v>Ifeanyi-Female</v>
      </c>
      <c r="AH623" s="85">
        <f t="shared" si="128"/>
        <v>112153.55602395827</v>
      </c>
    </row>
    <row r="624" spans="1:34" x14ac:dyDescent="0.3">
      <c r="A624" s="83">
        <v>45819</v>
      </c>
      <c r="B624" s="80" t="s">
        <v>2497</v>
      </c>
      <c r="C624" s="80" t="s">
        <v>1871</v>
      </c>
      <c r="D624" s="80" t="s">
        <v>1831</v>
      </c>
      <c r="E624" s="80">
        <v>8</v>
      </c>
      <c r="F624" s="80" t="s">
        <v>1872</v>
      </c>
      <c r="G624" s="80" t="s">
        <v>1873</v>
      </c>
      <c r="H624" s="80" t="s">
        <v>1874</v>
      </c>
      <c r="I624" s="80" t="s">
        <v>1843</v>
      </c>
      <c r="J624" s="80" t="s">
        <v>1848</v>
      </c>
      <c r="K624" s="80">
        <v>5</v>
      </c>
      <c r="L624" s="85">
        <v>60462</v>
      </c>
      <c r="M624" s="80">
        <v>0</v>
      </c>
      <c r="N624" s="80">
        <v>7.5</v>
      </c>
      <c r="O624" s="80" t="s">
        <v>372</v>
      </c>
      <c r="P624" s="80" t="s">
        <v>1852</v>
      </c>
      <c r="Q624" s="80" t="s">
        <v>665</v>
      </c>
      <c r="R624" s="85">
        <f t="shared" si="117"/>
        <v>302310</v>
      </c>
      <c r="S624" s="85">
        <f t="shared" si="118"/>
        <v>0</v>
      </c>
      <c r="T624" s="85">
        <f t="shared" si="119"/>
        <v>302310</v>
      </c>
      <c r="U624" s="80">
        <f t="shared" si="120"/>
        <v>22673.25</v>
      </c>
      <c r="V624" s="85">
        <f t="shared" si="121"/>
        <v>324983.25</v>
      </c>
      <c r="W624" s="81">
        <v>7.4999999999999997E-2</v>
      </c>
      <c r="X624" s="85">
        <f t="shared" si="129"/>
        <v>22673.25</v>
      </c>
      <c r="Y624" s="80">
        <v>2000</v>
      </c>
      <c r="Z624" s="85">
        <f t="shared" si="127"/>
        <v>326983.25</v>
      </c>
      <c r="AA624" s="80" t="str" cm="1">
        <f t="array" ref="AA624">_xlfn.IFS(V624&gt;=150000,"High Cost",V624&gt;=0,"Normal Cost")</f>
        <v>High Cost</v>
      </c>
      <c r="AB624" s="85">
        <f t="shared" si="122"/>
        <v>0</v>
      </c>
      <c r="AC624" s="84">
        <f t="shared" si="123"/>
        <v>324983.25</v>
      </c>
      <c r="AD624" s="80" t="str" cm="1">
        <f t="array" ref="AD624">_xlfn.IFS(E624&gt;=60,"Senior ",E624&gt;=18,"Adult",E624&gt;=0,"Child")</f>
        <v>Child</v>
      </c>
      <c r="AE624" s="80" t="str">
        <f t="shared" si="124"/>
        <v>June</v>
      </c>
      <c r="AF624" s="80" t="str">
        <f t="shared" si="125"/>
        <v>00623</v>
      </c>
      <c r="AG624" s="80" t="str">
        <f t="shared" si="126"/>
        <v>Farouk-Female</v>
      </c>
      <c r="AH624" s="85">
        <f t="shared" si="128"/>
        <v>112153.55602395827</v>
      </c>
    </row>
    <row r="625" spans="1:34" x14ac:dyDescent="0.3">
      <c r="A625" s="83">
        <v>45814</v>
      </c>
      <c r="B625" s="80" t="s">
        <v>2498</v>
      </c>
      <c r="C625" s="80" t="s">
        <v>1863</v>
      </c>
      <c r="D625" s="80" t="s">
        <v>1831</v>
      </c>
      <c r="E625" s="80">
        <v>29</v>
      </c>
      <c r="F625" s="80" t="s">
        <v>1840</v>
      </c>
      <c r="G625" s="80" t="s">
        <v>1890</v>
      </c>
      <c r="H625" s="80" t="s">
        <v>1891</v>
      </c>
      <c r="I625" s="80" t="s">
        <v>1866</v>
      </c>
      <c r="J625" s="80" t="s">
        <v>1848</v>
      </c>
      <c r="K625" s="80">
        <v>2</v>
      </c>
      <c r="L625" s="85">
        <v>12478</v>
      </c>
      <c r="M625" s="80">
        <v>15</v>
      </c>
      <c r="N625" s="80">
        <v>7.5</v>
      </c>
      <c r="O625" s="80" t="s">
        <v>384</v>
      </c>
      <c r="P625" s="80" t="s">
        <v>1837</v>
      </c>
      <c r="Q625" s="80" t="s">
        <v>643</v>
      </c>
      <c r="R625" s="85">
        <f t="shared" si="117"/>
        <v>24956</v>
      </c>
      <c r="S625" s="85">
        <f t="shared" si="118"/>
        <v>3743.3999999999996</v>
      </c>
      <c r="T625" s="85">
        <f t="shared" si="119"/>
        <v>21212.6</v>
      </c>
      <c r="U625" s="80">
        <f t="shared" si="120"/>
        <v>1590.9449999999999</v>
      </c>
      <c r="V625" s="85">
        <f t="shared" si="121"/>
        <v>22803.544999999998</v>
      </c>
      <c r="W625" s="81">
        <v>7.4999999999999997E-2</v>
      </c>
      <c r="X625" s="85">
        <f t="shared" si="129"/>
        <v>1590.9449999999999</v>
      </c>
      <c r="Y625" s="80">
        <v>2000</v>
      </c>
      <c r="Z625" s="85">
        <f t="shared" si="127"/>
        <v>24803.544999999998</v>
      </c>
      <c r="AA625" s="80" t="str" cm="1">
        <f t="array" ref="AA625">_xlfn.IFS(V625&gt;=150000,"High Cost",V625&gt;=0,"Normal Cost")</f>
        <v>Normal Cost</v>
      </c>
      <c r="AB625" s="85">
        <f t="shared" si="122"/>
        <v>0</v>
      </c>
      <c r="AC625" s="84">
        <f t="shared" si="123"/>
        <v>22803.544999999998</v>
      </c>
      <c r="AD625" s="80" t="str" cm="1">
        <f t="array" ref="AD625">_xlfn.IFS(E625&gt;=60,"Senior ",E625&gt;=18,"Adult",E625&gt;=0,"Child")</f>
        <v>Adult</v>
      </c>
      <c r="AE625" s="80" t="str">
        <f t="shared" si="124"/>
        <v>June</v>
      </c>
      <c r="AF625" s="80" t="str">
        <f t="shared" si="125"/>
        <v>00624</v>
      </c>
      <c r="AG625" s="80" t="str">
        <f t="shared" si="126"/>
        <v>Esther-Female</v>
      </c>
      <c r="AH625" s="85">
        <f t="shared" si="128"/>
        <v>112153.55602395827</v>
      </c>
    </row>
    <row r="626" spans="1:34" x14ac:dyDescent="0.3">
      <c r="A626" s="83">
        <v>45836</v>
      </c>
      <c r="B626" s="80" t="s">
        <v>2499</v>
      </c>
      <c r="C626" s="80" t="s">
        <v>1882</v>
      </c>
      <c r="D626" s="80" t="s">
        <v>1847</v>
      </c>
      <c r="E626" s="80">
        <v>36</v>
      </c>
      <c r="F626" s="80" t="s">
        <v>1848</v>
      </c>
      <c r="G626" s="80" t="s">
        <v>1849</v>
      </c>
      <c r="H626" s="80" t="s">
        <v>1850</v>
      </c>
      <c r="I626" s="80" t="s">
        <v>1861</v>
      </c>
      <c r="J626" s="80" t="s">
        <v>1848</v>
      </c>
      <c r="K626" s="80">
        <v>1</v>
      </c>
      <c r="L626" s="85">
        <v>29942</v>
      </c>
      <c r="M626" s="80">
        <v>10</v>
      </c>
      <c r="N626" s="80">
        <v>7.5</v>
      </c>
      <c r="O626" s="80" t="s">
        <v>384</v>
      </c>
      <c r="P626" s="80" t="s">
        <v>1837</v>
      </c>
      <c r="Q626" s="80" t="s">
        <v>649</v>
      </c>
      <c r="R626" s="85">
        <f t="shared" si="117"/>
        <v>29942</v>
      </c>
      <c r="S626" s="85">
        <f t="shared" si="118"/>
        <v>2994.2000000000003</v>
      </c>
      <c r="T626" s="85">
        <f t="shared" si="119"/>
        <v>26947.8</v>
      </c>
      <c r="U626" s="80">
        <f t="shared" si="120"/>
        <v>2021.0849999999998</v>
      </c>
      <c r="V626" s="85">
        <f t="shared" si="121"/>
        <v>28968.884999999998</v>
      </c>
      <c r="W626" s="81">
        <v>7.4999999999999997E-2</v>
      </c>
      <c r="X626" s="85">
        <f t="shared" si="129"/>
        <v>2021.0849999999998</v>
      </c>
      <c r="Y626" s="80">
        <v>2000</v>
      </c>
      <c r="Z626" s="85">
        <f t="shared" si="127"/>
        <v>30968.884999999998</v>
      </c>
      <c r="AA626" s="80" t="str" cm="1">
        <f t="array" ref="AA626">_xlfn.IFS(V626&gt;=150000,"High Cost",V626&gt;=0,"Normal Cost")</f>
        <v>Normal Cost</v>
      </c>
      <c r="AB626" s="85">
        <f t="shared" si="122"/>
        <v>0</v>
      </c>
      <c r="AC626" s="84">
        <f t="shared" si="123"/>
        <v>28968.884999999998</v>
      </c>
      <c r="AD626" s="80" t="str" cm="1">
        <f t="array" ref="AD626">_xlfn.IFS(E626&gt;=60,"Senior ",E626&gt;=18,"Adult",E626&gt;=0,"Child")</f>
        <v>Adult</v>
      </c>
      <c r="AE626" s="80" t="str">
        <f t="shared" si="124"/>
        <v>June</v>
      </c>
      <c r="AF626" s="80" t="str">
        <f t="shared" si="125"/>
        <v>00625</v>
      </c>
      <c r="AG626" s="80" t="str">
        <f t="shared" si="126"/>
        <v>Ifeanyi-Male</v>
      </c>
      <c r="AH626" s="85">
        <f t="shared" si="128"/>
        <v>112153.55602395827</v>
      </c>
    </row>
    <row r="627" spans="1:34" x14ac:dyDescent="0.3">
      <c r="A627" s="83">
        <v>45868</v>
      </c>
      <c r="B627" s="80" t="s">
        <v>2500</v>
      </c>
      <c r="C627" s="80" t="s">
        <v>1846</v>
      </c>
      <c r="D627" s="80" t="s">
        <v>1831</v>
      </c>
      <c r="E627" s="80">
        <v>71</v>
      </c>
      <c r="F627" s="80" t="s">
        <v>1832</v>
      </c>
      <c r="G627" s="80" t="s">
        <v>1833</v>
      </c>
      <c r="H627" s="80" t="s">
        <v>1834</v>
      </c>
      <c r="I627" s="80" t="s">
        <v>1835</v>
      </c>
      <c r="J627" s="80" t="s">
        <v>1858</v>
      </c>
      <c r="K627" s="80">
        <v>5</v>
      </c>
      <c r="L627" s="85">
        <v>17405</v>
      </c>
      <c r="M627" s="80">
        <v>0</v>
      </c>
      <c r="N627" s="80">
        <v>7.5</v>
      </c>
      <c r="O627" s="80" t="s">
        <v>392</v>
      </c>
      <c r="P627" s="80" t="s">
        <v>1852</v>
      </c>
      <c r="Q627" s="80" t="s">
        <v>643</v>
      </c>
      <c r="R627" s="85">
        <f t="shared" si="117"/>
        <v>87025</v>
      </c>
      <c r="S627" s="85">
        <f t="shared" si="118"/>
        <v>0</v>
      </c>
      <c r="T627" s="85">
        <f t="shared" si="119"/>
        <v>87025</v>
      </c>
      <c r="U627" s="80">
        <f t="shared" si="120"/>
        <v>6526.875</v>
      </c>
      <c r="V627" s="85">
        <f t="shared" si="121"/>
        <v>93551.875</v>
      </c>
      <c r="W627" s="81">
        <v>7.4999999999999997E-2</v>
      </c>
      <c r="X627" s="85">
        <f t="shared" si="129"/>
        <v>6526.875</v>
      </c>
      <c r="Y627" s="80">
        <v>2000</v>
      </c>
      <c r="Z627" s="85">
        <f t="shared" si="127"/>
        <v>95551.875</v>
      </c>
      <c r="AA627" s="80" t="str" cm="1">
        <f t="array" ref="AA627">_xlfn.IFS(V627&gt;=150000,"High Cost",V627&gt;=0,"Normal Cost")</f>
        <v>Normal Cost</v>
      </c>
      <c r="AB627" s="85">
        <f t="shared" si="122"/>
        <v>0</v>
      </c>
      <c r="AC627" s="84">
        <f t="shared" si="123"/>
        <v>93551.875</v>
      </c>
      <c r="AD627" s="80" t="str" cm="1">
        <f t="array" ref="AD627">_xlfn.IFS(E627&gt;=60,"Senior ",E627&gt;=18,"Adult",E627&gt;=0,"Child")</f>
        <v xml:space="preserve">Senior </v>
      </c>
      <c r="AE627" s="80" t="str">
        <f t="shared" si="124"/>
        <v>July</v>
      </c>
      <c r="AF627" s="80" t="str">
        <f t="shared" si="125"/>
        <v>00626</v>
      </c>
      <c r="AG627" s="80" t="str">
        <f t="shared" si="126"/>
        <v>Hauwa-Female</v>
      </c>
      <c r="AH627" s="85">
        <f t="shared" si="128"/>
        <v>112153.55602395827</v>
      </c>
    </row>
    <row r="628" spans="1:34" x14ac:dyDescent="0.3">
      <c r="A628" s="83">
        <v>45850</v>
      </c>
      <c r="B628" s="80" t="s">
        <v>2501</v>
      </c>
      <c r="C628" s="80" t="s">
        <v>1877</v>
      </c>
      <c r="D628" s="80" t="s">
        <v>1847</v>
      </c>
      <c r="E628" s="80">
        <v>26</v>
      </c>
      <c r="F628" s="80" t="s">
        <v>1872</v>
      </c>
      <c r="G628" s="80" t="s">
        <v>1873</v>
      </c>
      <c r="H628" s="80" t="s">
        <v>1874</v>
      </c>
      <c r="I628" s="80" t="s">
        <v>1835</v>
      </c>
      <c r="J628" s="80" t="s">
        <v>1848</v>
      </c>
      <c r="K628" s="80">
        <v>2</v>
      </c>
      <c r="L628" s="85">
        <v>65839</v>
      </c>
      <c r="M628" s="80">
        <v>0</v>
      </c>
      <c r="N628" s="80">
        <v>7.5</v>
      </c>
      <c r="O628" s="80" t="s">
        <v>392</v>
      </c>
      <c r="P628" s="80" t="s">
        <v>1844</v>
      </c>
      <c r="Q628" s="80" t="s">
        <v>665</v>
      </c>
      <c r="R628" s="85">
        <f t="shared" si="117"/>
        <v>131678</v>
      </c>
      <c r="S628" s="85">
        <f t="shared" si="118"/>
        <v>0</v>
      </c>
      <c r="T628" s="85">
        <f t="shared" si="119"/>
        <v>131678</v>
      </c>
      <c r="U628" s="80">
        <f t="shared" si="120"/>
        <v>9875.85</v>
      </c>
      <c r="V628" s="85">
        <f t="shared" si="121"/>
        <v>141553.85</v>
      </c>
      <c r="W628" s="81">
        <v>7.4999999999999997E-2</v>
      </c>
      <c r="X628" s="85">
        <f t="shared" si="129"/>
        <v>9875.85</v>
      </c>
      <c r="Y628" s="80">
        <v>2000</v>
      </c>
      <c r="Z628" s="85">
        <f t="shared" si="127"/>
        <v>143553.85</v>
      </c>
      <c r="AA628" s="80" t="str" cm="1">
        <f t="array" ref="AA628">_xlfn.IFS(V628&gt;=150000,"High Cost",V628&gt;=0,"Normal Cost")</f>
        <v>Normal Cost</v>
      </c>
      <c r="AB628" s="85">
        <f t="shared" si="122"/>
        <v>14155.385000000002</v>
      </c>
      <c r="AC628" s="84">
        <f t="shared" si="123"/>
        <v>127398.465</v>
      </c>
      <c r="AD628" s="80" t="str" cm="1">
        <f t="array" ref="AD628">_xlfn.IFS(E628&gt;=60,"Senior ",E628&gt;=18,"Adult",E628&gt;=0,"Child")</f>
        <v>Adult</v>
      </c>
      <c r="AE628" s="80" t="str">
        <f t="shared" si="124"/>
        <v>July</v>
      </c>
      <c r="AF628" s="80" t="str">
        <f t="shared" si="125"/>
        <v>00627</v>
      </c>
      <c r="AG628" s="80" t="str">
        <f t="shared" si="126"/>
        <v>Chiamaka-Male</v>
      </c>
      <c r="AH628" s="85">
        <f t="shared" si="128"/>
        <v>112153.55602395827</v>
      </c>
    </row>
    <row r="629" spans="1:34" x14ac:dyDescent="0.3">
      <c r="A629" s="83">
        <v>45831</v>
      </c>
      <c r="B629" s="80" t="s">
        <v>2502</v>
      </c>
      <c r="C629" s="80" t="s">
        <v>1882</v>
      </c>
      <c r="D629" s="80" t="s">
        <v>1831</v>
      </c>
      <c r="E629" s="80">
        <v>7</v>
      </c>
      <c r="F629" s="80" t="s">
        <v>1832</v>
      </c>
      <c r="G629" s="80" t="s">
        <v>1833</v>
      </c>
      <c r="H629" s="80" t="s">
        <v>1834</v>
      </c>
      <c r="I629" s="80" t="s">
        <v>1861</v>
      </c>
      <c r="J629" s="80" t="s">
        <v>1836</v>
      </c>
      <c r="K629" s="80">
        <v>3</v>
      </c>
      <c r="L629" s="85">
        <v>62632</v>
      </c>
      <c r="M629" s="80">
        <v>5</v>
      </c>
      <c r="N629" s="80">
        <v>7.5</v>
      </c>
      <c r="O629" s="80" t="s">
        <v>392</v>
      </c>
      <c r="P629" s="80" t="s">
        <v>1844</v>
      </c>
      <c r="Q629" s="80" t="s">
        <v>643</v>
      </c>
      <c r="R629" s="85">
        <f t="shared" si="117"/>
        <v>187896</v>
      </c>
      <c r="S629" s="85">
        <f t="shared" si="118"/>
        <v>9394.8000000000011</v>
      </c>
      <c r="T629" s="85">
        <f t="shared" si="119"/>
        <v>178501.2</v>
      </c>
      <c r="U629" s="80">
        <f t="shared" si="120"/>
        <v>13387.59</v>
      </c>
      <c r="V629" s="85">
        <f t="shared" si="121"/>
        <v>191888.79</v>
      </c>
      <c r="W629" s="81">
        <v>7.4999999999999997E-2</v>
      </c>
      <c r="X629" s="85">
        <f t="shared" si="129"/>
        <v>13387.59</v>
      </c>
      <c r="Y629" s="80">
        <v>2000</v>
      </c>
      <c r="Z629" s="85">
        <f t="shared" si="127"/>
        <v>193888.79</v>
      </c>
      <c r="AA629" s="80" t="str" cm="1">
        <f t="array" ref="AA629">_xlfn.IFS(V629&gt;=150000,"High Cost",V629&gt;=0,"Normal Cost")</f>
        <v>High Cost</v>
      </c>
      <c r="AB629" s="85">
        <f t="shared" si="122"/>
        <v>19188.879000000001</v>
      </c>
      <c r="AC629" s="84">
        <f t="shared" si="123"/>
        <v>172699.91100000002</v>
      </c>
      <c r="AD629" s="80" t="str" cm="1">
        <f t="array" ref="AD629">_xlfn.IFS(E629&gt;=60,"Senior ",E629&gt;=18,"Adult",E629&gt;=0,"Child")</f>
        <v>Child</v>
      </c>
      <c r="AE629" s="80" t="str">
        <f t="shared" si="124"/>
        <v>June</v>
      </c>
      <c r="AF629" s="80" t="str">
        <f t="shared" si="125"/>
        <v>00628</v>
      </c>
      <c r="AG629" s="80" t="str">
        <f t="shared" si="126"/>
        <v>Ifeanyi-Female</v>
      </c>
      <c r="AH629" s="85">
        <f t="shared" si="128"/>
        <v>112153.55602395827</v>
      </c>
    </row>
    <row r="630" spans="1:34" x14ac:dyDescent="0.3">
      <c r="A630" s="83">
        <v>45841</v>
      </c>
      <c r="B630" s="80" t="s">
        <v>2503</v>
      </c>
      <c r="C630" s="80" t="s">
        <v>1882</v>
      </c>
      <c r="D630" s="80" t="s">
        <v>1847</v>
      </c>
      <c r="E630" s="80">
        <v>36</v>
      </c>
      <c r="F630" s="80" t="s">
        <v>1855</v>
      </c>
      <c r="G630" s="80" t="s">
        <v>1878</v>
      </c>
      <c r="H630" s="80" t="s">
        <v>1857</v>
      </c>
      <c r="I630" s="80" t="s">
        <v>1861</v>
      </c>
      <c r="J630" s="80" t="s">
        <v>1836</v>
      </c>
      <c r="K630" s="80">
        <v>4</v>
      </c>
      <c r="L630" s="85">
        <v>57641</v>
      </c>
      <c r="M630" s="80">
        <v>0</v>
      </c>
      <c r="N630" s="80">
        <v>7.5</v>
      </c>
      <c r="O630" s="80" t="s">
        <v>392</v>
      </c>
      <c r="P630" s="80" t="s">
        <v>1837</v>
      </c>
      <c r="Q630" s="80" t="s">
        <v>649</v>
      </c>
      <c r="R630" s="85">
        <f t="shared" si="117"/>
        <v>230564</v>
      </c>
      <c r="S630" s="85">
        <f t="shared" si="118"/>
        <v>0</v>
      </c>
      <c r="T630" s="85">
        <f t="shared" si="119"/>
        <v>230564</v>
      </c>
      <c r="U630" s="80">
        <f t="shared" si="120"/>
        <v>17292.3</v>
      </c>
      <c r="V630" s="85">
        <f t="shared" si="121"/>
        <v>247856.3</v>
      </c>
      <c r="W630" s="81">
        <v>7.4999999999999997E-2</v>
      </c>
      <c r="X630" s="85">
        <f t="shared" si="129"/>
        <v>17292.3</v>
      </c>
      <c r="Y630" s="80">
        <v>2000</v>
      </c>
      <c r="Z630" s="85">
        <f t="shared" si="127"/>
        <v>249856.3</v>
      </c>
      <c r="AA630" s="80" t="str" cm="1">
        <f t="array" ref="AA630">_xlfn.IFS(V630&gt;=150000,"High Cost",V630&gt;=0,"Normal Cost")</f>
        <v>High Cost</v>
      </c>
      <c r="AB630" s="85">
        <f t="shared" si="122"/>
        <v>0</v>
      </c>
      <c r="AC630" s="84">
        <f t="shared" si="123"/>
        <v>247856.3</v>
      </c>
      <c r="AD630" s="80" t="str" cm="1">
        <f t="array" ref="AD630">_xlfn.IFS(E630&gt;=60,"Senior ",E630&gt;=18,"Adult",E630&gt;=0,"Child")</f>
        <v>Adult</v>
      </c>
      <c r="AE630" s="80" t="str">
        <f t="shared" si="124"/>
        <v>July</v>
      </c>
      <c r="AF630" s="80" t="str">
        <f t="shared" si="125"/>
        <v>00629</v>
      </c>
      <c r="AG630" s="80" t="str">
        <f t="shared" si="126"/>
        <v>Ifeanyi-Male</v>
      </c>
      <c r="AH630" s="85">
        <f t="shared" si="128"/>
        <v>112153.55602395827</v>
      </c>
    </row>
    <row r="631" spans="1:34" x14ac:dyDescent="0.3">
      <c r="A631" s="83">
        <v>45817</v>
      </c>
      <c r="B631" s="80" t="s">
        <v>2504</v>
      </c>
      <c r="C631" s="80" t="s">
        <v>106</v>
      </c>
      <c r="D631" s="80" t="s">
        <v>1847</v>
      </c>
      <c r="E631" s="80">
        <v>31</v>
      </c>
      <c r="F631" s="80" t="s">
        <v>1872</v>
      </c>
      <c r="G631" s="80" t="s">
        <v>1873</v>
      </c>
      <c r="H631" s="80" t="s">
        <v>1874</v>
      </c>
      <c r="I631" s="80" t="s">
        <v>1866</v>
      </c>
      <c r="J631" s="80" t="s">
        <v>1858</v>
      </c>
      <c r="K631" s="80">
        <v>1</v>
      </c>
      <c r="L631" s="85">
        <v>7094</v>
      </c>
      <c r="M631" s="80">
        <v>5</v>
      </c>
      <c r="N631" s="80">
        <v>7.5</v>
      </c>
      <c r="O631" s="80" t="s">
        <v>392</v>
      </c>
      <c r="P631" s="80" t="s">
        <v>1844</v>
      </c>
      <c r="Q631" s="80" t="s">
        <v>643</v>
      </c>
      <c r="R631" s="85">
        <f t="shared" si="117"/>
        <v>7094</v>
      </c>
      <c r="S631" s="85">
        <f t="shared" si="118"/>
        <v>354.70000000000005</v>
      </c>
      <c r="T631" s="85">
        <f t="shared" si="119"/>
        <v>6739.3</v>
      </c>
      <c r="U631" s="80">
        <f t="shared" si="120"/>
        <v>505.44749999999999</v>
      </c>
      <c r="V631" s="85">
        <f t="shared" si="121"/>
        <v>7244.7475000000004</v>
      </c>
      <c r="W631" s="81">
        <v>7.4999999999999997E-2</v>
      </c>
      <c r="X631" s="85">
        <f t="shared" si="129"/>
        <v>505.44749999999999</v>
      </c>
      <c r="Y631" s="80">
        <v>2000</v>
      </c>
      <c r="Z631" s="85">
        <f t="shared" si="127"/>
        <v>9244.7475000000013</v>
      </c>
      <c r="AA631" s="80" t="str" cm="1">
        <f t="array" ref="AA631">_xlfn.IFS(V631&gt;=150000,"High Cost",V631&gt;=0,"Normal Cost")</f>
        <v>Normal Cost</v>
      </c>
      <c r="AB631" s="85">
        <f t="shared" si="122"/>
        <v>724.47475000000009</v>
      </c>
      <c r="AC631" s="84">
        <f t="shared" si="123"/>
        <v>6520.2727500000001</v>
      </c>
      <c r="AD631" s="80" t="str" cm="1">
        <f t="array" ref="AD631">_xlfn.IFS(E631&gt;=60,"Senior ",E631&gt;=18,"Adult",E631&gt;=0,"Child")</f>
        <v>Adult</v>
      </c>
      <c r="AE631" s="80" t="str">
        <f t="shared" si="124"/>
        <v>June</v>
      </c>
      <c r="AF631" s="80" t="str">
        <f t="shared" si="125"/>
        <v>00630</v>
      </c>
      <c r="AG631" s="80" t="str">
        <f t="shared" si="126"/>
        <v>Aisha-Male</v>
      </c>
      <c r="AH631" s="85">
        <f t="shared" si="128"/>
        <v>112153.55602395827</v>
      </c>
    </row>
    <row r="632" spans="1:34" x14ac:dyDescent="0.3">
      <c r="A632" s="83">
        <v>45814</v>
      </c>
      <c r="B632" s="80" t="s">
        <v>2505</v>
      </c>
      <c r="C632" s="80" t="s">
        <v>1877</v>
      </c>
      <c r="D632" s="80" t="s">
        <v>1831</v>
      </c>
      <c r="E632" s="80">
        <v>12</v>
      </c>
      <c r="F632" s="80" t="s">
        <v>1855</v>
      </c>
      <c r="G632" s="80" t="s">
        <v>1878</v>
      </c>
      <c r="H632" s="80" t="s">
        <v>1857</v>
      </c>
      <c r="I632" s="80" t="s">
        <v>1843</v>
      </c>
      <c r="J632" s="80" t="s">
        <v>1836</v>
      </c>
      <c r="K632" s="80">
        <v>3</v>
      </c>
      <c r="L632" s="85">
        <v>54967</v>
      </c>
      <c r="M632" s="80">
        <v>0</v>
      </c>
      <c r="N632" s="80">
        <v>7.5</v>
      </c>
      <c r="O632" s="80" t="s">
        <v>372</v>
      </c>
      <c r="P632" s="80" t="s">
        <v>1852</v>
      </c>
      <c r="Q632" s="80" t="s">
        <v>636</v>
      </c>
      <c r="R632" s="85">
        <f t="shared" si="117"/>
        <v>164901</v>
      </c>
      <c r="S632" s="85">
        <f t="shared" si="118"/>
        <v>0</v>
      </c>
      <c r="T632" s="85">
        <f t="shared" si="119"/>
        <v>164901</v>
      </c>
      <c r="U632" s="80">
        <f t="shared" si="120"/>
        <v>12367.574999999999</v>
      </c>
      <c r="V632" s="85">
        <f t="shared" si="121"/>
        <v>177268.57500000001</v>
      </c>
      <c r="W632" s="81">
        <v>7.4999999999999997E-2</v>
      </c>
      <c r="X632" s="85">
        <f t="shared" si="129"/>
        <v>12367.574999999999</v>
      </c>
      <c r="Y632" s="80">
        <v>2000</v>
      </c>
      <c r="Z632" s="85">
        <f t="shared" si="127"/>
        <v>179268.57500000001</v>
      </c>
      <c r="AA632" s="80" t="str" cm="1">
        <f t="array" ref="AA632">_xlfn.IFS(V632&gt;=150000,"High Cost",V632&gt;=0,"Normal Cost")</f>
        <v>High Cost</v>
      </c>
      <c r="AB632" s="85">
        <f t="shared" si="122"/>
        <v>0</v>
      </c>
      <c r="AC632" s="84">
        <f t="shared" si="123"/>
        <v>177268.57500000001</v>
      </c>
      <c r="AD632" s="80" t="str" cm="1">
        <f t="array" ref="AD632">_xlfn.IFS(E632&gt;=60,"Senior ",E632&gt;=18,"Adult",E632&gt;=0,"Child")</f>
        <v>Child</v>
      </c>
      <c r="AE632" s="80" t="str">
        <f t="shared" si="124"/>
        <v>June</v>
      </c>
      <c r="AF632" s="80" t="str">
        <f t="shared" si="125"/>
        <v>00631</v>
      </c>
      <c r="AG632" s="80" t="str">
        <f t="shared" si="126"/>
        <v>Chiamaka-Female</v>
      </c>
      <c r="AH632" s="85">
        <f t="shared" si="128"/>
        <v>112153.55602395827</v>
      </c>
    </row>
    <row r="633" spans="1:34" x14ac:dyDescent="0.3">
      <c r="A633" s="83">
        <v>45839</v>
      </c>
      <c r="B633" s="80" t="s">
        <v>2506</v>
      </c>
      <c r="C633" s="80" t="s">
        <v>1877</v>
      </c>
      <c r="D633" s="80" t="s">
        <v>1847</v>
      </c>
      <c r="E633" s="80">
        <v>34</v>
      </c>
      <c r="F633" s="80" t="s">
        <v>1872</v>
      </c>
      <c r="G633" s="80" t="s">
        <v>1873</v>
      </c>
      <c r="H633" s="80" t="s">
        <v>1874</v>
      </c>
      <c r="I633" s="80" t="s">
        <v>1851</v>
      </c>
      <c r="J633" s="80" t="s">
        <v>1836</v>
      </c>
      <c r="K633" s="80">
        <v>2</v>
      </c>
      <c r="L633" s="85">
        <v>23130</v>
      </c>
      <c r="M633" s="80">
        <v>0</v>
      </c>
      <c r="N633" s="80">
        <v>7.5</v>
      </c>
      <c r="O633" s="80" t="s">
        <v>372</v>
      </c>
      <c r="P633" s="80" t="s">
        <v>1852</v>
      </c>
      <c r="Q633" s="80" t="s">
        <v>665</v>
      </c>
      <c r="R633" s="85">
        <f t="shared" si="117"/>
        <v>46260</v>
      </c>
      <c r="S633" s="85">
        <f t="shared" si="118"/>
        <v>0</v>
      </c>
      <c r="T633" s="85">
        <f t="shared" si="119"/>
        <v>46260</v>
      </c>
      <c r="U633" s="80">
        <f t="shared" si="120"/>
        <v>3469.5</v>
      </c>
      <c r="V633" s="85">
        <f t="shared" si="121"/>
        <v>49729.5</v>
      </c>
      <c r="W633" s="81">
        <v>7.4999999999999997E-2</v>
      </c>
      <c r="X633" s="85">
        <f t="shared" si="129"/>
        <v>3469.5</v>
      </c>
      <c r="Y633" s="80">
        <v>2000</v>
      </c>
      <c r="Z633" s="85">
        <f t="shared" si="127"/>
        <v>51729.5</v>
      </c>
      <c r="AA633" s="80" t="str" cm="1">
        <f t="array" ref="AA633">_xlfn.IFS(V633&gt;=150000,"High Cost",V633&gt;=0,"Normal Cost")</f>
        <v>Normal Cost</v>
      </c>
      <c r="AB633" s="85">
        <f t="shared" si="122"/>
        <v>0</v>
      </c>
      <c r="AC633" s="84">
        <f t="shared" si="123"/>
        <v>49729.5</v>
      </c>
      <c r="AD633" s="80" t="str" cm="1">
        <f t="array" ref="AD633">_xlfn.IFS(E633&gt;=60,"Senior ",E633&gt;=18,"Adult",E633&gt;=0,"Child")</f>
        <v>Adult</v>
      </c>
      <c r="AE633" s="80" t="str">
        <f t="shared" si="124"/>
        <v>July</v>
      </c>
      <c r="AF633" s="80" t="str">
        <f t="shared" si="125"/>
        <v>00632</v>
      </c>
      <c r="AG633" s="80" t="str">
        <f t="shared" si="126"/>
        <v>Chiamaka-Male</v>
      </c>
      <c r="AH633" s="85">
        <f t="shared" si="128"/>
        <v>112153.55602395827</v>
      </c>
    </row>
    <row r="634" spans="1:34" x14ac:dyDescent="0.3">
      <c r="A634" s="83">
        <v>45811</v>
      </c>
      <c r="B634" s="80" t="s">
        <v>2507</v>
      </c>
      <c r="C634" s="80" t="s">
        <v>106</v>
      </c>
      <c r="D634" s="80" t="s">
        <v>1831</v>
      </c>
      <c r="E634" s="80">
        <v>27</v>
      </c>
      <c r="F634" s="80" t="s">
        <v>1840</v>
      </c>
      <c r="G634" s="80" t="s">
        <v>1841</v>
      </c>
      <c r="H634" s="80" t="s">
        <v>1842</v>
      </c>
      <c r="I634" s="80" t="s">
        <v>1866</v>
      </c>
      <c r="J634" s="80" t="s">
        <v>1848</v>
      </c>
      <c r="K634" s="80">
        <v>4</v>
      </c>
      <c r="L634" s="85">
        <v>5114</v>
      </c>
      <c r="M634" s="80">
        <v>0</v>
      </c>
      <c r="N634" s="80">
        <v>7.5</v>
      </c>
      <c r="O634" s="80" t="s">
        <v>372</v>
      </c>
      <c r="P634" s="80" t="s">
        <v>1837</v>
      </c>
      <c r="Q634" s="80" t="s">
        <v>636</v>
      </c>
      <c r="R634" s="85">
        <f t="shared" si="117"/>
        <v>20456</v>
      </c>
      <c r="S634" s="85">
        <f t="shared" si="118"/>
        <v>0</v>
      </c>
      <c r="T634" s="85">
        <f t="shared" si="119"/>
        <v>20456</v>
      </c>
      <c r="U634" s="80">
        <f t="shared" si="120"/>
        <v>1534.2</v>
      </c>
      <c r="V634" s="85">
        <f t="shared" si="121"/>
        <v>21990.2</v>
      </c>
      <c r="W634" s="81">
        <v>7.4999999999999997E-2</v>
      </c>
      <c r="X634" s="85">
        <f t="shared" si="129"/>
        <v>1534.2</v>
      </c>
      <c r="Y634" s="80">
        <v>2000</v>
      </c>
      <c r="Z634" s="85">
        <f t="shared" si="127"/>
        <v>23990.2</v>
      </c>
      <c r="AA634" s="80" t="str" cm="1">
        <f t="array" ref="AA634">_xlfn.IFS(V634&gt;=150000,"High Cost",V634&gt;=0,"Normal Cost")</f>
        <v>Normal Cost</v>
      </c>
      <c r="AB634" s="85">
        <f t="shared" si="122"/>
        <v>0</v>
      </c>
      <c r="AC634" s="84">
        <f t="shared" si="123"/>
        <v>21990.2</v>
      </c>
      <c r="AD634" s="80" t="str" cm="1">
        <f t="array" ref="AD634">_xlfn.IFS(E634&gt;=60,"Senior ",E634&gt;=18,"Adult",E634&gt;=0,"Child")</f>
        <v>Adult</v>
      </c>
      <c r="AE634" s="80" t="str">
        <f t="shared" si="124"/>
        <v>June</v>
      </c>
      <c r="AF634" s="80" t="str">
        <f t="shared" si="125"/>
        <v>00633</v>
      </c>
      <c r="AG634" s="80" t="str">
        <f t="shared" si="126"/>
        <v>Aisha-Female</v>
      </c>
      <c r="AH634" s="85">
        <f t="shared" si="128"/>
        <v>112153.55602395827</v>
      </c>
    </row>
    <row r="635" spans="1:34" x14ac:dyDescent="0.3">
      <c r="A635" s="83">
        <v>45861</v>
      </c>
      <c r="B635" s="80" t="s">
        <v>2508</v>
      </c>
      <c r="C635" s="80" t="s">
        <v>1830</v>
      </c>
      <c r="D635" s="80" t="s">
        <v>1831</v>
      </c>
      <c r="E635" s="80">
        <v>50</v>
      </c>
      <c r="F635" s="80" t="s">
        <v>1864</v>
      </c>
      <c r="G635" s="80" t="s">
        <v>1868</v>
      </c>
      <c r="H635" s="80" t="s">
        <v>1869</v>
      </c>
      <c r="I635" s="80" t="s">
        <v>1851</v>
      </c>
      <c r="J635" s="80" t="s">
        <v>1836</v>
      </c>
      <c r="K635" s="80">
        <v>3</v>
      </c>
      <c r="L635" s="85">
        <v>72798</v>
      </c>
      <c r="M635" s="80">
        <v>10</v>
      </c>
      <c r="N635" s="80">
        <v>7.5</v>
      </c>
      <c r="O635" s="80" t="s">
        <v>392</v>
      </c>
      <c r="P635" s="80" t="s">
        <v>1852</v>
      </c>
      <c r="Q635" s="80" t="s">
        <v>643</v>
      </c>
      <c r="R635" s="85">
        <f t="shared" si="117"/>
        <v>218394</v>
      </c>
      <c r="S635" s="85">
        <f t="shared" si="118"/>
        <v>21839.4</v>
      </c>
      <c r="T635" s="85">
        <f t="shared" si="119"/>
        <v>196554.6</v>
      </c>
      <c r="U635" s="80">
        <f t="shared" si="120"/>
        <v>14741.594999999999</v>
      </c>
      <c r="V635" s="85">
        <f t="shared" si="121"/>
        <v>211296.19500000001</v>
      </c>
      <c r="W635" s="81">
        <v>7.4999999999999997E-2</v>
      </c>
      <c r="X635" s="85">
        <f t="shared" si="129"/>
        <v>14741.594999999999</v>
      </c>
      <c r="Y635" s="80">
        <v>2000</v>
      </c>
      <c r="Z635" s="85">
        <f t="shared" si="127"/>
        <v>213296.19500000001</v>
      </c>
      <c r="AA635" s="80" t="str" cm="1">
        <f t="array" ref="AA635">_xlfn.IFS(V635&gt;=150000,"High Cost",V635&gt;=0,"Normal Cost")</f>
        <v>High Cost</v>
      </c>
      <c r="AB635" s="85">
        <f t="shared" si="122"/>
        <v>0</v>
      </c>
      <c r="AC635" s="84">
        <f t="shared" si="123"/>
        <v>211296.19500000001</v>
      </c>
      <c r="AD635" s="80" t="str" cm="1">
        <f t="array" ref="AD635">_xlfn.IFS(E635&gt;=60,"Senior ",E635&gt;=18,"Adult",E635&gt;=0,"Child")</f>
        <v>Adult</v>
      </c>
      <c r="AE635" s="80" t="str">
        <f t="shared" si="124"/>
        <v>July</v>
      </c>
      <c r="AF635" s="80" t="str">
        <f t="shared" si="125"/>
        <v>00634</v>
      </c>
      <c r="AG635" s="80" t="str">
        <f t="shared" si="126"/>
        <v>Joy-Female</v>
      </c>
      <c r="AH635" s="85">
        <f t="shared" si="128"/>
        <v>112153.55602395827</v>
      </c>
    </row>
    <row r="636" spans="1:34" x14ac:dyDescent="0.3">
      <c r="A636" s="83">
        <v>45844</v>
      </c>
      <c r="B636" s="80" t="s">
        <v>2509</v>
      </c>
      <c r="C636" s="80" t="s">
        <v>1884</v>
      </c>
      <c r="D636" s="80" t="s">
        <v>1831</v>
      </c>
      <c r="E636" s="80">
        <v>73</v>
      </c>
      <c r="F636" s="80" t="s">
        <v>1840</v>
      </c>
      <c r="G636" s="80" t="s">
        <v>1841</v>
      </c>
      <c r="H636" s="80" t="s">
        <v>1842</v>
      </c>
      <c r="I636" s="80" t="s">
        <v>1861</v>
      </c>
      <c r="J636" s="80" t="s">
        <v>1836</v>
      </c>
      <c r="K636" s="80">
        <v>5</v>
      </c>
      <c r="L636" s="85">
        <v>12788</v>
      </c>
      <c r="M636" s="80">
        <v>5</v>
      </c>
      <c r="N636" s="80">
        <v>7.5</v>
      </c>
      <c r="O636" s="80" t="s">
        <v>372</v>
      </c>
      <c r="P636" s="80" t="s">
        <v>1852</v>
      </c>
      <c r="Q636" s="80" t="s">
        <v>665</v>
      </c>
      <c r="R636" s="85">
        <f t="shared" si="117"/>
        <v>63940</v>
      </c>
      <c r="S636" s="85">
        <f t="shared" si="118"/>
        <v>3197</v>
      </c>
      <c r="T636" s="85">
        <f t="shared" si="119"/>
        <v>60743</v>
      </c>
      <c r="U636" s="80">
        <f t="shared" si="120"/>
        <v>4555.7249999999995</v>
      </c>
      <c r="V636" s="85">
        <f t="shared" si="121"/>
        <v>65298.724999999999</v>
      </c>
      <c r="W636" s="81">
        <v>7.4999999999999997E-2</v>
      </c>
      <c r="X636" s="85">
        <f t="shared" si="129"/>
        <v>4555.7249999999995</v>
      </c>
      <c r="Y636" s="80">
        <v>2000</v>
      </c>
      <c r="Z636" s="85">
        <f t="shared" si="127"/>
        <v>67298.725000000006</v>
      </c>
      <c r="AA636" s="80" t="str" cm="1">
        <f t="array" ref="AA636">_xlfn.IFS(V636&gt;=150000,"High Cost",V636&gt;=0,"Normal Cost")</f>
        <v>Normal Cost</v>
      </c>
      <c r="AB636" s="85">
        <f t="shared" si="122"/>
        <v>0</v>
      </c>
      <c r="AC636" s="84">
        <f t="shared" si="123"/>
        <v>65298.724999999999</v>
      </c>
      <c r="AD636" s="80" t="str" cm="1">
        <f t="array" ref="AD636">_xlfn.IFS(E636&gt;=60,"Senior ",E636&gt;=18,"Adult",E636&gt;=0,"Child")</f>
        <v xml:space="preserve">Senior </v>
      </c>
      <c r="AE636" s="80" t="str">
        <f t="shared" si="124"/>
        <v>July</v>
      </c>
      <c r="AF636" s="80" t="str">
        <f t="shared" si="125"/>
        <v>00635</v>
      </c>
      <c r="AG636" s="80" t="str">
        <f t="shared" si="126"/>
        <v>Kabir-Female</v>
      </c>
      <c r="AH636" s="85">
        <f t="shared" si="128"/>
        <v>112153.55602395827</v>
      </c>
    </row>
    <row r="637" spans="1:34" x14ac:dyDescent="0.3">
      <c r="A637" s="83">
        <v>45838</v>
      </c>
      <c r="B637" s="80" t="s">
        <v>2510</v>
      </c>
      <c r="C637" s="80" t="s">
        <v>1882</v>
      </c>
      <c r="D637" s="80" t="s">
        <v>1847</v>
      </c>
      <c r="E637" s="80">
        <v>11</v>
      </c>
      <c r="F637" s="80" t="s">
        <v>1872</v>
      </c>
      <c r="G637" s="80" t="s">
        <v>1873</v>
      </c>
      <c r="H637" s="80" t="s">
        <v>1874</v>
      </c>
      <c r="I637" s="80" t="s">
        <v>1835</v>
      </c>
      <c r="J637" s="80" t="s">
        <v>1858</v>
      </c>
      <c r="K637" s="80">
        <v>1</v>
      </c>
      <c r="L637" s="85">
        <v>2014</v>
      </c>
      <c r="M637" s="80">
        <v>10</v>
      </c>
      <c r="N637" s="80">
        <v>7.5</v>
      </c>
      <c r="O637" s="80" t="s">
        <v>372</v>
      </c>
      <c r="P637" s="80" t="s">
        <v>1852</v>
      </c>
      <c r="Q637" s="80" t="s">
        <v>643</v>
      </c>
      <c r="R637" s="85">
        <f t="shared" si="117"/>
        <v>2014</v>
      </c>
      <c r="S637" s="85">
        <f t="shared" si="118"/>
        <v>201.4</v>
      </c>
      <c r="T637" s="85">
        <f t="shared" si="119"/>
        <v>1812.6</v>
      </c>
      <c r="U637" s="80">
        <f t="shared" si="120"/>
        <v>135.94499999999999</v>
      </c>
      <c r="V637" s="85">
        <f t="shared" si="121"/>
        <v>1948.5449999999998</v>
      </c>
      <c r="W637" s="81">
        <v>7.4999999999999997E-2</v>
      </c>
      <c r="X637" s="85">
        <f t="shared" si="129"/>
        <v>135.94499999999999</v>
      </c>
      <c r="Y637" s="80">
        <v>2000</v>
      </c>
      <c r="Z637" s="85">
        <f t="shared" si="127"/>
        <v>3948.5450000000001</v>
      </c>
      <c r="AA637" s="80" t="str" cm="1">
        <f t="array" ref="AA637">_xlfn.IFS(V637&gt;=150000,"High Cost",V637&gt;=0,"Normal Cost")</f>
        <v>Normal Cost</v>
      </c>
      <c r="AB637" s="85">
        <f t="shared" si="122"/>
        <v>0</v>
      </c>
      <c r="AC637" s="84">
        <f t="shared" si="123"/>
        <v>1948.5449999999998</v>
      </c>
      <c r="AD637" s="80" t="str" cm="1">
        <f t="array" ref="AD637">_xlfn.IFS(E637&gt;=60,"Senior ",E637&gt;=18,"Adult",E637&gt;=0,"Child")</f>
        <v>Child</v>
      </c>
      <c r="AE637" s="80" t="str">
        <f t="shared" si="124"/>
        <v>June</v>
      </c>
      <c r="AF637" s="80" t="str">
        <f t="shared" si="125"/>
        <v>00636</v>
      </c>
      <c r="AG637" s="80" t="str">
        <f t="shared" si="126"/>
        <v>Ifeanyi-Male</v>
      </c>
      <c r="AH637" s="85">
        <f t="shared" si="128"/>
        <v>112153.55602395827</v>
      </c>
    </row>
    <row r="638" spans="1:34" x14ac:dyDescent="0.3">
      <c r="A638" s="83">
        <v>45866</v>
      </c>
      <c r="B638" s="80" t="s">
        <v>2511</v>
      </c>
      <c r="C638" s="80" t="s">
        <v>1830</v>
      </c>
      <c r="D638" s="80" t="s">
        <v>1831</v>
      </c>
      <c r="E638" s="80">
        <v>64</v>
      </c>
      <c r="F638" s="80" t="s">
        <v>1855</v>
      </c>
      <c r="G638" s="80" t="s">
        <v>1856</v>
      </c>
      <c r="H638" s="80" t="s">
        <v>1857</v>
      </c>
      <c r="I638" s="80" t="s">
        <v>1835</v>
      </c>
      <c r="J638" s="80" t="s">
        <v>1858</v>
      </c>
      <c r="K638" s="80">
        <v>3</v>
      </c>
      <c r="L638" s="85">
        <v>23870</v>
      </c>
      <c r="M638" s="80">
        <v>15</v>
      </c>
      <c r="N638" s="80">
        <v>7.5</v>
      </c>
      <c r="O638" s="80" t="s">
        <v>392</v>
      </c>
      <c r="P638" s="80" t="s">
        <v>1837</v>
      </c>
      <c r="Q638" s="80" t="s">
        <v>636</v>
      </c>
      <c r="R638" s="85">
        <f t="shared" si="117"/>
        <v>71610</v>
      </c>
      <c r="S638" s="85">
        <f t="shared" si="118"/>
        <v>10741.5</v>
      </c>
      <c r="T638" s="85">
        <f t="shared" si="119"/>
        <v>60868.5</v>
      </c>
      <c r="U638" s="80">
        <f t="shared" si="120"/>
        <v>4565.1374999999998</v>
      </c>
      <c r="V638" s="85">
        <f t="shared" si="121"/>
        <v>65433.637499999997</v>
      </c>
      <c r="W638" s="81">
        <v>7.4999999999999997E-2</v>
      </c>
      <c r="X638" s="85">
        <f t="shared" si="129"/>
        <v>4565.1374999999998</v>
      </c>
      <c r="Y638" s="80">
        <v>2000</v>
      </c>
      <c r="Z638" s="85">
        <f t="shared" si="127"/>
        <v>67433.637499999997</v>
      </c>
      <c r="AA638" s="80" t="str" cm="1">
        <f t="array" ref="AA638">_xlfn.IFS(V638&gt;=150000,"High Cost",V638&gt;=0,"Normal Cost")</f>
        <v>Normal Cost</v>
      </c>
      <c r="AB638" s="85">
        <f t="shared" si="122"/>
        <v>0</v>
      </c>
      <c r="AC638" s="84">
        <f t="shared" si="123"/>
        <v>65433.637499999997</v>
      </c>
      <c r="AD638" s="80" t="str" cm="1">
        <f t="array" ref="AD638">_xlfn.IFS(E638&gt;=60,"Senior ",E638&gt;=18,"Adult",E638&gt;=0,"Child")</f>
        <v xml:space="preserve">Senior </v>
      </c>
      <c r="AE638" s="80" t="str">
        <f t="shared" si="124"/>
        <v>July</v>
      </c>
      <c r="AF638" s="80" t="str">
        <f t="shared" si="125"/>
        <v>00637</v>
      </c>
      <c r="AG638" s="80" t="str">
        <f t="shared" si="126"/>
        <v>Joy-Female</v>
      </c>
      <c r="AH638" s="85">
        <f t="shared" si="128"/>
        <v>112153.55602395827</v>
      </c>
    </row>
    <row r="639" spans="1:34" x14ac:dyDescent="0.3">
      <c r="A639" s="83">
        <v>45834</v>
      </c>
      <c r="B639" s="80" t="s">
        <v>2512</v>
      </c>
      <c r="C639" s="80" t="s">
        <v>1880</v>
      </c>
      <c r="D639" s="80" t="s">
        <v>1831</v>
      </c>
      <c r="E639" s="80">
        <v>72</v>
      </c>
      <c r="F639" s="80" t="s">
        <v>1832</v>
      </c>
      <c r="G639" s="80" t="s">
        <v>1860</v>
      </c>
      <c r="H639" s="80" t="s">
        <v>1834</v>
      </c>
      <c r="I639" s="80" t="s">
        <v>1861</v>
      </c>
      <c r="J639" s="80" t="s">
        <v>1836</v>
      </c>
      <c r="K639" s="80">
        <v>5</v>
      </c>
      <c r="L639" s="85">
        <v>60390</v>
      </c>
      <c r="M639" s="80">
        <v>15</v>
      </c>
      <c r="N639" s="80">
        <v>7.5</v>
      </c>
      <c r="O639" s="80" t="s">
        <v>392</v>
      </c>
      <c r="P639" s="80" t="s">
        <v>1852</v>
      </c>
      <c r="Q639" s="80" t="s">
        <v>636</v>
      </c>
      <c r="R639" s="85">
        <f t="shared" si="117"/>
        <v>301950</v>
      </c>
      <c r="S639" s="85">
        <f t="shared" si="118"/>
        <v>45292.5</v>
      </c>
      <c r="T639" s="85">
        <f t="shared" si="119"/>
        <v>256657.5</v>
      </c>
      <c r="U639" s="80">
        <f t="shared" si="120"/>
        <v>19249.3125</v>
      </c>
      <c r="V639" s="85">
        <f t="shared" si="121"/>
        <v>275906.8125</v>
      </c>
      <c r="W639" s="81">
        <v>7.4999999999999997E-2</v>
      </c>
      <c r="X639" s="85">
        <f t="shared" si="129"/>
        <v>19249.3125</v>
      </c>
      <c r="Y639" s="80">
        <v>2000</v>
      </c>
      <c r="Z639" s="85">
        <f t="shared" si="127"/>
        <v>277906.8125</v>
      </c>
      <c r="AA639" s="80" t="str" cm="1">
        <f t="array" ref="AA639">_xlfn.IFS(V639&gt;=150000,"High Cost",V639&gt;=0,"Normal Cost")</f>
        <v>High Cost</v>
      </c>
      <c r="AB639" s="85">
        <f t="shared" si="122"/>
        <v>0</v>
      </c>
      <c r="AC639" s="84">
        <f t="shared" si="123"/>
        <v>275906.8125</v>
      </c>
      <c r="AD639" s="80" t="str" cm="1">
        <f t="array" ref="AD639">_xlfn.IFS(E639&gt;=60,"Senior ",E639&gt;=18,"Adult",E639&gt;=0,"Child")</f>
        <v xml:space="preserve">Senior </v>
      </c>
      <c r="AE639" s="80" t="str">
        <f t="shared" si="124"/>
        <v>June</v>
      </c>
      <c r="AF639" s="80" t="str">
        <f t="shared" si="125"/>
        <v>00638</v>
      </c>
      <c r="AG639" s="80" t="str">
        <f t="shared" si="126"/>
        <v>Daniel-Female</v>
      </c>
      <c r="AH639" s="85">
        <f t="shared" si="128"/>
        <v>112153.55602395827</v>
      </c>
    </row>
    <row r="640" spans="1:34" x14ac:dyDescent="0.3">
      <c r="A640" s="83">
        <v>45811</v>
      </c>
      <c r="B640" s="80" t="s">
        <v>2513</v>
      </c>
      <c r="C640" s="80" t="s">
        <v>1877</v>
      </c>
      <c r="D640" s="80" t="s">
        <v>1847</v>
      </c>
      <c r="E640" s="80">
        <v>84</v>
      </c>
      <c r="F640" s="80" t="s">
        <v>1872</v>
      </c>
      <c r="G640" s="80" t="s">
        <v>1886</v>
      </c>
      <c r="H640" s="80" t="s">
        <v>1887</v>
      </c>
      <c r="I640" s="80" t="s">
        <v>1866</v>
      </c>
      <c r="J640" s="80" t="s">
        <v>1858</v>
      </c>
      <c r="K640" s="80">
        <v>5</v>
      </c>
      <c r="L640" s="85">
        <v>58667</v>
      </c>
      <c r="M640" s="80">
        <v>10</v>
      </c>
      <c r="N640" s="80">
        <v>7.5</v>
      </c>
      <c r="O640" s="80" t="s">
        <v>384</v>
      </c>
      <c r="P640" s="80" t="s">
        <v>1837</v>
      </c>
      <c r="Q640" s="80" t="s">
        <v>636</v>
      </c>
      <c r="R640" s="85">
        <f t="shared" si="117"/>
        <v>293335</v>
      </c>
      <c r="S640" s="85">
        <f t="shared" si="118"/>
        <v>29333.5</v>
      </c>
      <c r="T640" s="85">
        <f t="shared" si="119"/>
        <v>264001.5</v>
      </c>
      <c r="U640" s="80">
        <f t="shared" si="120"/>
        <v>19800.112499999999</v>
      </c>
      <c r="V640" s="85">
        <f t="shared" si="121"/>
        <v>283801.61249999999</v>
      </c>
      <c r="W640" s="81">
        <v>7.4999999999999997E-2</v>
      </c>
      <c r="X640" s="85">
        <f t="shared" si="129"/>
        <v>19800.112499999999</v>
      </c>
      <c r="Y640" s="80">
        <v>2000</v>
      </c>
      <c r="Z640" s="85">
        <f t="shared" si="127"/>
        <v>285801.61249999999</v>
      </c>
      <c r="AA640" s="80" t="str" cm="1">
        <f t="array" ref="AA640">_xlfn.IFS(V640&gt;=150000,"High Cost",V640&gt;=0,"Normal Cost")</f>
        <v>High Cost</v>
      </c>
      <c r="AB640" s="85">
        <f t="shared" si="122"/>
        <v>0</v>
      </c>
      <c r="AC640" s="84">
        <f t="shared" si="123"/>
        <v>283801.61249999999</v>
      </c>
      <c r="AD640" s="80" t="str" cm="1">
        <f t="array" ref="AD640">_xlfn.IFS(E640&gt;=60,"Senior ",E640&gt;=18,"Adult",E640&gt;=0,"Child")</f>
        <v xml:space="preserve">Senior </v>
      </c>
      <c r="AE640" s="80" t="str">
        <f t="shared" si="124"/>
        <v>June</v>
      </c>
      <c r="AF640" s="80" t="str">
        <f t="shared" si="125"/>
        <v>00639</v>
      </c>
      <c r="AG640" s="80" t="str">
        <f t="shared" si="126"/>
        <v>Chiamaka-Male</v>
      </c>
      <c r="AH640" s="85">
        <f t="shared" si="128"/>
        <v>112153.55602395827</v>
      </c>
    </row>
    <row r="641" spans="1:34" x14ac:dyDescent="0.3">
      <c r="A641" s="83">
        <v>45822</v>
      </c>
      <c r="B641" s="80" t="s">
        <v>2514</v>
      </c>
      <c r="C641" s="80" t="s">
        <v>1871</v>
      </c>
      <c r="D641" s="80" t="s">
        <v>1847</v>
      </c>
      <c r="E641" s="80">
        <v>16</v>
      </c>
      <c r="F641" s="80" t="s">
        <v>1872</v>
      </c>
      <c r="G641" s="80" t="s">
        <v>1886</v>
      </c>
      <c r="H641" s="80" t="s">
        <v>1887</v>
      </c>
      <c r="I641" s="80" t="s">
        <v>1861</v>
      </c>
      <c r="J641" s="80" t="s">
        <v>1848</v>
      </c>
      <c r="K641" s="80">
        <v>5</v>
      </c>
      <c r="L641" s="85">
        <v>38207</v>
      </c>
      <c r="M641" s="80">
        <v>5</v>
      </c>
      <c r="N641" s="80">
        <v>7.5</v>
      </c>
      <c r="O641" s="80" t="s">
        <v>372</v>
      </c>
      <c r="P641" s="80" t="s">
        <v>1837</v>
      </c>
      <c r="Q641" s="80" t="s">
        <v>649</v>
      </c>
      <c r="R641" s="85">
        <f t="shared" si="117"/>
        <v>191035</v>
      </c>
      <c r="S641" s="85">
        <f t="shared" si="118"/>
        <v>9551.75</v>
      </c>
      <c r="T641" s="85">
        <f t="shared" si="119"/>
        <v>181483.25</v>
      </c>
      <c r="U641" s="80">
        <f t="shared" si="120"/>
        <v>13611.24375</v>
      </c>
      <c r="V641" s="85">
        <f t="shared" si="121"/>
        <v>195094.49374999999</v>
      </c>
      <c r="W641" s="81">
        <v>7.4999999999999997E-2</v>
      </c>
      <c r="X641" s="85">
        <f t="shared" si="129"/>
        <v>13611.24375</v>
      </c>
      <c r="Y641" s="80">
        <v>2000</v>
      </c>
      <c r="Z641" s="85">
        <f t="shared" si="127"/>
        <v>197094.49374999999</v>
      </c>
      <c r="AA641" s="80" t="str" cm="1">
        <f t="array" ref="AA641">_xlfn.IFS(V641&gt;=150000,"High Cost",V641&gt;=0,"Normal Cost")</f>
        <v>High Cost</v>
      </c>
      <c r="AB641" s="85">
        <f t="shared" si="122"/>
        <v>0</v>
      </c>
      <c r="AC641" s="84">
        <f t="shared" si="123"/>
        <v>195094.49374999999</v>
      </c>
      <c r="AD641" s="80" t="str" cm="1">
        <f t="array" ref="AD641">_xlfn.IFS(E641&gt;=60,"Senior ",E641&gt;=18,"Adult",E641&gt;=0,"Child")</f>
        <v>Child</v>
      </c>
      <c r="AE641" s="80" t="str">
        <f t="shared" si="124"/>
        <v>June</v>
      </c>
      <c r="AF641" s="80" t="str">
        <f t="shared" si="125"/>
        <v>00640</v>
      </c>
      <c r="AG641" s="80" t="str">
        <f t="shared" si="126"/>
        <v>Farouk-Male</v>
      </c>
      <c r="AH641" s="85">
        <f t="shared" si="128"/>
        <v>112153.55602395827</v>
      </c>
    </row>
    <row r="642" spans="1:34" x14ac:dyDescent="0.3">
      <c r="A642" s="83">
        <v>45837</v>
      </c>
      <c r="B642" s="80" t="s">
        <v>2515</v>
      </c>
      <c r="C642" s="80" t="s">
        <v>1877</v>
      </c>
      <c r="D642" s="80" t="s">
        <v>1847</v>
      </c>
      <c r="E642" s="80">
        <v>62</v>
      </c>
      <c r="F642" s="80" t="s">
        <v>1855</v>
      </c>
      <c r="G642" s="80" t="s">
        <v>1856</v>
      </c>
      <c r="H642" s="80" t="s">
        <v>1857</v>
      </c>
      <c r="I642" s="80" t="s">
        <v>1851</v>
      </c>
      <c r="J642" s="80" t="s">
        <v>1848</v>
      </c>
      <c r="K642" s="80">
        <v>2</v>
      </c>
      <c r="L642" s="85">
        <v>36164</v>
      </c>
      <c r="M642" s="80">
        <v>10</v>
      </c>
      <c r="N642" s="80">
        <v>7.5</v>
      </c>
      <c r="O642" s="80" t="s">
        <v>384</v>
      </c>
      <c r="P642" s="80" t="s">
        <v>1852</v>
      </c>
      <c r="Q642" s="80" t="s">
        <v>643</v>
      </c>
      <c r="R642" s="85">
        <f t="shared" ref="R642:R705" si="130">SUM(K642*L642)</f>
        <v>72328</v>
      </c>
      <c r="S642" s="85">
        <f t="shared" ref="S642:S705" si="131">SUM(R642*M642%)</f>
        <v>7232.8</v>
      </c>
      <c r="T642" s="85">
        <f t="shared" ref="T642:T705" si="132">SUM(R642-S642)</f>
        <v>65095.199999999997</v>
      </c>
      <c r="U642" s="80">
        <f t="shared" ref="U642:U705" si="133">SUM(T642*N642%)</f>
        <v>4882.1399999999994</v>
      </c>
      <c r="V642" s="85">
        <f t="shared" ref="V642:V705" si="134">SUM(T642+U642)</f>
        <v>69977.34</v>
      </c>
      <c r="W642" s="81">
        <v>7.4999999999999997E-2</v>
      </c>
      <c r="X642" s="85">
        <f t="shared" si="129"/>
        <v>4882.1399999999994</v>
      </c>
      <c r="Y642" s="80">
        <v>2000</v>
      </c>
      <c r="Z642" s="85">
        <f t="shared" si="127"/>
        <v>71977.34</v>
      </c>
      <c r="AA642" s="80" t="str" cm="1">
        <f t="array" ref="AA642">_xlfn.IFS(V642&gt;=150000,"High Cost",V642&gt;=0,"Normal Cost")</f>
        <v>Normal Cost</v>
      </c>
      <c r="AB642" s="85">
        <f t="shared" ref="AB642:AB705" si="135">IF(P642="NHIS",10%*V642,0)</f>
        <v>0</v>
      </c>
      <c r="AC642" s="84">
        <f t="shared" ref="AC642:AC705" si="136">SUM(V642-AB642)</f>
        <v>69977.34</v>
      </c>
      <c r="AD642" s="80" t="str" cm="1">
        <f t="array" ref="AD642">_xlfn.IFS(E642&gt;=60,"Senior ",E642&gt;=18,"Adult",E642&gt;=0,"Child")</f>
        <v xml:space="preserve">Senior </v>
      </c>
      <c r="AE642" s="80" t="str">
        <f t="shared" ref="AE642:AE705" si="137">TEXT(A642,"mmmm")</f>
        <v>June</v>
      </c>
      <c r="AF642" s="80" t="str">
        <f t="shared" ref="AF642:AF705" si="138">RIGHT(B642,5)</f>
        <v>00641</v>
      </c>
      <c r="AG642" s="80" t="str">
        <f t="shared" ref="AG642:AG705" si="139">_xlfn.CONCAT(C642,"-",D642)</f>
        <v>Chiamaka-Male</v>
      </c>
      <c r="AH642" s="85">
        <f t="shared" si="128"/>
        <v>112153.55602395827</v>
      </c>
    </row>
    <row r="643" spans="1:34" x14ac:dyDescent="0.3">
      <c r="A643" s="83">
        <v>45810</v>
      </c>
      <c r="B643" s="80" t="s">
        <v>2516</v>
      </c>
      <c r="C643" s="80" t="s">
        <v>1880</v>
      </c>
      <c r="D643" s="80" t="s">
        <v>1831</v>
      </c>
      <c r="E643" s="80">
        <v>65</v>
      </c>
      <c r="F643" s="80" t="s">
        <v>1872</v>
      </c>
      <c r="G643" s="80" t="s">
        <v>1873</v>
      </c>
      <c r="H643" s="80" t="s">
        <v>1874</v>
      </c>
      <c r="I643" s="80" t="s">
        <v>1835</v>
      </c>
      <c r="J643" s="80" t="s">
        <v>1836</v>
      </c>
      <c r="K643" s="80">
        <v>5</v>
      </c>
      <c r="L643" s="85">
        <v>13792</v>
      </c>
      <c r="M643" s="80">
        <v>0</v>
      </c>
      <c r="N643" s="80">
        <v>7.5</v>
      </c>
      <c r="O643" s="80" t="s">
        <v>392</v>
      </c>
      <c r="P643" s="80" t="s">
        <v>1837</v>
      </c>
      <c r="Q643" s="80" t="s">
        <v>649</v>
      </c>
      <c r="R643" s="85">
        <f t="shared" si="130"/>
        <v>68960</v>
      </c>
      <c r="S643" s="85">
        <f t="shared" si="131"/>
        <v>0</v>
      </c>
      <c r="T643" s="85">
        <f t="shared" si="132"/>
        <v>68960</v>
      </c>
      <c r="U643" s="80">
        <f t="shared" si="133"/>
        <v>5172</v>
      </c>
      <c r="V643" s="85">
        <f t="shared" si="134"/>
        <v>74132</v>
      </c>
      <c r="W643" s="81">
        <v>7.4999999999999997E-2</v>
      </c>
      <c r="X643" s="85">
        <f t="shared" si="129"/>
        <v>5172</v>
      </c>
      <c r="Y643" s="80">
        <v>2000</v>
      </c>
      <c r="Z643" s="85">
        <f t="shared" ref="Z643:Z706" si="140">$Y$4+V643</f>
        <v>76132</v>
      </c>
      <c r="AA643" s="80" t="str" cm="1">
        <f t="array" ref="AA643">_xlfn.IFS(V643&gt;=150000,"High Cost",V643&gt;=0,"Normal Cost")</f>
        <v>Normal Cost</v>
      </c>
      <c r="AB643" s="85">
        <f t="shared" si="135"/>
        <v>0</v>
      </c>
      <c r="AC643" s="84">
        <f t="shared" si="136"/>
        <v>74132</v>
      </c>
      <c r="AD643" s="80" t="str" cm="1">
        <f t="array" ref="AD643">_xlfn.IFS(E643&gt;=60,"Senior ",E643&gt;=18,"Adult",E643&gt;=0,"Child")</f>
        <v xml:space="preserve">Senior </v>
      </c>
      <c r="AE643" s="80" t="str">
        <f t="shared" si="137"/>
        <v>June</v>
      </c>
      <c r="AF643" s="80" t="str">
        <f t="shared" si="138"/>
        <v>00642</v>
      </c>
      <c r="AG643" s="80" t="str">
        <f t="shared" si="139"/>
        <v>Daniel-Female</v>
      </c>
      <c r="AH643" s="85">
        <f t="shared" ref="AH643:AH706" si="141">SUM(Z:Z)/1200</f>
        <v>112153.55602395827</v>
      </c>
    </row>
    <row r="644" spans="1:34" x14ac:dyDescent="0.3">
      <c r="A644" s="83">
        <v>45819</v>
      </c>
      <c r="B644" s="80" t="s">
        <v>2517</v>
      </c>
      <c r="C644" s="80" t="s">
        <v>1884</v>
      </c>
      <c r="D644" s="80" t="s">
        <v>1847</v>
      </c>
      <c r="E644" s="80">
        <v>45</v>
      </c>
      <c r="F644" s="80" t="s">
        <v>1864</v>
      </c>
      <c r="G644" s="80" t="s">
        <v>1868</v>
      </c>
      <c r="H644" s="80" t="s">
        <v>1869</v>
      </c>
      <c r="I644" s="80" t="s">
        <v>1851</v>
      </c>
      <c r="J644" s="80" t="s">
        <v>1848</v>
      </c>
      <c r="K644" s="80">
        <v>5</v>
      </c>
      <c r="L644" s="85">
        <v>14699</v>
      </c>
      <c r="M644" s="80">
        <v>5</v>
      </c>
      <c r="N644" s="80">
        <v>7.5</v>
      </c>
      <c r="O644" s="80" t="s">
        <v>392</v>
      </c>
      <c r="P644" s="80" t="s">
        <v>1837</v>
      </c>
      <c r="Q644" s="80" t="s">
        <v>643</v>
      </c>
      <c r="R644" s="85">
        <f t="shared" si="130"/>
        <v>73495</v>
      </c>
      <c r="S644" s="85">
        <f t="shared" si="131"/>
        <v>3674.75</v>
      </c>
      <c r="T644" s="85">
        <f t="shared" si="132"/>
        <v>69820.25</v>
      </c>
      <c r="U644" s="80">
        <f t="shared" si="133"/>
        <v>5236.5187500000002</v>
      </c>
      <c r="V644" s="85">
        <f t="shared" si="134"/>
        <v>75056.768750000003</v>
      </c>
      <c r="W644" s="81">
        <v>7.4999999999999997E-2</v>
      </c>
      <c r="X644" s="85">
        <f t="shared" ref="X644:X707" si="142">$W$4*T644</f>
        <v>5236.5187500000002</v>
      </c>
      <c r="Y644" s="80">
        <v>2000</v>
      </c>
      <c r="Z644" s="85">
        <f t="shared" si="140"/>
        <v>77056.768750000003</v>
      </c>
      <c r="AA644" s="80" t="str" cm="1">
        <f t="array" ref="AA644">_xlfn.IFS(V644&gt;=150000,"High Cost",V644&gt;=0,"Normal Cost")</f>
        <v>Normal Cost</v>
      </c>
      <c r="AB644" s="85">
        <f t="shared" si="135"/>
        <v>0</v>
      </c>
      <c r="AC644" s="84">
        <f t="shared" si="136"/>
        <v>75056.768750000003</v>
      </c>
      <c r="AD644" s="80" t="str" cm="1">
        <f t="array" ref="AD644">_xlfn.IFS(E644&gt;=60,"Senior ",E644&gt;=18,"Adult",E644&gt;=0,"Child")</f>
        <v>Adult</v>
      </c>
      <c r="AE644" s="80" t="str">
        <f t="shared" si="137"/>
        <v>June</v>
      </c>
      <c r="AF644" s="80" t="str">
        <f t="shared" si="138"/>
        <v>00643</v>
      </c>
      <c r="AG644" s="80" t="str">
        <f t="shared" si="139"/>
        <v>Kabir-Male</v>
      </c>
      <c r="AH644" s="85">
        <f t="shared" si="141"/>
        <v>112153.55602395827</v>
      </c>
    </row>
    <row r="645" spans="1:34" x14ac:dyDescent="0.3">
      <c r="A645" s="83">
        <v>45830</v>
      </c>
      <c r="B645" s="80" t="s">
        <v>2518</v>
      </c>
      <c r="C645" s="80" t="s">
        <v>1863</v>
      </c>
      <c r="D645" s="80" t="s">
        <v>1847</v>
      </c>
      <c r="E645" s="80">
        <v>78</v>
      </c>
      <c r="F645" s="80" t="s">
        <v>1832</v>
      </c>
      <c r="G645" s="80" t="s">
        <v>1860</v>
      </c>
      <c r="H645" s="80" t="s">
        <v>1834</v>
      </c>
      <c r="I645" s="80" t="s">
        <v>1835</v>
      </c>
      <c r="J645" s="80" t="s">
        <v>1848</v>
      </c>
      <c r="K645" s="80">
        <v>3</v>
      </c>
      <c r="L645" s="85">
        <v>47932</v>
      </c>
      <c r="M645" s="80">
        <v>0</v>
      </c>
      <c r="N645" s="80">
        <v>7.5</v>
      </c>
      <c r="O645" s="80" t="s">
        <v>372</v>
      </c>
      <c r="P645" s="80" t="s">
        <v>1837</v>
      </c>
      <c r="Q645" s="80" t="s">
        <v>649</v>
      </c>
      <c r="R645" s="85">
        <f t="shared" si="130"/>
        <v>143796</v>
      </c>
      <c r="S645" s="85">
        <f t="shared" si="131"/>
        <v>0</v>
      </c>
      <c r="T645" s="85">
        <f t="shared" si="132"/>
        <v>143796</v>
      </c>
      <c r="U645" s="80">
        <f t="shared" si="133"/>
        <v>10784.699999999999</v>
      </c>
      <c r="V645" s="85">
        <f t="shared" si="134"/>
        <v>154580.70000000001</v>
      </c>
      <c r="W645" s="81">
        <v>7.4999999999999997E-2</v>
      </c>
      <c r="X645" s="85">
        <f t="shared" si="142"/>
        <v>10784.699999999999</v>
      </c>
      <c r="Y645" s="80">
        <v>2000</v>
      </c>
      <c r="Z645" s="85">
        <f t="shared" si="140"/>
        <v>156580.70000000001</v>
      </c>
      <c r="AA645" s="80" t="str" cm="1">
        <f t="array" ref="AA645">_xlfn.IFS(V645&gt;=150000,"High Cost",V645&gt;=0,"Normal Cost")</f>
        <v>High Cost</v>
      </c>
      <c r="AB645" s="85">
        <f t="shared" si="135"/>
        <v>0</v>
      </c>
      <c r="AC645" s="84">
        <f t="shared" si="136"/>
        <v>154580.70000000001</v>
      </c>
      <c r="AD645" s="80" t="str" cm="1">
        <f t="array" ref="AD645">_xlfn.IFS(E645&gt;=60,"Senior ",E645&gt;=18,"Adult",E645&gt;=0,"Child")</f>
        <v xml:space="preserve">Senior </v>
      </c>
      <c r="AE645" s="80" t="str">
        <f t="shared" si="137"/>
        <v>June</v>
      </c>
      <c r="AF645" s="80" t="str">
        <f t="shared" si="138"/>
        <v>00644</v>
      </c>
      <c r="AG645" s="80" t="str">
        <f t="shared" si="139"/>
        <v>Esther-Male</v>
      </c>
      <c r="AH645" s="85">
        <f t="shared" si="141"/>
        <v>112153.55602395827</v>
      </c>
    </row>
    <row r="646" spans="1:34" x14ac:dyDescent="0.3">
      <c r="A646" s="83">
        <v>45865</v>
      </c>
      <c r="B646" s="80" t="s">
        <v>2519</v>
      </c>
      <c r="C646" s="80" t="s">
        <v>1884</v>
      </c>
      <c r="D646" s="80" t="s">
        <v>1847</v>
      </c>
      <c r="E646" s="80">
        <v>41</v>
      </c>
      <c r="F646" s="80" t="s">
        <v>1864</v>
      </c>
      <c r="G646" s="80" t="s">
        <v>1865</v>
      </c>
      <c r="H646" s="80" t="s">
        <v>1842</v>
      </c>
      <c r="I646" s="80" t="s">
        <v>1843</v>
      </c>
      <c r="J646" s="80" t="s">
        <v>1858</v>
      </c>
      <c r="K646" s="80">
        <v>3</v>
      </c>
      <c r="L646" s="85">
        <v>44032</v>
      </c>
      <c r="M646" s="80">
        <v>5</v>
      </c>
      <c r="N646" s="80">
        <v>7.5</v>
      </c>
      <c r="O646" s="80" t="s">
        <v>384</v>
      </c>
      <c r="P646" s="80" t="s">
        <v>1844</v>
      </c>
      <c r="Q646" s="80" t="s">
        <v>665</v>
      </c>
      <c r="R646" s="85">
        <f t="shared" si="130"/>
        <v>132096</v>
      </c>
      <c r="S646" s="85">
        <f t="shared" si="131"/>
        <v>6604.8</v>
      </c>
      <c r="T646" s="85">
        <f t="shared" si="132"/>
        <v>125491.2</v>
      </c>
      <c r="U646" s="80">
        <f t="shared" si="133"/>
        <v>9411.84</v>
      </c>
      <c r="V646" s="85">
        <f t="shared" si="134"/>
        <v>134903.04000000001</v>
      </c>
      <c r="W646" s="81">
        <v>7.4999999999999997E-2</v>
      </c>
      <c r="X646" s="85">
        <f t="shared" si="142"/>
        <v>9411.84</v>
      </c>
      <c r="Y646" s="80">
        <v>2000</v>
      </c>
      <c r="Z646" s="85">
        <f t="shared" si="140"/>
        <v>136903.04000000001</v>
      </c>
      <c r="AA646" s="80" t="str" cm="1">
        <f t="array" ref="AA646">_xlfn.IFS(V646&gt;=150000,"High Cost",V646&gt;=0,"Normal Cost")</f>
        <v>Normal Cost</v>
      </c>
      <c r="AB646" s="85">
        <f t="shared" si="135"/>
        <v>13490.304000000002</v>
      </c>
      <c r="AC646" s="84">
        <f t="shared" si="136"/>
        <v>121412.736</v>
      </c>
      <c r="AD646" s="80" t="str" cm="1">
        <f t="array" ref="AD646">_xlfn.IFS(E646&gt;=60,"Senior ",E646&gt;=18,"Adult",E646&gt;=0,"Child")</f>
        <v>Adult</v>
      </c>
      <c r="AE646" s="80" t="str">
        <f t="shared" si="137"/>
        <v>July</v>
      </c>
      <c r="AF646" s="80" t="str">
        <f t="shared" si="138"/>
        <v>00645</v>
      </c>
      <c r="AG646" s="80" t="str">
        <f t="shared" si="139"/>
        <v>Kabir-Male</v>
      </c>
      <c r="AH646" s="85">
        <f t="shared" si="141"/>
        <v>112153.55602395827</v>
      </c>
    </row>
    <row r="647" spans="1:34" x14ac:dyDescent="0.3">
      <c r="A647" s="83">
        <v>45867</v>
      </c>
      <c r="B647" s="80" t="s">
        <v>2520</v>
      </c>
      <c r="C647" s="80" t="s">
        <v>1871</v>
      </c>
      <c r="D647" s="80" t="s">
        <v>1831</v>
      </c>
      <c r="E647" s="80">
        <v>59</v>
      </c>
      <c r="F647" s="80" t="s">
        <v>1832</v>
      </c>
      <c r="G647" s="80" t="s">
        <v>1860</v>
      </c>
      <c r="H647" s="80" t="s">
        <v>1834</v>
      </c>
      <c r="I647" s="80" t="s">
        <v>1861</v>
      </c>
      <c r="J647" s="80" t="s">
        <v>1848</v>
      </c>
      <c r="K647" s="80">
        <v>3</v>
      </c>
      <c r="L647" s="85">
        <v>13536</v>
      </c>
      <c r="M647" s="80">
        <v>10</v>
      </c>
      <c r="N647" s="80">
        <v>7.5</v>
      </c>
      <c r="O647" s="80" t="s">
        <v>392</v>
      </c>
      <c r="P647" s="80" t="s">
        <v>1844</v>
      </c>
      <c r="Q647" s="80" t="s">
        <v>636</v>
      </c>
      <c r="R647" s="85">
        <f t="shared" si="130"/>
        <v>40608</v>
      </c>
      <c r="S647" s="85">
        <f t="shared" si="131"/>
        <v>4060.8</v>
      </c>
      <c r="T647" s="85">
        <f t="shared" si="132"/>
        <v>36547.199999999997</v>
      </c>
      <c r="U647" s="80">
        <f t="shared" si="133"/>
        <v>2741.0399999999995</v>
      </c>
      <c r="V647" s="85">
        <f t="shared" si="134"/>
        <v>39288.239999999998</v>
      </c>
      <c r="W647" s="81">
        <v>7.4999999999999997E-2</v>
      </c>
      <c r="X647" s="85">
        <f t="shared" si="142"/>
        <v>2741.0399999999995</v>
      </c>
      <c r="Y647" s="80">
        <v>2000</v>
      </c>
      <c r="Z647" s="85">
        <f t="shared" si="140"/>
        <v>41288.239999999998</v>
      </c>
      <c r="AA647" s="80" t="str" cm="1">
        <f t="array" ref="AA647">_xlfn.IFS(V647&gt;=150000,"High Cost",V647&gt;=0,"Normal Cost")</f>
        <v>Normal Cost</v>
      </c>
      <c r="AB647" s="85">
        <f t="shared" si="135"/>
        <v>3928.8240000000001</v>
      </c>
      <c r="AC647" s="84">
        <f t="shared" si="136"/>
        <v>35359.415999999997</v>
      </c>
      <c r="AD647" s="80" t="str" cm="1">
        <f t="array" ref="AD647">_xlfn.IFS(E647&gt;=60,"Senior ",E647&gt;=18,"Adult",E647&gt;=0,"Child")</f>
        <v>Adult</v>
      </c>
      <c r="AE647" s="80" t="str">
        <f t="shared" si="137"/>
        <v>July</v>
      </c>
      <c r="AF647" s="80" t="str">
        <f t="shared" si="138"/>
        <v>00646</v>
      </c>
      <c r="AG647" s="80" t="str">
        <f t="shared" si="139"/>
        <v>Farouk-Female</v>
      </c>
      <c r="AH647" s="85">
        <f t="shared" si="141"/>
        <v>112153.55602395827</v>
      </c>
    </row>
    <row r="648" spans="1:34" x14ac:dyDescent="0.3">
      <c r="A648" s="83">
        <v>45809</v>
      </c>
      <c r="B648" s="80" t="s">
        <v>2521</v>
      </c>
      <c r="C648" s="80" t="s">
        <v>1880</v>
      </c>
      <c r="D648" s="80" t="s">
        <v>1847</v>
      </c>
      <c r="E648" s="80">
        <v>63</v>
      </c>
      <c r="F648" s="80" t="s">
        <v>1855</v>
      </c>
      <c r="G648" s="80" t="s">
        <v>1878</v>
      </c>
      <c r="H648" s="80" t="s">
        <v>1857</v>
      </c>
      <c r="I648" s="80" t="s">
        <v>1843</v>
      </c>
      <c r="J648" s="80" t="s">
        <v>1858</v>
      </c>
      <c r="K648" s="80">
        <v>4</v>
      </c>
      <c r="L648" s="85">
        <v>66194</v>
      </c>
      <c r="M648" s="80">
        <v>15</v>
      </c>
      <c r="N648" s="80">
        <v>7.5</v>
      </c>
      <c r="O648" s="80" t="s">
        <v>392</v>
      </c>
      <c r="P648" s="80" t="s">
        <v>1837</v>
      </c>
      <c r="Q648" s="80" t="s">
        <v>643</v>
      </c>
      <c r="R648" s="85">
        <f t="shared" si="130"/>
        <v>264776</v>
      </c>
      <c r="S648" s="85">
        <f t="shared" si="131"/>
        <v>39716.400000000001</v>
      </c>
      <c r="T648" s="85">
        <f t="shared" si="132"/>
        <v>225059.6</v>
      </c>
      <c r="U648" s="80">
        <f t="shared" si="133"/>
        <v>16879.47</v>
      </c>
      <c r="V648" s="85">
        <f t="shared" si="134"/>
        <v>241939.07</v>
      </c>
      <c r="W648" s="81">
        <v>7.4999999999999997E-2</v>
      </c>
      <c r="X648" s="85">
        <f t="shared" si="142"/>
        <v>16879.47</v>
      </c>
      <c r="Y648" s="80">
        <v>2000</v>
      </c>
      <c r="Z648" s="85">
        <f t="shared" si="140"/>
        <v>243939.07</v>
      </c>
      <c r="AA648" s="80" t="str" cm="1">
        <f t="array" ref="AA648">_xlfn.IFS(V648&gt;=150000,"High Cost",V648&gt;=0,"Normal Cost")</f>
        <v>High Cost</v>
      </c>
      <c r="AB648" s="85">
        <f t="shared" si="135"/>
        <v>0</v>
      </c>
      <c r="AC648" s="84">
        <f t="shared" si="136"/>
        <v>241939.07</v>
      </c>
      <c r="AD648" s="80" t="str" cm="1">
        <f t="array" ref="AD648">_xlfn.IFS(E648&gt;=60,"Senior ",E648&gt;=18,"Adult",E648&gt;=0,"Child")</f>
        <v xml:space="preserve">Senior </v>
      </c>
      <c r="AE648" s="80" t="str">
        <f t="shared" si="137"/>
        <v>June</v>
      </c>
      <c r="AF648" s="80" t="str">
        <f t="shared" si="138"/>
        <v>00647</v>
      </c>
      <c r="AG648" s="80" t="str">
        <f t="shared" si="139"/>
        <v>Daniel-Male</v>
      </c>
      <c r="AH648" s="85">
        <f t="shared" si="141"/>
        <v>112153.55602395827</v>
      </c>
    </row>
    <row r="649" spans="1:34" x14ac:dyDescent="0.3">
      <c r="A649" s="83">
        <v>45814</v>
      </c>
      <c r="B649" s="80" t="s">
        <v>2522</v>
      </c>
      <c r="C649" s="80" t="s">
        <v>1839</v>
      </c>
      <c r="D649" s="80" t="s">
        <v>1847</v>
      </c>
      <c r="E649" s="80">
        <v>63</v>
      </c>
      <c r="F649" s="80" t="s">
        <v>1872</v>
      </c>
      <c r="G649" s="80" t="s">
        <v>1886</v>
      </c>
      <c r="H649" s="80" t="s">
        <v>1887</v>
      </c>
      <c r="I649" s="80" t="s">
        <v>1843</v>
      </c>
      <c r="J649" s="80" t="s">
        <v>1836</v>
      </c>
      <c r="K649" s="80">
        <v>2</v>
      </c>
      <c r="L649" s="85">
        <v>9856</v>
      </c>
      <c r="M649" s="80">
        <v>15</v>
      </c>
      <c r="N649" s="80">
        <v>7.5</v>
      </c>
      <c r="O649" s="80" t="s">
        <v>392</v>
      </c>
      <c r="P649" s="80" t="s">
        <v>1837</v>
      </c>
      <c r="Q649" s="80" t="s">
        <v>649</v>
      </c>
      <c r="R649" s="85">
        <f t="shared" si="130"/>
        <v>19712</v>
      </c>
      <c r="S649" s="85">
        <f t="shared" si="131"/>
        <v>2956.7999999999997</v>
      </c>
      <c r="T649" s="85">
        <f t="shared" si="132"/>
        <v>16755.2</v>
      </c>
      <c r="U649" s="80">
        <f t="shared" si="133"/>
        <v>1256.6400000000001</v>
      </c>
      <c r="V649" s="85">
        <f t="shared" si="134"/>
        <v>18011.84</v>
      </c>
      <c r="W649" s="81">
        <v>7.4999999999999997E-2</v>
      </c>
      <c r="X649" s="85">
        <f t="shared" si="142"/>
        <v>1256.6400000000001</v>
      </c>
      <c r="Y649" s="80">
        <v>2000</v>
      </c>
      <c r="Z649" s="85">
        <f t="shared" si="140"/>
        <v>20011.84</v>
      </c>
      <c r="AA649" s="80" t="str" cm="1">
        <f t="array" ref="AA649">_xlfn.IFS(V649&gt;=150000,"High Cost",V649&gt;=0,"Normal Cost")</f>
        <v>Normal Cost</v>
      </c>
      <c r="AB649" s="85">
        <f t="shared" si="135"/>
        <v>0</v>
      </c>
      <c r="AC649" s="84">
        <f t="shared" si="136"/>
        <v>18011.84</v>
      </c>
      <c r="AD649" s="80" t="str" cm="1">
        <f t="array" ref="AD649">_xlfn.IFS(E649&gt;=60,"Senior ",E649&gt;=18,"Adult",E649&gt;=0,"Child")</f>
        <v xml:space="preserve">Senior </v>
      </c>
      <c r="AE649" s="80" t="str">
        <f t="shared" si="137"/>
        <v>June</v>
      </c>
      <c r="AF649" s="80" t="str">
        <f t="shared" si="138"/>
        <v>00648</v>
      </c>
      <c r="AG649" s="80" t="str">
        <f t="shared" si="139"/>
        <v>Bello-Male</v>
      </c>
      <c r="AH649" s="85">
        <f t="shared" si="141"/>
        <v>112153.55602395827</v>
      </c>
    </row>
    <row r="650" spans="1:34" x14ac:dyDescent="0.3">
      <c r="A650" s="83">
        <v>45830</v>
      </c>
      <c r="B650" s="80" t="s">
        <v>2523</v>
      </c>
      <c r="C650" s="80" t="s">
        <v>1877</v>
      </c>
      <c r="D650" s="80" t="s">
        <v>1831</v>
      </c>
      <c r="E650" s="80">
        <v>33</v>
      </c>
      <c r="F650" s="80" t="s">
        <v>1848</v>
      </c>
      <c r="G650" s="80" t="s">
        <v>1849</v>
      </c>
      <c r="H650" s="80" t="s">
        <v>1850</v>
      </c>
      <c r="I650" s="80" t="s">
        <v>1843</v>
      </c>
      <c r="J650" s="80" t="s">
        <v>1848</v>
      </c>
      <c r="K650" s="80">
        <v>4</v>
      </c>
      <c r="L650" s="85">
        <v>54298</v>
      </c>
      <c r="M650" s="80">
        <v>15</v>
      </c>
      <c r="N650" s="80">
        <v>7.5</v>
      </c>
      <c r="O650" s="80" t="s">
        <v>372</v>
      </c>
      <c r="P650" s="80" t="s">
        <v>1844</v>
      </c>
      <c r="Q650" s="80" t="s">
        <v>665</v>
      </c>
      <c r="R650" s="85">
        <f t="shared" si="130"/>
        <v>217192</v>
      </c>
      <c r="S650" s="85">
        <f t="shared" si="131"/>
        <v>32578.799999999999</v>
      </c>
      <c r="T650" s="85">
        <f t="shared" si="132"/>
        <v>184613.2</v>
      </c>
      <c r="U650" s="80">
        <f t="shared" si="133"/>
        <v>13845.99</v>
      </c>
      <c r="V650" s="85">
        <f t="shared" si="134"/>
        <v>198459.19</v>
      </c>
      <c r="W650" s="81">
        <v>7.4999999999999997E-2</v>
      </c>
      <c r="X650" s="85">
        <f t="shared" si="142"/>
        <v>13845.99</v>
      </c>
      <c r="Y650" s="80">
        <v>2000</v>
      </c>
      <c r="Z650" s="85">
        <f t="shared" si="140"/>
        <v>200459.19</v>
      </c>
      <c r="AA650" s="80" t="str" cm="1">
        <f t="array" ref="AA650">_xlfn.IFS(V650&gt;=150000,"High Cost",V650&gt;=0,"Normal Cost")</f>
        <v>High Cost</v>
      </c>
      <c r="AB650" s="85">
        <f t="shared" si="135"/>
        <v>19845.919000000002</v>
      </c>
      <c r="AC650" s="84">
        <f t="shared" si="136"/>
        <v>178613.27100000001</v>
      </c>
      <c r="AD650" s="80" t="str" cm="1">
        <f t="array" ref="AD650">_xlfn.IFS(E650&gt;=60,"Senior ",E650&gt;=18,"Adult",E650&gt;=0,"Child")</f>
        <v>Adult</v>
      </c>
      <c r="AE650" s="80" t="str">
        <f t="shared" si="137"/>
        <v>June</v>
      </c>
      <c r="AF650" s="80" t="str">
        <f t="shared" si="138"/>
        <v>00649</v>
      </c>
      <c r="AG650" s="80" t="str">
        <f t="shared" si="139"/>
        <v>Chiamaka-Female</v>
      </c>
      <c r="AH650" s="85">
        <f t="shared" si="141"/>
        <v>112153.55602395827</v>
      </c>
    </row>
    <row r="651" spans="1:34" x14ac:dyDescent="0.3">
      <c r="A651" s="83">
        <v>45815</v>
      </c>
      <c r="B651" s="80" t="s">
        <v>2524</v>
      </c>
      <c r="C651" s="80" t="s">
        <v>1871</v>
      </c>
      <c r="D651" s="80" t="s">
        <v>1831</v>
      </c>
      <c r="E651" s="80">
        <v>26</v>
      </c>
      <c r="F651" s="80" t="s">
        <v>1864</v>
      </c>
      <c r="G651" s="80" t="s">
        <v>1865</v>
      </c>
      <c r="H651" s="80" t="s">
        <v>1842</v>
      </c>
      <c r="I651" s="80" t="s">
        <v>1851</v>
      </c>
      <c r="J651" s="80" t="s">
        <v>1858</v>
      </c>
      <c r="K651" s="80">
        <v>1</v>
      </c>
      <c r="L651" s="85">
        <v>26760</v>
      </c>
      <c r="M651" s="80">
        <v>0</v>
      </c>
      <c r="N651" s="80">
        <v>7.5</v>
      </c>
      <c r="O651" s="80" t="s">
        <v>372</v>
      </c>
      <c r="P651" s="80" t="s">
        <v>1837</v>
      </c>
      <c r="Q651" s="80" t="s">
        <v>636</v>
      </c>
      <c r="R651" s="85">
        <f t="shared" si="130"/>
        <v>26760</v>
      </c>
      <c r="S651" s="85">
        <f t="shared" si="131"/>
        <v>0</v>
      </c>
      <c r="T651" s="85">
        <f t="shared" si="132"/>
        <v>26760</v>
      </c>
      <c r="U651" s="80">
        <f t="shared" si="133"/>
        <v>2007</v>
      </c>
      <c r="V651" s="85">
        <f t="shared" si="134"/>
        <v>28767</v>
      </c>
      <c r="W651" s="81">
        <v>7.4999999999999997E-2</v>
      </c>
      <c r="X651" s="85">
        <f t="shared" si="142"/>
        <v>2007</v>
      </c>
      <c r="Y651" s="80">
        <v>2000</v>
      </c>
      <c r="Z651" s="85">
        <f t="shared" si="140"/>
        <v>30767</v>
      </c>
      <c r="AA651" s="80" t="str" cm="1">
        <f t="array" ref="AA651">_xlfn.IFS(V651&gt;=150000,"High Cost",V651&gt;=0,"Normal Cost")</f>
        <v>Normal Cost</v>
      </c>
      <c r="AB651" s="85">
        <f t="shared" si="135"/>
        <v>0</v>
      </c>
      <c r="AC651" s="84">
        <f t="shared" si="136"/>
        <v>28767</v>
      </c>
      <c r="AD651" s="80" t="str" cm="1">
        <f t="array" ref="AD651">_xlfn.IFS(E651&gt;=60,"Senior ",E651&gt;=18,"Adult",E651&gt;=0,"Child")</f>
        <v>Adult</v>
      </c>
      <c r="AE651" s="80" t="str">
        <f t="shared" si="137"/>
        <v>June</v>
      </c>
      <c r="AF651" s="80" t="str">
        <f t="shared" si="138"/>
        <v>00650</v>
      </c>
      <c r="AG651" s="80" t="str">
        <f t="shared" si="139"/>
        <v>Farouk-Female</v>
      </c>
      <c r="AH651" s="85">
        <f t="shared" si="141"/>
        <v>112153.55602395827</v>
      </c>
    </row>
    <row r="652" spans="1:34" x14ac:dyDescent="0.3">
      <c r="A652" s="83">
        <v>45850</v>
      </c>
      <c r="B652" s="80" t="s">
        <v>2525</v>
      </c>
      <c r="C652" s="80" t="s">
        <v>1846</v>
      </c>
      <c r="D652" s="80" t="s">
        <v>1847</v>
      </c>
      <c r="E652" s="80">
        <v>2</v>
      </c>
      <c r="F652" s="80" t="s">
        <v>1832</v>
      </c>
      <c r="G652" s="80" t="s">
        <v>1833</v>
      </c>
      <c r="H652" s="80" t="s">
        <v>1834</v>
      </c>
      <c r="I652" s="80" t="s">
        <v>1851</v>
      </c>
      <c r="J652" s="80" t="s">
        <v>1836</v>
      </c>
      <c r="K652" s="80">
        <v>2</v>
      </c>
      <c r="L652" s="85">
        <v>21548</v>
      </c>
      <c r="M652" s="80">
        <v>15</v>
      </c>
      <c r="N652" s="80">
        <v>7.5</v>
      </c>
      <c r="O652" s="80" t="s">
        <v>384</v>
      </c>
      <c r="P652" s="80" t="s">
        <v>1837</v>
      </c>
      <c r="Q652" s="80" t="s">
        <v>649</v>
      </c>
      <c r="R652" s="85">
        <f t="shared" si="130"/>
        <v>43096</v>
      </c>
      <c r="S652" s="85">
        <f t="shared" si="131"/>
        <v>6464.4</v>
      </c>
      <c r="T652" s="85">
        <f t="shared" si="132"/>
        <v>36631.599999999999</v>
      </c>
      <c r="U652" s="80">
        <f t="shared" si="133"/>
        <v>2747.37</v>
      </c>
      <c r="V652" s="85">
        <f t="shared" si="134"/>
        <v>39378.97</v>
      </c>
      <c r="W652" s="81">
        <v>7.4999999999999997E-2</v>
      </c>
      <c r="X652" s="85">
        <f t="shared" si="142"/>
        <v>2747.37</v>
      </c>
      <c r="Y652" s="80">
        <v>2000</v>
      </c>
      <c r="Z652" s="85">
        <f t="shared" si="140"/>
        <v>41378.97</v>
      </c>
      <c r="AA652" s="80" t="str" cm="1">
        <f t="array" ref="AA652">_xlfn.IFS(V652&gt;=150000,"High Cost",V652&gt;=0,"Normal Cost")</f>
        <v>Normal Cost</v>
      </c>
      <c r="AB652" s="85">
        <f t="shared" si="135"/>
        <v>0</v>
      </c>
      <c r="AC652" s="84">
        <f t="shared" si="136"/>
        <v>39378.97</v>
      </c>
      <c r="AD652" s="80" t="str" cm="1">
        <f t="array" ref="AD652">_xlfn.IFS(E652&gt;=60,"Senior ",E652&gt;=18,"Adult",E652&gt;=0,"Child")</f>
        <v>Child</v>
      </c>
      <c r="AE652" s="80" t="str">
        <f t="shared" si="137"/>
        <v>July</v>
      </c>
      <c r="AF652" s="80" t="str">
        <f t="shared" si="138"/>
        <v>00651</v>
      </c>
      <c r="AG652" s="80" t="str">
        <f t="shared" si="139"/>
        <v>Hauwa-Male</v>
      </c>
      <c r="AH652" s="85">
        <f t="shared" si="141"/>
        <v>112153.55602395827</v>
      </c>
    </row>
    <row r="653" spans="1:34" x14ac:dyDescent="0.3">
      <c r="A653" s="83">
        <v>45847</v>
      </c>
      <c r="B653" s="80" t="s">
        <v>2526</v>
      </c>
      <c r="C653" s="80" t="s">
        <v>1880</v>
      </c>
      <c r="D653" s="80" t="s">
        <v>1847</v>
      </c>
      <c r="E653" s="80">
        <v>44</v>
      </c>
      <c r="F653" s="80" t="s">
        <v>1855</v>
      </c>
      <c r="G653" s="80" t="s">
        <v>1878</v>
      </c>
      <c r="H653" s="80" t="s">
        <v>1857</v>
      </c>
      <c r="I653" s="80" t="s">
        <v>1866</v>
      </c>
      <c r="J653" s="80" t="s">
        <v>1848</v>
      </c>
      <c r="K653" s="80">
        <v>3</v>
      </c>
      <c r="L653" s="85">
        <v>25453</v>
      </c>
      <c r="M653" s="80">
        <v>15</v>
      </c>
      <c r="N653" s="80">
        <v>7.5</v>
      </c>
      <c r="O653" s="80" t="s">
        <v>392</v>
      </c>
      <c r="P653" s="80" t="s">
        <v>1852</v>
      </c>
      <c r="Q653" s="80" t="s">
        <v>665</v>
      </c>
      <c r="R653" s="85">
        <f t="shared" si="130"/>
        <v>76359</v>
      </c>
      <c r="S653" s="85">
        <f t="shared" si="131"/>
        <v>11453.85</v>
      </c>
      <c r="T653" s="85">
        <f t="shared" si="132"/>
        <v>64905.15</v>
      </c>
      <c r="U653" s="80">
        <f t="shared" si="133"/>
        <v>4867.8862499999996</v>
      </c>
      <c r="V653" s="85">
        <f t="shared" si="134"/>
        <v>69773.036250000005</v>
      </c>
      <c r="W653" s="81">
        <v>7.4999999999999997E-2</v>
      </c>
      <c r="X653" s="85">
        <f t="shared" si="142"/>
        <v>4867.8862499999996</v>
      </c>
      <c r="Y653" s="80">
        <v>2000</v>
      </c>
      <c r="Z653" s="85">
        <f t="shared" si="140"/>
        <v>71773.036250000005</v>
      </c>
      <c r="AA653" s="80" t="str" cm="1">
        <f t="array" ref="AA653">_xlfn.IFS(V653&gt;=150000,"High Cost",V653&gt;=0,"Normal Cost")</f>
        <v>Normal Cost</v>
      </c>
      <c r="AB653" s="85">
        <f t="shared" si="135"/>
        <v>0</v>
      </c>
      <c r="AC653" s="84">
        <f t="shared" si="136"/>
        <v>69773.036250000005</v>
      </c>
      <c r="AD653" s="80" t="str" cm="1">
        <f t="array" ref="AD653">_xlfn.IFS(E653&gt;=60,"Senior ",E653&gt;=18,"Adult",E653&gt;=0,"Child")</f>
        <v>Adult</v>
      </c>
      <c r="AE653" s="80" t="str">
        <f t="shared" si="137"/>
        <v>July</v>
      </c>
      <c r="AF653" s="80" t="str">
        <f t="shared" si="138"/>
        <v>00652</v>
      </c>
      <c r="AG653" s="80" t="str">
        <f t="shared" si="139"/>
        <v>Daniel-Male</v>
      </c>
      <c r="AH653" s="85">
        <f t="shared" si="141"/>
        <v>112153.55602395827</v>
      </c>
    </row>
    <row r="654" spans="1:34" x14ac:dyDescent="0.3">
      <c r="A654" s="83">
        <v>45819</v>
      </c>
      <c r="B654" s="80" t="s">
        <v>2527</v>
      </c>
      <c r="C654" s="80" t="s">
        <v>1880</v>
      </c>
      <c r="D654" s="80" t="s">
        <v>1831</v>
      </c>
      <c r="E654" s="80">
        <v>70</v>
      </c>
      <c r="F654" s="80" t="s">
        <v>1864</v>
      </c>
      <c r="G654" s="80" t="s">
        <v>1868</v>
      </c>
      <c r="H654" s="80" t="s">
        <v>1869</v>
      </c>
      <c r="I654" s="80" t="s">
        <v>1851</v>
      </c>
      <c r="J654" s="80" t="s">
        <v>1858</v>
      </c>
      <c r="K654" s="80">
        <v>2</v>
      </c>
      <c r="L654" s="85">
        <v>9843</v>
      </c>
      <c r="M654" s="80">
        <v>15</v>
      </c>
      <c r="N654" s="80">
        <v>7.5</v>
      </c>
      <c r="O654" s="80" t="s">
        <v>392</v>
      </c>
      <c r="P654" s="80" t="s">
        <v>1852</v>
      </c>
      <c r="Q654" s="80" t="s">
        <v>643</v>
      </c>
      <c r="R654" s="85">
        <f t="shared" si="130"/>
        <v>19686</v>
      </c>
      <c r="S654" s="85">
        <f t="shared" si="131"/>
        <v>2952.9</v>
      </c>
      <c r="T654" s="85">
        <f t="shared" si="132"/>
        <v>16733.099999999999</v>
      </c>
      <c r="U654" s="80">
        <f t="shared" si="133"/>
        <v>1254.9824999999998</v>
      </c>
      <c r="V654" s="85">
        <f t="shared" si="134"/>
        <v>17988.082499999997</v>
      </c>
      <c r="W654" s="81">
        <v>7.4999999999999997E-2</v>
      </c>
      <c r="X654" s="85">
        <f t="shared" si="142"/>
        <v>1254.9824999999998</v>
      </c>
      <c r="Y654" s="80">
        <v>2000</v>
      </c>
      <c r="Z654" s="85">
        <f t="shared" si="140"/>
        <v>19988.082499999997</v>
      </c>
      <c r="AA654" s="80" t="str" cm="1">
        <f t="array" ref="AA654">_xlfn.IFS(V654&gt;=150000,"High Cost",V654&gt;=0,"Normal Cost")</f>
        <v>Normal Cost</v>
      </c>
      <c r="AB654" s="85">
        <f t="shared" si="135"/>
        <v>0</v>
      </c>
      <c r="AC654" s="84">
        <f t="shared" si="136"/>
        <v>17988.082499999997</v>
      </c>
      <c r="AD654" s="80" t="str" cm="1">
        <f t="array" ref="AD654">_xlfn.IFS(E654&gt;=60,"Senior ",E654&gt;=18,"Adult",E654&gt;=0,"Child")</f>
        <v xml:space="preserve">Senior </v>
      </c>
      <c r="AE654" s="80" t="str">
        <f t="shared" si="137"/>
        <v>June</v>
      </c>
      <c r="AF654" s="80" t="str">
        <f t="shared" si="138"/>
        <v>00653</v>
      </c>
      <c r="AG654" s="80" t="str">
        <f t="shared" si="139"/>
        <v>Daniel-Female</v>
      </c>
      <c r="AH654" s="85">
        <f t="shared" si="141"/>
        <v>112153.55602395827</v>
      </c>
    </row>
    <row r="655" spans="1:34" x14ac:dyDescent="0.3">
      <c r="A655" s="83">
        <v>45817</v>
      </c>
      <c r="B655" s="80" t="s">
        <v>2528</v>
      </c>
      <c r="C655" s="80" t="s">
        <v>1839</v>
      </c>
      <c r="D655" s="80" t="s">
        <v>1831</v>
      </c>
      <c r="E655" s="80">
        <v>65</v>
      </c>
      <c r="F655" s="80" t="s">
        <v>1855</v>
      </c>
      <c r="G655" s="80" t="s">
        <v>1856</v>
      </c>
      <c r="H655" s="80" t="s">
        <v>1857</v>
      </c>
      <c r="I655" s="80" t="s">
        <v>1835</v>
      </c>
      <c r="J655" s="80" t="s">
        <v>1836</v>
      </c>
      <c r="K655" s="80">
        <v>2</v>
      </c>
      <c r="L655" s="85">
        <v>26369</v>
      </c>
      <c r="M655" s="80">
        <v>10</v>
      </c>
      <c r="N655" s="80">
        <v>7.5</v>
      </c>
      <c r="O655" s="80" t="s">
        <v>392</v>
      </c>
      <c r="P655" s="80" t="s">
        <v>1837</v>
      </c>
      <c r="Q655" s="80" t="s">
        <v>636</v>
      </c>
      <c r="R655" s="85">
        <f t="shared" si="130"/>
        <v>52738</v>
      </c>
      <c r="S655" s="85">
        <f t="shared" si="131"/>
        <v>5273.8</v>
      </c>
      <c r="T655" s="85">
        <f t="shared" si="132"/>
        <v>47464.2</v>
      </c>
      <c r="U655" s="80">
        <f t="shared" si="133"/>
        <v>3559.8149999999996</v>
      </c>
      <c r="V655" s="85">
        <f t="shared" si="134"/>
        <v>51024.014999999999</v>
      </c>
      <c r="W655" s="81">
        <v>7.4999999999999997E-2</v>
      </c>
      <c r="X655" s="85">
        <f t="shared" si="142"/>
        <v>3559.8149999999996</v>
      </c>
      <c r="Y655" s="80">
        <v>2000</v>
      </c>
      <c r="Z655" s="85">
        <f t="shared" si="140"/>
        <v>53024.014999999999</v>
      </c>
      <c r="AA655" s="80" t="str" cm="1">
        <f t="array" ref="AA655">_xlfn.IFS(V655&gt;=150000,"High Cost",V655&gt;=0,"Normal Cost")</f>
        <v>Normal Cost</v>
      </c>
      <c r="AB655" s="85">
        <f t="shared" si="135"/>
        <v>0</v>
      </c>
      <c r="AC655" s="84">
        <f t="shared" si="136"/>
        <v>51024.014999999999</v>
      </c>
      <c r="AD655" s="80" t="str" cm="1">
        <f t="array" ref="AD655">_xlfn.IFS(E655&gt;=60,"Senior ",E655&gt;=18,"Adult",E655&gt;=0,"Child")</f>
        <v xml:space="preserve">Senior </v>
      </c>
      <c r="AE655" s="80" t="str">
        <f t="shared" si="137"/>
        <v>June</v>
      </c>
      <c r="AF655" s="80" t="str">
        <f t="shared" si="138"/>
        <v>00654</v>
      </c>
      <c r="AG655" s="80" t="str">
        <f t="shared" si="139"/>
        <v>Bello-Female</v>
      </c>
      <c r="AH655" s="85">
        <f t="shared" si="141"/>
        <v>112153.55602395827</v>
      </c>
    </row>
    <row r="656" spans="1:34" x14ac:dyDescent="0.3">
      <c r="A656" s="83">
        <v>45829</v>
      </c>
      <c r="B656" s="80" t="s">
        <v>2529</v>
      </c>
      <c r="C656" s="80" t="s">
        <v>1846</v>
      </c>
      <c r="D656" s="80" t="s">
        <v>1847</v>
      </c>
      <c r="E656" s="80">
        <v>3</v>
      </c>
      <c r="F656" s="80" t="s">
        <v>1840</v>
      </c>
      <c r="G656" s="80" t="s">
        <v>1890</v>
      </c>
      <c r="H656" s="80" t="s">
        <v>1891</v>
      </c>
      <c r="I656" s="80" t="s">
        <v>1861</v>
      </c>
      <c r="J656" s="80" t="s">
        <v>1848</v>
      </c>
      <c r="K656" s="80">
        <v>3</v>
      </c>
      <c r="L656" s="85">
        <v>32347</v>
      </c>
      <c r="M656" s="80">
        <v>0</v>
      </c>
      <c r="N656" s="80">
        <v>7.5</v>
      </c>
      <c r="O656" s="80" t="s">
        <v>384</v>
      </c>
      <c r="P656" s="80" t="s">
        <v>1837</v>
      </c>
      <c r="Q656" s="80" t="s">
        <v>665</v>
      </c>
      <c r="R656" s="85">
        <f t="shared" si="130"/>
        <v>97041</v>
      </c>
      <c r="S656" s="85">
        <f t="shared" si="131"/>
        <v>0</v>
      </c>
      <c r="T656" s="85">
        <f t="shared" si="132"/>
        <v>97041</v>
      </c>
      <c r="U656" s="80">
        <f t="shared" si="133"/>
        <v>7278.0749999999998</v>
      </c>
      <c r="V656" s="85">
        <f t="shared" si="134"/>
        <v>104319.075</v>
      </c>
      <c r="W656" s="81">
        <v>7.4999999999999997E-2</v>
      </c>
      <c r="X656" s="85">
        <f t="shared" si="142"/>
        <v>7278.0749999999998</v>
      </c>
      <c r="Y656" s="80">
        <v>2000</v>
      </c>
      <c r="Z656" s="85">
        <f t="shared" si="140"/>
        <v>106319.075</v>
      </c>
      <c r="AA656" s="80" t="str" cm="1">
        <f t="array" ref="AA656">_xlfn.IFS(V656&gt;=150000,"High Cost",V656&gt;=0,"Normal Cost")</f>
        <v>Normal Cost</v>
      </c>
      <c r="AB656" s="85">
        <f t="shared" si="135"/>
        <v>0</v>
      </c>
      <c r="AC656" s="84">
        <f t="shared" si="136"/>
        <v>104319.075</v>
      </c>
      <c r="AD656" s="80" t="str" cm="1">
        <f t="array" ref="AD656">_xlfn.IFS(E656&gt;=60,"Senior ",E656&gt;=18,"Adult",E656&gt;=0,"Child")</f>
        <v>Child</v>
      </c>
      <c r="AE656" s="80" t="str">
        <f t="shared" si="137"/>
        <v>June</v>
      </c>
      <c r="AF656" s="80" t="str">
        <f t="shared" si="138"/>
        <v>00655</v>
      </c>
      <c r="AG656" s="80" t="str">
        <f t="shared" si="139"/>
        <v>Hauwa-Male</v>
      </c>
      <c r="AH656" s="85">
        <f t="shared" si="141"/>
        <v>112153.55602395827</v>
      </c>
    </row>
    <row r="657" spans="1:34" x14ac:dyDescent="0.3">
      <c r="A657" s="83">
        <v>45812</v>
      </c>
      <c r="B657" s="80" t="s">
        <v>2530</v>
      </c>
      <c r="C657" s="80" t="s">
        <v>106</v>
      </c>
      <c r="D657" s="80" t="s">
        <v>1847</v>
      </c>
      <c r="E657" s="80">
        <v>78</v>
      </c>
      <c r="F657" s="80" t="s">
        <v>1864</v>
      </c>
      <c r="G657" s="80" t="s">
        <v>1865</v>
      </c>
      <c r="H657" s="80" t="s">
        <v>1842</v>
      </c>
      <c r="I657" s="80" t="s">
        <v>1851</v>
      </c>
      <c r="J657" s="80" t="s">
        <v>1848</v>
      </c>
      <c r="K657" s="80">
        <v>5</v>
      </c>
      <c r="L657" s="85">
        <v>2625</v>
      </c>
      <c r="M657" s="80">
        <v>5</v>
      </c>
      <c r="N657" s="80">
        <v>7.5</v>
      </c>
      <c r="O657" s="80" t="s">
        <v>384</v>
      </c>
      <c r="P657" s="80" t="s">
        <v>1844</v>
      </c>
      <c r="Q657" s="80" t="s">
        <v>649</v>
      </c>
      <c r="R657" s="85">
        <f t="shared" si="130"/>
        <v>13125</v>
      </c>
      <c r="S657" s="85">
        <f t="shared" si="131"/>
        <v>656.25</v>
      </c>
      <c r="T657" s="85">
        <f t="shared" si="132"/>
        <v>12468.75</v>
      </c>
      <c r="U657" s="80">
        <f t="shared" si="133"/>
        <v>935.15625</v>
      </c>
      <c r="V657" s="85">
        <f t="shared" si="134"/>
        <v>13403.90625</v>
      </c>
      <c r="W657" s="81">
        <v>7.4999999999999997E-2</v>
      </c>
      <c r="X657" s="85">
        <f t="shared" si="142"/>
        <v>935.15625</v>
      </c>
      <c r="Y657" s="80">
        <v>2000</v>
      </c>
      <c r="Z657" s="85">
        <f t="shared" si="140"/>
        <v>15403.90625</v>
      </c>
      <c r="AA657" s="80" t="str" cm="1">
        <f t="array" ref="AA657">_xlfn.IFS(V657&gt;=150000,"High Cost",V657&gt;=0,"Normal Cost")</f>
        <v>Normal Cost</v>
      </c>
      <c r="AB657" s="85">
        <f t="shared" si="135"/>
        <v>1340.390625</v>
      </c>
      <c r="AC657" s="84">
        <f t="shared" si="136"/>
        <v>12063.515625</v>
      </c>
      <c r="AD657" s="80" t="str" cm="1">
        <f t="array" ref="AD657">_xlfn.IFS(E657&gt;=60,"Senior ",E657&gt;=18,"Adult",E657&gt;=0,"Child")</f>
        <v xml:space="preserve">Senior </v>
      </c>
      <c r="AE657" s="80" t="str">
        <f t="shared" si="137"/>
        <v>June</v>
      </c>
      <c r="AF657" s="80" t="str">
        <f t="shared" si="138"/>
        <v>00656</v>
      </c>
      <c r="AG657" s="80" t="str">
        <f t="shared" si="139"/>
        <v>Aisha-Male</v>
      </c>
      <c r="AH657" s="85">
        <f t="shared" si="141"/>
        <v>112153.55602395827</v>
      </c>
    </row>
    <row r="658" spans="1:34" x14ac:dyDescent="0.3">
      <c r="A658" s="83">
        <v>45822</v>
      </c>
      <c r="B658" s="80" t="s">
        <v>2531</v>
      </c>
      <c r="C658" s="80" t="s">
        <v>1839</v>
      </c>
      <c r="D658" s="80" t="s">
        <v>1847</v>
      </c>
      <c r="E658" s="80">
        <v>37</v>
      </c>
      <c r="F658" s="80" t="s">
        <v>1864</v>
      </c>
      <c r="G658" s="80" t="s">
        <v>1868</v>
      </c>
      <c r="H658" s="80" t="s">
        <v>1869</v>
      </c>
      <c r="I658" s="80" t="s">
        <v>1866</v>
      </c>
      <c r="J658" s="80" t="s">
        <v>1858</v>
      </c>
      <c r="K658" s="80">
        <v>5</v>
      </c>
      <c r="L658" s="85">
        <v>67145</v>
      </c>
      <c r="M658" s="80">
        <v>0</v>
      </c>
      <c r="N658" s="80">
        <v>7.5</v>
      </c>
      <c r="O658" s="80" t="s">
        <v>392</v>
      </c>
      <c r="P658" s="80" t="s">
        <v>1844</v>
      </c>
      <c r="Q658" s="80" t="s">
        <v>665</v>
      </c>
      <c r="R658" s="85">
        <f t="shared" si="130"/>
        <v>335725</v>
      </c>
      <c r="S658" s="85">
        <f t="shared" si="131"/>
        <v>0</v>
      </c>
      <c r="T658" s="85">
        <f t="shared" si="132"/>
        <v>335725</v>
      </c>
      <c r="U658" s="80">
        <f t="shared" si="133"/>
        <v>25179.375</v>
      </c>
      <c r="V658" s="85">
        <f t="shared" si="134"/>
        <v>360904.375</v>
      </c>
      <c r="W658" s="81">
        <v>7.4999999999999997E-2</v>
      </c>
      <c r="X658" s="85">
        <f t="shared" si="142"/>
        <v>25179.375</v>
      </c>
      <c r="Y658" s="80">
        <v>2000</v>
      </c>
      <c r="Z658" s="85">
        <f t="shared" si="140"/>
        <v>362904.375</v>
      </c>
      <c r="AA658" s="80" t="str" cm="1">
        <f t="array" ref="AA658">_xlfn.IFS(V658&gt;=150000,"High Cost",V658&gt;=0,"Normal Cost")</f>
        <v>High Cost</v>
      </c>
      <c r="AB658" s="85">
        <f t="shared" si="135"/>
        <v>36090.4375</v>
      </c>
      <c r="AC658" s="84">
        <f t="shared" si="136"/>
        <v>324813.9375</v>
      </c>
      <c r="AD658" s="80" t="str" cm="1">
        <f t="array" ref="AD658">_xlfn.IFS(E658&gt;=60,"Senior ",E658&gt;=18,"Adult",E658&gt;=0,"Child")</f>
        <v>Adult</v>
      </c>
      <c r="AE658" s="80" t="str">
        <f t="shared" si="137"/>
        <v>June</v>
      </c>
      <c r="AF658" s="80" t="str">
        <f t="shared" si="138"/>
        <v>00657</v>
      </c>
      <c r="AG658" s="80" t="str">
        <f t="shared" si="139"/>
        <v>Bello-Male</v>
      </c>
      <c r="AH658" s="85">
        <f t="shared" si="141"/>
        <v>112153.55602395827</v>
      </c>
    </row>
    <row r="659" spans="1:34" x14ac:dyDescent="0.3">
      <c r="A659" s="83">
        <v>45825</v>
      </c>
      <c r="B659" s="80" t="s">
        <v>2532</v>
      </c>
      <c r="C659" s="80" t="s">
        <v>1830</v>
      </c>
      <c r="D659" s="80" t="s">
        <v>1847</v>
      </c>
      <c r="E659" s="80">
        <v>3</v>
      </c>
      <c r="F659" s="80" t="s">
        <v>1872</v>
      </c>
      <c r="G659" s="80" t="s">
        <v>1886</v>
      </c>
      <c r="H659" s="80" t="s">
        <v>1887</v>
      </c>
      <c r="I659" s="80" t="s">
        <v>1843</v>
      </c>
      <c r="J659" s="80" t="s">
        <v>1836</v>
      </c>
      <c r="K659" s="80">
        <v>3</v>
      </c>
      <c r="L659" s="85">
        <v>20579</v>
      </c>
      <c r="M659" s="80">
        <v>10</v>
      </c>
      <c r="N659" s="80">
        <v>7.5</v>
      </c>
      <c r="O659" s="80" t="s">
        <v>392</v>
      </c>
      <c r="P659" s="80" t="s">
        <v>1844</v>
      </c>
      <c r="Q659" s="80" t="s">
        <v>636</v>
      </c>
      <c r="R659" s="85">
        <f t="shared" si="130"/>
        <v>61737</v>
      </c>
      <c r="S659" s="85">
        <f t="shared" si="131"/>
        <v>6173.7000000000007</v>
      </c>
      <c r="T659" s="85">
        <f t="shared" si="132"/>
        <v>55563.3</v>
      </c>
      <c r="U659" s="80">
        <f t="shared" si="133"/>
        <v>4167.2475000000004</v>
      </c>
      <c r="V659" s="85">
        <f t="shared" si="134"/>
        <v>59730.547500000001</v>
      </c>
      <c r="W659" s="81">
        <v>7.4999999999999997E-2</v>
      </c>
      <c r="X659" s="85">
        <f t="shared" si="142"/>
        <v>4167.2475000000004</v>
      </c>
      <c r="Y659" s="80">
        <v>2000</v>
      </c>
      <c r="Z659" s="85">
        <f t="shared" si="140"/>
        <v>61730.547500000001</v>
      </c>
      <c r="AA659" s="80" t="str" cm="1">
        <f t="array" ref="AA659">_xlfn.IFS(V659&gt;=150000,"High Cost",V659&gt;=0,"Normal Cost")</f>
        <v>Normal Cost</v>
      </c>
      <c r="AB659" s="85">
        <f t="shared" si="135"/>
        <v>5973.0547500000002</v>
      </c>
      <c r="AC659" s="84">
        <f t="shared" si="136"/>
        <v>53757.492749999998</v>
      </c>
      <c r="AD659" s="80" t="str" cm="1">
        <f t="array" ref="AD659">_xlfn.IFS(E659&gt;=60,"Senior ",E659&gt;=18,"Adult",E659&gt;=0,"Child")</f>
        <v>Child</v>
      </c>
      <c r="AE659" s="80" t="str">
        <f t="shared" si="137"/>
        <v>June</v>
      </c>
      <c r="AF659" s="80" t="str">
        <f t="shared" si="138"/>
        <v>00658</v>
      </c>
      <c r="AG659" s="80" t="str">
        <f t="shared" si="139"/>
        <v>Joy-Male</v>
      </c>
      <c r="AH659" s="85">
        <f t="shared" si="141"/>
        <v>112153.55602395827</v>
      </c>
    </row>
    <row r="660" spans="1:34" x14ac:dyDescent="0.3">
      <c r="A660" s="83">
        <v>45843</v>
      </c>
      <c r="B660" s="80" t="s">
        <v>2533</v>
      </c>
      <c r="C660" s="80" t="s">
        <v>1871</v>
      </c>
      <c r="D660" s="80" t="s">
        <v>1831</v>
      </c>
      <c r="E660" s="80">
        <v>7</v>
      </c>
      <c r="F660" s="80" t="s">
        <v>1855</v>
      </c>
      <c r="G660" s="80" t="s">
        <v>1878</v>
      </c>
      <c r="H660" s="80" t="s">
        <v>1857</v>
      </c>
      <c r="I660" s="80" t="s">
        <v>1861</v>
      </c>
      <c r="J660" s="80" t="s">
        <v>1858</v>
      </c>
      <c r="K660" s="80">
        <v>1</v>
      </c>
      <c r="L660" s="85">
        <v>36629</v>
      </c>
      <c r="M660" s="80">
        <v>5</v>
      </c>
      <c r="N660" s="80">
        <v>7.5</v>
      </c>
      <c r="O660" s="80" t="s">
        <v>372</v>
      </c>
      <c r="P660" s="80" t="s">
        <v>1837</v>
      </c>
      <c r="Q660" s="80" t="s">
        <v>649</v>
      </c>
      <c r="R660" s="85">
        <f t="shared" si="130"/>
        <v>36629</v>
      </c>
      <c r="S660" s="85">
        <f t="shared" si="131"/>
        <v>1831.45</v>
      </c>
      <c r="T660" s="85">
        <f t="shared" si="132"/>
        <v>34797.550000000003</v>
      </c>
      <c r="U660" s="80">
        <f t="shared" si="133"/>
        <v>2609.8162500000003</v>
      </c>
      <c r="V660" s="85">
        <f t="shared" si="134"/>
        <v>37407.366250000006</v>
      </c>
      <c r="W660" s="81">
        <v>7.4999999999999997E-2</v>
      </c>
      <c r="X660" s="85">
        <f t="shared" si="142"/>
        <v>2609.8162500000003</v>
      </c>
      <c r="Y660" s="80">
        <v>2000</v>
      </c>
      <c r="Z660" s="85">
        <f t="shared" si="140"/>
        <v>39407.366250000006</v>
      </c>
      <c r="AA660" s="80" t="str" cm="1">
        <f t="array" ref="AA660">_xlfn.IFS(V660&gt;=150000,"High Cost",V660&gt;=0,"Normal Cost")</f>
        <v>Normal Cost</v>
      </c>
      <c r="AB660" s="85">
        <f t="shared" si="135"/>
        <v>0</v>
      </c>
      <c r="AC660" s="84">
        <f t="shared" si="136"/>
        <v>37407.366250000006</v>
      </c>
      <c r="AD660" s="80" t="str" cm="1">
        <f t="array" ref="AD660">_xlfn.IFS(E660&gt;=60,"Senior ",E660&gt;=18,"Adult",E660&gt;=0,"Child")</f>
        <v>Child</v>
      </c>
      <c r="AE660" s="80" t="str">
        <f t="shared" si="137"/>
        <v>July</v>
      </c>
      <c r="AF660" s="80" t="str">
        <f t="shared" si="138"/>
        <v>00659</v>
      </c>
      <c r="AG660" s="80" t="str">
        <f t="shared" si="139"/>
        <v>Farouk-Female</v>
      </c>
      <c r="AH660" s="85">
        <f t="shared" si="141"/>
        <v>112153.55602395827</v>
      </c>
    </row>
    <row r="661" spans="1:34" x14ac:dyDescent="0.3">
      <c r="A661" s="83">
        <v>45831</v>
      </c>
      <c r="B661" s="80" t="s">
        <v>2534</v>
      </c>
      <c r="C661" s="80" t="s">
        <v>1877</v>
      </c>
      <c r="D661" s="80" t="s">
        <v>1831</v>
      </c>
      <c r="E661" s="80">
        <v>57</v>
      </c>
      <c r="F661" s="80" t="s">
        <v>1872</v>
      </c>
      <c r="G661" s="80" t="s">
        <v>1873</v>
      </c>
      <c r="H661" s="80" t="s">
        <v>1874</v>
      </c>
      <c r="I661" s="80" t="s">
        <v>1843</v>
      </c>
      <c r="J661" s="80" t="s">
        <v>1848</v>
      </c>
      <c r="K661" s="80">
        <v>5</v>
      </c>
      <c r="L661" s="85">
        <v>66736</v>
      </c>
      <c r="M661" s="80">
        <v>5</v>
      </c>
      <c r="N661" s="80">
        <v>7.5</v>
      </c>
      <c r="O661" s="80" t="s">
        <v>372</v>
      </c>
      <c r="P661" s="80" t="s">
        <v>1837</v>
      </c>
      <c r="Q661" s="80" t="s">
        <v>643</v>
      </c>
      <c r="R661" s="85">
        <f t="shared" si="130"/>
        <v>333680</v>
      </c>
      <c r="S661" s="85">
        <f t="shared" si="131"/>
        <v>16684</v>
      </c>
      <c r="T661" s="85">
        <f t="shared" si="132"/>
        <v>316996</v>
      </c>
      <c r="U661" s="80">
        <f t="shared" si="133"/>
        <v>23774.7</v>
      </c>
      <c r="V661" s="85">
        <f t="shared" si="134"/>
        <v>340770.7</v>
      </c>
      <c r="W661" s="81">
        <v>7.4999999999999997E-2</v>
      </c>
      <c r="X661" s="85">
        <f t="shared" si="142"/>
        <v>23774.7</v>
      </c>
      <c r="Y661" s="80">
        <v>2000</v>
      </c>
      <c r="Z661" s="85">
        <f t="shared" si="140"/>
        <v>342770.7</v>
      </c>
      <c r="AA661" s="80" t="str" cm="1">
        <f t="array" ref="AA661">_xlfn.IFS(V661&gt;=150000,"High Cost",V661&gt;=0,"Normal Cost")</f>
        <v>High Cost</v>
      </c>
      <c r="AB661" s="85">
        <f t="shared" si="135"/>
        <v>0</v>
      </c>
      <c r="AC661" s="84">
        <f t="shared" si="136"/>
        <v>340770.7</v>
      </c>
      <c r="AD661" s="80" t="str" cm="1">
        <f t="array" ref="AD661">_xlfn.IFS(E661&gt;=60,"Senior ",E661&gt;=18,"Adult",E661&gt;=0,"Child")</f>
        <v>Adult</v>
      </c>
      <c r="AE661" s="80" t="str">
        <f t="shared" si="137"/>
        <v>June</v>
      </c>
      <c r="AF661" s="80" t="str">
        <f t="shared" si="138"/>
        <v>00660</v>
      </c>
      <c r="AG661" s="80" t="str">
        <f t="shared" si="139"/>
        <v>Chiamaka-Female</v>
      </c>
      <c r="AH661" s="85">
        <f t="shared" si="141"/>
        <v>112153.55602395827</v>
      </c>
    </row>
    <row r="662" spans="1:34" x14ac:dyDescent="0.3">
      <c r="A662" s="83">
        <v>45810</v>
      </c>
      <c r="B662" s="80" t="s">
        <v>2535</v>
      </c>
      <c r="C662" s="80" t="s">
        <v>1884</v>
      </c>
      <c r="D662" s="80" t="s">
        <v>1847</v>
      </c>
      <c r="E662" s="80">
        <v>31</v>
      </c>
      <c r="F662" s="80" t="s">
        <v>1872</v>
      </c>
      <c r="G662" s="80" t="s">
        <v>1873</v>
      </c>
      <c r="H662" s="80" t="s">
        <v>1874</v>
      </c>
      <c r="I662" s="80" t="s">
        <v>1861</v>
      </c>
      <c r="J662" s="80" t="s">
        <v>1848</v>
      </c>
      <c r="K662" s="80">
        <v>1</v>
      </c>
      <c r="L662" s="85">
        <v>44254</v>
      </c>
      <c r="M662" s="80">
        <v>15</v>
      </c>
      <c r="N662" s="80">
        <v>7.5</v>
      </c>
      <c r="O662" s="80" t="s">
        <v>372</v>
      </c>
      <c r="P662" s="80" t="s">
        <v>1837</v>
      </c>
      <c r="Q662" s="80" t="s">
        <v>649</v>
      </c>
      <c r="R662" s="85">
        <f t="shared" si="130"/>
        <v>44254</v>
      </c>
      <c r="S662" s="85">
        <f t="shared" si="131"/>
        <v>6638.0999999999995</v>
      </c>
      <c r="T662" s="85">
        <f t="shared" si="132"/>
        <v>37615.9</v>
      </c>
      <c r="U662" s="80">
        <f t="shared" si="133"/>
        <v>2821.1925000000001</v>
      </c>
      <c r="V662" s="85">
        <f t="shared" si="134"/>
        <v>40437.092499999999</v>
      </c>
      <c r="W662" s="81">
        <v>7.4999999999999997E-2</v>
      </c>
      <c r="X662" s="85">
        <f t="shared" si="142"/>
        <v>2821.1925000000001</v>
      </c>
      <c r="Y662" s="80">
        <v>2000</v>
      </c>
      <c r="Z662" s="85">
        <f t="shared" si="140"/>
        <v>42437.092499999999</v>
      </c>
      <c r="AA662" s="80" t="str" cm="1">
        <f t="array" ref="AA662">_xlfn.IFS(V662&gt;=150000,"High Cost",V662&gt;=0,"Normal Cost")</f>
        <v>Normal Cost</v>
      </c>
      <c r="AB662" s="85">
        <f t="shared" si="135"/>
        <v>0</v>
      </c>
      <c r="AC662" s="84">
        <f t="shared" si="136"/>
        <v>40437.092499999999</v>
      </c>
      <c r="AD662" s="80" t="str" cm="1">
        <f t="array" ref="AD662">_xlfn.IFS(E662&gt;=60,"Senior ",E662&gt;=18,"Adult",E662&gt;=0,"Child")</f>
        <v>Adult</v>
      </c>
      <c r="AE662" s="80" t="str">
        <f t="shared" si="137"/>
        <v>June</v>
      </c>
      <c r="AF662" s="80" t="str">
        <f t="shared" si="138"/>
        <v>00661</v>
      </c>
      <c r="AG662" s="80" t="str">
        <f t="shared" si="139"/>
        <v>Kabir-Male</v>
      </c>
      <c r="AH662" s="85">
        <f t="shared" si="141"/>
        <v>112153.55602395827</v>
      </c>
    </row>
    <row r="663" spans="1:34" x14ac:dyDescent="0.3">
      <c r="A663" s="83">
        <v>45851</v>
      </c>
      <c r="B663" s="80" t="s">
        <v>2536</v>
      </c>
      <c r="C663" s="80" t="s">
        <v>1880</v>
      </c>
      <c r="D663" s="80" t="s">
        <v>1847</v>
      </c>
      <c r="E663" s="80">
        <v>11</v>
      </c>
      <c r="F663" s="80" t="s">
        <v>1864</v>
      </c>
      <c r="G663" s="80" t="s">
        <v>1868</v>
      </c>
      <c r="H663" s="80" t="s">
        <v>1869</v>
      </c>
      <c r="I663" s="80" t="s">
        <v>1843</v>
      </c>
      <c r="J663" s="80" t="s">
        <v>1848</v>
      </c>
      <c r="K663" s="80">
        <v>2</v>
      </c>
      <c r="L663" s="85">
        <v>47607</v>
      </c>
      <c r="M663" s="80">
        <v>5</v>
      </c>
      <c r="N663" s="80">
        <v>7.5</v>
      </c>
      <c r="O663" s="80" t="s">
        <v>372</v>
      </c>
      <c r="P663" s="80" t="s">
        <v>1837</v>
      </c>
      <c r="Q663" s="80" t="s">
        <v>665</v>
      </c>
      <c r="R663" s="85">
        <f t="shared" si="130"/>
        <v>95214</v>
      </c>
      <c r="S663" s="85">
        <f t="shared" si="131"/>
        <v>4760.7</v>
      </c>
      <c r="T663" s="85">
        <f t="shared" si="132"/>
        <v>90453.3</v>
      </c>
      <c r="U663" s="80">
        <f t="shared" si="133"/>
        <v>6783.9975000000004</v>
      </c>
      <c r="V663" s="85">
        <f t="shared" si="134"/>
        <v>97237.297500000001</v>
      </c>
      <c r="W663" s="81">
        <v>7.4999999999999997E-2</v>
      </c>
      <c r="X663" s="85">
        <f t="shared" si="142"/>
        <v>6783.9975000000004</v>
      </c>
      <c r="Y663" s="80">
        <v>2000</v>
      </c>
      <c r="Z663" s="85">
        <f t="shared" si="140"/>
        <v>99237.297500000001</v>
      </c>
      <c r="AA663" s="80" t="str" cm="1">
        <f t="array" ref="AA663">_xlfn.IFS(V663&gt;=150000,"High Cost",V663&gt;=0,"Normal Cost")</f>
        <v>Normal Cost</v>
      </c>
      <c r="AB663" s="85">
        <f t="shared" si="135"/>
        <v>0</v>
      </c>
      <c r="AC663" s="84">
        <f t="shared" si="136"/>
        <v>97237.297500000001</v>
      </c>
      <c r="AD663" s="80" t="str" cm="1">
        <f t="array" ref="AD663">_xlfn.IFS(E663&gt;=60,"Senior ",E663&gt;=18,"Adult",E663&gt;=0,"Child")</f>
        <v>Child</v>
      </c>
      <c r="AE663" s="80" t="str">
        <f t="shared" si="137"/>
        <v>July</v>
      </c>
      <c r="AF663" s="80" t="str">
        <f t="shared" si="138"/>
        <v>00662</v>
      </c>
      <c r="AG663" s="80" t="str">
        <f t="shared" si="139"/>
        <v>Daniel-Male</v>
      </c>
      <c r="AH663" s="85">
        <f t="shared" si="141"/>
        <v>112153.55602395827</v>
      </c>
    </row>
    <row r="664" spans="1:34" x14ac:dyDescent="0.3">
      <c r="A664" s="83">
        <v>45851</v>
      </c>
      <c r="B664" s="80" t="s">
        <v>2537</v>
      </c>
      <c r="C664" s="80" t="s">
        <v>1884</v>
      </c>
      <c r="D664" s="80" t="s">
        <v>1831</v>
      </c>
      <c r="E664" s="80">
        <v>56</v>
      </c>
      <c r="F664" s="80" t="s">
        <v>1864</v>
      </c>
      <c r="G664" s="80" t="s">
        <v>1868</v>
      </c>
      <c r="H664" s="80" t="s">
        <v>1869</v>
      </c>
      <c r="I664" s="80" t="s">
        <v>1866</v>
      </c>
      <c r="J664" s="80" t="s">
        <v>1848</v>
      </c>
      <c r="K664" s="80">
        <v>4</v>
      </c>
      <c r="L664" s="85">
        <v>25725</v>
      </c>
      <c r="M664" s="80">
        <v>10</v>
      </c>
      <c r="N664" s="80">
        <v>7.5</v>
      </c>
      <c r="O664" s="80" t="s">
        <v>372</v>
      </c>
      <c r="P664" s="80" t="s">
        <v>1837</v>
      </c>
      <c r="Q664" s="80" t="s">
        <v>649</v>
      </c>
      <c r="R664" s="85">
        <f t="shared" si="130"/>
        <v>102900</v>
      </c>
      <c r="S664" s="85">
        <f t="shared" si="131"/>
        <v>10290</v>
      </c>
      <c r="T664" s="85">
        <f t="shared" si="132"/>
        <v>92610</v>
      </c>
      <c r="U664" s="80">
        <f t="shared" si="133"/>
        <v>6945.75</v>
      </c>
      <c r="V664" s="85">
        <f t="shared" si="134"/>
        <v>99555.75</v>
      </c>
      <c r="W664" s="81">
        <v>7.4999999999999997E-2</v>
      </c>
      <c r="X664" s="85">
        <f t="shared" si="142"/>
        <v>6945.75</v>
      </c>
      <c r="Y664" s="80">
        <v>2000</v>
      </c>
      <c r="Z664" s="85">
        <f t="shared" si="140"/>
        <v>101555.75</v>
      </c>
      <c r="AA664" s="80" t="str" cm="1">
        <f t="array" ref="AA664">_xlfn.IFS(V664&gt;=150000,"High Cost",V664&gt;=0,"Normal Cost")</f>
        <v>Normal Cost</v>
      </c>
      <c r="AB664" s="85">
        <f t="shared" si="135"/>
        <v>0</v>
      </c>
      <c r="AC664" s="84">
        <f t="shared" si="136"/>
        <v>99555.75</v>
      </c>
      <c r="AD664" s="80" t="str" cm="1">
        <f t="array" ref="AD664">_xlfn.IFS(E664&gt;=60,"Senior ",E664&gt;=18,"Adult",E664&gt;=0,"Child")</f>
        <v>Adult</v>
      </c>
      <c r="AE664" s="80" t="str">
        <f t="shared" si="137"/>
        <v>July</v>
      </c>
      <c r="AF664" s="80" t="str">
        <f t="shared" si="138"/>
        <v>00663</v>
      </c>
      <c r="AG664" s="80" t="str">
        <f t="shared" si="139"/>
        <v>Kabir-Female</v>
      </c>
      <c r="AH664" s="85">
        <f t="shared" si="141"/>
        <v>112153.55602395827</v>
      </c>
    </row>
    <row r="665" spans="1:34" x14ac:dyDescent="0.3">
      <c r="A665" s="83">
        <v>45851</v>
      </c>
      <c r="B665" s="80" t="s">
        <v>2538</v>
      </c>
      <c r="C665" s="80" t="s">
        <v>1830</v>
      </c>
      <c r="D665" s="80" t="s">
        <v>1847</v>
      </c>
      <c r="E665" s="80">
        <v>1</v>
      </c>
      <c r="F665" s="80" t="s">
        <v>1864</v>
      </c>
      <c r="G665" s="80" t="s">
        <v>1865</v>
      </c>
      <c r="H665" s="80" t="s">
        <v>1842</v>
      </c>
      <c r="I665" s="80" t="s">
        <v>1843</v>
      </c>
      <c r="J665" s="80" t="s">
        <v>1858</v>
      </c>
      <c r="K665" s="80">
        <v>2</v>
      </c>
      <c r="L665" s="85">
        <v>37616</v>
      </c>
      <c r="M665" s="80">
        <v>15</v>
      </c>
      <c r="N665" s="80">
        <v>7.5</v>
      </c>
      <c r="O665" s="80" t="s">
        <v>372</v>
      </c>
      <c r="P665" s="80" t="s">
        <v>1837</v>
      </c>
      <c r="Q665" s="80" t="s">
        <v>636</v>
      </c>
      <c r="R665" s="85">
        <f t="shared" si="130"/>
        <v>75232</v>
      </c>
      <c r="S665" s="85">
        <f t="shared" si="131"/>
        <v>11284.8</v>
      </c>
      <c r="T665" s="85">
        <f t="shared" si="132"/>
        <v>63947.199999999997</v>
      </c>
      <c r="U665" s="80">
        <f t="shared" si="133"/>
        <v>4796.04</v>
      </c>
      <c r="V665" s="85">
        <f t="shared" si="134"/>
        <v>68743.239999999991</v>
      </c>
      <c r="W665" s="81">
        <v>7.4999999999999997E-2</v>
      </c>
      <c r="X665" s="85">
        <f t="shared" si="142"/>
        <v>4796.04</v>
      </c>
      <c r="Y665" s="80">
        <v>2000</v>
      </c>
      <c r="Z665" s="85">
        <f t="shared" si="140"/>
        <v>70743.239999999991</v>
      </c>
      <c r="AA665" s="80" t="str" cm="1">
        <f t="array" ref="AA665">_xlfn.IFS(V665&gt;=150000,"High Cost",V665&gt;=0,"Normal Cost")</f>
        <v>Normal Cost</v>
      </c>
      <c r="AB665" s="85">
        <f t="shared" si="135"/>
        <v>0</v>
      </c>
      <c r="AC665" s="84">
        <f t="shared" si="136"/>
        <v>68743.239999999991</v>
      </c>
      <c r="AD665" s="80" t="str" cm="1">
        <f t="array" ref="AD665">_xlfn.IFS(E665&gt;=60,"Senior ",E665&gt;=18,"Adult",E665&gt;=0,"Child")</f>
        <v>Child</v>
      </c>
      <c r="AE665" s="80" t="str">
        <f t="shared" si="137"/>
        <v>July</v>
      </c>
      <c r="AF665" s="80" t="str">
        <f t="shared" si="138"/>
        <v>00664</v>
      </c>
      <c r="AG665" s="80" t="str">
        <f t="shared" si="139"/>
        <v>Joy-Male</v>
      </c>
      <c r="AH665" s="85">
        <f t="shared" si="141"/>
        <v>112153.55602395827</v>
      </c>
    </row>
    <row r="666" spans="1:34" x14ac:dyDescent="0.3">
      <c r="A666" s="83">
        <v>45853</v>
      </c>
      <c r="B666" s="80" t="s">
        <v>2539</v>
      </c>
      <c r="C666" s="80" t="s">
        <v>1839</v>
      </c>
      <c r="D666" s="80" t="s">
        <v>1847</v>
      </c>
      <c r="E666" s="80">
        <v>56</v>
      </c>
      <c r="F666" s="80" t="s">
        <v>1832</v>
      </c>
      <c r="G666" s="80" t="s">
        <v>1833</v>
      </c>
      <c r="H666" s="80" t="s">
        <v>1834</v>
      </c>
      <c r="I666" s="80" t="s">
        <v>1861</v>
      </c>
      <c r="J666" s="80" t="s">
        <v>1858</v>
      </c>
      <c r="K666" s="80">
        <v>2</v>
      </c>
      <c r="L666" s="85">
        <v>15386</v>
      </c>
      <c r="M666" s="80">
        <v>5</v>
      </c>
      <c r="N666" s="80">
        <v>7.5</v>
      </c>
      <c r="O666" s="80" t="s">
        <v>372</v>
      </c>
      <c r="P666" s="80" t="s">
        <v>1852</v>
      </c>
      <c r="Q666" s="80" t="s">
        <v>649</v>
      </c>
      <c r="R666" s="85">
        <f t="shared" si="130"/>
        <v>30772</v>
      </c>
      <c r="S666" s="85">
        <f t="shared" si="131"/>
        <v>1538.6000000000001</v>
      </c>
      <c r="T666" s="85">
        <f t="shared" si="132"/>
        <v>29233.4</v>
      </c>
      <c r="U666" s="80">
        <f t="shared" si="133"/>
        <v>2192.5050000000001</v>
      </c>
      <c r="V666" s="85">
        <f t="shared" si="134"/>
        <v>31425.905000000002</v>
      </c>
      <c r="W666" s="81">
        <v>7.4999999999999997E-2</v>
      </c>
      <c r="X666" s="85">
        <f t="shared" si="142"/>
        <v>2192.5050000000001</v>
      </c>
      <c r="Y666" s="80">
        <v>2000</v>
      </c>
      <c r="Z666" s="85">
        <f t="shared" si="140"/>
        <v>33425.904999999999</v>
      </c>
      <c r="AA666" s="80" t="str" cm="1">
        <f t="array" ref="AA666">_xlfn.IFS(V666&gt;=150000,"High Cost",V666&gt;=0,"Normal Cost")</f>
        <v>Normal Cost</v>
      </c>
      <c r="AB666" s="85">
        <f t="shared" si="135"/>
        <v>0</v>
      </c>
      <c r="AC666" s="84">
        <f t="shared" si="136"/>
        <v>31425.905000000002</v>
      </c>
      <c r="AD666" s="80" t="str" cm="1">
        <f t="array" ref="AD666">_xlfn.IFS(E666&gt;=60,"Senior ",E666&gt;=18,"Adult",E666&gt;=0,"Child")</f>
        <v>Adult</v>
      </c>
      <c r="AE666" s="80" t="str">
        <f t="shared" si="137"/>
        <v>July</v>
      </c>
      <c r="AF666" s="80" t="str">
        <f t="shared" si="138"/>
        <v>00665</v>
      </c>
      <c r="AG666" s="80" t="str">
        <f t="shared" si="139"/>
        <v>Bello-Male</v>
      </c>
      <c r="AH666" s="85">
        <f t="shared" si="141"/>
        <v>112153.55602395827</v>
      </c>
    </row>
    <row r="667" spans="1:34" x14ac:dyDescent="0.3">
      <c r="A667" s="83">
        <v>45853</v>
      </c>
      <c r="B667" s="80" t="s">
        <v>2540</v>
      </c>
      <c r="C667" s="80" t="s">
        <v>1884</v>
      </c>
      <c r="D667" s="80" t="s">
        <v>1847</v>
      </c>
      <c r="E667" s="80">
        <v>27</v>
      </c>
      <c r="F667" s="80" t="s">
        <v>1855</v>
      </c>
      <c r="G667" s="80" t="s">
        <v>1856</v>
      </c>
      <c r="H667" s="80" t="s">
        <v>1857</v>
      </c>
      <c r="I667" s="80" t="s">
        <v>1866</v>
      </c>
      <c r="J667" s="80" t="s">
        <v>1836</v>
      </c>
      <c r="K667" s="80">
        <v>2</v>
      </c>
      <c r="L667" s="85">
        <v>34206</v>
      </c>
      <c r="M667" s="80">
        <v>5</v>
      </c>
      <c r="N667" s="80">
        <v>7.5</v>
      </c>
      <c r="O667" s="80" t="s">
        <v>384</v>
      </c>
      <c r="P667" s="80" t="s">
        <v>1837</v>
      </c>
      <c r="Q667" s="80" t="s">
        <v>643</v>
      </c>
      <c r="R667" s="85">
        <f t="shared" si="130"/>
        <v>68412</v>
      </c>
      <c r="S667" s="85">
        <f t="shared" si="131"/>
        <v>3420.6000000000004</v>
      </c>
      <c r="T667" s="85">
        <f t="shared" si="132"/>
        <v>64991.4</v>
      </c>
      <c r="U667" s="80">
        <f t="shared" si="133"/>
        <v>4874.3549999999996</v>
      </c>
      <c r="V667" s="85">
        <f t="shared" si="134"/>
        <v>69865.755000000005</v>
      </c>
      <c r="W667" s="81">
        <v>7.4999999999999997E-2</v>
      </c>
      <c r="X667" s="85">
        <f t="shared" si="142"/>
        <v>4874.3549999999996</v>
      </c>
      <c r="Y667" s="80">
        <v>2000</v>
      </c>
      <c r="Z667" s="85">
        <f t="shared" si="140"/>
        <v>71865.755000000005</v>
      </c>
      <c r="AA667" s="80" t="str" cm="1">
        <f t="array" ref="AA667">_xlfn.IFS(V667&gt;=150000,"High Cost",V667&gt;=0,"Normal Cost")</f>
        <v>Normal Cost</v>
      </c>
      <c r="AB667" s="85">
        <f t="shared" si="135"/>
        <v>0</v>
      </c>
      <c r="AC667" s="84">
        <f t="shared" si="136"/>
        <v>69865.755000000005</v>
      </c>
      <c r="AD667" s="80" t="str" cm="1">
        <f t="array" ref="AD667">_xlfn.IFS(E667&gt;=60,"Senior ",E667&gt;=18,"Adult",E667&gt;=0,"Child")</f>
        <v>Adult</v>
      </c>
      <c r="AE667" s="80" t="str">
        <f t="shared" si="137"/>
        <v>July</v>
      </c>
      <c r="AF667" s="80" t="str">
        <f t="shared" si="138"/>
        <v>00666</v>
      </c>
      <c r="AG667" s="80" t="str">
        <f t="shared" si="139"/>
        <v>Kabir-Male</v>
      </c>
      <c r="AH667" s="85">
        <f t="shared" si="141"/>
        <v>112153.55602395827</v>
      </c>
    </row>
    <row r="668" spans="1:34" x14ac:dyDescent="0.3">
      <c r="A668" s="83">
        <v>45869</v>
      </c>
      <c r="B668" s="80" t="s">
        <v>2541</v>
      </c>
      <c r="C668" s="80" t="s">
        <v>106</v>
      </c>
      <c r="D668" s="80" t="s">
        <v>1831</v>
      </c>
      <c r="E668" s="80">
        <v>23</v>
      </c>
      <c r="F668" s="80" t="s">
        <v>1832</v>
      </c>
      <c r="G668" s="80" t="s">
        <v>1833</v>
      </c>
      <c r="H668" s="80" t="s">
        <v>1834</v>
      </c>
      <c r="I668" s="80" t="s">
        <v>1861</v>
      </c>
      <c r="J668" s="80" t="s">
        <v>1848</v>
      </c>
      <c r="K668" s="80">
        <v>5</v>
      </c>
      <c r="L668" s="85">
        <v>7091</v>
      </c>
      <c r="M668" s="80">
        <v>0</v>
      </c>
      <c r="N668" s="80">
        <v>7.5</v>
      </c>
      <c r="O668" s="80" t="s">
        <v>392</v>
      </c>
      <c r="P668" s="80" t="s">
        <v>1844</v>
      </c>
      <c r="Q668" s="80" t="s">
        <v>643</v>
      </c>
      <c r="R668" s="85">
        <f t="shared" si="130"/>
        <v>35455</v>
      </c>
      <c r="S668" s="85">
        <f t="shared" si="131"/>
        <v>0</v>
      </c>
      <c r="T668" s="85">
        <f t="shared" si="132"/>
        <v>35455</v>
      </c>
      <c r="U668" s="80">
        <f t="shared" si="133"/>
        <v>2659.125</v>
      </c>
      <c r="V668" s="85">
        <f t="shared" si="134"/>
        <v>38114.125</v>
      </c>
      <c r="W668" s="81">
        <v>7.4999999999999997E-2</v>
      </c>
      <c r="X668" s="85">
        <f t="shared" si="142"/>
        <v>2659.125</v>
      </c>
      <c r="Y668" s="80">
        <v>2000</v>
      </c>
      <c r="Z668" s="85">
        <f t="shared" si="140"/>
        <v>40114.125</v>
      </c>
      <c r="AA668" s="80" t="str" cm="1">
        <f t="array" ref="AA668">_xlfn.IFS(V668&gt;=150000,"High Cost",V668&gt;=0,"Normal Cost")</f>
        <v>Normal Cost</v>
      </c>
      <c r="AB668" s="85">
        <f t="shared" si="135"/>
        <v>3811.4125000000004</v>
      </c>
      <c r="AC668" s="84">
        <f t="shared" si="136"/>
        <v>34302.712500000001</v>
      </c>
      <c r="AD668" s="80" t="str" cm="1">
        <f t="array" ref="AD668">_xlfn.IFS(E668&gt;=60,"Senior ",E668&gt;=18,"Adult",E668&gt;=0,"Child")</f>
        <v>Adult</v>
      </c>
      <c r="AE668" s="80" t="str">
        <f t="shared" si="137"/>
        <v>July</v>
      </c>
      <c r="AF668" s="80" t="str">
        <f t="shared" si="138"/>
        <v>00667</v>
      </c>
      <c r="AG668" s="80" t="str">
        <f t="shared" si="139"/>
        <v>Aisha-Female</v>
      </c>
      <c r="AH668" s="85">
        <f t="shared" si="141"/>
        <v>112153.55602395827</v>
      </c>
    </row>
    <row r="669" spans="1:34" x14ac:dyDescent="0.3">
      <c r="A669" s="83">
        <v>45812</v>
      </c>
      <c r="B669" s="80" t="s">
        <v>2542</v>
      </c>
      <c r="C669" s="80" t="s">
        <v>1884</v>
      </c>
      <c r="D669" s="80" t="s">
        <v>1831</v>
      </c>
      <c r="E669" s="80">
        <v>31</v>
      </c>
      <c r="F669" s="80" t="s">
        <v>1832</v>
      </c>
      <c r="G669" s="80" t="s">
        <v>1833</v>
      </c>
      <c r="H669" s="80" t="s">
        <v>1834</v>
      </c>
      <c r="I669" s="80" t="s">
        <v>1843</v>
      </c>
      <c r="J669" s="80" t="s">
        <v>1858</v>
      </c>
      <c r="K669" s="80">
        <v>5</v>
      </c>
      <c r="L669" s="85">
        <v>13327</v>
      </c>
      <c r="M669" s="80">
        <v>15</v>
      </c>
      <c r="N669" s="80">
        <v>7.5</v>
      </c>
      <c r="O669" s="80" t="s">
        <v>372</v>
      </c>
      <c r="P669" s="80" t="s">
        <v>1844</v>
      </c>
      <c r="Q669" s="80" t="s">
        <v>636</v>
      </c>
      <c r="R669" s="85">
        <f t="shared" si="130"/>
        <v>66635</v>
      </c>
      <c r="S669" s="85">
        <f t="shared" si="131"/>
        <v>9995.25</v>
      </c>
      <c r="T669" s="85">
        <f t="shared" si="132"/>
        <v>56639.75</v>
      </c>
      <c r="U669" s="80">
        <f t="shared" si="133"/>
        <v>4247.9812499999998</v>
      </c>
      <c r="V669" s="85">
        <f t="shared" si="134"/>
        <v>60887.731249999997</v>
      </c>
      <c r="W669" s="81">
        <v>7.4999999999999997E-2</v>
      </c>
      <c r="X669" s="85">
        <f t="shared" si="142"/>
        <v>4247.9812499999998</v>
      </c>
      <c r="Y669" s="80">
        <v>2000</v>
      </c>
      <c r="Z669" s="85">
        <f t="shared" si="140"/>
        <v>62887.731249999997</v>
      </c>
      <c r="AA669" s="80" t="str" cm="1">
        <f t="array" ref="AA669">_xlfn.IFS(V669&gt;=150000,"High Cost",V669&gt;=0,"Normal Cost")</f>
        <v>Normal Cost</v>
      </c>
      <c r="AB669" s="85">
        <f t="shared" si="135"/>
        <v>6088.7731249999997</v>
      </c>
      <c r="AC669" s="84">
        <f t="shared" si="136"/>
        <v>54798.958124999997</v>
      </c>
      <c r="AD669" s="80" t="str" cm="1">
        <f t="array" ref="AD669">_xlfn.IFS(E669&gt;=60,"Senior ",E669&gt;=18,"Adult",E669&gt;=0,"Child")</f>
        <v>Adult</v>
      </c>
      <c r="AE669" s="80" t="str">
        <f t="shared" si="137"/>
        <v>June</v>
      </c>
      <c r="AF669" s="80" t="str">
        <f t="shared" si="138"/>
        <v>00668</v>
      </c>
      <c r="AG669" s="80" t="str">
        <f t="shared" si="139"/>
        <v>Kabir-Female</v>
      </c>
      <c r="AH669" s="85">
        <f t="shared" si="141"/>
        <v>112153.55602395827</v>
      </c>
    </row>
    <row r="670" spans="1:34" x14ac:dyDescent="0.3">
      <c r="A670" s="83">
        <v>45840</v>
      </c>
      <c r="B670" s="80" t="s">
        <v>2543</v>
      </c>
      <c r="C670" s="80" t="s">
        <v>1863</v>
      </c>
      <c r="D670" s="80" t="s">
        <v>1847</v>
      </c>
      <c r="E670" s="80">
        <v>3</v>
      </c>
      <c r="F670" s="80" t="s">
        <v>1848</v>
      </c>
      <c r="G670" s="80" t="s">
        <v>1849</v>
      </c>
      <c r="H670" s="80" t="s">
        <v>1850</v>
      </c>
      <c r="I670" s="80" t="s">
        <v>1851</v>
      </c>
      <c r="J670" s="80" t="s">
        <v>1858</v>
      </c>
      <c r="K670" s="80">
        <v>2</v>
      </c>
      <c r="L670" s="85">
        <v>35723</v>
      </c>
      <c r="M670" s="80">
        <v>10</v>
      </c>
      <c r="N670" s="80">
        <v>7.5</v>
      </c>
      <c r="O670" s="80" t="s">
        <v>372</v>
      </c>
      <c r="P670" s="80" t="s">
        <v>1837</v>
      </c>
      <c r="Q670" s="80" t="s">
        <v>649</v>
      </c>
      <c r="R670" s="85">
        <f t="shared" si="130"/>
        <v>71446</v>
      </c>
      <c r="S670" s="85">
        <f t="shared" si="131"/>
        <v>7144.6</v>
      </c>
      <c r="T670" s="85">
        <f t="shared" si="132"/>
        <v>64301.4</v>
      </c>
      <c r="U670" s="80">
        <f t="shared" si="133"/>
        <v>4822.6049999999996</v>
      </c>
      <c r="V670" s="85">
        <f t="shared" si="134"/>
        <v>69124.005000000005</v>
      </c>
      <c r="W670" s="81">
        <v>7.4999999999999997E-2</v>
      </c>
      <c r="X670" s="85">
        <f t="shared" si="142"/>
        <v>4822.6049999999996</v>
      </c>
      <c r="Y670" s="80">
        <v>2000</v>
      </c>
      <c r="Z670" s="85">
        <f t="shared" si="140"/>
        <v>71124.005000000005</v>
      </c>
      <c r="AA670" s="80" t="str" cm="1">
        <f t="array" ref="AA670">_xlfn.IFS(V670&gt;=150000,"High Cost",V670&gt;=0,"Normal Cost")</f>
        <v>Normal Cost</v>
      </c>
      <c r="AB670" s="85">
        <f t="shared" si="135"/>
        <v>0</v>
      </c>
      <c r="AC670" s="84">
        <f t="shared" si="136"/>
        <v>69124.005000000005</v>
      </c>
      <c r="AD670" s="80" t="str" cm="1">
        <f t="array" ref="AD670">_xlfn.IFS(E670&gt;=60,"Senior ",E670&gt;=18,"Adult",E670&gt;=0,"Child")</f>
        <v>Child</v>
      </c>
      <c r="AE670" s="80" t="str">
        <f t="shared" si="137"/>
        <v>July</v>
      </c>
      <c r="AF670" s="80" t="str">
        <f t="shared" si="138"/>
        <v>00669</v>
      </c>
      <c r="AG670" s="80" t="str">
        <f t="shared" si="139"/>
        <v>Esther-Male</v>
      </c>
      <c r="AH670" s="85">
        <f t="shared" si="141"/>
        <v>112153.55602395827</v>
      </c>
    </row>
    <row r="671" spans="1:34" x14ac:dyDescent="0.3">
      <c r="A671" s="83">
        <v>45829</v>
      </c>
      <c r="B671" s="80" t="s">
        <v>2544</v>
      </c>
      <c r="C671" s="80" t="s">
        <v>1880</v>
      </c>
      <c r="D671" s="80" t="s">
        <v>1847</v>
      </c>
      <c r="E671" s="80">
        <v>55</v>
      </c>
      <c r="F671" s="80" t="s">
        <v>1840</v>
      </c>
      <c r="G671" s="80" t="s">
        <v>1841</v>
      </c>
      <c r="H671" s="80" t="s">
        <v>1842</v>
      </c>
      <c r="I671" s="80" t="s">
        <v>1851</v>
      </c>
      <c r="J671" s="80" t="s">
        <v>1836</v>
      </c>
      <c r="K671" s="80">
        <v>3</v>
      </c>
      <c r="L671" s="85">
        <v>57849</v>
      </c>
      <c r="M671" s="80">
        <v>15</v>
      </c>
      <c r="N671" s="80">
        <v>7.5</v>
      </c>
      <c r="O671" s="80" t="s">
        <v>384</v>
      </c>
      <c r="P671" s="80" t="s">
        <v>1837</v>
      </c>
      <c r="Q671" s="80" t="s">
        <v>649</v>
      </c>
      <c r="R671" s="85">
        <f t="shared" si="130"/>
        <v>173547</v>
      </c>
      <c r="S671" s="85">
        <f t="shared" si="131"/>
        <v>26032.05</v>
      </c>
      <c r="T671" s="85">
        <f t="shared" si="132"/>
        <v>147514.95000000001</v>
      </c>
      <c r="U671" s="80">
        <f t="shared" si="133"/>
        <v>11063.62125</v>
      </c>
      <c r="V671" s="85">
        <f t="shared" si="134"/>
        <v>158578.57125000001</v>
      </c>
      <c r="W671" s="81">
        <v>7.4999999999999997E-2</v>
      </c>
      <c r="X671" s="85">
        <f t="shared" si="142"/>
        <v>11063.62125</v>
      </c>
      <c r="Y671" s="80">
        <v>2000</v>
      </c>
      <c r="Z671" s="85">
        <f t="shared" si="140"/>
        <v>160578.57125000001</v>
      </c>
      <c r="AA671" s="80" t="str" cm="1">
        <f t="array" ref="AA671">_xlfn.IFS(V671&gt;=150000,"High Cost",V671&gt;=0,"Normal Cost")</f>
        <v>High Cost</v>
      </c>
      <c r="AB671" s="85">
        <f t="shared" si="135"/>
        <v>0</v>
      </c>
      <c r="AC671" s="84">
        <f t="shared" si="136"/>
        <v>158578.57125000001</v>
      </c>
      <c r="AD671" s="80" t="str" cm="1">
        <f t="array" ref="AD671">_xlfn.IFS(E671&gt;=60,"Senior ",E671&gt;=18,"Adult",E671&gt;=0,"Child")</f>
        <v>Adult</v>
      </c>
      <c r="AE671" s="80" t="str">
        <f t="shared" si="137"/>
        <v>June</v>
      </c>
      <c r="AF671" s="80" t="str">
        <f t="shared" si="138"/>
        <v>00670</v>
      </c>
      <c r="AG671" s="80" t="str">
        <f t="shared" si="139"/>
        <v>Daniel-Male</v>
      </c>
      <c r="AH671" s="85">
        <f t="shared" si="141"/>
        <v>112153.55602395827</v>
      </c>
    </row>
    <row r="672" spans="1:34" x14ac:dyDescent="0.3">
      <c r="A672" s="83">
        <v>45866</v>
      </c>
      <c r="B672" s="80" t="s">
        <v>2545</v>
      </c>
      <c r="C672" s="80" t="s">
        <v>1884</v>
      </c>
      <c r="D672" s="80" t="s">
        <v>1847</v>
      </c>
      <c r="E672" s="80">
        <v>22</v>
      </c>
      <c r="F672" s="80" t="s">
        <v>1872</v>
      </c>
      <c r="G672" s="80" t="s">
        <v>1886</v>
      </c>
      <c r="H672" s="80" t="s">
        <v>1887</v>
      </c>
      <c r="I672" s="80" t="s">
        <v>1866</v>
      </c>
      <c r="J672" s="80" t="s">
        <v>1858</v>
      </c>
      <c r="K672" s="80">
        <v>5</v>
      </c>
      <c r="L672" s="85">
        <v>35590</v>
      </c>
      <c r="M672" s="80">
        <v>10</v>
      </c>
      <c r="N672" s="80">
        <v>7.5</v>
      </c>
      <c r="O672" s="80" t="s">
        <v>372</v>
      </c>
      <c r="P672" s="80" t="s">
        <v>1837</v>
      </c>
      <c r="Q672" s="80" t="s">
        <v>643</v>
      </c>
      <c r="R672" s="85">
        <f t="shared" si="130"/>
        <v>177950</v>
      </c>
      <c r="S672" s="85">
        <f t="shared" si="131"/>
        <v>17795</v>
      </c>
      <c r="T672" s="85">
        <f t="shared" si="132"/>
        <v>160155</v>
      </c>
      <c r="U672" s="80">
        <f t="shared" si="133"/>
        <v>12011.625</v>
      </c>
      <c r="V672" s="85">
        <f t="shared" si="134"/>
        <v>172166.625</v>
      </c>
      <c r="W672" s="81">
        <v>7.4999999999999997E-2</v>
      </c>
      <c r="X672" s="85">
        <f t="shared" si="142"/>
        <v>12011.625</v>
      </c>
      <c r="Y672" s="80">
        <v>2000</v>
      </c>
      <c r="Z672" s="85">
        <f t="shared" si="140"/>
        <v>174166.625</v>
      </c>
      <c r="AA672" s="80" t="str" cm="1">
        <f t="array" ref="AA672">_xlfn.IFS(V672&gt;=150000,"High Cost",V672&gt;=0,"Normal Cost")</f>
        <v>High Cost</v>
      </c>
      <c r="AB672" s="85">
        <f t="shared" si="135"/>
        <v>0</v>
      </c>
      <c r="AC672" s="84">
        <f t="shared" si="136"/>
        <v>172166.625</v>
      </c>
      <c r="AD672" s="80" t="str" cm="1">
        <f t="array" ref="AD672">_xlfn.IFS(E672&gt;=60,"Senior ",E672&gt;=18,"Adult",E672&gt;=0,"Child")</f>
        <v>Adult</v>
      </c>
      <c r="AE672" s="80" t="str">
        <f t="shared" si="137"/>
        <v>July</v>
      </c>
      <c r="AF672" s="80" t="str">
        <f t="shared" si="138"/>
        <v>00671</v>
      </c>
      <c r="AG672" s="80" t="str">
        <f t="shared" si="139"/>
        <v>Kabir-Male</v>
      </c>
      <c r="AH672" s="85">
        <f t="shared" si="141"/>
        <v>112153.55602395827</v>
      </c>
    </row>
    <row r="673" spans="1:34" x14ac:dyDescent="0.3">
      <c r="A673" s="83">
        <v>45851</v>
      </c>
      <c r="B673" s="80" t="s">
        <v>2546</v>
      </c>
      <c r="C673" s="80" t="s">
        <v>1863</v>
      </c>
      <c r="D673" s="80" t="s">
        <v>1847</v>
      </c>
      <c r="E673" s="80">
        <v>38</v>
      </c>
      <c r="F673" s="80" t="s">
        <v>1855</v>
      </c>
      <c r="G673" s="80" t="s">
        <v>1856</v>
      </c>
      <c r="H673" s="80" t="s">
        <v>1857</v>
      </c>
      <c r="I673" s="80" t="s">
        <v>1835</v>
      </c>
      <c r="J673" s="80" t="s">
        <v>1848</v>
      </c>
      <c r="K673" s="80">
        <v>5</v>
      </c>
      <c r="L673" s="85">
        <v>38538</v>
      </c>
      <c r="M673" s="80">
        <v>15</v>
      </c>
      <c r="N673" s="80">
        <v>7.5</v>
      </c>
      <c r="O673" s="80" t="s">
        <v>384</v>
      </c>
      <c r="P673" s="80" t="s">
        <v>1844</v>
      </c>
      <c r="Q673" s="80" t="s">
        <v>643</v>
      </c>
      <c r="R673" s="85">
        <f t="shared" si="130"/>
        <v>192690</v>
      </c>
      <c r="S673" s="85">
        <f t="shared" si="131"/>
        <v>28903.5</v>
      </c>
      <c r="T673" s="85">
        <f t="shared" si="132"/>
        <v>163786.5</v>
      </c>
      <c r="U673" s="80">
        <f t="shared" si="133"/>
        <v>12283.987499999999</v>
      </c>
      <c r="V673" s="85">
        <f t="shared" si="134"/>
        <v>176070.48749999999</v>
      </c>
      <c r="W673" s="81">
        <v>7.4999999999999997E-2</v>
      </c>
      <c r="X673" s="85">
        <f t="shared" si="142"/>
        <v>12283.987499999999</v>
      </c>
      <c r="Y673" s="80">
        <v>2000</v>
      </c>
      <c r="Z673" s="85">
        <f t="shared" si="140"/>
        <v>178070.48749999999</v>
      </c>
      <c r="AA673" s="80" t="str" cm="1">
        <f t="array" ref="AA673">_xlfn.IFS(V673&gt;=150000,"High Cost",V673&gt;=0,"Normal Cost")</f>
        <v>High Cost</v>
      </c>
      <c r="AB673" s="85">
        <f t="shared" si="135"/>
        <v>17607.048749999998</v>
      </c>
      <c r="AC673" s="84">
        <f t="shared" si="136"/>
        <v>158463.43875</v>
      </c>
      <c r="AD673" s="80" t="str" cm="1">
        <f t="array" ref="AD673">_xlfn.IFS(E673&gt;=60,"Senior ",E673&gt;=18,"Adult",E673&gt;=0,"Child")</f>
        <v>Adult</v>
      </c>
      <c r="AE673" s="80" t="str">
        <f t="shared" si="137"/>
        <v>July</v>
      </c>
      <c r="AF673" s="80" t="str">
        <f t="shared" si="138"/>
        <v>00672</v>
      </c>
      <c r="AG673" s="80" t="str">
        <f t="shared" si="139"/>
        <v>Esther-Male</v>
      </c>
      <c r="AH673" s="85">
        <f t="shared" si="141"/>
        <v>112153.55602395827</v>
      </c>
    </row>
    <row r="674" spans="1:34" x14ac:dyDescent="0.3">
      <c r="A674" s="83">
        <v>45815</v>
      </c>
      <c r="B674" s="80" t="s">
        <v>2547</v>
      </c>
      <c r="C674" s="80" t="s">
        <v>1882</v>
      </c>
      <c r="D674" s="80" t="s">
        <v>1831</v>
      </c>
      <c r="E674" s="80">
        <v>62</v>
      </c>
      <c r="F674" s="80" t="s">
        <v>1855</v>
      </c>
      <c r="G674" s="80" t="s">
        <v>1856</v>
      </c>
      <c r="H674" s="80" t="s">
        <v>1857</v>
      </c>
      <c r="I674" s="80" t="s">
        <v>1835</v>
      </c>
      <c r="J674" s="80" t="s">
        <v>1848</v>
      </c>
      <c r="K674" s="80">
        <v>5</v>
      </c>
      <c r="L674" s="85">
        <v>61346</v>
      </c>
      <c r="M674" s="80">
        <v>0</v>
      </c>
      <c r="N674" s="80">
        <v>7.5</v>
      </c>
      <c r="O674" s="80" t="s">
        <v>372</v>
      </c>
      <c r="P674" s="80" t="s">
        <v>1837</v>
      </c>
      <c r="Q674" s="80" t="s">
        <v>649</v>
      </c>
      <c r="R674" s="85">
        <f t="shared" si="130"/>
        <v>306730</v>
      </c>
      <c r="S674" s="85">
        <f t="shared" si="131"/>
        <v>0</v>
      </c>
      <c r="T674" s="85">
        <f t="shared" si="132"/>
        <v>306730</v>
      </c>
      <c r="U674" s="80">
        <f t="shared" si="133"/>
        <v>23004.75</v>
      </c>
      <c r="V674" s="85">
        <f t="shared" si="134"/>
        <v>329734.75</v>
      </c>
      <c r="W674" s="81">
        <v>7.4999999999999997E-2</v>
      </c>
      <c r="X674" s="85">
        <f t="shared" si="142"/>
        <v>23004.75</v>
      </c>
      <c r="Y674" s="80">
        <v>2000</v>
      </c>
      <c r="Z674" s="85">
        <f t="shared" si="140"/>
        <v>331734.75</v>
      </c>
      <c r="AA674" s="80" t="str" cm="1">
        <f t="array" ref="AA674">_xlfn.IFS(V674&gt;=150000,"High Cost",V674&gt;=0,"Normal Cost")</f>
        <v>High Cost</v>
      </c>
      <c r="AB674" s="85">
        <f t="shared" si="135"/>
        <v>0</v>
      </c>
      <c r="AC674" s="84">
        <f t="shared" si="136"/>
        <v>329734.75</v>
      </c>
      <c r="AD674" s="80" t="str" cm="1">
        <f t="array" ref="AD674">_xlfn.IFS(E674&gt;=60,"Senior ",E674&gt;=18,"Adult",E674&gt;=0,"Child")</f>
        <v xml:space="preserve">Senior </v>
      </c>
      <c r="AE674" s="80" t="str">
        <f t="shared" si="137"/>
        <v>June</v>
      </c>
      <c r="AF674" s="80" t="str">
        <f t="shared" si="138"/>
        <v>00673</v>
      </c>
      <c r="AG674" s="80" t="str">
        <f t="shared" si="139"/>
        <v>Ifeanyi-Female</v>
      </c>
      <c r="AH674" s="85">
        <f t="shared" si="141"/>
        <v>112153.55602395827</v>
      </c>
    </row>
    <row r="675" spans="1:34" x14ac:dyDescent="0.3">
      <c r="A675" s="83">
        <v>45817</v>
      </c>
      <c r="B675" s="80" t="s">
        <v>2548</v>
      </c>
      <c r="C675" s="80" t="s">
        <v>1839</v>
      </c>
      <c r="D675" s="80" t="s">
        <v>1847</v>
      </c>
      <c r="E675" s="80">
        <v>41</v>
      </c>
      <c r="F675" s="80" t="s">
        <v>1872</v>
      </c>
      <c r="G675" s="80" t="s">
        <v>1873</v>
      </c>
      <c r="H675" s="80" t="s">
        <v>1874</v>
      </c>
      <c r="I675" s="80" t="s">
        <v>1843</v>
      </c>
      <c r="J675" s="80" t="s">
        <v>1848</v>
      </c>
      <c r="K675" s="80">
        <v>4</v>
      </c>
      <c r="L675" s="85">
        <v>60774</v>
      </c>
      <c r="M675" s="80">
        <v>5</v>
      </c>
      <c r="N675" s="80">
        <v>7.5</v>
      </c>
      <c r="O675" s="80" t="s">
        <v>372</v>
      </c>
      <c r="P675" s="80" t="s">
        <v>1852</v>
      </c>
      <c r="Q675" s="80" t="s">
        <v>636</v>
      </c>
      <c r="R675" s="85">
        <f t="shared" si="130"/>
        <v>243096</v>
      </c>
      <c r="S675" s="85">
        <f t="shared" si="131"/>
        <v>12154.800000000001</v>
      </c>
      <c r="T675" s="85">
        <f t="shared" si="132"/>
        <v>230941.2</v>
      </c>
      <c r="U675" s="80">
        <f t="shared" si="133"/>
        <v>17320.59</v>
      </c>
      <c r="V675" s="85">
        <f t="shared" si="134"/>
        <v>248261.79</v>
      </c>
      <c r="W675" s="81">
        <v>7.4999999999999997E-2</v>
      </c>
      <c r="X675" s="85">
        <f t="shared" si="142"/>
        <v>17320.59</v>
      </c>
      <c r="Y675" s="80">
        <v>2000</v>
      </c>
      <c r="Z675" s="85">
        <f t="shared" si="140"/>
        <v>250261.79</v>
      </c>
      <c r="AA675" s="80" t="str" cm="1">
        <f t="array" ref="AA675">_xlfn.IFS(V675&gt;=150000,"High Cost",V675&gt;=0,"Normal Cost")</f>
        <v>High Cost</v>
      </c>
      <c r="AB675" s="85">
        <f t="shared" si="135"/>
        <v>0</v>
      </c>
      <c r="AC675" s="84">
        <f t="shared" si="136"/>
        <v>248261.79</v>
      </c>
      <c r="AD675" s="80" t="str" cm="1">
        <f t="array" ref="AD675">_xlfn.IFS(E675&gt;=60,"Senior ",E675&gt;=18,"Adult",E675&gt;=0,"Child")</f>
        <v>Adult</v>
      </c>
      <c r="AE675" s="80" t="str">
        <f t="shared" si="137"/>
        <v>June</v>
      </c>
      <c r="AF675" s="80" t="str">
        <f t="shared" si="138"/>
        <v>00674</v>
      </c>
      <c r="AG675" s="80" t="str">
        <f t="shared" si="139"/>
        <v>Bello-Male</v>
      </c>
      <c r="AH675" s="85">
        <f t="shared" si="141"/>
        <v>112153.55602395827</v>
      </c>
    </row>
    <row r="676" spans="1:34" x14ac:dyDescent="0.3">
      <c r="A676" s="83">
        <v>45824</v>
      </c>
      <c r="B676" s="80" t="s">
        <v>2549</v>
      </c>
      <c r="C676" s="80" t="s">
        <v>1839</v>
      </c>
      <c r="D676" s="80" t="s">
        <v>1847</v>
      </c>
      <c r="E676" s="80">
        <v>78</v>
      </c>
      <c r="F676" s="80" t="s">
        <v>1864</v>
      </c>
      <c r="G676" s="80" t="s">
        <v>1868</v>
      </c>
      <c r="H676" s="80" t="s">
        <v>1869</v>
      </c>
      <c r="I676" s="80" t="s">
        <v>1843</v>
      </c>
      <c r="J676" s="80" t="s">
        <v>1848</v>
      </c>
      <c r="K676" s="80">
        <v>2</v>
      </c>
      <c r="L676" s="85">
        <v>55200</v>
      </c>
      <c r="M676" s="80">
        <v>0</v>
      </c>
      <c r="N676" s="80">
        <v>7.5</v>
      </c>
      <c r="O676" s="80" t="s">
        <v>392</v>
      </c>
      <c r="P676" s="80" t="s">
        <v>1844</v>
      </c>
      <c r="Q676" s="80" t="s">
        <v>636</v>
      </c>
      <c r="R676" s="85">
        <f t="shared" si="130"/>
        <v>110400</v>
      </c>
      <c r="S676" s="85">
        <f t="shared" si="131"/>
        <v>0</v>
      </c>
      <c r="T676" s="85">
        <f t="shared" si="132"/>
        <v>110400</v>
      </c>
      <c r="U676" s="80">
        <f t="shared" si="133"/>
        <v>8280</v>
      </c>
      <c r="V676" s="85">
        <f t="shared" si="134"/>
        <v>118680</v>
      </c>
      <c r="W676" s="81">
        <v>7.4999999999999997E-2</v>
      </c>
      <c r="X676" s="85">
        <f t="shared" si="142"/>
        <v>8280</v>
      </c>
      <c r="Y676" s="80">
        <v>2000</v>
      </c>
      <c r="Z676" s="85">
        <f t="shared" si="140"/>
        <v>120680</v>
      </c>
      <c r="AA676" s="80" t="str" cm="1">
        <f t="array" ref="AA676">_xlfn.IFS(V676&gt;=150000,"High Cost",V676&gt;=0,"Normal Cost")</f>
        <v>Normal Cost</v>
      </c>
      <c r="AB676" s="85">
        <f t="shared" si="135"/>
        <v>11868</v>
      </c>
      <c r="AC676" s="84">
        <f t="shared" si="136"/>
        <v>106812</v>
      </c>
      <c r="AD676" s="80" t="str" cm="1">
        <f t="array" ref="AD676">_xlfn.IFS(E676&gt;=60,"Senior ",E676&gt;=18,"Adult",E676&gt;=0,"Child")</f>
        <v xml:space="preserve">Senior </v>
      </c>
      <c r="AE676" s="80" t="str">
        <f t="shared" si="137"/>
        <v>June</v>
      </c>
      <c r="AF676" s="80" t="str">
        <f t="shared" si="138"/>
        <v>00675</v>
      </c>
      <c r="AG676" s="80" t="str">
        <f t="shared" si="139"/>
        <v>Bello-Male</v>
      </c>
      <c r="AH676" s="85">
        <f t="shared" si="141"/>
        <v>112153.55602395827</v>
      </c>
    </row>
    <row r="677" spans="1:34" x14ac:dyDescent="0.3">
      <c r="A677" s="83">
        <v>45855</v>
      </c>
      <c r="B677" s="80" t="s">
        <v>2550</v>
      </c>
      <c r="C677" s="80" t="s">
        <v>1863</v>
      </c>
      <c r="D677" s="80" t="s">
        <v>1847</v>
      </c>
      <c r="E677" s="80">
        <v>70</v>
      </c>
      <c r="F677" s="80" t="s">
        <v>1840</v>
      </c>
      <c r="G677" s="80" t="s">
        <v>1890</v>
      </c>
      <c r="H677" s="80" t="s">
        <v>1891</v>
      </c>
      <c r="I677" s="80" t="s">
        <v>1843</v>
      </c>
      <c r="J677" s="80" t="s">
        <v>1858</v>
      </c>
      <c r="K677" s="80">
        <v>2</v>
      </c>
      <c r="L677" s="85">
        <v>45771</v>
      </c>
      <c r="M677" s="80">
        <v>15</v>
      </c>
      <c r="N677" s="80">
        <v>7.5</v>
      </c>
      <c r="O677" s="80" t="s">
        <v>392</v>
      </c>
      <c r="P677" s="80" t="s">
        <v>1837</v>
      </c>
      <c r="Q677" s="80" t="s">
        <v>636</v>
      </c>
      <c r="R677" s="85">
        <f t="shared" si="130"/>
        <v>91542</v>
      </c>
      <c r="S677" s="85">
        <f t="shared" si="131"/>
        <v>13731.3</v>
      </c>
      <c r="T677" s="85">
        <f t="shared" si="132"/>
        <v>77810.7</v>
      </c>
      <c r="U677" s="80">
        <f t="shared" si="133"/>
        <v>5835.8024999999998</v>
      </c>
      <c r="V677" s="85">
        <f t="shared" si="134"/>
        <v>83646.502500000002</v>
      </c>
      <c r="W677" s="81">
        <v>7.4999999999999997E-2</v>
      </c>
      <c r="X677" s="85">
        <f t="shared" si="142"/>
        <v>5835.8024999999998</v>
      </c>
      <c r="Y677" s="80">
        <v>2000</v>
      </c>
      <c r="Z677" s="85">
        <f t="shared" si="140"/>
        <v>85646.502500000002</v>
      </c>
      <c r="AA677" s="80" t="str" cm="1">
        <f t="array" ref="AA677">_xlfn.IFS(V677&gt;=150000,"High Cost",V677&gt;=0,"Normal Cost")</f>
        <v>Normal Cost</v>
      </c>
      <c r="AB677" s="85">
        <f t="shared" si="135"/>
        <v>0</v>
      </c>
      <c r="AC677" s="84">
        <f t="shared" si="136"/>
        <v>83646.502500000002</v>
      </c>
      <c r="AD677" s="80" t="str" cm="1">
        <f t="array" ref="AD677">_xlfn.IFS(E677&gt;=60,"Senior ",E677&gt;=18,"Adult",E677&gt;=0,"Child")</f>
        <v xml:space="preserve">Senior </v>
      </c>
      <c r="AE677" s="80" t="str">
        <f t="shared" si="137"/>
        <v>July</v>
      </c>
      <c r="AF677" s="80" t="str">
        <f t="shared" si="138"/>
        <v>00676</v>
      </c>
      <c r="AG677" s="80" t="str">
        <f t="shared" si="139"/>
        <v>Esther-Male</v>
      </c>
      <c r="AH677" s="85">
        <f t="shared" si="141"/>
        <v>112153.55602395827</v>
      </c>
    </row>
    <row r="678" spans="1:34" x14ac:dyDescent="0.3">
      <c r="A678" s="83">
        <v>45813</v>
      </c>
      <c r="B678" s="80" t="s">
        <v>2551</v>
      </c>
      <c r="C678" s="80" t="s">
        <v>106</v>
      </c>
      <c r="D678" s="80" t="s">
        <v>1831</v>
      </c>
      <c r="E678" s="80">
        <v>16</v>
      </c>
      <c r="F678" s="80" t="s">
        <v>1840</v>
      </c>
      <c r="G678" s="80" t="s">
        <v>1890</v>
      </c>
      <c r="H678" s="80" t="s">
        <v>1891</v>
      </c>
      <c r="I678" s="80" t="s">
        <v>1843</v>
      </c>
      <c r="J678" s="80" t="s">
        <v>1858</v>
      </c>
      <c r="K678" s="80">
        <v>4</v>
      </c>
      <c r="L678" s="85">
        <v>33217</v>
      </c>
      <c r="M678" s="80">
        <v>0</v>
      </c>
      <c r="N678" s="80">
        <v>7.5</v>
      </c>
      <c r="O678" s="80" t="s">
        <v>392</v>
      </c>
      <c r="P678" s="80" t="s">
        <v>1852</v>
      </c>
      <c r="Q678" s="80" t="s">
        <v>649</v>
      </c>
      <c r="R678" s="85">
        <f t="shared" si="130"/>
        <v>132868</v>
      </c>
      <c r="S678" s="85">
        <f t="shared" si="131"/>
        <v>0</v>
      </c>
      <c r="T678" s="85">
        <f t="shared" si="132"/>
        <v>132868</v>
      </c>
      <c r="U678" s="80">
        <f t="shared" si="133"/>
        <v>9965.1</v>
      </c>
      <c r="V678" s="85">
        <f t="shared" si="134"/>
        <v>142833.1</v>
      </c>
      <c r="W678" s="81">
        <v>7.4999999999999997E-2</v>
      </c>
      <c r="X678" s="85">
        <f t="shared" si="142"/>
        <v>9965.1</v>
      </c>
      <c r="Y678" s="80">
        <v>2000</v>
      </c>
      <c r="Z678" s="85">
        <f t="shared" si="140"/>
        <v>144833.1</v>
      </c>
      <c r="AA678" s="80" t="str" cm="1">
        <f t="array" ref="AA678">_xlfn.IFS(V678&gt;=150000,"High Cost",V678&gt;=0,"Normal Cost")</f>
        <v>Normal Cost</v>
      </c>
      <c r="AB678" s="85">
        <f t="shared" si="135"/>
        <v>0</v>
      </c>
      <c r="AC678" s="84">
        <f t="shared" si="136"/>
        <v>142833.1</v>
      </c>
      <c r="AD678" s="80" t="str" cm="1">
        <f t="array" ref="AD678">_xlfn.IFS(E678&gt;=60,"Senior ",E678&gt;=18,"Adult",E678&gt;=0,"Child")</f>
        <v>Child</v>
      </c>
      <c r="AE678" s="80" t="str">
        <f t="shared" si="137"/>
        <v>June</v>
      </c>
      <c r="AF678" s="80" t="str">
        <f t="shared" si="138"/>
        <v>00677</v>
      </c>
      <c r="AG678" s="80" t="str">
        <f t="shared" si="139"/>
        <v>Aisha-Female</v>
      </c>
      <c r="AH678" s="85">
        <f t="shared" si="141"/>
        <v>112153.55602395827</v>
      </c>
    </row>
    <row r="679" spans="1:34" x14ac:dyDescent="0.3">
      <c r="A679" s="83">
        <v>45855</v>
      </c>
      <c r="B679" s="80" t="s">
        <v>2552</v>
      </c>
      <c r="C679" s="80" t="s">
        <v>1846</v>
      </c>
      <c r="D679" s="80" t="s">
        <v>1831</v>
      </c>
      <c r="E679" s="80">
        <v>80</v>
      </c>
      <c r="F679" s="80" t="s">
        <v>1864</v>
      </c>
      <c r="G679" s="80" t="s">
        <v>1865</v>
      </c>
      <c r="H679" s="80" t="s">
        <v>1842</v>
      </c>
      <c r="I679" s="80" t="s">
        <v>1861</v>
      </c>
      <c r="J679" s="80" t="s">
        <v>1848</v>
      </c>
      <c r="K679" s="80">
        <v>3</v>
      </c>
      <c r="L679" s="85">
        <v>59449</v>
      </c>
      <c r="M679" s="80">
        <v>10</v>
      </c>
      <c r="N679" s="80">
        <v>7.5</v>
      </c>
      <c r="O679" s="80" t="s">
        <v>372</v>
      </c>
      <c r="P679" s="80" t="s">
        <v>1852</v>
      </c>
      <c r="Q679" s="80" t="s">
        <v>649</v>
      </c>
      <c r="R679" s="85">
        <f t="shared" si="130"/>
        <v>178347</v>
      </c>
      <c r="S679" s="85">
        <f t="shared" si="131"/>
        <v>17834.7</v>
      </c>
      <c r="T679" s="85">
        <f t="shared" si="132"/>
        <v>160512.29999999999</v>
      </c>
      <c r="U679" s="80">
        <f t="shared" si="133"/>
        <v>12038.422499999999</v>
      </c>
      <c r="V679" s="85">
        <f t="shared" si="134"/>
        <v>172550.72249999997</v>
      </c>
      <c r="W679" s="81">
        <v>7.4999999999999997E-2</v>
      </c>
      <c r="X679" s="85">
        <f t="shared" si="142"/>
        <v>12038.422499999999</v>
      </c>
      <c r="Y679" s="80">
        <v>2000</v>
      </c>
      <c r="Z679" s="85">
        <f t="shared" si="140"/>
        <v>174550.72249999997</v>
      </c>
      <c r="AA679" s="80" t="str" cm="1">
        <f t="array" ref="AA679">_xlfn.IFS(V679&gt;=150000,"High Cost",V679&gt;=0,"Normal Cost")</f>
        <v>High Cost</v>
      </c>
      <c r="AB679" s="85">
        <f t="shared" si="135"/>
        <v>0</v>
      </c>
      <c r="AC679" s="84">
        <f t="shared" si="136"/>
        <v>172550.72249999997</v>
      </c>
      <c r="AD679" s="80" t="str" cm="1">
        <f t="array" ref="AD679">_xlfn.IFS(E679&gt;=60,"Senior ",E679&gt;=18,"Adult",E679&gt;=0,"Child")</f>
        <v xml:space="preserve">Senior </v>
      </c>
      <c r="AE679" s="80" t="str">
        <f t="shared" si="137"/>
        <v>July</v>
      </c>
      <c r="AF679" s="80" t="str">
        <f t="shared" si="138"/>
        <v>00678</v>
      </c>
      <c r="AG679" s="80" t="str">
        <f t="shared" si="139"/>
        <v>Hauwa-Female</v>
      </c>
      <c r="AH679" s="85">
        <f t="shared" si="141"/>
        <v>112153.55602395827</v>
      </c>
    </row>
    <row r="680" spans="1:34" x14ac:dyDescent="0.3">
      <c r="A680" s="83">
        <v>45846</v>
      </c>
      <c r="B680" s="80" t="s">
        <v>2553</v>
      </c>
      <c r="C680" s="80" t="s">
        <v>1846</v>
      </c>
      <c r="D680" s="80" t="s">
        <v>1831</v>
      </c>
      <c r="E680" s="80">
        <v>23</v>
      </c>
      <c r="F680" s="80" t="s">
        <v>1864</v>
      </c>
      <c r="G680" s="80" t="s">
        <v>1865</v>
      </c>
      <c r="H680" s="80" t="s">
        <v>1842</v>
      </c>
      <c r="I680" s="80" t="s">
        <v>1861</v>
      </c>
      <c r="J680" s="80" t="s">
        <v>1848</v>
      </c>
      <c r="K680" s="80">
        <v>2</v>
      </c>
      <c r="L680" s="85">
        <v>57727</v>
      </c>
      <c r="M680" s="80">
        <v>10</v>
      </c>
      <c r="N680" s="80">
        <v>7.5</v>
      </c>
      <c r="O680" s="80" t="s">
        <v>392</v>
      </c>
      <c r="P680" s="80" t="s">
        <v>1837</v>
      </c>
      <c r="Q680" s="80" t="s">
        <v>636</v>
      </c>
      <c r="R680" s="85">
        <f t="shared" si="130"/>
        <v>115454</v>
      </c>
      <c r="S680" s="85">
        <f t="shared" si="131"/>
        <v>11545.400000000001</v>
      </c>
      <c r="T680" s="85">
        <f t="shared" si="132"/>
        <v>103908.6</v>
      </c>
      <c r="U680" s="80">
        <f t="shared" si="133"/>
        <v>7793.1450000000004</v>
      </c>
      <c r="V680" s="85">
        <f t="shared" si="134"/>
        <v>111701.74500000001</v>
      </c>
      <c r="W680" s="81">
        <v>7.4999999999999997E-2</v>
      </c>
      <c r="X680" s="85">
        <f t="shared" si="142"/>
        <v>7793.1450000000004</v>
      </c>
      <c r="Y680" s="80">
        <v>2000</v>
      </c>
      <c r="Z680" s="85">
        <f t="shared" si="140"/>
        <v>113701.74500000001</v>
      </c>
      <c r="AA680" s="80" t="str" cm="1">
        <f t="array" ref="AA680">_xlfn.IFS(V680&gt;=150000,"High Cost",V680&gt;=0,"Normal Cost")</f>
        <v>Normal Cost</v>
      </c>
      <c r="AB680" s="85">
        <f t="shared" si="135"/>
        <v>0</v>
      </c>
      <c r="AC680" s="84">
        <f t="shared" si="136"/>
        <v>111701.74500000001</v>
      </c>
      <c r="AD680" s="80" t="str" cm="1">
        <f t="array" ref="AD680">_xlfn.IFS(E680&gt;=60,"Senior ",E680&gt;=18,"Adult",E680&gt;=0,"Child")</f>
        <v>Adult</v>
      </c>
      <c r="AE680" s="80" t="str">
        <f t="shared" si="137"/>
        <v>July</v>
      </c>
      <c r="AF680" s="80" t="str">
        <f t="shared" si="138"/>
        <v>00679</v>
      </c>
      <c r="AG680" s="80" t="str">
        <f t="shared" si="139"/>
        <v>Hauwa-Female</v>
      </c>
      <c r="AH680" s="85">
        <f t="shared" si="141"/>
        <v>112153.55602395827</v>
      </c>
    </row>
    <row r="681" spans="1:34" x14ac:dyDescent="0.3">
      <c r="A681" s="83">
        <v>45867</v>
      </c>
      <c r="B681" s="80" t="s">
        <v>2554</v>
      </c>
      <c r="C681" s="80" t="s">
        <v>1846</v>
      </c>
      <c r="D681" s="80" t="s">
        <v>1831</v>
      </c>
      <c r="E681" s="80">
        <v>67</v>
      </c>
      <c r="F681" s="80" t="s">
        <v>1864</v>
      </c>
      <c r="G681" s="80" t="s">
        <v>1868</v>
      </c>
      <c r="H681" s="80" t="s">
        <v>1869</v>
      </c>
      <c r="I681" s="80" t="s">
        <v>1835</v>
      </c>
      <c r="J681" s="80" t="s">
        <v>1858</v>
      </c>
      <c r="K681" s="80">
        <v>5</v>
      </c>
      <c r="L681" s="85">
        <v>4394</v>
      </c>
      <c r="M681" s="80">
        <v>15</v>
      </c>
      <c r="N681" s="80">
        <v>7.5</v>
      </c>
      <c r="O681" s="80" t="s">
        <v>392</v>
      </c>
      <c r="P681" s="80" t="s">
        <v>1852</v>
      </c>
      <c r="Q681" s="80" t="s">
        <v>636</v>
      </c>
      <c r="R681" s="85">
        <f t="shared" si="130"/>
        <v>21970</v>
      </c>
      <c r="S681" s="85">
        <f t="shared" si="131"/>
        <v>3295.5</v>
      </c>
      <c r="T681" s="85">
        <f t="shared" si="132"/>
        <v>18674.5</v>
      </c>
      <c r="U681" s="80">
        <f t="shared" si="133"/>
        <v>1400.5874999999999</v>
      </c>
      <c r="V681" s="85">
        <f t="shared" si="134"/>
        <v>20075.087500000001</v>
      </c>
      <c r="W681" s="81">
        <v>7.4999999999999997E-2</v>
      </c>
      <c r="X681" s="85">
        <f t="shared" si="142"/>
        <v>1400.5874999999999</v>
      </c>
      <c r="Y681" s="80">
        <v>2000</v>
      </c>
      <c r="Z681" s="85">
        <f t="shared" si="140"/>
        <v>22075.087500000001</v>
      </c>
      <c r="AA681" s="80" t="str" cm="1">
        <f t="array" ref="AA681">_xlfn.IFS(V681&gt;=150000,"High Cost",V681&gt;=0,"Normal Cost")</f>
        <v>Normal Cost</v>
      </c>
      <c r="AB681" s="85">
        <f t="shared" si="135"/>
        <v>0</v>
      </c>
      <c r="AC681" s="84">
        <f t="shared" si="136"/>
        <v>20075.087500000001</v>
      </c>
      <c r="AD681" s="80" t="str" cm="1">
        <f t="array" ref="AD681">_xlfn.IFS(E681&gt;=60,"Senior ",E681&gt;=18,"Adult",E681&gt;=0,"Child")</f>
        <v xml:space="preserve">Senior </v>
      </c>
      <c r="AE681" s="80" t="str">
        <f t="shared" si="137"/>
        <v>July</v>
      </c>
      <c r="AF681" s="80" t="str">
        <f t="shared" si="138"/>
        <v>00680</v>
      </c>
      <c r="AG681" s="80" t="str">
        <f t="shared" si="139"/>
        <v>Hauwa-Female</v>
      </c>
      <c r="AH681" s="85">
        <f t="shared" si="141"/>
        <v>112153.55602395827</v>
      </c>
    </row>
    <row r="682" spans="1:34" x14ac:dyDescent="0.3">
      <c r="A682" s="83">
        <v>45809</v>
      </c>
      <c r="B682" s="80" t="s">
        <v>2555</v>
      </c>
      <c r="C682" s="80" t="s">
        <v>1830</v>
      </c>
      <c r="D682" s="80" t="s">
        <v>1831</v>
      </c>
      <c r="E682" s="80">
        <v>34</v>
      </c>
      <c r="F682" s="80" t="s">
        <v>1848</v>
      </c>
      <c r="G682" s="80" t="s">
        <v>1849</v>
      </c>
      <c r="H682" s="80" t="s">
        <v>1850</v>
      </c>
      <c r="I682" s="80" t="s">
        <v>1866</v>
      </c>
      <c r="J682" s="80" t="s">
        <v>1836</v>
      </c>
      <c r="K682" s="80">
        <v>3</v>
      </c>
      <c r="L682" s="85">
        <v>3962</v>
      </c>
      <c r="M682" s="80">
        <v>5</v>
      </c>
      <c r="N682" s="80">
        <v>7.5</v>
      </c>
      <c r="O682" s="80" t="s">
        <v>372</v>
      </c>
      <c r="P682" s="80" t="s">
        <v>1844</v>
      </c>
      <c r="Q682" s="80" t="s">
        <v>649</v>
      </c>
      <c r="R682" s="85">
        <f t="shared" si="130"/>
        <v>11886</v>
      </c>
      <c r="S682" s="85">
        <f t="shared" si="131"/>
        <v>594.30000000000007</v>
      </c>
      <c r="T682" s="85">
        <f t="shared" si="132"/>
        <v>11291.7</v>
      </c>
      <c r="U682" s="80">
        <f t="shared" si="133"/>
        <v>846.87750000000005</v>
      </c>
      <c r="V682" s="85">
        <f t="shared" si="134"/>
        <v>12138.577500000001</v>
      </c>
      <c r="W682" s="81">
        <v>7.4999999999999997E-2</v>
      </c>
      <c r="X682" s="85">
        <f t="shared" si="142"/>
        <v>846.87750000000005</v>
      </c>
      <c r="Y682" s="80">
        <v>2000</v>
      </c>
      <c r="Z682" s="85">
        <f t="shared" si="140"/>
        <v>14138.577500000001</v>
      </c>
      <c r="AA682" s="80" t="str" cm="1">
        <f t="array" ref="AA682">_xlfn.IFS(V682&gt;=150000,"High Cost",V682&gt;=0,"Normal Cost")</f>
        <v>Normal Cost</v>
      </c>
      <c r="AB682" s="85">
        <f t="shared" si="135"/>
        <v>1213.8577500000001</v>
      </c>
      <c r="AC682" s="84">
        <f t="shared" si="136"/>
        <v>10924.71975</v>
      </c>
      <c r="AD682" s="80" t="str" cm="1">
        <f t="array" ref="AD682">_xlfn.IFS(E682&gt;=60,"Senior ",E682&gt;=18,"Adult",E682&gt;=0,"Child")</f>
        <v>Adult</v>
      </c>
      <c r="AE682" s="80" t="str">
        <f t="shared" si="137"/>
        <v>June</v>
      </c>
      <c r="AF682" s="80" t="str">
        <f t="shared" si="138"/>
        <v>00681</v>
      </c>
      <c r="AG682" s="80" t="str">
        <f t="shared" si="139"/>
        <v>Joy-Female</v>
      </c>
      <c r="AH682" s="85">
        <f t="shared" si="141"/>
        <v>112153.55602395827</v>
      </c>
    </row>
    <row r="683" spans="1:34" x14ac:dyDescent="0.3">
      <c r="A683" s="83">
        <v>45848</v>
      </c>
      <c r="B683" s="80" t="s">
        <v>2556</v>
      </c>
      <c r="C683" s="80" t="s">
        <v>1877</v>
      </c>
      <c r="D683" s="80" t="s">
        <v>1847</v>
      </c>
      <c r="E683" s="80">
        <v>5</v>
      </c>
      <c r="F683" s="80" t="s">
        <v>1872</v>
      </c>
      <c r="G683" s="80" t="s">
        <v>1886</v>
      </c>
      <c r="H683" s="80" t="s">
        <v>1887</v>
      </c>
      <c r="I683" s="80" t="s">
        <v>1861</v>
      </c>
      <c r="J683" s="80" t="s">
        <v>1848</v>
      </c>
      <c r="K683" s="80">
        <v>3</v>
      </c>
      <c r="L683" s="85">
        <v>28083</v>
      </c>
      <c r="M683" s="80">
        <v>5</v>
      </c>
      <c r="N683" s="80">
        <v>7.5</v>
      </c>
      <c r="O683" s="80" t="s">
        <v>392</v>
      </c>
      <c r="P683" s="80" t="s">
        <v>1837</v>
      </c>
      <c r="Q683" s="80" t="s">
        <v>643</v>
      </c>
      <c r="R683" s="85">
        <f t="shared" si="130"/>
        <v>84249</v>
      </c>
      <c r="S683" s="85">
        <f t="shared" si="131"/>
        <v>4212.45</v>
      </c>
      <c r="T683" s="85">
        <f t="shared" si="132"/>
        <v>80036.55</v>
      </c>
      <c r="U683" s="80">
        <f t="shared" si="133"/>
        <v>6002.74125</v>
      </c>
      <c r="V683" s="85">
        <f t="shared" si="134"/>
        <v>86039.291250000009</v>
      </c>
      <c r="W683" s="81">
        <v>7.4999999999999997E-2</v>
      </c>
      <c r="X683" s="85">
        <f t="shared" si="142"/>
        <v>6002.74125</v>
      </c>
      <c r="Y683" s="80">
        <v>2000</v>
      </c>
      <c r="Z683" s="85">
        <f t="shared" si="140"/>
        <v>88039.291250000009</v>
      </c>
      <c r="AA683" s="80" t="str" cm="1">
        <f t="array" ref="AA683">_xlfn.IFS(V683&gt;=150000,"High Cost",V683&gt;=0,"Normal Cost")</f>
        <v>Normal Cost</v>
      </c>
      <c r="AB683" s="85">
        <f t="shared" si="135"/>
        <v>0</v>
      </c>
      <c r="AC683" s="84">
        <f t="shared" si="136"/>
        <v>86039.291250000009</v>
      </c>
      <c r="AD683" s="80" t="str" cm="1">
        <f t="array" ref="AD683">_xlfn.IFS(E683&gt;=60,"Senior ",E683&gt;=18,"Adult",E683&gt;=0,"Child")</f>
        <v>Child</v>
      </c>
      <c r="AE683" s="80" t="str">
        <f t="shared" si="137"/>
        <v>July</v>
      </c>
      <c r="AF683" s="80" t="str">
        <f t="shared" si="138"/>
        <v>00682</v>
      </c>
      <c r="AG683" s="80" t="str">
        <f t="shared" si="139"/>
        <v>Chiamaka-Male</v>
      </c>
      <c r="AH683" s="85">
        <f t="shared" si="141"/>
        <v>112153.55602395827</v>
      </c>
    </row>
    <row r="684" spans="1:34" x14ac:dyDescent="0.3">
      <c r="A684" s="83">
        <v>45833</v>
      </c>
      <c r="B684" s="80" t="s">
        <v>2557</v>
      </c>
      <c r="C684" s="80" t="s">
        <v>1871</v>
      </c>
      <c r="D684" s="80" t="s">
        <v>1831</v>
      </c>
      <c r="E684" s="80">
        <v>2</v>
      </c>
      <c r="F684" s="80" t="s">
        <v>1864</v>
      </c>
      <c r="G684" s="80" t="s">
        <v>1868</v>
      </c>
      <c r="H684" s="80" t="s">
        <v>1869</v>
      </c>
      <c r="I684" s="80" t="s">
        <v>1843</v>
      </c>
      <c r="J684" s="80" t="s">
        <v>1848</v>
      </c>
      <c r="K684" s="80">
        <v>2</v>
      </c>
      <c r="L684" s="85">
        <v>70702</v>
      </c>
      <c r="M684" s="80">
        <v>10</v>
      </c>
      <c r="N684" s="80">
        <v>7.5</v>
      </c>
      <c r="O684" s="80" t="s">
        <v>372</v>
      </c>
      <c r="P684" s="80" t="s">
        <v>1852</v>
      </c>
      <c r="Q684" s="80" t="s">
        <v>665</v>
      </c>
      <c r="R684" s="85">
        <f t="shared" si="130"/>
        <v>141404</v>
      </c>
      <c r="S684" s="85">
        <f t="shared" si="131"/>
        <v>14140.400000000001</v>
      </c>
      <c r="T684" s="85">
        <f t="shared" si="132"/>
        <v>127263.6</v>
      </c>
      <c r="U684" s="80">
        <f t="shared" si="133"/>
        <v>9544.77</v>
      </c>
      <c r="V684" s="85">
        <f t="shared" si="134"/>
        <v>136808.37</v>
      </c>
      <c r="W684" s="81">
        <v>7.4999999999999997E-2</v>
      </c>
      <c r="X684" s="85">
        <f t="shared" si="142"/>
        <v>9544.77</v>
      </c>
      <c r="Y684" s="80">
        <v>2000</v>
      </c>
      <c r="Z684" s="85">
        <f t="shared" si="140"/>
        <v>138808.37</v>
      </c>
      <c r="AA684" s="80" t="str" cm="1">
        <f t="array" ref="AA684">_xlfn.IFS(V684&gt;=150000,"High Cost",V684&gt;=0,"Normal Cost")</f>
        <v>Normal Cost</v>
      </c>
      <c r="AB684" s="85">
        <f t="shared" si="135"/>
        <v>0</v>
      </c>
      <c r="AC684" s="84">
        <f t="shared" si="136"/>
        <v>136808.37</v>
      </c>
      <c r="AD684" s="80" t="str" cm="1">
        <f t="array" ref="AD684">_xlfn.IFS(E684&gt;=60,"Senior ",E684&gt;=18,"Adult",E684&gt;=0,"Child")</f>
        <v>Child</v>
      </c>
      <c r="AE684" s="80" t="str">
        <f t="shared" si="137"/>
        <v>June</v>
      </c>
      <c r="AF684" s="80" t="str">
        <f t="shared" si="138"/>
        <v>00683</v>
      </c>
      <c r="AG684" s="80" t="str">
        <f t="shared" si="139"/>
        <v>Farouk-Female</v>
      </c>
      <c r="AH684" s="85">
        <f t="shared" si="141"/>
        <v>112153.55602395827</v>
      </c>
    </row>
    <row r="685" spans="1:34" x14ac:dyDescent="0.3">
      <c r="A685" s="83">
        <v>45824</v>
      </c>
      <c r="B685" s="80" t="s">
        <v>2558</v>
      </c>
      <c r="C685" s="80" t="s">
        <v>1882</v>
      </c>
      <c r="D685" s="80" t="s">
        <v>1847</v>
      </c>
      <c r="E685" s="80">
        <v>62</v>
      </c>
      <c r="F685" s="80" t="s">
        <v>1855</v>
      </c>
      <c r="G685" s="80" t="s">
        <v>1856</v>
      </c>
      <c r="H685" s="80" t="s">
        <v>1857</v>
      </c>
      <c r="I685" s="80" t="s">
        <v>1835</v>
      </c>
      <c r="J685" s="80" t="s">
        <v>1858</v>
      </c>
      <c r="K685" s="80">
        <v>1</v>
      </c>
      <c r="L685" s="85">
        <v>21521</v>
      </c>
      <c r="M685" s="80">
        <v>15</v>
      </c>
      <c r="N685" s="80">
        <v>7.5</v>
      </c>
      <c r="O685" s="80" t="s">
        <v>384</v>
      </c>
      <c r="P685" s="80" t="s">
        <v>1837</v>
      </c>
      <c r="Q685" s="80" t="s">
        <v>643</v>
      </c>
      <c r="R685" s="85">
        <f t="shared" si="130"/>
        <v>21521</v>
      </c>
      <c r="S685" s="85">
        <f t="shared" si="131"/>
        <v>3228.15</v>
      </c>
      <c r="T685" s="85">
        <f t="shared" si="132"/>
        <v>18292.849999999999</v>
      </c>
      <c r="U685" s="80">
        <f t="shared" si="133"/>
        <v>1371.9637499999999</v>
      </c>
      <c r="V685" s="85">
        <f t="shared" si="134"/>
        <v>19664.813749999998</v>
      </c>
      <c r="W685" s="81">
        <v>7.4999999999999997E-2</v>
      </c>
      <c r="X685" s="85">
        <f t="shared" si="142"/>
        <v>1371.9637499999999</v>
      </c>
      <c r="Y685" s="80">
        <v>2000</v>
      </c>
      <c r="Z685" s="85">
        <f t="shared" si="140"/>
        <v>21664.813749999998</v>
      </c>
      <c r="AA685" s="80" t="str" cm="1">
        <f t="array" ref="AA685">_xlfn.IFS(V685&gt;=150000,"High Cost",V685&gt;=0,"Normal Cost")</f>
        <v>Normal Cost</v>
      </c>
      <c r="AB685" s="85">
        <f t="shared" si="135"/>
        <v>0</v>
      </c>
      <c r="AC685" s="84">
        <f t="shared" si="136"/>
        <v>19664.813749999998</v>
      </c>
      <c r="AD685" s="80" t="str" cm="1">
        <f t="array" ref="AD685">_xlfn.IFS(E685&gt;=60,"Senior ",E685&gt;=18,"Adult",E685&gt;=0,"Child")</f>
        <v xml:space="preserve">Senior </v>
      </c>
      <c r="AE685" s="80" t="str">
        <f t="shared" si="137"/>
        <v>June</v>
      </c>
      <c r="AF685" s="80" t="str">
        <f t="shared" si="138"/>
        <v>00684</v>
      </c>
      <c r="AG685" s="80" t="str">
        <f t="shared" si="139"/>
        <v>Ifeanyi-Male</v>
      </c>
      <c r="AH685" s="85">
        <f t="shared" si="141"/>
        <v>112153.55602395827</v>
      </c>
    </row>
    <row r="686" spans="1:34" x14ac:dyDescent="0.3">
      <c r="A686" s="83">
        <v>45833</v>
      </c>
      <c r="B686" s="80" t="s">
        <v>2559</v>
      </c>
      <c r="C686" s="80" t="s">
        <v>1871</v>
      </c>
      <c r="D686" s="80" t="s">
        <v>1831</v>
      </c>
      <c r="E686" s="80">
        <v>56</v>
      </c>
      <c r="F686" s="80" t="s">
        <v>1832</v>
      </c>
      <c r="G686" s="80" t="s">
        <v>1860</v>
      </c>
      <c r="H686" s="80" t="s">
        <v>1834</v>
      </c>
      <c r="I686" s="80" t="s">
        <v>1861</v>
      </c>
      <c r="J686" s="80" t="s">
        <v>1836</v>
      </c>
      <c r="K686" s="80">
        <v>1</v>
      </c>
      <c r="L686" s="85">
        <v>12916</v>
      </c>
      <c r="M686" s="80">
        <v>15</v>
      </c>
      <c r="N686" s="80">
        <v>7.5</v>
      </c>
      <c r="O686" s="80" t="s">
        <v>392</v>
      </c>
      <c r="P686" s="80" t="s">
        <v>1844</v>
      </c>
      <c r="Q686" s="80" t="s">
        <v>649</v>
      </c>
      <c r="R686" s="85">
        <f t="shared" si="130"/>
        <v>12916</v>
      </c>
      <c r="S686" s="85">
        <f t="shared" si="131"/>
        <v>1937.3999999999999</v>
      </c>
      <c r="T686" s="85">
        <f t="shared" si="132"/>
        <v>10978.6</v>
      </c>
      <c r="U686" s="80">
        <f t="shared" si="133"/>
        <v>823.39499999999998</v>
      </c>
      <c r="V686" s="85">
        <f t="shared" si="134"/>
        <v>11801.995000000001</v>
      </c>
      <c r="W686" s="81">
        <v>7.4999999999999997E-2</v>
      </c>
      <c r="X686" s="85">
        <f t="shared" si="142"/>
        <v>823.39499999999998</v>
      </c>
      <c r="Y686" s="80">
        <v>2000</v>
      </c>
      <c r="Z686" s="85">
        <f t="shared" si="140"/>
        <v>13801.995000000001</v>
      </c>
      <c r="AA686" s="80" t="str" cm="1">
        <f t="array" ref="AA686">_xlfn.IFS(V686&gt;=150000,"High Cost",V686&gt;=0,"Normal Cost")</f>
        <v>Normal Cost</v>
      </c>
      <c r="AB686" s="85">
        <f t="shared" si="135"/>
        <v>1180.1995000000002</v>
      </c>
      <c r="AC686" s="84">
        <f t="shared" si="136"/>
        <v>10621.7955</v>
      </c>
      <c r="AD686" s="80" t="str" cm="1">
        <f t="array" ref="AD686">_xlfn.IFS(E686&gt;=60,"Senior ",E686&gt;=18,"Adult",E686&gt;=0,"Child")</f>
        <v>Adult</v>
      </c>
      <c r="AE686" s="80" t="str">
        <f t="shared" si="137"/>
        <v>June</v>
      </c>
      <c r="AF686" s="80" t="str">
        <f t="shared" si="138"/>
        <v>00685</v>
      </c>
      <c r="AG686" s="80" t="str">
        <f t="shared" si="139"/>
        <v>Farouk-Female</v>
      </c>
      <c r="AH686" s="85">
        <f t="shared" si="141"/>
        <v>112153.55602395827</v>
      </c>
    </row>
    <row r="687" spans="1:34" x14ac:dyDescent="0.3">
      <c r="A687" s="83">
        <v>45864</v>
      </c>
      <c r="B687" s="80" t="s">
        <v>2560</v>
      </c>
      <c r="C687" s="80" t="s">
        <v>1877</v>
      </c>
      <c r="D687" s="80" t="s">
        <v>1831</v>
      </c>
      <c r="E687" s="80">
        <v>5</v>
      </c>
      <c r="F687" s="80" t="s">
        <v>1840</v>
      </c>
      <c r="G687" s="80" t="s">
        <v>1890</v>
      </c>
      <c r="H687" s="80" t="s">
        <v>1891</v>
      </c>
      <c r="I687" s="80" t="s">
        <v>1866</v>
      </c>
      <c r="J687" s="80" t="s">
        <v>1848</v>
      </c>
      <c r="K687" s="80">
        <v>3</v>
      </c>
      <c r="L687" s="85">
        <v>73663</v>
      </c>
      <c r="M687" s="80">
        <v>10</v>
      </c>
      <c r="N687" s="80">
        <v>7.5</v>
      </c>
      <c r="O687" s="80" t="s">
        <v>392</v>
      </c>
      <c r="P687" s="80" t="s">
        <v>1844</v>
      </c>
      <c r="Q687" s="80" t="s">
        <v>649</v>
      </c>
      <c r="R687" s="85">
        <f t="shared" si="130"/>
        <v>220989</v>
      </c>
      <c r="S687" s="85">
        <f t="shared" si="131"/>
        <v>22098.9</v>
      </c>
      <c r="T687" s="85">
        <f t="shared" si="132"/>
        <v>198890.1</v>
      </c>
      <c r="U687" s="80">
        <f t="shared" si="133"/>
        <v>14916.7575</v>
      </c>
      <c r="V687" s="85">
        <f t="shared" si="134"/>
        <v>213806.85750000001</v>
      </c>
      <c r="W687" s="81">
        <v>7.4999999999999997E-2</v>
      </c>
      <c r="X687" s="85">
        <f t="shared" si="142"/>
        <v>14916.7575</v>
      </c>
      <c r="Y687" s="80">
        <v>2000</v>
      </c>
      <c r="Z687" s="85">
        <f t="shared" si="140"/>
        <v>215806.85750000001</v>
      </c>
      <c r="AA687" s="80" t="str" cm="1">
        <f t="array" ref="AA687">_xlfn.IFS(V687&gt;=150000,"High Cost",V687&gt;=0,"Normal Cost")</f>
        <v>High Cost</v>
      </c>
      <c r="AB687" s="85">
        <f t="shared" si="135"/>
        <v>21380.685750000004</v>
      </c>
      <c r="AC687" s="84">
        <f t="shared" si="136"/>
        <v>192426.17175000001</v>
      </c>
      <c r="AD687" s="80" t="str" cm="1">
        <f t="array" ref="AD687">_xlfn.IFS(E687&gt;=60,"Senior ",E687&gt;=18,"Adult",E687&gt;=0,"Child")</f>
        <v>Child</v>
      </c>
      <c r="AE687" s="80" t="str">
        <f t="shared" si="137"/>
        <v>July</v>
      </c>
      <c r="AF687" s="80" t="str">
        <f t="shared" si="138"/>
        <v>00686</v>
      </c>
      <c r="AG687" s="80" t="str">
        <f t="shared" si="139"/>
        <v>Chiamaka-Female</v>
      </c>
      <c r="AH687" s="85">
        <f t="shared" si="141"/>
        <v>112153.55602395827</v>
      </c>
    </row>
    <row r="688" spans="1:34" x14ac:dyDescent="0.3">
      <c r="A688" s="83">
        <v>45824</v>
      </c>
      <c r="B688" s="80" t="s">
        <v>2561</v>
      </c>
      <c r="C688" s="80" t="s">
        <v>1830</v>
      </c>
      <c r="D688" s="80" t="s">
        <v>1831</v>
      </c>
      <c r="E688" s="80">
        <v>60</v>
      </c>
      <c r="F688" s="80" t="s">
        <v>1855</v>
      </c>
      <c r="G688" s="80" t="s">
        <v>1878</v>
      </c>
      <c r="H688" s="80" t="s">
        <v>1857</v>
      </c>
      <c r="I688" s="80" t="s">
        <v>1835</v>
      </c>
      <c r="J688" s="80" t="s">
        <v>1836</v>
      </c>
      <c r="K688" s="80">
        <v>1</v>
      </c>
      <c r="L688" s="85">
        <v>27445</v>
      </c>
      <c r="M688" s="80">
        <v>0</v>
      </c>
      <c r="N688" s="80">
        <v>7.5</v>
      </c>
      <c r="O688" s="80" t="s">
        <v>384</v>
      </c>
      <c r="P688" s="80" t="s">
        <v>1852</v>
      </c>
      <c r="Q688" s="80" t="s">
        <v>643</v>
      </c>
      <c r="R688" s="85">
        <f t="shared" si="130"/>
        <v>27445</v>
      </c>
      <c r="S688" s="85">
        <f t="shared" si="131"/>
        <v>0</v>
      </c>
      <c r="T688" s="85">
        <f t="shared" si="132"/>
        <v>27445</v>
      </c>
      <c r="U688" s="80">
        <f t="shared" si="133"/>
        <v>2058.375</v>
      </c>
      <c r="V688" s="85">
        <f t="shared" si="134"/>
        <v>29503.375</v>
      </c>
      <c r="W688" s="81">
        <v>7.4999999999999997E-2</v>
      </c>
      <c r="X688" s="85">
        <f t="shared" si="142"/>
        <v>2058.375</v>
      </c>
      <c r="Y688" s="80">
        <v>2000</v>
      </c>
      <c r="Z688" s="85">
        <f t="shared" si="140"/>
        <v>31503.375</v>
      </c>
      <c r="AA688" s="80" t="str" cm="1">
        <f t="array" ref="AA688">_xlfn.IFS(V688&gt;=150000,"High Cost",V688&gt;=0,"Normal Cost")</f>
        <v>Normal Cost</v>
      </c>
      <c r="AB688" s="85">
        <f t="shared" si="135"/>
        <v>0</v>
      </c>
      <c r="AC688" s="84">
        <f t="shared" si="136"/>
        <v>29503.375</v>
      </c>
      <c r="AD688" s="80" t="str" cm="1">
        <f t="array" ref="AD688">_xlfn.IFS(E688&gt;=60,"Senior ",E688&gt;=18,"Adult",E688&gt;=0,"Child")</f>
        <v xml:space="preserve">Senior </v>
      </c>
      <c r="AE688" s="80" t="str">
        <f t="shared" si="137"/>
        <v>June</v>
      </c>
      <c r="AF688" s="80" t="str">
        <f t="shared" si="138"/>
        <v>00687</v>
      </c>
      <c r="AG688" s="80" t="str">
        <f t="shared" si="139"/>
        <v>Joy-Female</v>
      </c>
      <c r="AH688" s="85">
        <f t="shared" si="141"/>
        <v>112153.55602395827</v>
      </c>
    </row>
    <row r="689" spans="1:34" x14ac:dyDescent="0.3">
      <c r="A689" s="83">
        <v>45851</v>
      </c>
      <c r="B689" s="80" t="s">
        <v>2562</v>
      </c>
      <c r="C689" s="80" t="s">
        <v>1882</v>
      </c>
      <c r="D689" s="80" t="s">
        <v>1847</v>
      </c>
      <c r="E689" s="80">
        <v>11</v>
      </c>
      <c r="F689" s="80" t="s">
        <v>1864</v>
      </c>
      <c r="G689" s="80" t="s">
        <v>1865</v>
      </c>
      <c r="H689" s="80" t="s">
        <v>1842</v>
      </c>
      <c r="I689" s="80" t="s">
        <v>1851</v>
      </c>
      <c r="J689" s="80" t="s">
        <v>1858</v>
      </c>
      <c r="K689" s="80">
        <v>5</v>
      </c>
      <c r="L689" s="85">
        <v>73832</v>
      </c>
      <c r="M689" s="80">
        <v>10</v>
      </c>
      <c r="N689" s="80">
        <v>7.5</v>
      </c>
      <c r="O689" s="80" t="s">
        <v>384</v>
      </c>
      <c r="P689" s="80" t="s">
        <v>1852</v>
      </c>
      <c r="Q689" s="80" t="s">
        <v>665</v>
      </c>
      <c r="R689" s="85">
        <f t="shared" si="130"/>
        <v>369160</v>
      </c>
      <c r="S689" s="85">
        <f t="shared" si="131"/>
        <v>36916</v>
      </c>
      <c r="T689" s="85">
        <f t="shared" si="132"/>
        <v>332244</v>
      </c>
      <c r="U689" s="80">
        <f t="shared" si="133"/>
        <v>24918.3</v>
      </c>
      <c r="V689" s="85">
        <f t="shared" si="134"/>
        <v>357162.3</v>
      </c>
      <c r="W689" s="81">
        <v>7.4999999999999997E-2</v>
      </c>
      <c r="X689" s="85">
        <f t="shared" si="142"/>
        <v>24918.3</v>
      </c>
      <c r="Y689" s="80">
        <v>2000</v>
      </c>
      <c r="Z689" s="85">
        <f t="shared" si="140"/>
        <v>359162.3</v>
      </c>
      <c r="AA689" s="80" t="str" cm="1">
        <f t="array" ref="AA689">_xlfn.IFS(V689&gt;=150000,"High Cost",V689&gt;=0,"Normal Cost")</f>
        <v>High Cost</v>
      </c>
      <c r="AB689" s="85">
        <f t="shared" si="135"/>
        <v>0</v>
      </c>
      <c r="AC689" s="84">
        <f t="shared" si="136"/>
        <v>357162.3</v>
      </c>
      <c r="AD689" s="80" t="str" cm="1">
        <f t="array" ref="AD689">_xlfn.IFS(E689&gt;=60,"Senior ",E689&gt;=18,"Adult",E689&gt;=0,"Child")</f>
        <v>Child</v>
      </c>
      <c r="AE689" s="80" t="str">
        <f t="shared" si="137"/>
        <v>July</v>
      </c>
      <c r="AF689" s="80" t="str">
        <f t="shared" si="138"/>
        <v>00688</v>
      </c>
      <c r="AG689" s="80" t="str">
        <f t="shared" si="139"/>
        <v>Ifeanyi-Male</v>
      </c>
      <c r="AH689" s="85">
        <f t="shared" si="141"/>
        <v>112153.55602395827</v>
      </c>
    </row>
    <row r="690" spans="1:34" x14ac:dyDescent="0.3">
      <c r="A690" s="83">
        <v>45831</v>
      </c>
      <c r="B690" s="80" t="s">
        <v>2563</v>
      </c>
      <c r="C690" s="80" t="s">
        <v>1880</v>
      </c>
      <c r="D690" s="80" t="s">
        <v>1847</v>
      </c>
      <c r="E690" s="80">
        <v>42</v>
      </c>
      <c r="F690" s="80" t="s">
        <v>1864</v>
      </c>
      <c r="G690" s="80" t="s">
        <v>1868</v>
      </c>
      <c r="H690" s="80" t="s">
        <v>1869</v>
      </c>
      <c r="I690" s="80" t="s">
        <v>1851</v>
      </c>
      <c r="J690" s="80" t="s">
        <v>1848</v>
      </c>
      <c r="K690" s="80">
        <v>3</v>
      </c>
      <c r="L690" s="85">
        <v>73848</v>
      </c>
      <c r="M690" s="80">
        <v>15</v>
      </c>
      <c r="N690" s="80">
        <v>7.5</v>
      </c>
      <c r="O690" s="80" t="s">
        <v>392</v>
      </c>
      <c r="P690" s="80" t="s">
        <v>1837</v>
      </c>
      <c r="Q690" s="80" t="s">
        <v>649</v>
      </c>
      <c r="R690" s="85">
        <f t="shared" si="130"/>
        <v>221544</v>
      </c>
      <c r="S690" s="85">
        <f t="shared" si="131"/>
        <v>33231.599999999999</v>
      </c>
      <c r="T690" s="85">
        <f t="shared" si="132"/>
        <v>188312.4</v>
      </c>
      <c r="U690" s="80">
        <f t="shared" si="133"/>
        <v>14123.429999999998</v>
      </c>
      <c r="V690" s="85">
        <f t="shared" si="134"/>
        <v>202435.83</v>
      </c>
      <c r="W690" s="81">
        <v>7.4999999999999997E-2</v>
      </c>
      <c r="X690" s="85">
        <f t="shared" si="142"/>
        <v>14123.429999999998</v>
      </c>
      <c r="Y690" s="80">
        <v>2000</v>
      </c>
      <c r="Z690" s="85">
        <f t="shared" si="140"/>
        <v>204435.83</v>
      </c>
      <c r="AA690" s="80" t="str" cm="1">
        <f t="array" ref="AA690">_xlfn.IFS(V690&gt;=150000,"High Cost",V690&gt;=0,"Normal Cost")</f>
        <v>High Cost</v>
      </c>
      <c r="AB690" s="85">
        <f t="shared" si="135"/>
        <v>0</v>
      </c>
      <c r="AC690" s="84">
        <f t="shared" si="136"/>
        <v>202435.83</v>
      </c>
      <c r="AD690" s="80" t="str" cm="1">
        <f t="array" ref="AD690">_xlfn.IFS(E690&gt;=60,"Senior ",E690&gt;=18,"Adult",E690&gt;=0,"Child")</f>
        <v>Adult</v>
      </c>
      <c r="AE690" s="80" t="str">
        <f t="shared" si="137"/>
        <v>June</v>
      </c>
      <c r="AF690" s="80" t="str">
        <f t="shared" si="138"/>
        <v>00689</v>
      </c>
      <c r="AG690" s="80" t="str">
        <f t="shared" si="139"/>
        <v>Daniel-Male</v>
      </c>
      <c r="AH690" s="85">
        <f t="shared" si="141"/>
        <v>112153.55602395827</v>
      </c>
    </row>
    <row r="691" spans="1:34" x14ac:dyDescent="0.3">
      <c r="A691" s="83">
        <v>45837</v>
      </c>
      <c r="B691" s="80" t="s">
        <v>2564</v>
      </c>
      <c r="C691" s="80" t="s">
        <v>1839</v>
      </c>
      <c r="D691" s="80" t="s">
        <v>1831</v>
      </c>
      <c r="E691" s="80">
        <v>64</v>
      </c>
      <c r="F691" s="80" t="s">
        <v>1864</v>
      </c>
      <c r="G691" s="80" t="s">
        <v>1865</v>
      </c>
      <c r="H691" s="80" t="s">
        <v>1842</v>
      </c>
      <c r="I691" s="80" t="s">
        <v>1843</v>
      </c>
      <c r="J691" s="80" t="s">
        <v>1848</v>
      </c>
      <c r="K691" s="80">
        <v>4</v>
      </c>
      <c r="L691" s="85">
        <v>62897</v>
      </c>
      <c r="M691" s="80">
        <v>0</v>
      </c>
      <c r="N691" s="80">
        <v>7.5</v>
      </c>
      <c r="O691" s="80" t="s">
        <v>384</v>
      </c>
      <c r="P691" s="80" t="s">
        <v>1844</v>
      </c>
      <c r="Q691" s="80" t="s">
        <v>636</v>
      </c>
      <c r="R691" s="85">
        <f t="shared" si="130"/>
        <v>251588</v>
      </c>
      <c r="S691" s="85">
        <f t="shared" si="131"/>
        <v>0</v>
      </c>
      <c r="T691" s="85">
        <f t="shared" si="132"/>
        <v>251588</v>
      </c>
      <c r="U691" s="80">
        <f t="shared" si="133"/>
        <v>18869.099999999999</v>
      </c>
      <c r="V691" s="85">
        <f t="shared" si="134"/>
        <v>270457.09999999998</v>
      </c>
      <c r="W691" s="81">
        <v>7.4999999999999997E-2</v>
      </c>
      <c r="X691" s="85">
        <f t="shared" si="142"/>
        <v>18869.099999999999</v>
      </c>
      <c r="Y691" s="80">
        <v>2000</v>
      </c>
      <c r="Z691" s="85">
        <f t="shared" si="140"/>
        <v>272457.09999999998</v>
      </c>
      <c r="AA691" s="80" t="str" cm="1">
        <f t="array" ref="AA691">_xlfn.IFS(V691&gt;=150000,"High Cost",V691&gt;=0,"Normal Cost")</f>
        <v>High Cost</v>
      </c>
      <c r="AB691" s="85">
        <f t="shared" si="135"/>
        <v>27045.71</v>
      </c>
      <c r="AC691" s="84">
        <f t="shared" si="136"/>
        <v>243411.38999999998</v>
      </c>
      <c r="AD691" s="80" t="str" cm="1">
        <f t="array" ref="AD691">_xlfn.IFS(E691&gt;=60,"Senior ",E691&gt;=18,"Adult",E691&gt;=0,"Child")</f>
        <v xml:space="preserve">Senior </v>
      </c>
      <c r="AE691" s="80" t="str">
        <f t="shared" si="137"/>
        <v>June</v>
      </c>
      <c r="AF691" s="80" t="str">
        <f t="shared" si="138"/>
        <v>00690</v>
      </c>
      <c r="AG691" s="80" t="str">
        <f t="shared" si="139"/>
        <v>Bello-Female</v>
      </c>
      <c r="AH691" s="85">
        <f t="shared" si="141"/>
        <v>112153.55602395827</v>
      </c>
    </row>
    <row r="692" spans="1:34" x14ac:dyDescent="0.3">
      <c r="A692" s="83">
        <v>45818</v>
      </c>
      <c r="B692" s="80" t="s">
        <v>2565</v>
      </c>
      <c r="C692" s="80" t="s">
        <v>106</v>
      </c>
      <c r="D692" s="80" t="s">
        <v>1847</v>
      </c>
      <c r="E692" s="80">
        <v>54</v>
      </c>
      <c r="F692" s="80" t="s">
        <v>1840</v>
      </c>
      <c r="G692" s="80" t="s">
        <v>1841</v>
      </c>
      <c r="H692" s="80" t="s">
        <v>1842</v>
      </c>
      <c r="I692" s="80" t="s">
        <v>1835</v>
      </c>
      <c r="J692" s="80" t="s">
        <v>1858</v>
      </c>
      <c r="K692" s="80">
        <v>5</v>
      </c>
      <c r="L692" s="85">
        <v>74723</v>
      </c>
      <c r="M692" s="80">
        <v>15</v>
      </c>
      <c r="N692" s="80">
        <v>7.5</v>
      </c>
      <c r="O692" s="80" t="s">
        <v>384</v>
      </c>
      <c r="P692" s="80" t="s">
        <v>1852</v>
      </c>
      <c r="Q692" s="80" t="s">
        <v>636</v>
      </c>
      <c r="R692" s="85">
        <f t="shared" si="130"/>
        <v>373615</v>
      </c>
      <c r="S692" s="85">
        <f t="shared" si="131"/>
        <v>56042.25</v>
      </c>
      <c r="T692" s="85">
        <f t="shared" si="132"/>
        <v>317572.75</v>
      </c>
      <c r="U692" s="80">
        <f t="shared" si="133"/>
        <v>23817.956249999999</v>
      </c>
      <c r="V692" s="85">
        <f t="shared" si="134"/>
        <v>341390.70624999999</v>
      </c>
      <c r="W692" s="81">
        <v>7.4999999999999997E-2</v>
      </c>
      <c r="X692" s="85">
        <f t="shared" si="142"/>
        <v>23817.956249999999</v>
      </c>
      <c r="Y692" s="80">
        <v>2000</v>
      </c>
      <c r="Z692" s="85">
        <f t="shared" si="140"/>
        <v>343390.70624999999</v>
      </c>
      <c r="AA692" s="80" t="str" cm="1">
        <f t="array" ref="AA692">_xlfn.IFS(V692&gt;=150000,"High Cost",V692&gt;=0,"Normal Cost")</f>
        <v>High Cost</v>
      </c>
      <c r="AB692" s="85">
        <f t="shared" si="135"/>
        <v>0</v>
      </c>
      <c r="AC692" s="84">
        <f t="shared" si="136"/>
        <v>341390.70624999999</v>
      </c>
      <c r="AD692" s="80" t="str" cm="1">
        <f t="array" ref="AD692">_xlfn.IFS(E692&gt;=60,"Senior ",E692&gt;=18,"Adult",E692&gt;=0,"Child")</f>
        <v>Adult</v>
      </c>
      <c r="AE692" s="80" t="str">
        <f t="shared" si="137"/>
        <v>June</v>
      </c>
      <c r="AF692" s="80" t="str">
        <f t="shared" si="138"/>
        <v>00691</v>
      </c>
      <c r="AG692" s="80" t="str">
        <f t="shared" si="139"/>
        <v>Aisha-Male</v>
      </c>
      <c r="AH692" s="85">
        <f t="shared" si="141"/>
        <v>112153.55602395827</v>
      </c>
    </row>
    <row r="693" spans="1:34" x14ac:dyDescent="0.3">
      <c r="A693" s="83">
        <v>45824</v>
      </c>
      <c r="B693" s="80" t="s">
        <v>2566</v>
      </c>
      <c r="C693" s="80" t="s">
        <v>1877</v>
      </c>
      <c r="D693" s="80" t="s">
        <v>1847</v>
      </c>
      <c r="E693" s="80">
        <v>49</v>
      </c>
      <c r="F693" s="80" t="s">
        <v>1872</v>
      </c>
      <c r="G693" s="80" t="s">
        <v>1886</v>
      </c>
      <c r="H693" s="80" t="s">
        <v>1887</v>
      </c>
      <c r="I693" s="80" t="s">
        <v>1851</v>
      </c>
      <c r="J693" s="80" t="s">
        <v>1858</v>
      </c>
      <c r="K693" s="80">
        <v>3</v>
      </c>
      <c r="L693" s="85">
        <v>33186</v>
      </c>
      <c r="M693" s="80">
        <v>5</v>
      </c>
      <c r="N693" s="80">
        <v>7.5</v>
      </c>
      <c r="O693" s="80" t="s">
        <v>384</v>
      </c>
      <c r="P693" s="80" t="s">
        <v>1837</v>
      </c>
      <c r="Q693" s="80" t="s">
        <v>665</v>
      </c>
      <c r="R693" s="85">
        <f t="shared" si="130"/>
        <v>99558</v>
      </c>
      <c r="S693" s="85">
        <f t="shared" si="131"/>
        <v>4977.9000000000005</v>
      </c>
      <c r="T693" s="85">
        <f t="shared" si="132"/>
        <v>94580.1</v>
      </c>
      <c r="U693" s="80">
        <f t="shared" si="133"/>
        <v>7093.5075000000006</v>
      </c>
      <c r="V693" s="85">
        <f t="shared" si="134"/>
        <v>101673.60750000001</v>
      </c>
      <c r="W693" s="81">
        <v>7.4999999999999997E-2</v>
      </c>
      <c r="X693" s="85">
        <f t="shared" si="142"/>
        <v>7093.5075000000006</v>
      </c>
      <c r="Y693" s="80">
        <v>2000</v>
      </c>
      <c r="Z693" s="85">
        <f t="shared" si="140"/>
        <v>103673.60750000001</v>
      </c>
      <c r="AA693" s="80" t="str" cm="1">
        <f t="array" ref="AA693">_xlfn.IFS(V693&gt;=150000,"High Cost",V693&gt;=0,"Normal Cost")</f>
        <v>Normal Cost</v>
      </c>
      <c r="AB693" s="85">
        <f t="shared" si="135"/>
        <v>0</v>
      </c>
      <c r="AC693" s="84">
        <f t="shared" si="136"/>
        <v>101673.60750000001</v>
      </c>
      <c r="AD693" s="80" t="str" cm="1">
        <f t="array" ref="AD693">_xlfn.IFS(E693&gt;=60,"Senior ",E693&gt;=18,"Adult",E693&gt;=0,"Child")</f>
        <v>Adult</v>
      </c>
      <c r="AE693" s="80" t="str">
        <f t="shared" si="137"/>
        <v>June</v>
      </c>
      <c r="AF693" s="80" t="str">
        <f t="shared" si="138"/>
        <v>00692</v>
      </c>
      <c r="AG693" s="80" t="str">
        <f t="shared" si="139"/>
        <v>Chiamaka-Male</v>
      </c>
      <c r="AH693" s="85">
        <f t="shared" si="141"/>
        <v>112153.55602395827</v>
      </c>
    </row>
    <row r="694" spans="1:34" x14ac:dyDescent="0.3">
      <c r="A694" s="83">
        <v>45829</v>
      </c>
      <c r="B694" s="80" t="s">
        <v>2567</v>
      </c>
      <c r="C694" s="80" t="s">
        <v>1863</v>
      </c>
      <c r="D694" s="80" t="s">
        <v>1847</v>
      </c>
      <c r="E694" s="80">
        <v>1</v>
      </c>
      <c r="F694" s="80" t="s">
        <v>1832</v>
      </c>
      <c r="G694" s="80" t="s">
        <v>1833</v>
      </c>
      <c r="H694" s="80" t="s">
        <v>1834</v>
      </c>
      <c r="I694" s="80" t="s">
        <v>1866</v>
      </c>
      <c r="J694" s="80" t="s">
        <v>1836</v>
      </c>
      <c r="K694" s="80">
        <v>5</v>
      </c>
      <c r="L694" s="85">
        <v>42908</v>
      </c>
      <c r="M694" s="80">
        <v>0</v>
      </c>
      <c r="N694" s="80">
        <v>7.5</v>
      </c>
      <c r="O694" s="80" t="s">
        <v>372</v>
      </c>
      <c r="P694" s="80" t="s">
        <v>1852</v>
      </c>
      <c r="Q694" s="80" t="s">
        <v>636</v>
      </c>
      <c r="R694" s="85">
        <f t="shared" si="130"/>
        <v>214540</v>
      </c>
      <c r="S694" s="85">
        <f t="shared" si="131"/>
        <v>0</v>
      </c>
      <c r="T694" s="85">
        <f t="shared" si="132"/>
        <v>214540</v>
      </c>
      <c r="U694" s="80">
        <f t="shared" si="133"/>
        <v>16090.5</v>
      </c>
      <c r="V694" s="85">
        <f t="shared" si="134"/>
        <v>230630.5</v>
      </c>
      <c r="W694" s="81">
        <v>7.4999999999999997E-2</v>
      </c>
      <c r="X694" s="85">
        <f t="shared" si="142"/>
        <v>16090.5</v>
      </c>
      <c r="Y694" s="80">
        <v>2000</v>
      </c>
      <c r="Z694" s="85">
        <f t="shared" si="140"/>
        <v>232630.5</v>
      </c>
      <c r="AA694" s="80" t="str" cm="1">
        <f t="array" ref="AA694">_xlfn.IFS(V694&gt;=150000,"High Cost",V694&gt;=0,"Normal Cost")</f>
        <v>High Cost</v>
      </c>
      <c r="AB694" s="85">
        <f t="shared" si="135"/>
        <v>0</v>
      </c>
      <c r="AC694" s="84">
        <f t="shared" si="136"/>
        <v>230630.5</v>
      </c>
      <c r="AD694" s="80" t="str" cm="1">
        <f t="array" ref="AD694">_xlfn.IFS(E694&gt;=60,"Senior ",E694&gt;=18,"Adult",E694&gt;=0,"Child")</f>
        <v>Child</v>
      </c>
      <c r="AE694" s="80" t="str">
        <f t="shared" si="137"/>
        <v>June</v>
      </c>
      <c r="AF694" s="80" t="str">
        <f t="shared" si="138"/>
        <v>00693</v>
      </c>
      <c r="AG694" s="80" t="str">
        <f t="shared" si="139"/>
        <v>Esther-Male</v>
      </c>
      <c r="AH694" s="85">
        <f t="shared" si="141"/>
        <v>112153.55602395827</v>
      </c>
    </row>
    <row r="695" spans="1:34" x14ac:dyDescent="0.3">
      <c r="A695" s="83">
        <v>45835</v>
      </c>
      <c r="B695" s="80" t="s">
        <v>2568</v>
      </c>
      <c r="C695" s="80" t="s">
        <v>1830</v>
      </c>
      <c r="D695" s="80" t="s">
        <v>1831</v>
      </c>
      <c r="E695" s="80">
        <v>1</v>
      </c>
      <c r="F695" s="80" t="s">
        <v>1855</v>
      </c>
      <c r="G695" s="80" t="s">
        <v>1878</v>
      </c>
      <c r="H695" s="80" t="s">
        <v>1857</v>
      </c>
      <c r="I695" s="80" t="s">
        <v>1835</v>
      </c>
      <c r="J695" s="80" t="s">
        <v>1848</v>
      </c>
      <c r="K695" s="80">
        <v>2</v>
      </c>
      <c r="L695" s="85">
        <v>63974</v>
      </c>
      <c r="M695" s="80">
        <v>15</v>
      </c>
      <c r="N695" s="80">
        <v>7.5</v>
      </c>
      <c r="O695" s="80" t="s">
        <v>392</v>
      </c>
      <c r="P695" s="80" t="s">
        <v>1837</v>
      </c>
      <c r="Q695" s="80" t="s">
        <v>665</v>
      </c>
      <c r="R695" s="85">
        <f t="shared" si="130"/>
        <v>127948</v>
      </c>
      <c r="S695" s="85">
        <f t="shared" si="131"/>
        <v>19192.2</v>
      </c>
      <c r="T695" s="85">
        <f t="shared" si="132"/>
        <v>108755.8</v>
      </c>
      <c r="U695" s="80">
        <f t="shared" si="133"/>
        <v>8156.6849999999995</v>
      </c>
      <c r="V695" s="85">
        <f t="shared" si="134"/>
        <v>116912.485</v>
      </c>
      <c r="W695" s="81">
        <v>7.4999999999999997E-2</v>
      </c>
      <c r="X695" s="85">
        <f t="shared" si="142"/>
        <v>8156.6849999999995</v>
      </c>
      <c r="Y695" s="80">
        <v>2000</v>
      </c>
      <c r="Z695" s="85">
        <f t="shared" si="140"/>
        <v>118912.485</v>
      </c>
      <c r="AA695" s="80" t="str" cm="1">
        <f t="array" ref="AA695">_xlfn.IFS(V695&gt;=150000,"High Cost",V695&gt;=0,"Normal Cost")</f>
        <v>Normal Cost</v>
      </c>
      <c r="AB695" s="85">
        <f t="shared" si="135"/>
        <v>0</v>
      </c>
      <c r="AC695" s="84">
        <f t="shared" si="136"/>
        <v>116912.485</v>
      </c>
      <c r="AD695" s="80" t="str" cm="1">
        <f t="array" ref="AD695">_xlfn.IFS(E695&gt;=60,"Senior ",E695&gt;=18,"Adult",E695&gt;=0,"Child")</f>
        <v>Child</v>
      </c>
      <c r="AE695" s="80" t="str">
        <f t="shared" si="137"/>
        <v>June</v>
      </c>
      <c r="AF695" s="80" t="str">
        <f t="shared" si="138"/>
        <v>00694</v>
      </c>
      <c r="AG695" s="80" t="str">
        <f t="shared" si="139"/>
        <v>Joy-Female</v>
      </c>
      <c r="AH695" s="85">
        <f t="shared" si="141"/>
        <v>112153.55602395827</v>
      </c>
    </row>
    <row r="696" spans="1:34" x14ac:dyDescent="0.3">
      <c r="A696" s="83">
        <v>45837</v>
      </c>
      <c r="B696" s="80" t="s">
        <v>2569</v>
      </c>
      <c r="C696" s="80" t="s">
        <v>1880</v>
      </c>
      <c r="D696" s="80" t="s">
        <v>1847</v>
      </c>
      <c r="E696" s="80">
        <v>39</v>
      </c>
      <c r="F696" s="80" t="s">
        <v>1855</v>
      </c>
      <c r="G696" s="80" t="s">
        <v>1856</v>
      </c>
      <c r="H696" s="80" t="s">
        <v>1857</v>
      </c>
      <c r="I696" s="80" t="s">
        <v>1861</v>
      </c>
      <c r="J696" s="80" t="s">
        <v>1836</v>
      </c>
      <c r="K696" s="80">
        <v>4</v>
      </c>
      <c r="L696" s="85">
        <v>15878</v>
      </c>
      <c r="M696" s="80">
        <v>10</v>
      </c>
      <c r="N696" s="80">
        <v>7.5</v>
      </c>
      <c r="O696" s="80" t="s">
        <v>392</v>
      </c>
      <c r="P696" s="80" t="s">
        <v>1852</v>
      </c>
      <c r="Q696" s="80" t="s">
        <v>636</v>
      </c>
      <c r="R696" s="85">
        <f t="shared" si="130"/>
        <v>63512</v>
      </c>
      <c r="S696" s="85">
        <f t="shared" si="131"/>
        <v>6351.2000000000007</v>
      </c>
      <c r="T696" s="85">
        <f t="shared" si="132"/>
        <v>57160.800000000003</v>
      </c>
      <c r="U696" s="80">
        <f t="shared" si="133"/>
        <v>4287.0600000000004</v>
      </c>
      <c r="V696" s="85">
        <f t="shared" si="134"/>
        <v>61447.86</v>
      </c>
      <c r="W696" s="81">
        <v>7.4999999999999997E-2</v>
      </c>
      <c r="X696" s="85">
        <f t="shared" si="142"/>
        <v>4287.0600000000004</v>
      </c>
      <c r="Y696" s="80">
        <v>2000</v>
      </c>
      <c r="Z696" s="85">
        <f t="shared" si="140"/>
        <v>63447.86</v>
      </c>
      <c r="AA696" s="80" t="str" cm="1">
        <f t="array" ref="AA696">_xlfn.IFS(V696&gt;=150000,"High Cost",V696&gt;=0,"Normal Cost")</f>
        <v>Normal Cost</v>
      </c>
      <c r="AB696" s="85">
        <f t="shared" si="135"/>
        <v>0</v>
      </c>
      <c r="AC696" s="84">
        <f t="shared" si="136"/>
        <v>61447.86</v>
      </c>
      <c r="AD696" s="80" t="str" cm="1">
        <f t="array" ref="AD696">_xlfn.IFS(E696&gt;=60,"Senior ",E696&gt;=18,"Adult",E696&gt;=0,"Child")</f>
        <v>Adult</v>
      </c>
      <c r="AE696" s="80" t="str">
        <f t="shared" si="137"/>
        <v>June</v>
      </c>
      <c r="AF696" s="80" t="str">
        <f t="shared" si="138"/>
        <v>00695</v>
      </c>
      <c r="AG696" s="80" t="str">
        <f t="shared" si="139"/>
        <v>Daniel-Male</v>
      </c>
      <c r="AH696" s="85">
        <f t="shared" si="141"/>
        <v>112153.55602395827</v>
      </c>
    </row>
    <row r="697" spans="1:34" x14ac:dyDescent="0.3">
      <c r="A697" s="83">
        <v>45852</v>
      </c>
      <c r="B697" s="80" t="s">
        <v>2570</v>
      </c>
      <c r="C697" s="80" t="s">
        <v>1863</v>
      </c>
      <c r="D697" s="80" t="s">
        <v>1831</v>
      </c>
      <c r="E697" s="80">
        <v>67</v>
      </c>
      <c r="F697" s="80" t="s">
        <v>1832</v>
      </c>
      <c r="G697" s="80" t="s">
        <v>1860</v>
      </c>
      <c r="H697" s="80" t="s">
        <v>1834</v>
      </c>
      <c r="I697" s="80" t="s">
        <v>1843</v>
      </c>
      <c r="J697" s="80" t="s">
        <v>1858</v>
      </c>
      <c r="K697" s="80">
        <v>1</v>
      </c>
      <c r="L697" s="85">
        <v>26391</v>
      </c>
      <c r="M697" s="80">
        <v>0</v>
      </c>
      <c r="N697" s="80">
        <v>7.5</v>
      </c>
      <c r="O697" s="80" t="s">
        <v>372</v>
      </c>
      <c r="P697" s="80" t="s">
        <v>1837</v>
      </c>
      <c r="Q697" s="80" t="s">
        <v>649</v>
      </c>
      <c r="R697" s="85">
        <f t="shared" si="130"/>
        <v>26391</v>
      </c>
      <c r="S697" s="85">
        <f t="shared" si="131"/>
        <v>0</v>
      </c>
      <c r="T697" s="85">
        <f t="shared" si="132"/>
        <v>26391</v>
      </c>
      <c r="U697" s="80">
        <f t="shared" si="133"/>
        <v>1979.3249999999998</v>
      </c>
      <c r="V697" s="85">
        <f t="shared" si="134"/>
        <v>28370.325000000001</v>
      </c>
      <c r="W697" s="81">
        <v>7.4999999999999997E-2</v>
      </c>
      <c r="X697" s="85">
        <f t="shared" si="142"/>
        <v>1979.3249999999998</v>
      </c>
      <c r="Y697" s="80">
        <v>2000</v>
      </c>
      <c r="Z697" s="85">
        <f t="shared" si="140"/>
        <v>30370.325000000001</v>
      </c>
      <c r="AA697" s="80" t="str" cm="1">
        <f t="array" ref="AA697">_xlfn.IFS(V697&gt;=150000,"High Cost",V697&gt;=0,"Normal Cost")</f>
        <v>Normal Cost</v>
      </c>
      <c r="AB697" s="85">
        <f t="shared" si="135"/>
        <v>0</v>
      </c>
      <c r="AC697" s="84">
        <f t="shared" si="136"/>
        <v>28370.325000000001</v>
      </c>
      <c r="AD697" s="80" t="str" cm="1">
        <f t="array" ref="AD697">_xlfn.IFS(E697&gt;=60,"Senior ",E697&gt;=18,"Adult",E697&gt;=0,"Child")</f>
        <v xml:space="preserve">Senior </v>
      </c>
      <c r="AE697" s="80" t="str">
        <f t="shared" si="137"/>
        <v>July</v>
      </c>
      <c r="AF697" s="80" t="str">
        <f t="shared" si="138"/>
        <v>00696</v>
      </c>
      <c r="AG697" s="80" t="str">
        <f t="shared" si="139"/>
        <v>Esther-Female</v>
      </c>
      <c r="AH697" s="85">
        <f t="shared" si="141"/>
        <v>112153.55602395827</v>
      </c>
    </row>
    <row r="698" spans="1:34" x14ac:dyDescent="0.3">
      <c r="A698" s="83">
        <v>45809</v>
      </c>
      <c r="B698" s="80" t="s">
        <v>2571</v>
      </c>
      <c r="C698" s="80" t="s">
        <v>1830</v>
      </c>
      <c r="D698" s="80" t="s">
        <v>1847</v>
      </c>
      <c r="E698" s="80">
        <v>32</v>
      </c>
      <c r="F698" s="80" t="s">
        <v>1855</v>
      </c>
      <c r="G698" s="80" t="s">
        <v>1856</v>
      </c>
      <c r="H698" s="80" t="s">
        <v>1857</v>
      </c>
      <c r="I698" s="80" t="s">
        <v>1861</v>
      </c>
      <c r="J698" s="80" t="s">
        <v>1858</v>
      </c>
      <c r="K698" s="80">
        <v>5</v>
      </c>
      <c r="L698" s="85">
        <v>33005</v>
      </c>
      <c r="M698" s="80">
        <v>5</v>
      </c>
      <c r="N698" s="80">
        <v>7.5</v>
      </c>
      <c r="O698" s="80" t="s">
        <v>384</v>
      </c>
      <c r="P698" s="80" t="s">
        <v>1852</v>
      </c>
      <c r="Q698" s="80" t="s">
        <v>649</v>
      </c>
      <c r="R698" s="85">
        <f t="shared" si="130"/>
        <v>165025</v>
      </c>
      <c r="S698" s="85">
        <f t="shared" si="131"/>
        <v>8251.25</v>
      </c>
      <c r="T698" s="85">
        <f t="shared" si="132"/>
        <v>156773.75</v>
      </c>
      <c r="U698" s="80">
        <f t="shared" si="133"/>
        <v>11758.03125</v>
      </c>
      <c r="V698" s="85">
        <f t="shared" si="134"/>
        <v>168531.78125</v>
      </c>
      <c r="W698" s="81">
        <v>7.4999999999999997E-2</v>
      </c>
      <c r="X698" s="85">
        <f t="shared" si="142"/>
        <v>11758.03125</v>
      </c>
      <c r="Y698" s="80">
        <v>2000</v>
      </c>
      <c r="Z698" s="85">
        <f t="shared" si="140"/>
        <v>170531.78125</v>
      </c>
      <c r="AA698" s="80" t="str" cm="1">
        <f t="array" ref="AA698">_xlfn.IFS(V698&gt;=150000,"High Cost",V698&gt;=0,"Normal Cost")</f>
        <v>High Cost</v>
      </c>
      <c r="AB698" s="85">
        <f t="shared" si="135"/>
        <v>0</v>
      </c>
      <c r="AC698" s="84">
        <f t="shared" si="136"/>
        <v>168531.78125</v>
      </c>
      <c r="AD698" s="80" t="str" cm="1">
        <f t="array" ref="AD698">_xlfn.IFS(E698&gt;=60,"Senior ",E698&gt;=18,"Adult",E698&gt;=0,"Child")</f>
        <v>Adult</v>
      </c>
      <c r="AE698" s="80" t="str">
        <f t="shared" si="137"/>
        <v>June</v>
      </c>
      <c r="AF698" s="80" t="str">
        <f t="shared" si="138"/>
        <v>00697</v>
      </c>
      <c r="AG698" s="80" t="str">
        <f t="shared" si="139"/>
        <v>Joy-Male</v>
      </c>
      <c r="AH698" s="85">
        <f t="shared" si="141"/>
        <v>112153.55602395827</v>
      </c>
    </row>
    <row r="699" spans="1:34" x14ac:dyDescent="0.3">
      <c r="A699" s="83">
        <v>45818</v>
      </c>
      <c r="B699" s="80" t="s">
        <v>2572</v>
      </c>
      <c r="C699" s="80" t="s">
        <v>1839</v>
      </c>
      <c r="D699" s="80" t="s">
        <v>1847</v>
      </c>
      <c r="E699" s="80">
        <v>66</v>
      </c>
      <c r="F699" s="80" t="s">
        <v>1832</v>
      </c>
      <c r="G699" s="80" t="s">
        <v>1860</v>
      </c>
      <c r="H699" s="80" t="s">
        <v>1834</v>
      </c>
      <c r="I699" s="80" t="s">
        <v>1861</v>
      </c>
      <c r="J699" s="80" t="s">
        <v>1848</v>
      </c>
      <c r="K699" s="80">
        <v>2</v>
      </c>
      <c r="L699" s="85">
        <v>16922</v>
      </c>
      <c r="M699" s="80">
        <v>15</v>
      </c>
      <c r="N699" s="80">
        <v>7.5</v>
      </c>
      <c r="O699" s="80" t="s">
        <v>384</v>
      </c>
      <c r="P699" s="80" t="s">
        <v>1837</v>
      </c>
      <c r="Q699" s="80" t="s">
        <v>643</v>
      </c>
      <c r="R699" s="85">
        <f t="shared" si="130"/>
        <v>33844</v>
      </c>
      <c r="S699" s="85">
        <f t="shared" si="131"/>
        <v>5076.5999999999995</v>
      </c>
      <c r="T699" s="85">
        <f t="shared" si="132"/>
        <v>28767.4</v>
      </c>
      <c r="U699" s="80">
        <f t="shared" si="133"/>
        <v>2157.5549999999998</v>
      </c>
      <c r="V699" s="85">
        <f t="shared" si="134"/>
        <v>30924.955000000002</v>
      </c>
      <c r="W699" s="81">
        <v>7.4999999999999997E-2</v>
      </c>
      <c r="X699" s="85">
        <f t="shared" si="142"/>
        <v>2157.5549999999998</v>
      </c>
      <c r="Y699" s="80">
        <v>2000</v>
      </c>
      <c r="Z699" s="85">
        <f t="shared" si="140"/>
        <v>32924.955000000002</v>
      </c>
      <c r="AA699" s="80" t="str" cm="1">
        <f t="array" ref="AA699">_xlfn.IFS(V699&gt;=150000,"High Cost",V699&gt;=0,"Normal Cost")</f>
        <v>Normal Cost</v>
      </c>
      <c r="AB699" s="85">
        <f t="shared" si="135"/>
        <v>0</v>
      </c>
      <c r="AC699" s="84">
        <f t="shared" si="136"/>
        <v>30924.955000000002</v>
      </c>
      <c r="AD699" s="80" t="str" cm="1">
        <f t="array" ref="AD699">_xlfn.IFS(E699&gt;=60,"Senior ",E699&gt;=18,"Adult",E699&gt;=0,"Child")</f>
        <v xml:space="preserve">Senior </v>
      </c>
      <c r="AE699" s="80" t="str">
        <f t="shared" si="137"/>
        <v>June</v>
      </c>
      <c r="AF699" s="80" t="str">
        <f t="shared" si="138"/>
        <v>00698</v>
      </c>
      <c r="AG699" s="80" t="str">
        <f t="shared" si="139"/>
        <v>Bello-Male</v>
      </c>
      <c r="AH699" s="85">
        <f t="shared" si="141"/>
        <v>112153.55602395827</v>
      </c>
    </row>
    <row r="700" spans="1:34" x14ac:dyDescent="0.3">
      <c r="A700" s="83">
        <v>45821</v>
      </c>
      <c r="B700" s="80" t="s">
        <v>2573</v>
      </c>
      <c r="C700" s="80" t="s">
        <v>1882</v>
      </c>
      <c r="D700" s="80" t="s">
        <v>1847</v>
      </c>
      <c r="E700" s="80">
        <v>7</v>
      </c>
      <c r="F700" s="80" t="s">
        <v>1848</v>
      </c>
      <c r="G700" s="80" t="s">
        <v>1849</v>
      </c>
      <c r="H700" s="80" t="s">
        <v>1850</v>
      </c>
      <c r="I700" s="80" t="s">
        <v>1851</v>
      </c>
      <c r="J700" s="80" t="s">
        <v>1836</v>
      </c>
      <c r="K700" s="80">
        <v>5</v>
      </c>
      <c r="L700" s="85">
        <v>32143</v>
      </c>
      <c r="M700" s="80">
        <v>0</v>
      </c>
      <c r="N700" s="80">
        <v>7.5</v>
      </c>
      <c r="O700" s="80" t="s">
        <v>392</v>
      </c>
      <c r="P700" s="80" t="s">
        <v>1837</v>
      </c>
      <c r="Q700" s="80" t="s">
        <v>665</v>
      </c>
      <c r="R700" s="85">
        <f t="shared" si="130"/>
        <v>160715</v>
      </c>
      <c r="S700" s="85">
        <f t="shared" si="131"/>
        <v>0</v>
      </c>
      <c r="T700" s="85">
        <f t="shared" si="132"/>
        <v>160715</v>
      </c>
      <c r="U700" s="80">
        <f t="shared" si="133"/>
        <v>12053.625</v>
      </c>
      <c r="V700" s="85">
        <f t="shared" si="134"/>
        <v>172768.625</v>
      </c>
      <c r="W700" s="81">
        <v>7.4999999999999997E-2</v>
      </c>
      <c r="X700" s="85">
        <f t="shared" si="142"/>
        <v>12053.625</v>
      </c>
      <c r="Y700" s="80">
        <v>2000</v>
      </c>
      <c r="Z700" s="85">
        <f t="shared" si="140"/>
        <v>174768.625</v>
      </c>
      <c r="AA700" s="80" t="str" cm="1">
        <f t="array" ref="AA700">_xlfn.IFS(V700&gt;=150000,"High Cost",V700&gt;=0,"Normal Cost")</f>
        <v>High Cost</v>
      </c>
      <c r="AB700" s="85">
        <f t="shared" si="135"/>
        <v>0</v>
      </c>
      <c r="AC700" s="84">
        <f t="shared" si="136"/>
        <v>172768.625</v>
      </c>
      <c r="AD700" s="80" t="str" cm="1">
        <f t="array" ref="AD700">_xlfn.IFS(E700&gt;=60,"Senior ",E700&gt;=18,"Adult",E700&gt;=0,"Child")</f>
        <v>Child</v>
      </c>
      <c r="AE700" s="80" t="str">
        <f t="shared" si="137"/>
        <v>June</v>
      </c>
      <c r="AF700" s="80" t="str">
        <f t="shared" si="138"/>
        <v>00699</v>
      </c>
      <c r="AG700" s="80" t="str">
        <f t="shared" si="139"/>
        <v>Ifeanyi-Male</v>
      </c>
      <c r="AH700" s="85">
        <f t="shared" si="141"/>
        <v>112153.55602395827</v>
      </c>
    </row>
    <row r="701" spans="1:34" x14ac:dyDescent="0.3">
      <c r="A701" s="83">
        <v>45815</v>
      </c>
      <c r="B701" s="80" t="s">
        <v>2574</v>
      </c>
      <c r="C701" s="80" t="s">
        <v>1846</v>
      </c>
      <c r="D701" s="80" t="s">
        <v>1831</v>
      </c>
      <c r="E701" s="80">
        <v>81</v>
      </c>
      <c r="F701" s="80" t="s">
        <v>1840</v>
      </c>
      <c r="G701" s="80" t="s">
        <v>1841</v>
      </c>
      <c r="H701" s="80" t="s">
        <v>1842</v>
      </c>
      <c r="I701" s="80" t="s">
        <v>1851</v>
      </c>
      <c r="J701" s="80" t="s">
        <v>1858</v>
      </c>
      <c r="K701" s="80">
        <v>5</v>
      </c>
      <c r="L701" s="85">
        <v>45416</v>
      </c>
      <c r="M701" s="80">
        <v>10</v>
      </c>
      <c r="N701" s="80">
        <v>7.5</v>
      </c>
      <c r="O701" s="80" t="s">
        <v>372</v>
      </c>
      <c r="P701" s="80" t="s">
        <v>1837</v>
      </c>
      <c r="Q701" s="80" t="s">
        <v>636</v>
      </c>
      <c r="R701" s="85">
        <f t="shared" si="130"/>
        <v>227080</v>
      </c>
      <c r="S701" s="85">
        <f t="shared" si="131"/>
        <v>22708</v>
      </c>
      <c r="T701" s="85">
        <f t="shared" si="132"/>
        <v>204372</v>
      </c>
      <c r="U701" s="80">
        <f t="shared" si="133"/>
        <v>15327.9</v>
      </c>
      <c r="V701" s="85">
        <f t="shared" si="134"/>
        <v>219699.9</v>
      </c>
      <c r="W701" s="81">
        <v>7.4999999999999997E-2</v>
      </c>
      <c r="X701" s="85">
        <f t="shared" si="142"/>
        <v>15327.9</v>
      </c>
      <c r="Y701" s="80">
        <v>2000</v>
      </c>
      <c r="Z701" s="85">
        <f t="shared" si="140"/>
        <v>221699.9</v>
      </c>
      <c r="AA701" s="80" t="str" cm="1">
        <f t="array" ref="AA701">_xlfn.IFS(V701&gt;=150000,"High Cost",V701&gt;=0,"Normal Cost")</f>
        <v>High Cost</v>
      </c>
      <c r="AB701" s="85">
        <f t="shared" si="135"/>
        <v>0</v>
      </c>
      <c r="AC701" s="84">
        <f t="shared" si="136"/>
        <v>219699.9</v>
      </c>
      <c r="AD701" s="80" t="str" cm="1">
        <f t="array" ref="AD701">_xlfn.IFS(E701&gt;=60,"Senior ",E701&gt;=18,"Adult",E701&gt;=0,"Child")</f>
        <v xml:space="preserve">Senior </v>
      </c>
      <c r="AE701" s="80" t="str">
        <f t="shared" si="137"/>
        <v>June</v>
      </c>
      <c r="AF701" s="80" t="str">
        <f t="shared" si="138"/>
        <v>00700</v>
      </c>
      <c r="AG701" s="80" t="str">
        <f t="shared" si="139"/>
        <v>Hauwa-Female</v>
      </c>
      <c r="AH701" s="85">
        <f t="shared" si="141"/>
        <v>112153.55602395827</v>
      </c>
    </row>
    <row r="702" spans="1:34" x14ac:dyDescent="0.3">
      <c r="A702" s="83">
        <v>45825</v>
      </c>
      <c r="B702" s="80" t="s">
        <v>2575</v>
      </c>
      <c r="C702" s="80" t="s">
        <v>1830</v>
      </c>
      <c r="D702" s="80" t="s">
        <v>1831</v>
      </c>
      <c r="E702" s="80">
        <v>21</v>
      </c>
      <c r="F702" s="80" t="s">
        <v>1855</v>
      </c>
      <c r="G702" s="80" t="s">
        <v>1856</v>
      </c>
      <c r="H702" s="80" t="s">
        <v>1857</v>
      </c>
      <c r="I702" s="80" t="s">
        <v>1843</v>
      </c>
      <c r="J702" s="80" t="s">
        <v>1836</v>
      </c>
      <c r="K702" s="80">
        <v>3</v>
      </c>
      <c r="L702" s="85">
        <v>57620</v>
      </c>
      <c r="M702" s="80">
        <v>5</v>
      </c>
      <c r="N702" s="80">
        <v>7.5</v>
      </c>
      <c r="O702" s="80" t="s">
        <v>384</v>
      </c>
      <c r="P702" s="80" t="s">
        <v>1852</v>
      </c>
      <c r="Q702" s="80" t="s">
        <v>636</v>
      </c>
      <c r="R702" s="85">
        <f t="shared" si="130"/>
        <v>172860</v>
      </c>
      <c r="S702" s="85">
        <f t="shared" si="131"/>
        <v>8643</v>
      </c>
      <c r="T702" s="85">
        <f t="shared" si="132"/>
        <v>164217</v>
      </c>
      <c r="U702" s="80">
        <f t="shared" si="133"/>
        <v>12316.275</v>
      </c>
      <c r="V702" s="85">
        <f t="shared" si="134"/>
        <v>176533.27499999999</v>
      </c>
      <c r="W702" s="81">
        <v>7.4999999999999997E-2</v>
      </c>
      <c r="X702" s="85">
        <f t="shared" si="142"/>
        <v>12316.275</v>
      </c>
      <c r="Y702" s="80">
        <v>2000</v>
      </c>
      <c r="Z702" s="85">
        <f t="shared" si="140"/>
        <v>178533.27499999999</v>
      </c>
      <c r="AA702" s="80" t="str" cm="1">
        <f t="array" ref="AA702">_xlfn.IFS(V702&gt;=150000,"High Cost",V702&gt;=0,"Normal Cost")</f>
        <v>High Cost</v>
      </c>
      <c r="AB702" s="85">
        <f t="shared" si="135"/>
        <v>0</v>
      </c>
      <c r="AC702" s="84">
        <f t="shared" si="136"/>
        <v>176533.27499999999</v>
      </c>
      <c r="AD702" s="80" t="str" cm="1">
        <f t="array" ref="AD702">_xlfn.IFS(E702&gt;=60,"Senior ",E702&gt;=18,"Adult",E702&gt;=0,"Child")</f>
        <v>Adult</v>
      </c>
      <c r="AE702" s="80" t="str">
        <f t="shared" si="137"/>
        <v>June</v>
      </c>
      <c r="AF702" s="80" t="str">
        <f t="shared" si="138"/>
        <v>00701</v>
      </c>
      <c r="AG702" s="80" t="str">
        <f t="shared" si="139"/>
        <v>Joy-Female</v>
      </c>
      <c r="AH702" s="85">
        <f t="shared" si="141"/>
        <v>112153.55602395827</v>
      </c>
    </row>
    <row r="703" spans="1:34" x14ac:dyDescent="0.3">
      <c r="A703" s="83">
        <v>45810</v>
      </c>
      <c r="B703" s="80" t="s">
        <v>2576</v>
      </c>
      <c r="C703" s="80" t="s">
        <v>106</v>
      </c>
      <c r="D703" s="80" t="s">
        <v>1831</v>
      </c>
      <c r="E703" s="80">
        <v>9</v>
      </c>
      <c r="F703" s="80" t="s">
        <v>1864</v>
      </c>
      <c r="G703" s="80" t="s">
        <v>1865</v>
      </c>
      <c r="H703" s="80" t="s">
        <v>1842</v>
      </c>
      <c r="I703" s="80" t="s">
        <v>1843</v>
      </c>
      <c r="J703" s="80" t="s">
        <v>1848</v>
      </c>
      <c r="K703" s="80">
        <v>3</v>
      </c>
      <c r="L703" s="85">
        <v>27773</v>
      </c>
      <c r="M703" s="80">
        <v>10</v>
      </c>
      <c r="N703" s="80">
        <v>7.5</v>
      </c>
      <c r="O703" s="80" t="s">
        <v>372</v>
      </c>
      <c r="P703" s="80" t="s">
        <v>1844</v>
      </c>
      <c r="Q703" s="80" t="s">
        <v>665</v>
      </c>
      <c r="R703" s="85">
        <f t="shared" si="130"/>
        <v>83319</v>
      </c>
      <c r="S703" s="85">
        <f t="shared" si="131"/>
        <v>8331.9</v>
      </c>
      <c r="T703" s="85">
        <f t="shared" si="132"/>
        <v>74987.100000000006</v>
      </c>
      <c r="U703" s="80">
        <f t="shared" si="133"/>
        <v>5624.0325000000003</v>
      </c>
      <c r="V703" s="85">
        <f t="shared" si="134"/>
        <v>80611.132500000007</v>
      </c>
      <c r="W703" s="81">
        <v>7.4999999999999997E-2</v>
      </c>
      <c r="X703" s="85">
        <f t="shared" si="142"/>
        <v>5624.0325000000003</v>
      </c>
      <c r="Y703" s="80">
        <v>2000</v>
      </c>
      <c r="Z703" s="85">
        <f t="shared" si="140"/>
        <v>82611.132500000007</v>
      </c>
      <c r="AA703" s="80" t="str" cm="1">
        <f t="array" ref="AA703">_xlfn.IFS(V703&gt;=150000,"High Cost",V703&gt;=0,"Normal Cost")</f>
        <v>Normal Cost</v>
      </c>
      <c r="AB703" s="85">
        <f t="shared" si="135"/>
        <v>8061.1132500000012</v>
      </c>
      <c r="AC703" s="84">
        <f t="shared" si="136"/>
        <v>72550.019250000012</v>
      </c>
      <c r="AD703" s="80" t="str" cm="1">
        <f t="array" ref="AD703">_xlfn.IFS(E703&gt;=60,"Senior ",E703&gt;=18,"Adult",E703&gt;=0,"Child")</f>
        <v>Child</v>
      </c>
      <c r="AE703" s="80" t="str">
        <f t="shared" si="137"/>
        <v>June</v>
      </c>
      <c r="AF703" s="80" t="str">
        <f t="shared" si="138"/>
        <v>00702</v>
      </c>
      <c r="AG703" s="80" t="str">
        <f t="shared" si="139"/>
        <v>Aisha-Female</v>
      </c>
      <c r="AH703" s="85">
        <f t="shared" si="141"/>
        <v>112153.55602395827</v>
      </c>
    </row>
    <row r="704" spans="1:34" x14ac:dyDescent="0.3">
      <c r="A704" s="83">
        <v>45846</v>
      </c>
      <c r="B704" s="80" t="s">
        <v>2577</v>
      </c>
      <c r="C704" s="80" t="s">
        <v>1884</v>
      </c>
      <c r="D704" s="80" t="s">
        <v>1831</v>
      </c>
      <c r="E704" s="80">
        <v>58</v>
      </c>
      <c r="F704" s="80" t="s">
        <v>1855</v>
      </c>
      <c r="G704" s="80" t="s">
        <v>1878</v>
      </c>
      <c r="H704" s="80" t="s">
        <v>1857</v>
      </c>
      <c r="I704" s="80" t="s">
        <v>1843</v>
      </c>
      <c r="J704" s="80" t="s">
        <v>1836</v>
      </c>
      <c r="K704" s="80">
        <v>5</v>
      </c>
      <c r="L704" s="85">
        <v>53950</v>
      </c>
      <c r="M704" s="80">
        <v>0</v>
      </c>
      <c r="N704" s="80">
        <v>7.5</v>
      </c>
      <c r="O704" s="80" t="s">
        <v>372</v>
      </c>
      <c r="P704" s="80" t="s">
        <v>1837</v>
      </c>
      <c r="Q704" s="80" t="s">
        <v>643</v>
      </c>
      <c r="R704" s="85">
        <f t="shared" si="130"/>
        <v>269750</v>
      </c>
      <c r="S704" s="85">
        <f t="shared" si="131"/>
        <v>0</v>
      </c>
      <c r="T704" s="85">
        <f t="shared" si="132"/>
        <v>269750</v>
      </c>
      <c r="U704" s="80">
        <f t="shared" si="133"/>
        <v>20231.25</v>
      </c>
      <c r="V704" s="85">
        <f t="shared" si="134"/>
        <v>289981.25</v>
      </c>
      <c r="W704" s="81">
        <v>7.4999999999999997E-2</v>
      </c>
      <c r="X704" s="85">
        <f t="shared" si="142"/>
        <v>20231.25</v>
      </c>
      <c r="Y704" s="80">
        <v>2000</v>
      </c>
      <c r="Z704" s="85">
        <f t="shared" si="140"/>
        <v>291981.25</v>
      </c>
      <c r="AA704" s="80" t="str" cm="1">
        <f t="array" ref="AA704">_xlfn.IFS(V704&gt;=150000,"High Cost",V704&gt;=0,"Normal Cost")</f>
        <v>High Cost</v>
      </c>
      <c r="AB704" s="85">
        <f t="shared" si="135"/>
        <v>0</v>
      </c>
      <c r="AC704" s="84">
        <f t="shared" si="136"/>
        <v>289981.25</v>
      </c>
      <c r="AD704" s="80" t="str" cm="1">
        <f t="array" ref="AD704">_xlfn.IFS(E704&gt;=60,"Senior ",E704&gt;=18,"Adult",E704&gt;=0,"Child")</f>
        <v>Adult</v>
      </c>
      <c r="AE704" s="80" t="str">
        <f t="shared" si="137"/>
        <v>July</v>
      </c>
      <c r="AF704" s="80" t="str">
        <f t="shared" si="138"/>
        <v>00703</v>
      </c>
      <c r="AG704" s="80" t="str">
        <f t="shared" si="139"/>
        <v>Kabir-Female</v>
      </c>
      <c r="AH704" s="85">
        <f t="shared" si="141"/>
        <v>112153.55602395827</v>
      </c>
    </row>
    <row r="705" spans="1:34" x14ac:dyDescent="0.3">
      <c r="A705" s="83">
        <v>45859</v>
      </c>
      <c r="B705" s="80" t="s">
        <v>2578</v>
      </c>
      <c r="C705" s="80" t="s">
        <v>106</v>
      </c>
      <c r="D705" s="80" t="s">
        <v>1831</v>
      </c>
      <c r="E705" s="80">
        <v>19</v>
      </c>
      <c r="F705" s="80" t="s">
        <v>1840</v>
      </c>
      <c r="G705" s="80" t="s">
        <v>1890</v>
      </c>
      <c r="H705" s="80" t="s">
        <v>1891</v>
      </c>
      <c r="I705" s="80" t="s">
        <v>1851</v>
      </c>
      <c r="J705" s="80" t="s">
        <v>1836</v>
      </c>
      <c r="K705" s="80">
        <v>2</v>
      </c>
      <c r="L705" s="85">
        <v>59213</v>
      </c>
      <c r="M705" s="80">
        <v>15</v>
      </c>
      <c r="N705" s="80">
        <v>7.5</v>
      </c>
      <c r="O705" s="80" t="s">
        <v>392</v>
      </c>
      <c r="P705" s="80" t="s">
        <v>1837</v>
      </c>
      <c r="Q705" s="80" t="s">
        <v>665</v>
      </c>
      <c r="R705" s="85">
        <f t="shared" si="130"/>
        <v>118426</v>
      </c>
      <c r="S705" s="85">
        <f t="shared" si="131"/>
        <v>17763.899999999998</v>
      </c>
      <c r="T705" s="85">
        <f t="shared" si="132"/>
        <v>100662.1</v>
      </c>
      <c r="U705" s="80">
        <f t="shared" si="133"/>
        <v>7549.6575000000003</v>
      </c>
      <c r="V705" s="85">
        <f t="shared" si="134"/>
        <v>108211.75750000001</v>
      </c>
      <c r="W705" s="81">
        <v>7.4999999999999997E-2</v>
      </c>
      <c r="X705" s="85">
        <f t="shared" si="142"/>
        <v>7549.6575000000003</v>
      </c>
      <c r="Y705" s="80">
        <v>2000</v>
      </c>
      <c r="Z705" s="85">
        <f t="shared" si="140"/>
        <v>110211.75750000001</v>
      </c>
      <c r="AA705" s="80" t="str" cm="1">
        <f t="array" ref="AA705">_xlfn.IFS(V705&gt;=150000,"High Cost",V705&gt;=0,"Normal Cost")</f>
        <v>Normal Cost</v>
      </c>
      <c r="AB705" s="85">
        <f t="shared" si="135"/>
        <v>0</v>
      </c>
      <c r="AC705" s="84">
        <f t="shared" si="136"/>
        <v>108211.75750000001</v>
      </c>
      <c r="AD705" s="80" t="str" cm="1">
        <f t="array" ref="AD705">_xlfn.IFS(E705&gt;=60,"Senior ",E705&gt;=18,"Adult",E705&gt;=0,"Child")</f>
        <v>Adult</v>
      </c>
      <c r="AE705" s="80" t="str">
        <f t="shared" si="137"/>
        <v>July</v>
      </c>
      <c r="AF705" s="80" t="str">
        <f t="shared" si="138"/>
        <v>00704</v>
      </c>
      <c r="AG705" s="80" t="str">
        <f t="shared" si="139"/>
        <v>Aisha-Female</v>
      </c>
      <c r="AH705" s="85">
        <f t="shared" si="141"/>
        <v>112153.55602395827</v>
      </c>
    </row>
    <row r="706" spans="1:34" x14ac:dyDescent="0.3">
      <c r="A706" s="83">
        <v>45855</v>
      </c>
      <c r="B706" s="80" t="s">
        <v>2579</v>
      </c>
      <c r="C706" s="80" t="s">
        <v>1880</v>
      </c>
      <c r="D706" s="80" t="s">
        <v>1831</v>
      </c>
      <c r="E706" s="80">
        <v>29</v>
      </c>
      <c r="F706" s="80" t="s">
        <v>1832</v>
      </c>
      <c r="G706" s="80" t="s">
        <v>1860</v>
      </c>
      <c r="H706" s="80" t="s">
        <v>1834</v>
      </c>
      <c r="I706" s="80" t="s">
        <v>1861</v>
      </c>
      <c r="J706" s="80" t="s">
        <v>1848</v>
      </c>
      <c r="K706" s="80">
        <v>4</v>
      </c>
      <c r="L706" s="85">
        <v>29876</v>
      </c>
      <c r="M706" s="80">
        <v>15</v>
      </c>
      <c r="N706" s="80">
        <v>7.5</v>
      </c>
      <c r="O706" s="80" t="s">
        <v>392</v>
      </c>
      <c r="P706" s="80" t="s">
        <v>1852</v>
      </c>
      <c r="Q706" s="80" t="s">
        <v>649</v>
      </c>
      <c r="R706" s="85">
        <f t="shared" ref="R706:R769" si="143">SUM(K706*L706)</f>
        <v>119504</v>
      </c>
      <c r="S706" s="85">
        <f t="shared" ref="S706:S769" si="144">SUM(R706*M706%)</f>
        <v>17925.599999999999</v>
      </c>
      <c r="T706" s="85">
        <f t="shared" ref="T706:T769" si="145">SUM(R706-S706)</f>
        <v>101578.4</v>
      </c>
      <c r="U706" s="80">
        <f t="shared" ref="U706:U769" si="146">SUM(T706*N706%)</f>
        <v>7618.3799999999992</v>
      </c>
      <c r="V706" s="85">
        <f t="shared" ref="V706:V769" si="147">SUM(T706+U706)</f>
        <v>109196.78</v>
      </c>
      <c r="W706" s="81">
        <v>7.4999999999999997E-2</v>
      </c>
      <c r="X706" s="85">
        <f t="shared" si="142"/>
        <v>7618.3799999999992</v>
      </c>
      <c r="Y706" s="80">
        <v>2000</v>
      </c>
      <c r="Z706" s="85">
        <f t="shared" si="140"/>
        <v>111196.78</v>
      </c>
      <c r="AA706" s="80" t="str" cm="1">
        <f t="array" ref="AA706">_xlfn.IFS(V706&gt;=150000,"High Cost",V706&gt;=0,"Normal Cost")</f>
        <v>Normal Cost</v>
      </c>
      <c r="AB706" s="85">
        <f t="shared" ref="AB706:AB769" si="148">IF(P706="NHIS",10%*V706,0)</f>
        <v>0</v>
      </c>
      <c r="AC706" s="84">
        <f t="shared" ref="AC706:AC769" si="149">SUM(V706-AB706)</f>
        <v>109196.78</v>
      </c>
      <c r="AD706" s="80" t="str" cm="1">
        <f t="array" ref="AD706">_xlfn.IFS(E706&gt;=60,"Senior ",E706&gt;=18,"Adult",E706&gt;=0,"Child")</f>
        <v>Adult</v>
      </c>
      <c r="AE706" s="80" t="str">
        <f t="shared" ref="AE706:AE769" si="150">TEXT(A706,"mmmm")</f>
        <v>July</v>
      </c>
      <c r="AF706" s="80" t="str">
        <f t="shared" ref="AF706:AF769" si="151">RIGHT(B706,5)</f>
        <v>00705</v>
      </c>
      <c r="AG706" s="80" t="str">
        <f t="shared" ref="AG706:AG769" si="152">_xlfn.CONCAT(C706,"-",D706)</f>
        <v>Daniel-Female</v>
      </c>
      <c r="AH706" s="85">
        <f t="shared" si="141"/>
        <v>112153.55602395827</v>
      </c>
    </row>
    <row r="707" spans="1:34" x14ac:dyDescent="0.3">
      <c r="A707" s="83">
        <v>45843</v>
      </c>
      <c r="B707" s="80" t="s">
        <v>2580</v>
      </c>
      <c r="C707" s="80" t="s">
        <v>1863</v>
      </c>
      <c r="D707" s="80" t="s">
        <v>1847</v>
      </c>
      <c r="E707" s="80">
        <v>29</v>
      </c>
      <c r="F707" s="80" t="s">
        <v>1848</v>
      </c>
      <c r="G707" s="80" t="s">
        <v>1849</v>
      </c>
      <c r="H707" s="80" t="s">
        <v>1850</v>
      </c>
      <c r="I707" s="80" t="s">
        <v>1835</v>
      </c>
      <c r="J707" s="80" t="s">
        <v>1858</v>
      </c>
      <c r="K707" s="80">
        <v>2</v>
      </c>
      <c r="L707" s="85">
        <v>38000</v>
      </c>
      <c r="M707" s="80">
        <v>15</v>
      </c>
      <c r="N707" s="80">
        <v>7.5</v>
      </c>
      <c r="O707" s="80" t="s">
        <v>392</v>
      </c>
      <c r="P707" s="80" t="s">
        <v>1837</v>
      </c>
      <c r="Q707" s="80" t="s">
        <v>636</v>
      </c>
      <c r="R707" s="85">
        <f t="shared" si="143"/>
        <v>76000</v>
      </c>
      <c r="S707" s="85">
        <f t="shared" si="144"/>
        <v>11400</v>
      </c>
      <c r="T707" s="85">
        <f t="shared" si="145"/>
        <v>64600</v>
      </c>
      <c r="U707" s="80">
        <f t="shared" si="146"/>
        <v>4845</v>
      </c>
      <c r="V707" s="85">
        <f t="shared" si="147"/>
        <v>69445</v>
      </c>
      <c r="W707" s="81">
        <v>7.4999999999999997E-2</v>
      </c>
      <c r="X707" s="85">
        <f t="shared" si="142"/>
        <v>4845</v>
      </c>
      <c r="Y707" s="80">
        <v>2000</v>
      </c>
      <c r="Z707" s="85">
        <f t="shared" ref="Z707:Z770" si="153">$Y$4+V707</f>
        <v>71445</v>
      </c>
      <c r="AA707" s="80" t="str" cm="1">
        <f t="array" ref="AA707">_xlfn.IFS(V707&gt;=150000,"High Cost",V707&gt;=0,"Normal Cost")</f>
        <v>Normal Cost</v>
      </c>
      <c r="AB707" s="85">
        <f t="shared" si="148"/>
        <v>0</v>
      </c>
      <c r="AC707" s="84">
        <f t="shared" si="149"/>
        <v>69445</v>
      </c>
      <c r="AD707" s="80" t="str" cm="1">
        <f t="array" ref="AD707">_xlfn.IFS(E707&gt;=60,"Senior ",E707&gt;=18,"Adult",E707&gt;=0,"Child")</f>
        <v>Adult</v>
      </c>
      <c r="AE707" s="80" t="str">
        <f t="shared" si="150"/>
        <v>July</v>
      </c>
      <c r="AF707" s="80" t="str">
        <f t="shared" si="151"/>
        <v>00706</v>
      </c>
      <c r="AG707" s="80" t="str">
        <f t="shared" si="152"/>
        <v>Esther-Male</v>
      </c>
      <c r="AH707" s="85">
        <f t="shared" ref="AH707:AH770" si="154">SUM(Z:Z)/1200</f>
        <v>112153.55602395827</v>
      </c>
    </row>
    <row r="708" spans="1:34" x14ac:dyDescent="0.3">
      <c r="A708" s="83">
        <v>45840</v>
      </c>
      <c r="B708" s="80" t="s">
        <v>2581</v>
      </c>
      <c r="C708" s="80" t="s">
        <v>1884</v>
      </c>
      <c r="D708" s="80" t="s">
        <v>1847</v>
      </c>
      <c r="E708" s="80">
        <v>4</v>
      </c>
      <c r="F708" s="80" t="s">
        <v>1872</v>
      </c>
      <c r="G708" s="80" t="s">
        <v>1886</v>
      </c>
      <c r="H708" s="80" t="s">
        <v>1887</v>
      </c>
      <c r="I708" s="80" t="s">
        <v>1835</v>
      </c>
      <c r="J708" s="80" t="s">
        <v>1836</v>
      </c>
      <c r="K708" s="80">
        <v>3</v>
      </c>
      <c r="L708" s="85">
        <v>52693</v>
      </c>
      <c r="M708" s="80">
        <v>5</v>
      </c>
      <c r="N708" s="80">
        <v>7.5</v>
      </c>
      <c r="O708" s="80" t="s">
        <v>384</v>
      </c>
      <c r="P708" s="80" t="s">
        <v>1844</v>
      </c>
      <c r="Q708" s="80" t="s">
        <v>636</v>
      </c>
      <c r="R708" s="85">
        <f t="shared" si="143"/>
        <v>158079</v>
      </c>
      <c r="S708" s="85">
        <f t="shared" si="144"/>
        <v>7903.9500000000007</v>
      </c>
      <c r="T708" s="85">
        <f t="shared" si="145"/>
        <v>150175.04999999999</v>
      </c>
      <c r="U708" s="80">
        <f t="shared" si="146"/>
        <v>11263.128749999998</v>
      </c>
      <c r="V708" s="85">
        <f t="shared" si="147"/>
        <v>161438.17874999999</v>
      </c>
      <c r="W708" s="81">
        <v>7.4999999999999997E-2</v>
      </c>
      <c r="X708" s="85">
        <f t="shared" ref="X708:X771" si="155">$W$4*T708</f>
        <v>11263.128749999998</v>
      </c>
      <c r="Y708" s="80">
        <v>2000</v>
      </c>
      <c r="Z708" s="85">
        <f t="shared" si="153"/>
        <v>163438.17874999999</v>
      </c>
      <c r="AA708" s="80" t="str" cm="1">
        <f t="array" ref="AA708">_xlfn.IFS(V708&gt;=150000,"High Cost",V708&gt;=0,"Normal Cost")</f>
        <v>High Cost</v>
      </c>
      <c r="AB708" s="85">
        <f t="shared" si="148"/>
        <v>16143.817875000001</v>
      </c>
      <c r="AC708" s="84">
        <f t="shared" si="149"/>
        <v>145294.36087499998</v>
      </c>
      <c r="AD708" s="80" t="str" cm="1">
        <f t="array" ref="AD708">_xlfn.IFS(E708&gt;=60,"Senior ",E708&gt;=18,"Adult",E708&gt;=0,"Child")</f>
        <v>Child</v>
      </c>
      <c r="AE708" s="80" t="str">
        <f t="shared" si="150"/>
        <v>July</v>
      </c>
      <c r="AF708" s="80" t="str">
        <f t="shared" si="151"/>
        <v>00707</v>
      </c>
      <c r="AG708" s="80" t="str">
        <f t="shared" si="152"/>
        <v>Kabir-Male</v>
      </c>
      <c r="AH708" s="85">
        <f t="shared" si="154"/>
        <v>112153.55602395827</v>
      </c>
    </row>
    <row r="709" spans="1:34" x14ac:dyDescent="0.3">
      <c r="A709" s="83">
        <v>45851</v>
      </c>
      <c r="B709" s="80" t="s">
        <v>2582</v>
      </c>
      <c r="C709" s="80" t="s">
        <v>1863</v>
      </c>
      <c r="D709" s="80" t="s">
        <v>1847</v>
      </c>
      <c r="E709" s="80">
        <v>48</v>
      </c>
      <c r="F709" s="80" t="s">
        <v>1840</v>
      </c>
      <c r="G709" s="80" t="s">
        <v>1841</v>
      </c>
      <c r="H709" s="80" t="s">
        <v>1842</v>
      </c>
      <c r="I709" s="80" t="s">
        <v>1835</v>
      </c>
      <c r="J709" s="80" t="s">
        <v>1836</v>
      </c>
      <c r="K709" s="80">
        <v>2</v>
      </c>
      <c r="L709" s="85">
        <v>9309</v>
      </c>
      <c r="M709" s="80">
        <v>15</v>
      </c>
      <c r="N709" s="80">
        <v>7.5</v>
      </c>
      <c r="O709" s="80" t="s">
        <v>392</v>
      </c>
      <c r="P709" s="80" t="s">
        <v>1844</v>
      </c>
      <c r="Q709" s="80" t="s">
        <v>649</v>
      </c>
      <c r="R709" s="85">
        <f t="shared" si="143"/>
        <v>18618</v>
      </c>
      <c r="S709" s="85">
        <f t="shared" si="144"/>
        <v>2792.7</v>
      </c>
      <c r="T709" s="85">
        <f t="shared" si="145"/>
        <v>15825.3</v>
      </c>
      <c r="U709" s="80">
        <f t="shared" si="146"/>
        <v>1186.8974999999998</v>
      </c>
      <c r="V709" s="85">
        <f t="shared" si="147"/>
        <v>17012.197499999998</v>
      </c>
      <c r="W709" s="81">
        <v>7.4999999999999997E-2</v>
      </c>
      <c r="X709" s="85">
        <f t="shared" si="155"/>
        <v>1186.8974999999998</v>
      </c>
      <c r="Y709" s="80">
        <v>2000</v>
      </c>
      <c r="Z709" s="85">
        <f t="shared" si="153"/>
        <v>19012.197499999998</v>
      </c>
      <c r="AA709" s="80" t="str" cm="1">
        <f t="array" ref="AA709">_xlfn.IFS(V709&gt;=150000,"High Cost",V709&gt;=0,"Normal Cost")</f>
        <v>Normal Cost</v>
      </c>
      <c r="AB709" s="85">
        <f t="shared" si="148"/>
        <v>1701.21975</v>
      </c>
      <c r="AC709" s="84">
        <f t="shared" si="149"/>
        <v>15310.977749999998</v>
      </c>
      <c r="AD709" s="80" t="str" cm="1">
        <f t="array" ref="AD709">_xlfn.IFS(E709&gt;=60,"Senior ",E709&gt;=18,"Adult",E709&gt;=0,"Child")</f>
        <v>Adult</v>
      </c>
      <c r="AE709" s="80" t="str">
        <f t="shared" si="150"/>
        <v>July</v>
      </c>
      <c r="AF709" s="80" t="str">
        <f t="shared" si="151"/>
        <v>00708</v>
      </c>
      <c r="AG709" s="80" t="str">
        <f t="shared" si="152"/>
        <v>Esther-Male</v>
      </c>
      <c r="AH709" s="85">
        <f t="shared" si="154"/>
        <v>112153.55602395827</v>
      </c>
    </row>
    <row r="710" spans="1:34" x14ac:dyDescent="0.3">
      <c r="A710" s="83">
        <v>45829</v>
      </c>
      <c r="B710" s="80" t="s">
        <v>2583</v>
      </c>
      <c r="C710" s="80" t="s">
        <v>1880</v>
      </c>
      <c r="D710" s="80" t="s">
        <v>1847</v>
      </c>
      <c r="E710" s="80">
        <v>84</v>
      </c>
      <c r="F710" s="80" t="s">
        <v>1855</v>
      </c>
      <c r="G710" s="80" t="s">
        <v>1856</v>
      </c>
      <c r="H710" s="80" t="s">
        <v>1857</v>
      </c>
      <c r="I710" s="80" t="s">
        <v>1843</v>
      </c>
      <c r="J710" s="80" t="s">
        <v>1848</v>
      </c>
      <c r="K710" s="80">
        <v>3</v>
      </c>
      <c r="L710" s="85">
        <v>36553</v>
      </c>
      <c r="M710" s="80">
        <v>0</v>
      </c>
      <c r="N710" s="80">
        <v>7.5</v>
      </c>
      <c r="O710" s="80" t="s">
        <v>384</v>
      </c>
      <c r="P710" s="80" t="s">
        <v>1852</v>
      </c>
      <c r="Q710" s="80" t="s">
        <v>665</v>
      </c>
      <c r="R710" s="85">
        <f t="shared" si="143"/>
        <v>109659</v>
      </c>
      <c r="S710" s="85">
        <f t="shared" si="144"/>
        <v>0</v>
      </c>
      <c r="T710" s="85">
        <f t="shared" si="145"/>
        <v>109659</v>
      </c>
      <c r="U710" s="80">
        <f t="shared" si="146"/>
        <v>8224.4249999999993</v>
      </c>
      <c r="V710" s="85">
        <f t="shared" si="147"/>
        <v>117883.425</v>
      </c>
      <c r="W710" s="81">
        <v>7.4999999999999997E-2</v>
      </c>
      <c r="X710" s="85">
        <f t="shared" si="155"/>
        <v>8224.4249999999993</v>
      </c>
      <c r="Y710" s="80">
        <v>2000</v>
      </c>
      <c r="Z710" s="85">
        <f t="shared" si="153"/>
        <v>119883.425</v>
      </c>
      <c r="AA710" s="80" t="str" cm="1">
        <f t="array" ref="AA710">_xlfn.IFS(V710&gt;=150000,"High Cost",V710&gt;=0,"Normal Cost")</f>
        <v>Normal Cost</v>
      </c>
      <c r="AB710" s="85">
        <f t="shared" si="148"/>
        <v>0</v>
      </c>
      <c r="AC710" s="84">
        <f t="shared" si="149"/>
        <v>117883.425</v>
      </c>
      <c r="AD710" s="80" t="str" cm="1">
        <f t="array" ref="AD710">_xlfn.IFS(E710&gt;=60,"Senior ",E710&gt;=18,"Adult",E710&gt;=0,"Child")</f>
        <v xml:space="preserve">Senior </v>
      </c>
      <c r="AE710" s="80" t="str">
        <f t="shared" si="150"/>
        <v>June</v>
      </c>
      <c r="AF710" s="80" t="str">
        <f t="shared" si="151"/>
        <v>00709</v>
      </c>
      <c r="AG710" s="80" t="str">
        <f t="shared" si="152"/>
        <v>Daniel-Male</v>
      </c>
      <c r="AH710" s="85">
        <f t="shared" si="154"/>
        <v>112153.55602395827</v>
      </c>
    </row>
    <row r="711" spans="1:34" x14ac:dyDescent="0.3">
      <c r="A711" s="83">
        <v>45856</v>
      </c>
      <c r="B711" s="80" t="s">
        <v>2584</v>
      </c>
      <c r="C711" s="80" t="s">
        <v>1884</v>
      </c>
      <c r="D711" s="80" t="s">
        <v>1847</v>
      </c>
      <c r="E711" s="80">
        <v>2</v>
      </c>
      <c r="F711" s="80" t="s">
        <v>1855</v>
      </c>
      <c r="G711" s="80" t="s">
        <v>1878</v>
      </c>
      <c r="H711" s="80" t="s">
        <v>1857</v>
      </c>
      <c r="I711" s="80" t="s">
        <v>1861</v>
      </c>
      <c r="J711" s="80" t="s">
        <v>1858</v>
      </c>
      <c r="K711" s="80">
        <v>2</v>
      </c>
      <c r="L711" s="85">
        <v>45826</v>
      </c>
      <c r="M711" s="80">
        <v>10</v>
      </c>
      <c r="N711" s="80">
        <v>7.5</v>
      </c>
      <c r="O711" s="80" t="s">
        <v>384</v>
      </c>
      <c r="P711" s="80" t="s">
        <v>1837</v>
      </c>
      <c r="Q711" s="80" t="s">
        <v>649</v>
      </c>
      <c r="R711" s="85">
        <f t="shared" si="143"/>
        <v>91652</v>
      </c>
      <c r="S711" s="85">
        <f t="shared" si="144"/>
        <v>9165.2000000000007</v>
      </c>
      <c r="T711" s="85">
        <f t="shared" si="145"/>
        <v>82486.8</v>
      </c>
      <c r="U711" s="80">
        <f t="shared" si="146"/>
        <v>6186.51</v>
      </c>
      <c r="V711" s="85">
        <f t="shared" si="147"/>
        <v>88673.31</v>
      </c>
      <c r="W711" s="81">
        <v>7.4999999999999997E-2</v>
      </c>
      <c r="X711" s="85">
        <f t="shared" si="155"/>
        <v>6186.51</v>
      </c>
      <c r="Y711" s="80">
        <v>2000</v>
      </c>
      <c r="Z711" s="85">
        <f t="shared" si="153"/>
        <v>90673.31</v>
      </c>
      <c r="AA711" s="80" t="str" cm="1">
        <f t="array" ref="AA711">_xlfn.IFS(V711&gt;=150000,"High Cost",V711&gt;=0,"Normal Cost")</f>
        <v>Normal Cost</v>
      </c>
      <c r="AB711" s="85">
        <f t="shared" si="148"/>
        <v>0</v>
      </c>
      <c r="AC711" s="84">
        <f t="shared" si="149"/>
        <v>88673.31</v>
      </c>
      <c r="AD711" s="80" t="str" cm="1">
        <f t="array" ref="AD711">_xlfn.IFS(E711&gt;=60,"Senior ",E711&gt;=18,"Adult",E711&gt;=0,"Child")</f>
        <v>Child</v>
      </c>
      <c r="AE711" s="80" t="str">
        <f t="shared" si="150"/>
        <v>July</v>
      </c>
      <c r="AF711" s="80" t="str">
        <f t="shared" si="151"/>
        <v>00710</v>
      </c>
      <c r="AG711" s="80" t="str">
        <f t="shared" si="152"/>
        <v>Kabir-Male</v>
      </c>
      <c r="AH711" s="85">
        <f t="shared" si="154"/>
        <v>112153.55602395827</v>
      </c>
    </row>
    <row r="712" spans="1:34" x14ac:dyDescent="0.3">
      <c r="A712" s="83">
        <v>45838</v>
      </c>
      <c r="B712" s="80" t="s">
        <v>2585</v>
      </c>
      <c r="C712" s="80" t="s">
        <v>1863</v>
      </c>
      <c r="D712" s="80" t="s">
        <v>1831</v>
      </c>
      <c r="E712" s="80">
        <v>81</v>
      </c>
      <c r="F712" s="80" t="s">
        <v>1855</v>
      </c>
      <c r="G712" s="80" t="s">
        <v>1856</v>
      </c>
      <c r="H712" s="80" t="s">
        <v>1857</v>
      </c>
      <c r="I712" s="80" t="s">
        <v>1861</v>
      </c>
      <c r="J712" s="80" t="s">
        <v>1858</v>
      </c>
      <c r="K712" s="80">
        <v>3</v>
      </c>
      <c r="L712" s="85">
        <v>56190</v>
      </c>
      <c r="M712" s="80">
        <v>0</v>
      </c>
      <c r="N712" s="80">
        <v>7.5</v>
      </c>
      <c r="O712" s="80" t="s">
        <v>372</v>
      </c>
      <c r="P712" s="80" t="s">
        <v>1844</v>
      </c>
      <c r="Q712" s="80" t="s">
        <v>649</v>
      </c>
      <c r="R712" s="85">
        <f t="shared" si="143"/>
        <v>168570</v>
      </c>
      <c r="S712" s="85">
        <f t="shared" si="144"/>
        <v>0</v>
      </c>
      <c r="T712" s="85">
        <f t="shared" si="145"/>
        <v>168570</v>
      </c>
      <c r="U712" s="80">
        <f t="shared" si="146"/>
        <v>12642.75</v>
      </c>
      <c r="V712" s="85">
        <f t="shared" si="147"/>
        <v>181212.75</v>
      </c>
      <c r="W712" s="81">
        <v>7.4999999999999997E-2</v>
      </c>
      <c r="X712" s="85">
        <f t="shared" si="155"/>
        <v>12642.75</v>
      </c>
      <c r="Y712" s="80">
        <v>2000</v>
      </c>
      <c r="Z712" s="85">
        <f t="shared" si="153"/>
        <v>183212.75</v>
      </c>
      <c r="AA712" s="80" t="str" cm="1">
        <f t="array" ref="AA712">_xlfn.IFS(V712&gt;=150000,"High Cost",V712&gt;=0,"Normal Cost")</f>
        <v>High Cost</v>
      </c>
      <c r="AB712" s="85">
        <f t="shared" si="148"/>
        <v>18121.275000000001</v>
      </c>
      <c r="AC712" s="84">
        <f t="shared" si="149"/>
        <v>163091.47500000001</v>
      </c>
      <c r="AD712" s="80" t="str" cm="1">
        <f t="array" ref="AD712">_xlfn.IFS(E712&gt;=60,"Senior ",E712&gt;=18,"Adult",E712&gt;=0,"Child")</f>
        <v xml:space="preserve">Senior </v>
      </c>
      <c r="AE712" s="80" t="str">
        <f t="shared" si="150"/>
        <v>June</v>
      </c>
      <c r="AF712" s="80" t="str">
        <f t="shared" si="151"/>
        <v>00711</v>
      </c>
      <c r="AG712" s="80" t="str">
        <f t="shared" si="152"/>
        <v>Esther-Female</v>
      </c>
      <c r="AH712" s="85">
        <f t="shared" si="154"/>
        <v>112153.55602395827</v>
      </c>
    </row>
    <row r="713" spans="1:34" x14ac:dyDescent="0.3">
      <c r="A713" s="83">
        <v>45830</v>
      </c>
      <c r="B713" s="80" t="s">
        <v>2586</v>
      </c>
      <c r="C713" s="80" t="s">
        <v>1877</v>
      </c>
      <c r="D713" s="80" t="s">
        <v>1831</v>
      </c>
      <c r="E713" s="80">
        <v>58</v>
      </c>
      <c r="F713" s="80" t="s">
        <v>1864</v>
      </c>
      <c r="G713" s="80" t="s">
        <v>1868</v>
      </c>
      <c r="H713" s="80" t="s">
        <v>1869</v>
      </c>
      <c r="I713" s="80" t="s">
        <v>1835</v>
      </c>
      <c r="J713" s="80" t="s">
        <v>1858</v>
      </c>
      <c r="K713" s="80">
        <v>3</v>
      </c>
      <c r="L713" s="85">
        <v>58216</v>
      </c>
      <c r="M713" s="80">
        <v>10</v>
      </c>
      <c r="N713" s="80">
        <v>7.5</v>
      </c>
      <c r="O713" s="80" t="s">
        <v>392</v>
      </c>
      <c r="P713" s="80" t="s">
        <v>1852</v>
      </c>
      <c r="Q713" s="80" t="s">
        <v>665</v>
      </c>
      <c r="R713" s="85">
        <f t="shared" si="143"/>
        <v>174648</v>
      </c>
      <c r="S713" s="85">
        <f t="shared" si="144"/>
        <v>17464.8</v>
      </c>
      <c r="T713" s="85">
        <f t="shared" si="145"/>
        <v>157183.20000000001</v>
      </c>
      <c r="U713" s="80">
        <f t="shared" si="146"/>
        <v>11788.74</v>
      </c>
      <c r="V713" s="85">
        <f t="shared" si="147"/>
        <v>168971.94</v>
      </c>
      <c r="W713" s="81">
        <v>7.4999999999999997E-2</v>
      </c>
      <c r="X713" s="85">
        <f t="shared" si="155"/>
        <v>11788.74</v>
      </c>
      <c r="Y713" s="80">
        <v>2000</v>
      </c>
      <c r="Z713" s="85">
        <f t="shared" si="153"/>
        <v>170971.94</v>
      </c>
      <c r="AA713" s="80" t="str" cm="1">
        <f t="array" ref="AA713">_xlfn.IFS(V713&gt;=150000,"High Cost",V713&gt;=0,"Normal Cost")</f>
        <v>High Cost</v>
      </c>
      <c r="AB713" s="85">
        <f t="shared" si="148"/>
        <v>0</v>
      </c>
      <c r="AC713" s="84">
        <f t="shared" si="149"/>
        <v>168971.94</v>
      </c>
      <c r="AD713" s="80" t="str" cm="1">
        <f t="array" ref="AD713">_xlfn.IFS(E713&gt;=60,"Senior ",E713&gt;=18,"Adult",E713&gt;=0,"Child")</f>
        <v>Adult</v>
      </c>
      <c r="AE713" s="80" t="str">
        <f t="shared" si="150"/>
        <v>June</v>
      </c>
      <c r="AF713" s="80" t="str">
        <f t="shared" si="151"/>
        <v>00712</v>
      </c>
      <c r="AG713" s="80" t="str">
        <f t="shared" si="152"/>
        <v>Chiamaka-Female</v>
      </c>
      <c r="AH713" s="85">
        <f t="shared" si="154"/>
        <v>112153.55602395827</v>
      </c>
    </row>
    <row r="714" spans="1:34" x14ac:dyDescent="0.3">
      <c r="A714" s="83">
        <v>45859</v>
      </c>
      <c r="B714" s="80" t="s">
        <v>2587</v>
      </c>
      <c r="C714" s="80" t="s">
        <v>1884</v>
      </c>
      <c r="D714" s="80" t="s">
        <v>1847</v>
      </c>
      <c r="E714" s="80">
        <v>59</v>
      </c>
      <c r="F714" s="80" t="s">
        <v>1864</v>
      </c>
      <c r="G714" s="80" t="s">
        <v>1865</v>
      </c>
      <c r="H714" s="80" t="s">
        <v>1842</v>
      </c>
      <c r="I714" s="80" t="s">
        <v>1843</v>
      </c>
      <c r="J714" s="80" t="s">
        <v>1858</v>
      </c>
      <c r="K714" s="80">
        <v>3</v>
      </c>
      <c r="L714" s="85">
        <v>23817</v>
      </c>
      <c r="M714" s="80">
        <v>15</v>
      </c>
      <c r="N714" s="80">
        <v>7.5</v>
      </c>
      <c r="O714" s="80" t="s">
        <v>384</v>
      </c>
      <c r="P714" s="80" t="s">
        <v>1837</v>
      </c>
      <c r="Q714" s="80" t="s">
        <v>643</v>
      </c>
      <c r="R714" s="85">
        <f t="shared" si="143"/>
        <v>71451</v>
      </c>
      <c r="S714" s="85">
        <f t="shared" si="144"/>
        <v>10717.65</v>
      </c>
      <c r="T714" s="85">
        <f t="shared" si="145"/>
        <v>60733.35</v>
      </c>
      <c r="U714" s="80">
        <f t="shared" si="146"/>
        <v>4555.0012499999993</v>
      </c>
      <c r="V714" s="85">
        <f t="shared" si="147"/>
        <v>65288.35125</v>
      </c>
      <c r="W714" s="81">
        <v>7.4999999999999997E-2</v>
      </c>
      <c r="X714" s="85">
        <f t="shared" si="155"/>
        <v>4555.0012499999993</v>
      </c>
      <c r="Y714" s="80">
        <v>2000</v>
      </c>
      <c r="Z714" s="85">
        <f t="shared" si="153"/>
        <v>67288.351250000007</v>
      </c>
      <c r="AA714" s="80" t="str" cm="1">
        <f t="array" ref="AA714">_xlfn.IFS(V714&gt;=150000,"High Cost",V714&gt;=0,"Normal Cost")</f>
        <v>Normal Cost</v>
      </c>
      <c r="AB714" s="85">
        <f t="shared" si="148"/>
        <v>0</v>
      </c>
      <c r="AC714" s="84">
        <f t="shared" si="149"/>
        <v>65288.35125</v>
      </c>
      <c r="AD714" s="80" t="str" cm="1">
        <f t="array" ref="AD714">_xlfn.IFS(E714&gt;=60,"Senior ",E714&gt;=18,"Adult",E714&gt;=0,"Child")</f>
        <v>Adult</v>
      </c>
      <c r="AE714" s="80" t="str">
        <f t="shared" si="150"/>
        <v>July</v>
      </c>
      <c r="AF714" s="80" t="str">
        <f t="shared" si="151"/>
        <v>00713</v>
      </c>
      <c r="AG714" s="80" t="str">
        <f t="shared" si="152"/>
        <v>Kabir-Male</v>
      </c>
      <c r="AH714" s="85">
        <f t="shared" si="154"/>
        <v>112153.55602395827</v>
      </c>
    </row>
    <row r="715" spans="1:34" x14ac:dyDescent="0.3">
      <c r="A715" s="83">
        <v>45811</v>
      </c>
      <c r="B715" s="80" t="s">
        <v>2588</v>
      </c>
      <c r="C715" s="80" t="s">
        <v>1830</v>
      </c>
      <c r="D715" s="80" t="s">
        <v>1847</v>
      </c>
      <c r="E715" s="80">
        <v>30</v>
      </c>
      <c r="F715" s="80" t="s">
        <v>1840</v>
      </c>
      <c r="G715" s="80" t="s">
        <v>1841</v>
      </c>
      <c r="H715" s="80" t="s">
        <v>1842</v>
      </c>
      <c r="I715" s="80" t="s">
        <v>1843</v>
      </c>
      <c r="J715" s="80" t="s">
        <v>1836</v>
      </c>
      <c r="K715" s="80">
        <v>5</v>
      </c>
      <c r="L715" s="85">
        <v>17908</v>
      </c>
      <c r="M715" s="80">
        <v>5</v>
      </c>
      <c r="N715" s="80">
        <v>7.5</v>
      </c>
      <c r="O715" s="80" t="s">
        <v>372</v>
      </c>
      <c r="P715" s="80" t="s">
        <v>1844</v>
      </c>
      <c r="Q715" s="80" t="s">
        <v>649</v>
      </c>
      <c r="R715" s="85">
        <f t="shared" si="143"/>
        <v>89540</v>
      </c>
      <c r="S715" s="85">
        <f t="shared" si="144"/>
        <v>4477</v>
      </c>
      <c r="T715" s="85">
        <f t="shared" si="145"/>
        <v>85063</v>
      </c>
      <c r="U715" s="80">
        <f t="shared" si="146"/>
        <v>6379.7249999999995</v>
      </c>
      <c r="V715" s="85">
        <f t="shared" si="147"/>
        <v>91442.725000000006</v>
      </c>
      <c r="W715" s="81">
        <v>7.4999999999999997E-2</v>
      </c>
      <c r="X715" s="85">
        <f t="shared" si="155"/>
        <v>6379.7249999999995</v>
      </c>
      <c r="Y715" s="80">
        <v>2000</v>
      </c>
      <c r="Z715" s="85">
        <f t="shared" si="153"/>
        <v>93442.725000000006</v>
      </c>
      <c r="AA715" s="80" t="str" cm="1">
        <f t="array" ref="AA715">_xlfn.IFS(V715&gt;=150000,"High Cost",V715&gt;=0,"Normal Cost")</f>
        <v>Normal Cost</v>
      </c>
      <c r="AB715" s="85">
        <f t="shared" si="148"/>
        <v>9144.2725000000009</v>
      </c>
      <c r="AC715" s="84">
        <f t="shared" si="149"/>
        <v>82298.452499999999</v>
      </c>
      <c r="AD715" s="80" t="str" cm="1">
        <f t="array" ref="AD715">_xlfn.IFS(E715&gt;=60,"Senior ",E715&gt;=18,"Adult",E715&gt;=0,"Child")</f>
        <v>Adult</v>
      </c>
      <c r="AE715" s="80" t="str">
        <f t="shared" si="150"/>
        <v>June</v>
      </c>
      <c r="AF715" s="80" t="str">
        <f t="shared" si="151"/>
        <v>00714</v>
      </c>
      <c r="AG715" s="80" t="str">
        <f t="shared" si="152"/>
        <v>Joy-Male</v>
      </c>
      <c r="AH715" s="85">
        <f t="shared" si="154"/>
        <v>112153.55602395827</v>
      </c>
    </row>
    <row r="716" spans="1:34" x14ac:dyDescent="0.3">
      <c r="A716" s="83">
        <v>45812</v>
      </c>
      <c r="B716" s="80" t="s">
        <v>2589</v>
      </c>
      <c r="C716" s="80" t="s">
        <v>1830</v>
      </c>
      <c r="D716" s="80" t="s">
        <v>1847</v>
      </c>
      <c r="E716" s="80">
        <v>65</v>
      </c>
      <c r="F716" s="80" t="s">
        <v>1872</v>
      </c>
      <c r="G716" s="80" t="s">
        <v>1873</v>
      </c>
      <c r="H716" s="80" t="s">
        <v>1874</v>
      </c>
      <c r="I716" s="80" t="s">
        <v>1861</v>
      </c>
      <c r="J716" s="80" t="s">
        <v>1836</v>
      </c>
      <c r="K716" s="80">
        <v>3</v>
      </c>
      <c r="L716" s="85">
        <v>33341</v>
      </c>
      <c r="M716" s="80">
        <v>5</v>
      </c>
      <c r="N716" s="80">
        <v>7.5</v>
      </c>
      <c r="O716" s="80" t="s">
        <v>372</v>
      </c>
      <c r="P716" s="80" t="s">
        <v>1852</v>
      </c>
      <c r="Q716" s="80" t="s">
        <v>636</v>
      </c>
      <c r="R716" s="85">
        <f t="shared" si="143"/>
        <v>100023</v>
      </c>
      <c r="S716" s="85">
        <f t="shared" si="144"/>
        <v>5001.1500000000005</v>
      </c>
      <c r="T716" s="85">
        <f t="shared" si="145"/>
        <v>95021.85</v>
      </c>
      <c r="U716" s="80">
        <f t="shared" si="146"/>
        <v>7126.6387500000001</v>
      </c>
      <c r="V716" s="85">
        <f t="shared" si="147"/>
        <v>102148.48875</v>
      </c>
      <c r="W716" s="81">
        <v>7.4999999999999997E-2</v>
      </c>
      <c r="X716" s="85">
        <f t="shared" si="155"/>
        <v>7126.6387500000001</v>
      </c>
      <c r="Y716" s="80">
        <v>2000</v>
      </c>
      <c r="Z716" s="85">
        <f t="shared" si="153"/>
        <v>104148.48875</v>
      </c>
      <c r="AA716" s="80" t="str" cm="1">
        <f t="array" ref="AA716">_xlfn.IFS(V716&gt;=150000,"High Cost",V716&gt;=0,"Normal Cost")</f>
        <v>Normal Cost</v>
      </c>
      <c r="AB716" s="85">
        <f t="shared" si="148"/>
        <v>0</v>
      </c>
      <c r="AC716" s="84">
        <f t="shared" si="149"/>
        <v>102148.48875</v>
      </c>
      <c r="AD716" s="80" t="str" cm="1">
        <f t="array" ref="AD716">_xlfn.IFS(E716&gt;=60,"Senior ",E716&gt;=18,"Adult",E716&gt;=0,"Child")</f>
        <v xml:space="preserve">Senior </v>
      </c>
      <c r="AE716" s="80" t="str">
        <f t="shared" si="150"/>
        <v>June</v>
      </c>
      <c r="AF716" s="80" t="str">
        <f t="shared" si="151"/>
        <v>00715</v>
      </c>
      <c r="AG716" s="80" t="str">
        <f t="shared" si="152"/>
        <v>Joy-Male</v>
      </c>
      <c r="AH716" s="85">
        <f t="shared" si="154"/>
        <v>112153.55602395827</v>
      </c>
    </row>
    <row r="717" spans="1:34" x14ac:dyDescent="0.3">
      <c r="A717" s="83">
        <v>45869</v>
      </c>
      <c r="B717" s="80" t="s">
        <v>2590</v>
      </c>
      <c r="C717" s="80" t="s">
        <v>1884</v>
      </c>
      <c r="D717" s="80" t="s">
        <v>1831</v>
      </c>
      <c r="E717" s="80">
        <v>66</v>
      </c>
      <c r="F717" s="80" t="s">
        <v>1864</v>
      </c>
      <c r="G717" s="80" t="s">
        <v>1865</v>
      </c>
      <c r="H717" s="80" t="s">
        <v>1842</v>
      </c>
      <c r="I717" s="80" t="s">
        <v>1851</v>
      </c>
      <c r="J717" s="80" t="s">
        <v>1848</v>
      </c>
      <c r="K717" s="80">
        <v>2</v>
      </c>
      <c r="L717" s="85">
        <v>55006</v>
      </c>
      <c r="M717" s="80">
        <v>5</v>
      </c>
      <c r="N717" s="80">
        <v>7.5</v>
      </c>
      <c r="O717" s="80" t="s">
        <v>372</v>
      </c>
      <c r="P717" s="80" t="s">
        <v>1852</v>
      </c>
      <c r="Q717" s="80" t="s">
        <v>665</v>
      </c>
      <c r="R717" s="85">
        <f t="shared" si="143"/>
        <v>110012</v>
      </c>
      <c r="S717" s="85">
        <f t="shared" si="144"/>
        <v>5500.6</v>
      </c>
      <c r="T717" s="85">
        <f t="shared" si="145"/>
        <v>104511.4</v>
      </c>
      <c r="U717" s="80">
        <f t="shared" si="146"/>
        <v>7838.3549999999996</v>
      </c>
      <c r="V717" s="85">
        <f t="shared" si="147"/>
        <v>112349.75499999999</v>
      </c>
      <c r="W717" s="81">
        <v>7.4999999999999997E-2</v>
      </c>
      <c r="X717" s="85">
        <f t="shared" si="155"/>
        <v>7838.3549999999996</v>
      </c>
      <c r="Y717" s="80">
        <v>2000</v>
      </c>
      <c r="Z717" s="85">
        <f t="shared" si="153"/>
        <v>114349.75499999999</v>
      </c>
      <c r="AA717" s="80" t="str" cm="1">
        <f t="array" ref="AA717">_xlfn.IFS(V717&gt;=150000,"High Cost",V717&gt;=0,"Normal Cost")</f>
        <v>Normal Cost</v>
      </c>
      <c r="AB717" s="85">
        <f t="shared" si="148"/>
        <v>0</v>
      </c>
      <c r="AC717" s="84">
        <f t="shared" si="149"/>
        <v>112349.75499999999</v>
      </c>
      <c r="AD717" s="80" t="str" cm="1">
        <f t="array" ref="AD717">_xlfn.IFS(E717&gt;=60,"Senior ",E717&gt;=18,"Adult",E717&gt;=0,"Child")</f>
        <v xml:space="preserve">Senior </v>
      </c>
      <c r="AE717" s="80" t="str">
        <f t="shared" si="150"/>
        <v>July</v>
      </c>
      <c r="AF717" s="80" t="str">
        <f t="shared" si="151"/>
        <v>00716</v>
      </c>
      <c r="AG717" s="80" t="str">
        <f t="shared" si="152"/>
        <v>Kabir-Female</v>
      </c>
      <c r="AH717" s="85">
        <f t="shared" si="154"/>
        <v>112153.55602395827</v>
      </c>
    </row>
    <row r="718" spans="1:34" x14ac:dyDescent="0.3">
      <c r="A718" s="83">
        <v>45819</v>
      </c>
      <c r="B718" s="80" t="s">
        <v>2591</v>
      </c>
      <c r="C718" s="80" t="s">
        <v>1880</v>
      </c>
      <c r="D718" s="80" t="s">
        <v>1847</v>
      </c>
      <c r="E718" s="80">
        <v>56</v>
      </c>
      <c r="F718" s="80" t="s">
        <v>1864</v>
      </c>
      <c r="G718" s="80" t="s">
        <v>1865</v>
      </c>
      <c r="H718" s="80" t="s">
        <v>1842</v>
      </c>
      <c r="I718" s="80" t="s">
        <v>1835</v>
      </c>
      <c r="J718" s="80" t="s">
        <v>1836</v>
      </c>
      <c r="K718" s="80">
        <v>4</v>
      </c>
      <c r="L718" s="85">
        <v>24536</v>
      </c>
      <c r="M718" s="80">
        <v>10</v>
      </c>
      <c r="N718" s="80">
        <v>7.5</v>
      </c>
      <c r="O718" s="80" t="s">
        <v>372</v>
      </c>
      <c r="P718" s="80" t="s">
        <v>1837</v>
      </c>
      <c r="Q718" s="80" t="s">
        <v>636</v>
      </c>
      <c r="R718" s="85">
        <f t="shared" si="143"/>
        <v>98144</v>
      </c>
      <c r="S718" s="85">
        <f t="shared" si="144"/>
        <v>9814.4</v>
      </c>
      <c r="T718" s="85">
        <f t="shared" si="145"/>
        <v>88329.600000000006</v>
      </c>
      <c r="U718" s="80">
        <f t="shared" si="146"/>
        <v>6624.72</v>
      </c>
      <c r="V718" s="85">
        <f t="shared" si="147"/>
        <v>94954.32</v>
      </c>
      <c r="W718" s="81">
        <v>7.4999999999999997E-2</v>
      </c>
      <c r="X718" s="85">
        <f t="shared" si="155"/>
        <v>6624.72</v>
      </c>
      <c r="Y718" s="80">
        <v>2000</v>
      </c>
      <c r="Z718" s="85">
        <f t="shared" si="153"/>
        <v>96954.32</v>
      </c>
      <c r="AA718" s="80" t="str" cm="1">
        <f t="array" ref="AA718">_xlfn.IFS(V718&gt;=150000,"High Cost",V718&gt;=0,"Normal Cost")</f>
        <v>Normal Cost</v>
      </c>
      <c r="AB718" s="85">
        <f t="shared" si="148"/>
        <v>0</v>
      </c>
      <c r="AC718" s="84">
        <f t="shared" si="149"/>
        <v>94954.32</v>
      </c>
      <c r="AD718" s="80" t="str" cm="1">
        <f t="array" ref="AD718">_xlfn.IFS(E718&gt;=60,"Senior ",E718&gt;=18,"Adult",E718&gt;=0,"Child")</f>
        <v>Adult</v>
      </c>
      <c r="AE718" s="80" t="str">
        <f t="shared" si="150"/>
        <v>June</v>
      </c>
      <c r="AF718" s="80" t="str">
        <f t="shared" si="151"/>
        <v>00717</v>
      </c>
      <c r="AG718" s="80" t="str">
        <f t="shared" si="152"/>
        <v>Daniel-Male</v>
      </c>
      <c r="AH718" s="85">
        <f t="shared" si="154"/>
        <v>112153.55602395827</v>
      </c>
    </row>
    <row r="719" spans="1:34" x14ac:dyDescent="0.3">
      <c r="A719" s="83">
        <v>45834</v>
      </c>
      <c r="B719" s="80" t="s">
        <v>2592</v>
      </c>
      <c r="C719" s="80" t="s">
        <v>1882</v>
      </c>
      <c r="D719" s="80" t="s">
        <v>1847</v>
      </c>
      <c r="E719" s="80">
        <v>19</v>
      </c>
      <c r="F719" s="80" t="s">
        <v>1855</v>
      </c>
      <c r="G719" s="80" t="s">
        <v>1856</v>
      </c>
      <c r="H719" s="80" t="s">
        <v>1857</v>
      </c>
      <c r="I719" s="80" t="s">
        <v>1861</v>
      </c>
      <c r="J719" s="80" t="s">
        <v>1858</v>
      </c>
      <c r="K719" s="80">
        <v>4</v>
      </c>
      <c r="L719" s="85">
        <v>4574</v>
      </c>
      <c r="M719" s="80">
        <v>5</v>
      </c>
      <c r="N719" s="80">
        <v>7.5</v>
      </c>
      <c r="O719" s="80" t="s">
        <v>384</v>
      </c>
      <c r="P719" s="80" t="s">
        <v>1852</v>
      </c>
      <c r="Q719" s="80" t="s">
        <v>643</v>
      </c>
      <c r="R719" s="85">
        <f t="shared" si="143"/>
        <v>18296</v>
      </c>
      <c r="S719" s="85">
        <f t="shared" si="144"/>
        <v>914.80000000000007</v>
      </c>
      <c r="T719" s="85">
        <f t="shared" si="145"/>
        <v>17381.2</v>
      </c>
      <c r="U719" s="80">
        <f t="shared" si="146"/>
        <v>1303.5899999999999</v>
      </c>
      <c r="V719" s="85">
        <f t="shared" si="147"/>
        <v>18684.79</v>
      </c>
      <c r="W719" s="81">
        <v>7.4999999999999997E-2</v>
      </c>
      <c r="X719" s="85">
        <f t="shared" si="155"/>
        <v>1303.5899999999999</v>
      </c>
      <c r="Y719" s="80">
        <v>2000</v>
      </c>
      <c r="Z719" s="85">
        <f t="shared" si="153"/>
        <v>20684.79</v>
      </c>
      <c r="AA719" s="80" t="str" cm="1">
        <f t="array" ref="AA719">_xlfn.IFS(V719&gt;=150000,"High Cost",V719&gt;=0,"Normal Cost")</f>
        <v>Normal Cost</v>
      </c>
      <c r="AB719" s="85">
        <f t="shared" si="148"/>
        <v>0</v>
      </c>
      <c r="AC719" s="84">
        <f t="shared" si="149"/>
        <v>18684.79</v>
      </c>
      <c r="AD719" s="80" t="str" cm="1">
        <f t="array" ref="AD719">_xlfn.IFS(E719&gt;=60,"Senior ",E719&gt;=18,"Adult",E719&gt;=0,"Child")</f>
        <v>Adult</v>
      </c>
      <c r="AE719" s="80" t="str">
        <f t="shared" si="150"/>
        <v>June</v>
      </c>
      <c r="AF719" s="80" t="str">
        <f t="shared" si="151"/>
        <v>00718</v>
      </c>
      <c r="AG719" s="80" t="str">
        <f t="shared" si="152"/>
        <v>Ifeanyi-Male</v>
      </c>
      <c r="AH719" s="85">
        <f t="shared" si="154"/>
        <v>112153.55602395827</v>
      </c>
    </row>
    <row r="720" spans="1:34" x14ac:dyDescent="0.3">
      <c r="A720" s="83">
        <v>45838</v>
      </c>
      <c r="B720" s="80" t="s">
        <v>2593</v>
      </c>
      <c r="C720" s="80" t="s">
        <v>106</v>
      </c>
      <c r="D720" s="80" t="s">
        <v>1831</v>
      </c>
      <c r="E720" s="80">
        <v>18</v>
      </c>
      <c r="F720" s="80" t="s">
        <v>1872</v>
      </c>
      <c r="G720" s="80" t="s">
        <v>1873</v>
      </c>
      <c r="H720" s="80" t="s">
        <v>1874</v>
      </c>
      <c r="I720" s="80" t="s">
        <v>1843</v>
      </c>
      <c r="J720" s="80" t="s">
        <v>1836</v>
      </c>
      <c r="K720" s="80">
        <v>2</v>
      </c>
      <c r="L720" s="85">
        <v>17446</v>
      </c>
      <c r="M720" s="80">
        <v>10</v>
      </c>
      <c r="N720" s="80">
        <v>7.5</v>
      </c>
      <c r="O720" s="80" t="s">
        <v>384</v>
      </c>
      <c r="P720" s="80" t="s">
        <v>1837</v>
      </c>
      <c r="Q720" s="80" t="s">
        <v>649</v>
      </c>
      <c r="R720" s="85">
        <f t="shared" si="143"/>
        <v>34892</v>
      </c>
      <c r="S720" s="85">
        <f t="shared" si="144"/>
        <v>3489.2000000000003</v>
      </c>
      <c r="T720" s="85">
        <f t="shared" si="145"/>
        <v>31402.799999999999</v>
      </c>
      <c r="U720" s="80">
        <f t="shared" si="146"/>
        <v>2355.21</v>
      </c>
      <c r="V720" s="85">
        <f t="shared" si="147"/>
        <v>33758.01</v>
      </c>
      <c r="W720" s="81">
        <v>7.4999999999999997E-2</v>
      </c>
      <c r="X720" s="85">
        <f t="shared" si="155"/>
        <v>2355.21</v>
      </c>
      <c r="Y720" s="80">
        <v>2000</v>
      </c>
      <c r="Z720" s="85">
        <f t="shared" si="153"/>
        <v>35758.01</v>
      </c>
      <c r="AA720" s="80" t="str" cm="1">
        <f t="array" ref="AA720">_xlfn.IFS(V720&gt;=150000,"High Cost",V720&gt;=0,"Normal Cost")</f>
        <v>Normal Cost</v>
      </c>
      <c r="AB720" s="85">
        <f t="shared" si="148"/>
        <v>0</v>
      </c>
      <c r="AC720" s="84">
        <f t="shared" si="149"/>
        <v>33758.01</v>
      </c>
      <c r="AD720" s="80" t="str" cm="1">
        <f t="array" ref="AD720">_xlfn.IFS(E720&gt;=60,"Senior ",E720&gt;=18,"Adult",E720&gt;=0,"Child")</f>
        <v>Adult</v>
      </c>
      <c r="AE720" s="80" t="str">
        <f t="shared" si="150"/>
        <v>June</v>
      </c>
      <c r="AF720" s="80" t="str">
        <f t="shared" si="151"/>
        <v>00719</v>
      </c>
      <c r="AG720" s="80" t="str">
        <f t="shared" si="152"/>
        <v>Aisha-Female</v>
      </c>
      <c r="AH720" s="85">
        <f t="shared" si="154"/>
        <v>112153.55602395827</v>
      </c>
    </row>
    <row r="721" spans="1:34" x14ac:dyDescent="0.3">
      <c r="A721" s="83">
        <v>45828</v>
      </c>
      <c r="B721" s="80" t="s">
        <v>2594</v>
      </c>
      <c r="C721" s="80" t="s">
        <v>1839</v>
      </c>
      <c r="D721" s="80" t="s">
        <v>1847</v>
      </c>
      <c r="E721" s="80">
        <v>54</v>
      </c>
      <c r="F721" s="80" t="s">
        <v>1872</v>
      </c>
      <c r="G721" s="80" t="s">
        <v>1873</v>
      </c>
      <c r="H721" s="80" t="s">
        <v>1874</v>
      </c>
      <c r="I721" s="80" t="s">
        <v>1843</v>
      </c>
      <c r="J721" s="80" t="s">
        <v>1836</v>
      </c>
      <c r="K721" s="80">
        <v>4</v>
      </c>
      <c r="L721" s="85">
        <v>23192</v>
      </c>
      <c r="M721" s="80">
        <v>0</v>
      </c>
      <c r="N721" s="80">
        <v>7.5</v>
      </c>
      <c r="O721" s="80" t="s">
        <v>372</v>
      </c>
      <c r="P721" s="80" t="s">
        <v>1852</v>
      </c>
      <c r="Q721" s="80" t="s">
        <v>643</v>
      </c>
      <c r="R721" s="85">
        <f t="shared" si="143"/>
        <v>92768</v>
      </c>
      <c r="S721" s="85">
        <f t="shared" si="144"/>
        <v>0</v>
      </c>
      <c r="T721" s="85">
        <f t="shared" si="145"/>
        <v>92768</v>
      </c>
      <c r="U721" s="80">
        <f t="shared" si="146"/>
        <v>6957.5999999999995</v>
      </c>
      <c r="V721" s="85">
        <f t="shared" si="147"/>
        <v>99725.6</v>
      </c>
      <c r="W721" s="81">
        <v>7.4999999999999997E-2</v>
      </c>
      <c r="X721" s="85">
        <f t="shared" si="155"/>
        <v>6957.5999999999995</v>
      </c>
      <c r="Y721" s="80">
        <v>2000</v>
      </c>
      <c r="Z721" s="85">
        <f t="shared" si="153"/>
        <v>101725.6</v>
      </c>
      <c r="AA721" s="80" t="str" cm="1">
        <f t="array" ref="AA721">_xlfn.IFS(V721&gt;=150000,"High Cost",V721&gt;=0,"Normal Cost")</f>
        <v>Normal Cost</v>
      </c>
      <c r="AB721" s="85">
        <f t="shared" si="148"/>
        <v>0</v>
      </c>
      <c r="AC721" s="84">
        <f t="shared" si="149"/>
        <v>99725.6</v>
      </c>
      <c r="AD721" s="80" t="str" cm="1">
        <f t="array" ref="AD721">_xlfn.IFS(E721&gt;=60,"Senior ",E721&gt;=18,"Adult",E721&gt;=0,"Child")</f>
        <v>Adult</v>
      </c>
      <c r="AE721" s="80" t="str">
        <f t="shared" si="150"/>
        <v>June</v>
      </c>
      <c r="AF721" s="80" t="str">
        <f t="shared" si="151"/>
        <v>00720</v>
      </c>
      <c r="AG721" s="80" t="str">
        <f t="shared" si="152"/>
        <v>Bello-Male</v>
      </c>
      <c r="AH721" s="85">
        <f t="shared" si="154"/>
        <v>112153.55602395827</v>
      </c>
    </row>
    <row r="722" spans="1:34" x14ac:dyDescent="0.3">
      <c r="A722" s="83">
        <v>45850</v>
      </c>
      <c r="B722" s="80" t="s">
        <v>2595</v>
      </c>
      <c r="C722" s="80" t="s">
        <v>1877</v>
      </c>
      <c r="D722" s="80" t="s">
        <v>1847</v>
      </c>
      <c r="E722" s="80">
        <v>85</v>
      </c>
      <c r="F722" s="80" t="s">
        <v>1864</v>
      </c>
      <c r="G722" s="80" t="s">
        <v>1865</v>
      </c>
      <c r="H722" s="80" t="s">
        <v>1842</v>
      </c>
      <c r="I722" s="80" t="s">
        <v>1851</v>
      </c>
      <c r="J722" s="80" t="s">
        <v>1858</v>
      </c>
      <c r="K722" s="80">
        <v>4</v>
      </c>
      <c r="L722" s="85">
        <v>8024</v>
      </c>
      <c r="M722" s="80">
        <v>15</v>
      </c>
      <c r="N722" s="80">
        <v>7.5</v>
      </c>
      <c r="O722" s="80" t="s">
        <v>384</v>
      </c>
      <c r="P722" s="80" t="s">
        <v>1837</v>
      </c>
      <c r="Q722" s="80" t="s">
        <v>665</v>
      </c>
      <c r="R722" s="85">
        <f t="shared" si="143"/>
        <v>32096</v>
      </c>
      <c r="S722" s="85">
        <f t="shared" si="144"/>
        <v>4814.3999999999996</v>
      </c>
      <c r="T722" s="85">
        <f t="shared" si="145"/>
        <v>27281.599999999999</v>
      </c>
      <c r="U722" s="80">
        <f t="shared" si="146"/>
        <v>2046.12</v>
      </c>
      <c r="V722" s="85">
        <f t="shared" si="147"/>
        <v>29327.719999999998</v>
      </c>
      <c r="W722" s="81">
        <v>7.4999999999999997E-2</v>
      </c>
      <c r="X722" s="85">
        <f t="shared" si="155"/>
        <v>2046.12</v>
      </c>
      <c r="Y722" s="80">
        <v>2000</v>
      </c>
      <c r="Z722" s="85">
        <f t="shared" si="153"/>
        <v>31327.719999999998</v>
      </c>
      <c r="AA722" s="80" t="str" cm="1">
        <f t="array" ref="AA722">_xlfn.IFS(V722&gt;=150000,"High Cost",V722&gt;=0,"Normal Cost")</f>
        <v>Normal Cost</v>
      </c>
      <c r="AB722" s="85">
        <f t="shared" si="148"/>
        <v>0</v>
      </c>
      <c r="AC722" s="84">
        <f t="shared" si="149"/>
        <v>29327.719999999998</v>
      </c>
      <c r="AD722" s="80" t="str" cm="1">
        <f t="array" ref="AD722">_xlfn.IFS(E722&gt;=60,"Senior ",E722&gt;=18,"Adult",E722&gt;=0,"Child")</f>
        <v xml:space="preserve">Senior </v>
      </c>
      <c r="AE722" s="80" t="str">
        <f t="shared" si="150"/>
        <v>July</v>
      </c>
      <c r="AF722" s="80" t="str">
        <f t="shared" si="151"/>
        <v>00721</v>
      </c>
      <c r="AG722" s="80" t="str">
        <f t="shared" si="152"/>
        <v>Chiamaka-Male</v>
      </c>
      <c r="AH722" s="85">
        <f t="shared" si="154"/>
        <v>112153.55602395827</v>
      </c>
    </row>
    <row r="723" spans="1:34" x14ac:dyDescent="0.3">
      <c r="A723" s="83">
        <v>45856</v>
      </c>
      <c r="B723" s="80" t="s">
        <v>2596</v>
      </c>
      <c r="C723" s="80" t="s">
        <v>1877</v>
      </c>
      <c r="D723" s="80" t="s">
        <v>1831</v>
      </c>
      <c r="E723" s="80">
        <v>74</v>
      </c>
      <c r="F723" s="80" t="s">
        <v>1832</v>
      </c>
      <c r="G723" s="80" t="s">
        <v>1833</v>
      </c>
      <c r="H723" s="80" t="s">
        <v>1834</v>
      </c>
      <c r="I723" s="80" t="s">
        <v>1835</v>
      </c>
      <c r="J723" s="80" t="s">
        <v>1836</v>
      </c>
      <c r="K723" s="80">
        <v>2</v>
      </c>
      <c r="L723" s="85">
        <v>51503</v>
      </c>
      <c r="M723" s="80">
        <v>10</v>
      </c>
      <c r="N723" s="80">
        <v>7.5</v>
      </c>
      <c r="O723" s="80" t="s">
        <v>384</v>
      </c>
      <c r="P723" s="80" t="s">
        <v>1837</v>
      </c>
      <c r="Q723" s="80" t="s">
        <v>649</v>
      </c>
      <c r="R723" s="85">
        <f t="shared" si="143"/>
        <v>103006</v>
      </c>
      <c r="S723" s="85">
        <f t="shared" si="144"/>
        <v>10300.6</v>
      </c>
      <c r="T723" s="85">
        <f t="shared" si="145"/>
        <v>92705.4</v>
      </c>
      <c r="U723" s="80">
        <f t="shared" si="146"/>
        <v>6952.9049999999997</v>
      </c>
      <c r="V723" s="85">
        <f t="shared" si="147"/>
        <v>99658.304999999993</v>
      </c>
      <c r="W723" s="81">
        <v>7.4999999999999997E-2</v>
      </c>
      <c r="X723" s="85">
        <f t="shared" si="155"/>
        <v>6952.9049999999997</v>
      </c>
      <c r="Y723" s="80">
        <v>2000</v>
      </c>
      <c r="Z723" s="85">
        <f t="shared" si="153"/>
        <v>101658.30499999999</v>
      </c>
      <c r="AA723" s="80" t="str" cm="1">
        <f t="array" ref="AA723">_xlfn.IFS(V723&gt;=150000,"High Cost",V723&gt;=0,"Normal Cost")</f>
        <v>Normal Cost</v>
      </c>
      <c r="AB723" s="85">
        <f t="shared" si="148"/>
        <v>0</v>
      </c>
      <c r="AC723" s="84">
        <f t="shared" si="149"/>
        <v>99658.304999999993</v>
      </c>
      <c r="AD723" s="80" t="str" cm="1">
        <f t="array" ref="AD723">_xlfn.IFS(E723&gt;=60,"Senior ",E723&gt;=18,"Adult",E723&gt;=0,"Child")</f>
        <v xml:space="preserve">Senior </v>
      </c>
      <c r="AE723" s="80" t="str">
        <f t="shared" si="150"/>
        <v>July</v>
      </c>
      <c r="AF723" s="80" t="str">
        <f t="shared" si="151"/>
        <v>00722</v>
      </c>
      <c r="AG723" s="80" t="str">
        <f t="shared" si="152"/>
        <v>Chiamaka-Female</v>
      </c>
      <c r="AH723" s="85">
        <f t="shared" si="154"/>
        <v>112153.55602395827</v>
      </c>
    </row>
    <row r="724" spans="1:34" x14ac:dyDescent="0.3">
      <c r="A724" s="83">
        <v>45828</v>
      </c>
      <c r="B724" s="80" t="s">
        <v>2597</v>
      </c>
      <c r="C724" s="80" t="s">
        <v>1880</v>
      </c>
      <c r="D724" s="80" t="s">
        <v>1847</v>
      </c>
      <c r="E724" s="80">
        <v>4</v>
      </c>
      <c r="F724" s="80" t="s">
        <v>1864</v>
      </c>
      <c r="G724" s="80" t="s">
        <v>1865</v>
      </c>
      <c r="H724" s="80" t="s">
        <v>1842</v>
      </c>
      <c r="I724" s="80" t="s">
        <v>1843</v>
      </c>
      <c r="J724" s="80" t="s">
        <v>1836</v>
      </c>
      <c r="K724" s="80">
        <v>3</v>
      </c>
      <c r="L724" s="85">
        <v>50484</v>
      </c>
      <c r="M724" s="80">
        <v>15</v>
      </c>
      <c r="N724" s="80">
        <v>7.5</v>
      </c>
      <c r="O724" s="80" t="s">
        <v>384</v>
      </c>
      <c r="P724" s="80" t="s">
        <v>1852</v>
      </c>
      <c r="Q724" s="80" t="s">
        <v>649</v>
      </c>
      <c r="R724" s="85">
        <f t="shared" si="143"/>
        <v>151452</v>
      </c>
      <c r="S724" s="85">
        <f t="shared" si="144"/>
        <v>22717.8</v>
      </c>
      <c r="T724" s="85">
        <f t="shared" si="145"/>
        <v>128734.2</v>
      </c>
      <c r="U724" s="80">
        <f t="shared" si="146"/>
        <v>9655.0649999999987</v>
      </c>
      <c r="V724" s="85">
        <f t="shared" si="147"/>
        <v>138389.26499999998</v>
      </c>
      <c r="W724" s="81">
        <v>7.4999999999999997E-2</v>
      </c>
      <c r="X724" s="85">
        <f t="shared" si="155"/>
        <v>9655.0649999999987</v>
      </c>
      <c r="Y724" s="80">
        <v>2000</v>
      </c>
      <c r="Z724" s="85">
        <f t="shared" si="153"/>
        <v>140389.26499999998</v>
      </c>
      <c r="AA724" s="80" t="str" cm="1">
        <f t="array" ref="AA724">_xlfn.IFS(V724&gt;=150000,"High Cost",V724&gt;=0,"Normal Cost")</f>
        <v>Normal Cost</v>
      </c>
      <c r="AB724" s="85">
        <f t="shared" si="148"/>
        <v>0</v>
      </c>
      <c r="AC724" s="84">
        <f t="shared" si="149"/>
        <v>138389.26499999998</v>
      </c>
      <c r="AD724" s="80" t="str" cm="1">
        <f t="array" ref="AD724">_xlfn.IFS(E724&gt;=60,"Senior ",E724&gt;=18,"Adult",E724&gt;=0,"Child")</f>
        <v>Child</v>
      </c>
      <c r="AE724" s="80" t="str">
        <f t="shared" si="150"/>
        <v>June</v>
      </c>
      <c r="AF724" s="80" t="str">
        <f t="shared" si="151"/>
        <v>00723</v>
      </c>
      <c r="AG724" s="80" t="str">
        <f t="shared" si="152"/>
        <v>Daniel-Male</v>
      </c>
      <c r="AH724" s="85">
        <f t="shared" si="154"/>
        <v>112153.55602395827</v>
      </c>
    </row>
    <row r="725" spans="1:34" x14ac:dyDescent="0.3">
      <c r="A725" s="83">
        <v>45818</v>
      </c>
      <c r="B725" s="80" t="s">
        <v>2598</v>
      </c>
      <c r="C725" s="80" t="s">
        <v>1830</v>
      </c>
      <c r="D725" s="80" t="s">
        <v>1847</v>
      </c>
      <c r="E725" s="80">
        <v>38</v>
      </c>
      <c r="F725" s="80" t="s">
        <v>1855</v>
      </c>
      <c r="G725" s="80" t="s">
        <v>1878</v>
      </c>
      <c r="H725" s="80" t="s">
        <v>1857</v>
      </c>
      <c r="I725" s="80" t="s">
        <v>1851</v>
      </c>
      <c r="J725" s="80" t="s">
        <v>1836</v>
      </c>
      <c r="K725" s="80">
        <v>3</v>
      </c>
      <c r="L725" s="85">
        <v>3541</v>
      </c>
      <c r="M725" s="80">
        <v>15</v>
      </c>
      <c r="N725" s="80">
        <v>7.5</v>
      </c>
      <c r="O725" s="80" t="s">
        <v>372</v>
      </c>
      <c r="P725" s="80" t="s">
        <v>1852</v>
      </c>
      <c r="Q725" s="80" t="s">
        <v>665</v>
      </c>
      <c r="R725" s="85">
        <f t="shared" si="143"/>
        <v>10623</v>
      </c>
      <c r="S725" s="85">
        <f t="shared" si="144"/>
        <v>1593.45</v>
      </c>
      <c r="T725" s="85">
        <f t="shared" si="145"/>
        <v>9029.5499999999993</v>
      </c>
      <c r="U725" s="80">
        <f t="shared" si="146"/>
        <v>677.21624999999995</v>
      </c>
      <c r="V725" s="85">
        <f t="shared" si="147"/>
        <v>9706.7662499999988</v>
      </c>
      <c r="W725" s="81">
        <v>7.4999999999999997E-2</v>
      </c>
      <c r="X725" s="85">
        <f t="shared" si="155"/>
        <v>677.21624999999995</v>
      </c>
      <c r="Y725" s="80">
        <v>2000</v>
      </c>
      <c r="Z725" s="85">
        <f t="shared" si="153"/>
        <v>11706.766249999999</v>
      </c>
      <c r="AA725" s="80" t="str" cm="1">
        <f t="array" ref="AA725">_xlfn.IFS(V725&gt;=150000,"High Cost",V725&gt;=0,"Normal Cost")</f>
        <v>Normal Cost</v>
      </c>
      <c r="AB725" s="85">
        <f t="shared" si="148"/>
        <v>0</v>
      </c>
      <c r="AC725" s="84">
        <f t="shared" si="149"/>
        <v>9706.7662499999988</v>
      </c>
      <c r="AD725" s="80" t="str" cm="1">
        <f t="array" ref="AD725">_xlfn.IFS(E725&gt;=60,"Senior ",E725&gt;=18,"Adult",E725&gt;=0,"Child")</f>
        <v>Adult</v>
      </c>
      <c r="AE725" s="80" t="str">
        <f t="shared" si="150"/>
        <v>June</v>
      </c>
      <c r="AF725" s="80" t="str">
        <f t="shared" si="151"/>
        <v>00724</v>
      </c>
      <c r="AG725" s="80" t="str">
        <f t="shared" si="152"/>
        <v>Joy-Male</v>
      </c>
      <c r="AH725" s="85">
        <f t="shared" si="154"/>
        <v>112153.55602395827</v>
      </c>
    </row>
    <row r="726" spans="1:34" x14ac:dyDescent="0.3">
      <c r="A726" s="83">
        <v>45853</v>
      </c>
      <c r="B726" s="80" t="s">
        <v>2599</v>
      </c>
      <c r="C726" s="80" t="s">
        <v>1863</v>
      </c>
      <c r="D726" s="80" t="s">
        <v>1831</v>
      </c>
      <c r="E726" s="80">
        <v>8</v>
      </c>
      <c r="F726" s="80" t="s">
        <v>1840</v>
      </c>
      <c r="G726" s="80" t="s">
        <v>1841</v>
      </c>
      <c r="H726" s="80" t="s">
        <v>1842</v>
      </c>
      <c r="I726" s="80" t="s">
        <v>1861</v>
      </c>
      <c r="J726" s="80" t="s">
        <v>1858</v>
      </c>
      <c r="K726" s="80">
        <v>4</v>
      </c>
      <c r="L726" s="85">
        <v>59135</v>
      </c>
      <c r="M726" s="80">
        <v>15</v>
      </c>
      <c r="N726" s="80">
        <v>7.5</v>
      </c>
      <c r="O726" s="80" t="s">
        <v>372</v>
      </c>
      <c r="P726" s="80" t="s">
        <v>1844</v>
      </c>
      <c r="Q726" s="80" t="s">
        <v>649</v>
      </c>
      <c r="R726" s="85">
        <f t="shared" si="143"/>
        <v>236540</v>
      </c>
      <c r="S726" s="85">
        <f t="shared" si="144"/>
        <v>35481</v>
      </c>
      <c r="T726" s="85">
        <f t="shared" si="145"/>
        <v>201059</v>
      </c>
      <c r="U726" s="80">
        <f t="shared" si="146"/>
        <v>15079.424999999999</v>
      </c>
      <c r="V726" s="85">
        <f t="shared" si="147"/>
        <v>216138.42499999999</v>
      </c>
      <c r="W726" s="81">
        <v>7.4999999999999997E-2</v>
      </c>
      <c r="X726" s="85">
        <f t="shared" si="155"/>
        <v>15079.424999999999</v>
      </c>
      <c r="Y726" s="80">
        <v>2000</v>
      </c>
      <c r="Z726" s="85">
        <f t="shared" si="153"/>
        <v>218138.42499999999</v>
      </c>
      <c r="AA726" s="80" t="str" cm="1">
        <f t="array" ref="AA726">_xlfn.IFS(V726&gt;=150000,"High Cost",V726&gt;=0,"Normal Cost")</f>
        <v>High Cost</v>
      </c>
      <c r="AB726" s="85">
        <f t="shared" si="148"/>
        <v>21613.842499999999</v>
      </c>
      <c r="AC726" s="84">
        <f t="shared" si="149"/>
        <v>194524.58249999999</v>
      </c>
      <c r="AD726" s="80" t="str" cm="1">
        <f t="array" ref="AD726">_xlfn.IFS(E726&gt;=60,"Senior ",E726&gt;=18,"Adult",E726&gt;=0,"Child")</f>
        <v>Child</v>
      </c>
      <c r="AE726" s="80" t="str">
        <f t="shared" si="150"/>
        <v>July</v>
      </c>
      <c r="AF726" s="80" t="str">
        <f t="shared" si="151"/>
        <v>00725</v>
      </c>
      <c r="AG726" s="80" t="str">
        <f t="shared" si="152"/>
        <v>Esther-Female</v>
      </c>
      <c r="AH726" s="85">
        <f t="shared" si="154"/>
        <v>112153.55602395827</v>
      </c>
    </row>
    <row r="727" spans="1:34" x14ac:dyDescent="0.3">
      <c r="A727" s="83">
        <v>45846</v>
      </c>
      <c r="B727" s="80" t="s">
        <v>2600</v>
      </c>
      <c r="C727" s="80" t="s">
        <v>106</v>
      </c>
      <c r="D727" s="80" t="s">
        <v>1831</v>
      </c>
      <c r="E727" s="80">
        <v>83</v>
      </c>
      <c r="F727" s="80" t="s">
        <v>1832</v>
      </c>
      <c r="G727" s="80" t="s">
        <v>1860</v>
      </c>
      <c r="H727" s="80" t="s">
        <v>1834</v>
      </c>
      <c r="I727" s="80" t="s">
        <v>1843</v>
      </c>
      <c r="J727" s="80" t="s">
        <v>1858</v>
      </c>
      <c r="K727" s="80">
        <v>3</v>
      </c>
      <c r="L727" s="85">
        <v>70264</v>
      </c>
      <c r="M727" s="80">
        <v>5</v>
      </c>
      <c r="N727" s="80">
        <v>7.5</v>
      </c>
      <c r="O727" s="80" t="s">
        <v>384</v>
      </c>
      <c r="P727" s="80" t="s">
        <v>1837</v>
      </c>
      <c r="Q727" s="80" t="s">
        <v>665</v>
      </c>
      <c r="R727" s="85">
        <f t="shared" si="143"/>
        <v>210792</v>
      </c>
      <c r="S727" s="85">
        <f t="shared" si="144"/>
        <v>10539.6</v>
      </c>
      <c r="T727" s="85">
        <f t="shared" si="145"/>
        <v>200252.4</v>
      </c>
      <c r="U727" s="80">
        <f t="shared" si="146"/>
        <v>15018.929999999998</v>
      </c>
      <c r="V727" s="85">
        <f t="shared" si="147"/>
        <v>215271.33</v>
      </c>
      <c r="W727" s="81">
        <v>7.4999999999999997E-2</v>
      </c>
      <c r="X727" s="85">
        <f t="shared" si="155"/>
        <v>15018.929999999998</v>
      </c>
      <c r="Y727" s="80">
        <v>2000</v>
      </c>
      <c r="Z727" s="85">
        <f t="shared" si="153"/>
        <v>217271.33</v>
      </c>
      <c r="AA727" s="80" t="str" cm="1">
        <f t="array" ref="AA727">_xlfn.IFS(V727&gt;=150000,"High Cost",V727&gt;=0,"Normal Cost")</f>
        <v>High Cost</v>
      </c>
      <c r="AB727" s="85">
        <f t="shared" si="148"/>
        <v>0</v>
      </c>
      <c r="AC727" s="84">
        <f t="shared" si="149"/>
        <v>215271.33</v>
      </c>
      <c r="AD727" s="80" t="str" cm="1">
        <f t="array" ref="AD727">_xlfn.IFS(E727&gt;=60,"Senior ",E727&gt;=18,"Adult",E727&gt;=0,"Child")</f>
        <v xml:space="preserve">Senior </v>
      </c>
      <c r="AE727" s="80" t="str">
        <f t="shared" si="150"/>
        <v>July</v>
      </c>
      <c r="AF727" s="80" t="str">
        <f t="shared" si="151"/>
        <v>00726</v>
      </c>
      <c r="AG727" s="80" t="str">
        <f t="shared" si="152"/>
        <v>Aisha-Female</v>
      </c>
      <c r="AH727" s="85">
        <f t="shared" si="154"/>
        <v>112153.55602395827</v>
      </c>
    </row>
    <row r="728" spans="1:34" x14ac:dyDescent="0.3">
      <c r="A728" s="83">
        <v>45818</v>
      </c>
      <c r="B728" s="80" t="s">
        <v>2601</v>
      </c>
      <c r="C728" s="80" t="s">
        <v>1882</v>
      </c>
      <c r="D728" s="80" t="s">
        <v>1847</v>
      </c>
      <c r="E728" s="80">
        <v>4</v>
      </c>
      <c r="F728" s="80" t="s">
        <v>1832</v>
      </c>
      <c r="G728" s="80" t="s">
        <v>1860</v>
      </c>
      <c r="H728" s="80" t="s">
        <v>1834</v>
      </c>
      <c r="I728" s="80" t="s">
        <v>1866</v>
      </c>
      <c r="J728" s="80" t="s">
        <v>1836</v>
      </c>
      <c r="K728" s="80">
        <v>4</v>
      </c>
      <c r="L728" s="85">
        <v>39087</v>
      </c>
      <c r="M728" s="80">
        <v>0</v>
      </c>
      <c r="N728" s="80">
        <v>7.5</v>
      </c>
      <c r="O728" s="80" t="s">
        <v>372</v>
      </c>
      <c r="P728" s="80" t="s">
        <v>1844</v>
      </c>
      <c r="Q728" s="80" t="s">
        <v>649</v>
      </c>
      <c r="R728" s="85">
        <f t="shared" si="143"/>
        <v>156348</v>
      </c>
      <c r="S728" s="85">
        <f t="shared" si="144"/>
        <v>0</v>
      </c>
      <c r="T728" s="85">
        <f t="shared" si="145"/>
        <v>156348</v>
      </c>
      <c r="U728" s="80">
        <f t="shared" si="146"/>
        <v>11726.1</v>
      </c>
      <c r="V728" s="85">
        <f t="shared" si="147"/>
        <v>168074.1</v>
      </c>
      <c r="W728" s="81">
        <v>7.4999999999999997E-2</v>
      </c>
      <c r="X728" s="85">
        <f t="shared" si="155"/>
        <v>11726.1</v>
      </c>
      <c r="Y728" s="80">
        <v>2000</v>
      </c>
      <c r="Z728" s="85">
        <f t="shared" si="153"/>
        <v>170074.1</v>
      </c>
      <c r="AA728" s="80" t="str" cm="1">
        <f t="array" ref="AA728">_xlfn.IFS(V728&gt;=150000,"High Cost",V728&gt;=0,"Normal Cost")</f>
        <v>High Cost</v>
      </c>
      <c r="AB728" s="85">
        <f t="shared" si="148"/>
        <v>16807.41</v>
      </c>
      <c r="AC728" s="84">
        <f t="shared" si="149"/>
        <v>151266.69</v>
      </c>
      <c r="AD728" s="80" t="str" cm="1">
        <f t="array" ref="AD728">_xlfn.IFS(E728&gt;=60,"Senior ",E728&gt;=18,"Adult",E728&gt;=0,"Child")</f>
        <v>Child</v>
      </c>
      <c r="AE728" s="80" t="str">
        <f t="shared" si="150"/>
        <v>June</v>
      </c>
      <c r="AF728" s="80" t="str">
        <f t="shared" si="151"/>
        <v>00727</v>
      </c>
      <c r="AG728" s="80" t="str">
        <f t="shared" si="152"/>
        <v>Ifeanyi-Male</v>
      </c>
      <c r="AH728" s="85">
        <f t="shared" si="154"/>
        <v>112153.55602395827</v>
      </c>
    </row>
    <row r="729" spans="1:34" x14ac:dyDescent="0.3">
      <c r="A729" s="83">
        <v>45820</v>
      </c>
      <c r="B729" s="80" t="s">
        <v>2602</v>
      </c>
      <c r="C729" s="80" t="s">
        <v>1871</v>
      </c>
      <c r="D729" s="80" t="s">
        <v>1831</v>
      </c>
      <c r="E729" s="80">
        <v>39</v>
      </c>
      <c r="F729" s="80" t="s">
        <v>1848</v>
      </c>
      <c r="G729" s="80" t="s">
        <v>1849</v>
      </c>
      <c r="H729" s="80" t="s">
        <v>1850</v>
      </c>
      <c r="I729" s="80" t="s">
        <v>1866</v>
      </c>
      <c r="J729" s="80" t="s">
        <v>1848</v>
      </c>
      <c r="K729" s="80">
        <v>5</v>
      </c>
      <c r="L729" s="85">
        <v>30943</v>
      </c>
      <c r="M729" s="80">
        <v>15</v>
      </c>
      <c r="N729" s="80">
        <v>7.5</v>
      </c>
      <c r="O729" s="80" t="s">
        <v>384</v>
      </c>
      <c r="P729" s="80" t="s">
        <v>1852</v>
      </c>
      <c r="Q729" s="80" t="s">
        <v>636</v>
      </c>
      <c r="R729" s="85">
        <f t="shared" si="143"/>
        <v>154715</v>
      </c>
      <c r="S729" s="85">
        <f t="shared" si="144"/>
        <v>23207.25</v>
      </c>
      <c r="T729" s="85">
        <f t="shared" si="145"/>
        <v>131507.75</v>
      </c>
      <c r="U729" s="80">
        <f t="shared" si="146"/>
        <v>9863.0812499999993</v>
      </c>
      <c r="V729" s="85">
        <f t="shared" si="147"/>
        <v>141370.83124999999</v>
      </c>
      <c r="W729" s="81">
        <v>7.4999999999999997E-2</v>
      </c>
      <c r="X729" s="85">
        <f t="shared" si="155"/>
        <v>9863.0812499999993</v>
      </c>
      <c r="Y729" s="80">
        <v>2000</v>
      </c>
      <c r="Z729" s="85">
        <f t="shared" si="153"/>
        <v>143370.83124999999</v>
      </c>
      <c r="AA729" s="80" t="str" cm="1">
        <f t="array" ref="AA729">_xlfn.IFS(V729&gt;=150000,"High Cost",V729&gt;=0,"Normal Cost")</f>
        <v>Normal Cost</v>
      </c>
      <c r="AB729" s="85">
        <f t="shared" si="148"/>
        <v>0</v>
      </c>
      <c r="AC729" s="84">
        <f t="shared" si="149"/>
        <v>141370.83124999999</v>
      </c>
      <c r="AD729" s="80" t="str" cm="1">
        <f t="array" ref="AD729">_xlfn.IFS(E729&gt;=60,"Senior ",E729&gt;=18,"Adult",E729&gt;=0,"Child")</f>
        <v>Adult</v>
      </c>
      <c r="AE729" s="80" t="str">
        <f t="shared" si="150"/>
        <v>June</v>
      </c>
      <c r="AF729" s="80" t="str">
        <f t="shared" si="151"/>
        <v>00728</v>
      </c>
      <c r="AG729" s="80" t="str">
        <f t="shared" si="152"/>
        <v>Farouk-Female</v>
      </c>
      <c r="AH729" s="85">
        <f t="shared" si="154"/>
        <v>112153.55602395827</v>
      </c>
    </row>
    <row r="730" spans="1:34" x14ac:dyDescent="0.3">
      <c r="A730" s="83">
        <v>45829</v>
      </c>
      <c r="B730" s="80" t="s">
        <v>2603</v>
      </c>
      <c r="C730" s="80" t="s">
        <v>106</v>
      </c>
      <c r="D730" s="80" t="s">
        <v>1831</v>
      </c>
      <c r="E730" s="80">
        <v>35</v>
      </c>
      <c r="F730" s="80" t="s">
        <v>1855</v>
      </c>
      <c r="G730" s="80" t="s">
        <v>1878</v>
      </c>
      <c r="H730" s="80" t="s">
        <v>1857</v>
      </c>
      <c r="I730" s="80" t="s">
        <v>1835</v>
      </c>
      <c r="J730" s="80" t="s">
        <v>1836</v>
      </c>
      <c r="K730" s="80">
        <v>1</v>
      </c>
      <c r="L730" s="85">
        <v>67924</v>
      </c>
      <c r="M730" s="80">
        <v>15</v>
      </c>
      <c r="N730" s="80">
        <v>7.5</v>
      </c>
      <c r="O730" s="80" t="s">
        <v>372</v>
      </c>
      <c r="P730" s="80" t="s">
        <v>1852</v>
      </c>
      <c r="Q730" s="80" t="s">
        <v>665</v>
      </c>
      <c r="R730" s="85">
        <f t="shared" si="143"/>
        <v>67924</v>
      </c>
      <c r="S730" s="85">
        <f t="shared" si="144"/>
        <v>10188.6</v>
      </c>
      <c r="T730" s="85">
        <f t="shared" si="145"/>
        <v>57735.4</v>
      </c>
      <c r="U730" s="80">
        <f t="shared" si="146"/>
        <v>4330.1549999999997</v>
      </c>
      <c r="V730" s="85">
        <f t="shared" si="147"/>
        <v>62065.555</v>
      </c>
      <c r="W730" s="81">
        <v>7.4999999999999997E-2</v>
      </c>
      <c r="X730" s="85">
        <f t="shared" si="155"/>
        <v>4330.1549999999997</v>
      </c>
      <c r="Y730" s="80">
        <v>2000</v>
      </c>
      <c r="Z730" s="85">
        <f t="shared" si="153"/>
        <v>64065.555</v>
      </c>
      <c r="AA730" s="80" t="str" cm="1">
        <f t="array" ref="AA730">_xlfn.IFS(V730&gt;=150000,"High Cost",V730&gt;=0,"Normal Cost")</f>
        <v>Normal Cost</v>
      </c>
      <c r="AB730" s="85">
        <f t="shared" si="148"/>
        <v>0</v>
      </c>
      <c r="AC730" s="84">
        <f t="shared" si="149"/>
        <v>62065.555</v>
      </c>
      <c r="AD730" s="80" t="str" cm="1">
        <f t="array" ref="AD730">_xlfn.IFS(E730&gt;=60,"Senior ",E730&gt;=18,"Adult",E730&gt;=0,"Child")</f>
        <v>Adult</v>
      </c>
      <c r="AE730" s="80" t="str">
        <f t="shared" si="150"/>
        <v>June</v>
      </c>
      <c r="AF730" s="80" t="str">
        <f t="shared" si="151"/>
        <v>00729</v>
      </c>
      <c r="AG730" s="80" t="str">
        <f t="shared" si="152"/>
        <v>Aisha-Female</v>
      </c>
      <c r="AH730" s="85">
        <f t="shared" si="154"/>
        <v>112153.55602395827</v>
      </c>
    </row>
    <row r="731" spans="1:34" x14ac:dyDescent="0.3">
      <c r="A731" s="83">
        <v>45828</v>
      </c>
      <c r="B731" s="80" t="s">
        <v>2604</v>
      </c>
      <c r="C731" s="80" t="s">
        <v>1846</v>
      </c>
      <c r="D731" s="80" t="s">
        <v>1847</v>
      </c>
      <c r="E731" s="80">
        <v>63</v>
      </c>
      <c r="F731" s="80" t="s">
        <v>1855</v>
      </c>
      <c r="G731" s="80" t="s">
        <v>1856</v>
      </c>
      <c r="H731" s="80" t="s">
        <v>1857</v>
      </c>
      <c r="I731" s="80" t="s">
        <v>1843</v>
      </c>
      <c r="J731" s="80" t="s">
        <v>1836</v>
      </c>
      <c r="K731" s="80">
        <v>3</v>
      </c>
      <c r="L731" s="85">
        <v>7921</v>
      </c>
      <c r="M731" s="80">
        <v>0</v>
      </c>
      <c r="N731" s="80">
        <v>7.5</v>
      </c>
      <c r="O731" s="80" t="s">
        <v>384</v>
      </c>
      <c r="P731" s="80" t="s">
        <v>1852</v>
      </c>
      <c r="Q731" s="80" t="s">
        <v>649</v>
      </c>
      <c r="R731" s="85">
        <f t="shared" si="143"/>
        <v>23763</v>
      </c>
      <c r="S731" s="85">
        <f t="shared" si="144"/>
        <v>0</v>
      </c>
      <c r="T731" s="85">
        <f t="shared" si="145"/>
        <v>23763</v>
      </c>
      <c r="U731" s="80">
        <f t="shared" si="146"/>
        <v>1782.2249999999999</v>
      </c>
      <c r="V731" s="85">
        <f t="shared" si="147"/>
        <v>25545.224999999999</v>
      </c>
      <c r="W731" s="81">
        <v>7.4999999999999997E-2</v>
      </c>
      <c r="X731" s="85">
        <f t="shared" si="155"/>
        <v>1782.2249999999999</v>
      </c>
      <c r="Y731" s="80">
        <v>2000</v>
      </c>
      <c r="Z731" s="85">
        <f t="shared" si="153"/>
        <v>27545.224999999999</v>
      </c>
      <c r="AA731" s="80" t="str" cm="1">
        <f t="array" ref="AA731">_xlfn.IFS(V731&gt;=150000,"High Cost",V731&gt;=0,"Normal Cost")</f>
        <v>Normal Cost</v>
      </c>
      <c r="AB731" s="85">
        <f t="shared" si="148"/>
        <v>0</v>
      </c>
      <c r="AC731" s="84">
        <f t="shared" si="149"/>
        <v>25545.224999999999</v>
      </c>
      <c r="AD731" s="80" t="str" cm="1">
        <f t="array" ref="AD731">_xlfn.IFS(E731&gt;=60,"Senior ",E731&gt;=18,"Adult",E731&gt;=0,"Child")</f>
        <v xml:space="preserve">Senior </v>
      </c>
      <c r="AE731" s="80" t="str">
        <f t="shared" si="150"/>
        <v>June</v>
      </c>
      <c r="AF731" s="80" t="str">
        <f t="shared" si="151"/>
        <v>00730</v>
      </c>
      <c r="AG731" s="80" t="str">
        <f t="shared" si="152"/>
        <v>Hauwa-Male</v>
      </c>
      <c r="AH731" s="85">
        <f t="shared" si="154"/>
        <v>112153.55602395827</v>
      </c>
    </row>
    <row r="732" spans="1:34" x14ac:dyDescent="0.3">
      <c r="A732" s="83">
        <v>45866</v>
      </c>
      <c r="B732" s="80" t="s">
        <v>2605</v>
      </c>
      <c r="C732" s="80" t="s">
        <v>1839</v>
      </c>
      <c r="D732" s="80" t="s">
        <v>1847</v>
      </c>
      <c r="E732" s="80">
        <v>8</v>
      </c>
      <c r="F732" s="80" t="s">
        <v>1848</v>
      </c>
      <c r="G732" s="80" t="s">
        <v>1849</v>
      </c>
      <c r="H732" s="80" t="s">
        <v>1850</v>
      </c>
      <c r="I732" s="80" t="s">
        <v>1843</v>
      </c>
      <c r="J732" s="80" t="s">
        <v>1836</v>
      </c>
      <c r="K732" s="80">
        <v>4</v>
      </c>
      <c r="L732" s="85">
        <v>73934</v>
      </c>
      <c r="M732" s="80">
        <v>15</v>
      </c>
      <c r="N732" s="80">
        <v>7.5</v>
      </c>
      <c r="O732" s="80" t="s">
        <v>384</v>
      </c>
      <c r="P732" s="80" t="s">
        <v>1837</v>
      </c>
      <c r="Q732" s="80" t="s">
        <v>665</v>
      </c>
      <c r="R732" s="85">
        <f t="shared" si="143"/>
        <v>295736</v>
      </c>
      <c r="S732" s="85">
        <f t="shared" si="144"/>
        <v>44360.4</v>
      </c>
      <c r="T732" s="85">
        <f t="shared" si="145"/>
        <v>251375.6</v>
      </c>
      <c r="U732" s="80">
        <f t="shared" si="146"/>
        <v>18853.169999999998</v>
      </c>
      <c r="V732" s="85">
        <f t="shared" si="147"/>
        <v>270228.77</v>
      </c>
      <c r="W732" s="81">
        <v>7.4999999999999997E-2</v>
      </c>
      <c r="X732" s="85">
        <f t="shared" si="155"/>
        <v>18853.169999999998</v>
      </c>
      <c r="Y732" s="80">
        <v>2000</v>
      </c>
      <c r="Z732" s="85">
        <f t="shared" si="153"/>
        <v>272228.77</v>
      </c>
      <c r="AA732" s="80" t="str" cm="1">
        <f t="array" ref="AA732">_xlfn.IFS(V732&gt;=150000,"High Cost",V732&gt;=0,"Normal Cost")</f>
        <v>High Cost</v>
      </c>
      <c r="AB732" s="85">
        <f t="shared" si="148"/>
        <v>0</v>
      </c>
      <c r="AC732" s="84">
        <f t="shared" si="149"/>
        <v>270228.77</v>
      </c>
      <c r="AD732" s="80" t="str" cm="1">
        <f t="array" ref="AD732">_xlfn.IFS(E732&gt;=60,"Senior ",E732&gt;=18,"Adult",E732&gt;=0,"Child")</f>
        <v>Child</v>
      </c>
      <c r="AE732" s="80" t="str">
        <f t="shared" si="150"/>
        <v>July</v>
      </c>
      <c r="AF732" s="80" t="str">
        <f t="shared" si="151"/>
        <v>00731</v>
      </c>
      <c r="AG732" s="80" t="str">
        <f t="shared" si="152"/>
        <v>Bello-Male</v>
      </c>
      <c r="AH732" s="85">
        <f t="shared" si="154"/>
        <v>112153.55602395827</v>
      </c>
    </row>
    <row r="733" spans="1:34" x14ac:dyDescent="0.3">
      <c r="A733" s="83">
        <v>45860</v>
      </c>
      <c r="B733" s="80" t="s">
        <v>2606</v>
      </c>
      <c r="C733" s="80" t="s">
        <v>1877</v>
      </c>
      <c r="D733" s="80" t="s">
        <v>1847</v>
      </c>
      <c r="E733" s="80">
        <v>52</v>
      </c>
      <c r="F733" s="80" t="s">
        <v>1872</v>
      </c>
      <c r="G733" s="80" t="s">
        <v>1886</v>
      </c>
      <c r="H733" s="80" t="s">
        <v>1887</v>
      </c>
      <c r="I733" s="80" t="s">
        <v>1835</v>
      </c>
      <c r="J733" s="80" t="s">
        <v>1836</v>
      </c>
      <c r="K733" s="80">
        <v>1</v>
      </c>
      <c r="L733" s="85">
        <v>46016</v>
      </c>
      <c r="M733" s="80">
        <v>15</v>
      </c>
      <c r="N733" s="80">
        <v>7.5</v>
      </c>
      <c r="O733" s="80" t="s">
        <v>384</v>
      </c>
      <c r="P733" s="80" t="s">
        <v>1852</v>
      </c>
      <c r="Q733" s="80" t="s">
        <v>649</v>
      </c>
      <c r="R733" s="85">
        <f t="shared" si="143"/>
        <v>46016</v>
      </c>
      <c r="S733" s="85">
        <f t="shared" si="144"/>
        <v>6902.4</v>
      </c>
      <c r="T733" s="85">
        <f t="shared" si="145"/>
        <v>39113.599999999999</v>
      </c>
      <c r="U733" s="80">
        <f t="shared" si="146"/>
        <v>2933.52</v>
      </c>
      <c r="V733" s="85">
        <f t="shared" si="147"/>
        <v>42047.119999999995</v>
      </c>
      <c r="W733" s="81">
        <v>7.4999999999999997E-2</v>
      </c>
      <c r="X733" s="85">
        <f t="shared" si="155"/>
        <v>2933.52</v>
      </c>
      <c r="Y733" s="80">
        <v>2000</v>
      </c>
      <c r="Z733" s="85">
        <f t="shared" si="153"/>
        <v>44047.119999999995</v>
      </c>
      <c r="AA733" s="80" t="str" cm="1">
        <f t="array" ref="AA733">_xlfn.IFS(V733&gt;=150000,"High Cost",V733&gt;=0,"Normal Cost")</f>
        <v>Normal Cost</v>
      </c>
      <c r="AB733" s="85">
        <f t="shared" si="148"/>
        <v>0</v>
      </c>
      <c r="AC733" s="84">
        <f t="shared" si="149"/>
        <v>42047.119999999995</v>
      </c>
      <c r="AD733" s="80" t="str" cm="1">
        <f t="array" ref="AD733">_xlfn.IFS(E733&gt;=60,"Senior ",E733&gt;=18,"Adult",E733&gt;=0,"Child")</f>
        <v>Adult</v>
      </c>
      <c r="AE733" s="80" t="str">
        <f t="shared" si="150"/>
        <v>July</v>
      </c>
      <c r="AF733" s="80" t="str">
        <f t="shared" si="151"/>
        <v>00732</v>
      </c>
      <c r="AG733" s="80" t="str">
        <f t="shared" si="152"/>
        <v>Chiamaka-Male</v>
      </c>
      <c r="AH733" s="85">
        <f t="shared" si="154"/>
        <v>112153.55602395827</v>
      </c>
    </row>
    <row r="734" spans="1:34" x14ac:dyDescent="0.3">
      <c r="A734" s="83">
        <v>45834</v>
      </c>
      <c r="B734" s="80" t="s">
        <v>2607</v>
      </c>
      <c r="C734" s="80" t="s">
        <v>1846</v>
      </c>
      <c r="D734" s="80" t="s">
        <v>1847</v>
      </c>
      <c r="E734" s="80">
        <v>46</v>
      </c>
      <c r="F734" s="80" t="s">
        <v>1840</v>
      </c>
      <c r="G734" s="80" t="s">
        <v>1890</v>
      </c>
      <c r="H734" s="80" t="s">
        <v>1891</v>
      </c>
      <c r="I734" s="80" t="s">
        <v>1861</v>
      </c>
      <c r="J734" s="80" t="s">
        <v>1858</v>
      </c>
      <c r="K734" s="80">
        <v>2</v>
      </c>
      <c r="L734" s="85">
        <v>60228</v>
      </c>
      <c r="M734" s="80">
        <v>0</v>
      </c>
      <c r="N734" s="80">
        <v>7.5</v>
      </c>
      <c r="O734" s="80" t="s">
        <v>392</v>
      </c>
      <c r="P734" s="80" t="s">
        <v>1844</v>
      </c>
      <c r="Q734" s="80" t="s">
        <v>636</v>
      </c>
      <c r="R734" s="85">
        <f t="shared" si="143"/>
        <v>120456</v>
      </c>
      <c r="S734" s="85">
        <f t="shared" si="144"/>
        <v>0</v>
      </c>
      <c r="T734" s="85">
        <f t="shared" si="145"/>
        <v>120456</v>
      </c>
      <c r="U734" s="80">
        <f t="shared" si="146"/>
        <v>9034.1999999999989</v>
      </c>
      <c r="V734" s="85">
        <f t="shared" si="147"/>
        <v>129490.2</v>
      </c>
      <c r="W734" s="81">
        <v>7.4999999999999997E-2</v>
      </c>
      <c r="X734" s="85">
        <f t="shared" si="155"/>
        <v>9034.1999999999989</v>
      </c>
      <c r="Y734" s="80">
        <v>2000</v>
      </c>
      <c r="Z734" s="85">
        <f t="shared" si="153"/>
        <v>131490.20000000001</v>
      </c>
      <c r="AA734" s="80" t="str" cm="1">
        <f t="array" ref="AA734">_xlfn.IFS(V734&gt;=150000,"High Cost",V734&gt;=0,"Normal Cost")</f>
        <v>Normal Cost</v>
      </c>
      <c r="AB734" s="85">
        <f t="shared" si="148"/>
        <v>12949.02</v>
      </c>
      <c r="AC734" s="84">
        <f t="shared" si="149"/>
        <v>116541.18</v>
      </c>
      <c r="AD734" s="80" t="str" cm="1">
        <f t="array" ref="AD734">_xlfn.IFS(E734&gt;=60,"Senior ",E734&gt;=18,"Adult",E734&gt;=0,"Child")</f>
        <v>Adult</v>
      </c>
      <c r="AE734" s="80" t="str">
        <f t="shared" si="150"/>
        <v>June</v>
      </c>
      <c r="AF734" s="80" t="str">
        <f t="shared" si="151"/>
        <v>00733</v>
      </c>
      <c r="AG734" s="80" t="str">
        <f t="shared" si="152"/>
        <v>Hauwa-Male</v>
      </c>
      <c r="AH734" s="85">
        <f t="shared" si="154"/>
        <v>112153.55602395827</v>
      </c>
    </row>
    <row r="735" spans="1:34" x14ac:dyDescent="0.3">
      <c r="A735" s="83">
        <v>45839</v>
      </c>
      <c r="B735" s="80" t="s">
        <v>2608</v>
      </c>
      <c r="C735" s="80" t="s">
        <v>1830</v>
      </c>
      <c r="D735" s="80" t="s">
        <v>1847</v>
      </c>
      <c r="E735" s="80">
        <v>21</v>
      </c>
      <c r="F735" s="80" t="s">
        <v>1832</v>
      </c>
      <c r="G735" s="80" t="s">
        <v>1833</v>
      </c>
      <c r="H735" s="80" t="s">
        <v>1834</v>
      </c>
      <c r="I735" s="80" t="s">
        <v>1861</v>
      </c>
      <c r="J735" s="80" t="s">
        <v>1858</v>
      </c>
      <c r="K735" s="80">
        <v>2</v>
      </c>
      <c r="L735" s="85">
        <v>34068</v>
      </c>
      <c r="M735" s="80">
        <v>0</v>
      </c>
      <c r="N735" s="80">
        <v>7.5</v>
      </c>
      <c r="O735" s="80" t="s">
        <v>392</v>
      </c>
      <c r="P735" s="80" t="s">
        <v>1844</v>
      </c>
      <c r="Q735" s="80" t="s">
        <v>665</v>
      </c>
      <c r="R735" s="85">
        <f t="shared" si="143"/>
        <v>68136</v>
      </c>
      <c r="S735" s="85">
        <f t="shared" si="144"/>
        <v>0</v>
      </c>
      <c r="T735" s="85">
        <f t="shared" si="145"/>
        <v>68136</v>
      </c>
      <c r="U735" s="80">
        <f t="shared" si="146"/>
        <v>5110.2</v>
      </c>
      <c r="V735" s="85">
        <f t="shared" si="147"/>
        <v>73246.2</v>
      </c>
      <c r="W735" s="81">
        <v>7.4999999999999997E-2</v>
      </c>
      <c r="X735" s="85">
        <f t="shared" si="155"/>
        <v>5110.2</v>
      </c>
      <c r="Y735" s="80">
        <v>2000</v>
      </c>
      <c r="Z735" s="85">
        <f t="shared" si="153"/>
        <v>75246.2</v>
      </c>
      <c r="AA735" s="80" t="str" cm="1">
        <f t="array" ref="AA735">_xlfn.IFS(V735&gt;=150000,"High Cost",V735&gt;=0,"Normal Cost")</f>
        <v>Normal Cost</v>
      </c>
      <c r="AB735" s="85">
        <f t="shared" si="148"/>
        <v>7324.62</v>
      </c>
      <c r="AC735" s="84">
        <f t="shared" si="149"/>
        <v>65921.58</v>
      </c>
      <c r="AD735" s="80" t="str" cm="1">
        <f t="array" ref="AD735">_xlfn.IFS(E735&gt;=60,"Senior ",E735&gt;=18,"Adult",E735&gt;=0,"Child")</f>
        <v>Adult</v>
      </c>
      <c r="AE735" s="80" t="str">
        <f t="shared" si="150"/>
        <v>July</v>
      </c>
      <c r="AF735" s="80" t="str">
        <f t="shared" si="151"/>
        <v>00734</v>
      </c>
      <c r="AG735" s="80" t="str">
        <f t="shared" si="152"/>
        <v>Joy-Male</v>
      </c>
      <c r="AH735" s="85">
        <f t="shared" si="154"/>
        <v>112153.55602395827</v>
      </c>
    </row>
    <row r="736" spans="1:34" x14ac:dyDescent="0.3">
      <c r="A736" s="83">
        <v>45832</v>
      </c>
      <c r="B736" s="80" t="s">
        <v>2609</v>
      </c>
      <c r="C736" s="80" t="s">
        <v>1880</v>
      </c>
      <c r="D736" s="80" t="s">
        <v>1847</v>
      </c>
      <c r="E736" s="80">
        <v>17</v>
      </c>
      <c r="F736" s="80" t="s">
        <v>1855</v>
      </c>
      <c r="G736" s="80" t="s">
        <v>1856</v>
      </c>
      <c r="H736" s="80" t="s">
        <v>1857</v>
      </c>
      <c r="I736" s="80" t="s">
        <v>1843</v>
      </c>
      <c r="J736" s="80" t="s">
        <v>1836</v>
      </c>
      <c r="K736" s="80">
        <v>1</v>
      </c>
      <c r="L736" s="85">
        <v>57596</v>
      </c>
      <c r="M736" s="80">
        <v>15</v>
      </c>
      <c r="N736" s="80">
        <v>7.5</v>
      </c>
      <c r="O736" s="80" t="s">
        <v>372</v>
      </c>
      <c r="P736" s="80" t="s">
        <v>1844</v>
      </c>
      <c r="Q736" s="80" t="s">
        <v>636</v>
      </c>
      <c r="R736" s="85">
        <f t="shared" si="143"/>
        <v>57596</v>
      </c>
      <c r="S736" s="85">
        <f t="shared" si="144"/>
        <v>8639.4</v>
      </c>
      <c r="T736" s="85">
        <f t="shared" si="145"/>
        <v>48956.6</v>
      </c>
      <c r="U736" s="80">
        <f t="shared" si="146"/>
        <v>3671.7449999999999</v>
      </c>
      <c r="V736" s="85">
        <f t="shared" si="147"/>
        <v>52628.345000000001</v>
      </c>
      <c r="W736" s="81">
        <v>7.4999999999999997E-2</v>
      </c>
      <c r="X736" s="85">
        <f t="shared" si="155"/>
        <v>3671.7449999999999</v>
      </c>
      <c r="Y736" s="80">
        <v>2000</v>
      </c>
      <c r="Z736" s="85">
        <f t="shared" si="153"/>
        <v>54628.345000000001</v>
      </c>
      <c r="AA736" s="80" t="str" cm="1">
        <f t="array" ref="AA736">_xlfn.IFS(V736&gt;=150000,"High Cost",V736&gt;=0,"Normal Cost")</f>
        <v>Normal Cost</v>
      </c>
      <c r="AB736" s="85">
        <f t="shared" si="148"/>
        <v>5262.8345000000008</v>
      </c>
      <c r="AC736" s="84">
        <f t="shared" si="149"/>
        <v>47365.510500000004</v>
      </c>
      <c r="AD736" s="80" t="str" cm="1">
        <f t="array" ref="AD736">_xlfn.IFS(E736&gt;=60,"Senior ",E736&gt;=18,"Adult",E736&gt;=0,"Child")</f>
        <v>Child</v>
      </c>
      <c r="AE736" s="80" t="str">
        <f t="shared" si="150"/>
        <v>June</v>
      </c>
      <c r="AF736" s="80" t="str">
        <f t="shared" si="151"/>
        <v>00735</v>
      </c>
      <c r="AG736" s="80" t="str">
        <f t="shared" si="152"/>
        <v>Daniel-Male</v>
      </c>
      <c r="AH736" s="85">
        <f t="shared" si="154"/>
        <v>112153.55602395827</v>
      </c>
    </row>
    <row r="737" spans="1:34" x14ac:dyDescent="0.3">
      <c r="A737" s="83">
        <v>45845</v>
      </c>
      <c r="B737" s="80" t="s">
        <v>2610</v>
      </c>
      <c r="C737" s="80" t="s">
        <v>1877</v>
      </c>
      <c r="D737" s="80" t="s">
        <v>1831</v>
      </c>
      <c r="E737" s="80">
        <v>39</v>
      </c>
      <c r="F737" s="80" t="s">
        <v>1872</v>
      </c>
      <c r="G737" s="80" t="s">
        <v>1873</v>
      </c>
      <c r="H737" s="80" t="s">
        <v>1874</v>
      </c>
      <c r="I737" s="80" t="s">
        <v>1843</v>
      </c>
      <c r="J737" s="80" t="s">
        <v>1836</v>
      </c>
      <c r="K737" s="80">
        <v>5</v>
      </c>
      <c r="L737" s="85">
        <v>31637</v>
      </c>
      <c r="M737" s="80">
        <v>10</v>
      </c>
      <c r="N737" s="80">
        <v>7.5</v>
      </c>
      <c r="O737" s="80" t="s">
        <v>392</v>
      </c>
      <c r="P737" s="80" t="s">
        <v>1844</v>
      </c>
      <c r="Q737" s="80" t="s">
        <v>636</v>
      </c>
      <c r="R737" s="85">
        <f t="shared" si="143"/>
        <v>158185</v>
      </c>
      <c r="S737" s="85">
        <f t="shared" si="144"/>
        <v>15818.5</v>
      </c>
      <c r="T737" s="85">
        <f t="shared" si="145"/>
        <v>142366.5</v>
      </c>
      <c r="U737" s="80">
        <f t="shared" si="146"/>
        <v>10677.487499999999</v>
      </c>
      <c r="V737" s="85">
        <f t="shared" si="147"/>
        <v>153043.98749999999</v>
      </c>
      <c r="W737" s="81">
        <v>7.4999999999999997E-2</v>
      </c>
      <c r="X737" s="85">
        <f t="shared" si="155"/>
        <v>10677.487499999999</v>
      </c>
      <c r="Y737" s="80">
        <v>2000</v>
      </c>
      <c r="Z737" s="85">
        <f t="shared" si="153"/>
        <v>155043.98749999999</v>
      </c>
      <c r="AA737" s="80" t="str" cm="1">
        <f t="array" ref="AA737">_xlfn.IFS(V737&gt;=150000,"High Cost",V737&gt;=0,"Normal Cost")</f>
        <v>High Cost</v>
      </c>
      <c r="AB737" s="85">
        <f t="shared" si="148"/>
        <v>15304.39875</v>
      </c>
      <c r="AC737" s="84">
        <f t="shared" si="149"/>
        <v>137739.58875</v>
      </c>
      <c r="AD737" s="80" t="str" cm="1">
        <f t="array" ref="AD737">_xlfn.IFS(E737&gt;=60,"Senior ",E737&gt;=18,"Adult",E737&gt;=0,"Child")</f>
        <v>Adult</v>
      </c>
      <c r="AE737" s="80" t="str">
        <f t="shared" si="150"/>
        <v>July</v>
      </c>
      <c r="AF737" s="80" t="str">
        <f t="shared" si="151"/>
        <v>00736</v>
      </c>
      <c r="AG737" s="80" t="str">
        <f t="shared" si="152"/>
        <v>Chiamaka-Female</v>
      </c>
      <c r="AH737" s="85">
        <f t="shared" si="154"/>
        <v>112153.55602395827</v>
      </c>
    </row>
    <row r="738" spans="1:34" x14ac:dyDescent="0.3">
      <c r="A738" s="83">
        <v>45850</v>
      </c>
      <c r="B738" s="80" t="s">
        <v>2611</v>
      </c>
      <c r="C738" s="80" t="s">
        <v>1839</v>
      </c>
      <c r="D738" s="80" t="s">
        <v>1831</v>
      </c>
      <c r="E738" s="80">
        <v>77</v>
      </c>
      <c r="F738" s="80" t="s">
        <v>1832</v>
      </c>
      <c r="G738" s="80" t="s">
        <v>1860</v>
      </c>
      <c r="H738" s="80" t="s">
        <v>1834</v>
      </c>
      <c r="I738" s="80" t="s">
        <v>1835</v>
      </c>
      <c r="J738" s="80" t="s">
        <v>1858</v>
      </c>
      <c r="K738" s="80">
        <v>2</v>
      </c>
      <c r="L738" s="85">
        <v>3186</v>
      </c>
      <c r="M738" s="80">
        <v>10</v>
      </c>
      <c r="N738" s="80">
        <v>7.5</v>
      </c>
      <c r="O738" s="80" t="s">
        <v>392</v>
      </c>
      <c r="P738" s="80" t="s">
        <v>1844</v>
      </c>
      <c r="Q738" s="80" t="s">
        <v>636</v>
      </c>
      <c r="R738" s="85">
        <f t="shared" si="143"/>
        <v>6372</v>
      </c>
      <c r="S738" s="85">
        <f t="shared" si="144"/>
        <v>637.20000000000005</v>
      </c>
      <c r="T738" s="85">
        <f t="shared" si="145"/>
        <v>5734.8</v>
      </c>
      <c r="U738" s="80">
        <f t="shared" si="146"/>
        <v>430.11</v>
      </c>
      <c r="V738" s="85">
        <f t="shared" si="147"/>
        <v>6164.91</v>
      </c>
      <c r="W738" s="81">
        <v>7.4999999999999997E-2</v>
      </c>
      <c r="X738" s="85">
        <f t="shared" si="155"/>
        <v>430.11</v>
      </c>
      <c r="Y738" s="80">
        <v>2000</v>
      </c>
      <c r="Z738" s="85">
        <f t="shared" si="153"/>
        <v>8164.91</v>
      </c>
      <c r="AA738" s="80" t="str" cm="1">
        <f t="array" ref="AA738">_xlfn.IFS(V738&gt;=150000,"High Cost",V738&gt;=0,"Normal Cost")</f>
        <v>Normal Cost</v>
      </c>
      <c r="AB738" s="85">
        <f t="shared" si="148"/>
        <v>616.49099999999999</v>
      </c>
      <c r="AC738" s="84">
        <f t="shared" si="149"/>
        <v>5548.4189999999999</v>
      </c>
      <c r="AD738" s="80" t="str" cm="1">
        <f t="array" ref="AD738">_xlfn.IFS(E738&gt;=60,"Senior ",E738&gt;=18,"Adult",E738&gt;=0,"Child")</f>
        <v xml:space="preserve">Senior </v>
      </c>
      <c r="AE738" s="80" t="str">
        <f t="shared" si="150"/>
        <v>July</v>
      </c>
      <c r="AF738" s="80" t="str">
        <f t="shared" si="151"/>
        <v>00737</v>
      </c>
      <c r="AG738" s="80" t="str">
        <f t="shared" si="152"/>
        <v>Bello-Female</v>
      </c>
      <c r="AH738" s="85">
        <f t="shared" si="154"/>
        <v>112153.55602395827</v>
      </c>
    </row>
    <row r="739" spans="1:34" x14ac:dyDescent="0.3">
      <c r="A739" s="83">
        <v>45819</v>
      </c>
      <c r="B739" s="80" t="s">
        <v>2612</v>
      </c>
      <c r="C739" s="80" t="s">
        <v>1880</v>
      </c>
      <c r="D739" s="80" t="s">
        <v>1847</v>
      </c>
      <c r="E739" s="80">
        <v>58</v>
      </c>
      <c r="F739" s="80" t="s">
        <v>1872</v>
      </c>
      <c r="G739" s="80" t="s">
        <v>1873</v>
      </c>
      <c r="H739" s="80" t="s">
        <v>1874</v>
      </c>
      <c r="I739" s="80" t="s">
        <v>1851</v>
      </c>
      <c r="J739" s="80" t="s">
        <v>1848</v>
      </c>
      <c r="K739" s="80">
        <v>5</v>
      </c>
      <c r="L739" s="85">
        <v>17225</v>
      </c>
      <c r="M739" s="80">
        <v>15</v>
      </c>
      <c r="N739" s="80">
        <v>7.5</v>
      </c>
      <c r="O739" s="80" t="s">
        <v>372</v>
      </c>
      <c r="P739" s="80" t="s">
        <v>1837</v>
      </c>
      <c r="Q739" s="80" t="s">
        <v>649</v>
      </c>
      <c r="R739" s="85">
        <f t="shared" si="143"/>
        <v>86125</v>
      </c>
      <c r="S739" s="85">
        <f t="shared" si="144"/>
        <v>12918.75</v>
      </c>
      <c r="T739" s="85">
        <f t="shared" si="145"/>
        <v>73206.25</v>
      </c>
      <c r="U739" s="80">
        <f t="shared" si="146"/>
        <v>5490.46875</v>
      </c>
      <c r="V739" s="85">
        <f t="shared" si="147"/>
        <v>78696.71875</v>
      </c>
      <c r="W739" s="81">
        <v>7.4999999999999997E-2</v>
      </c>
      <c r="X739" s="85">
        <f t="shared" si="155"/>
        <v>5490.46875</v>
      </c>
      <c r="Y739" s="80">
        <v>2000</v>
      </c>
      <c r="Z739" s="85">
        <f t="shared" si="153"/>
        <v>80696.71875</v>
      </c>
      <c r="AA739" s="80" t="str" cm="1">
        <f t="array" ref="AA739">_xlfn.IFS(V739&gt;=150000,"High Cost",V739&gt;=0,"Normal Cost")</f>
        <v>Normal Cost</v>
      </c>
      <c r="AB739" s="85">
        <f t="shared" si="148"/>
        <v>0</v>
      </c>
      <c r="AC739" s="84">
        <f t="shared" si="149"/>
        <v>78696.71875</v>
      </c>
      <c r="AD739" s="80" t="str" cm="1">
        <f t="array" ref="AD739">_xlfn.IFS(E739&gt;=60,"Senior ",E739&gt;=18,"Adult",E739&gt;=0,"Child")</f>
        <v>Adult</v>
      </c>
      <c r="AE739" s="80" t="str">
        <f t="shared" si="150"/>
        <v>June</v>
      </c>
      <c r="AF739" s="80" t="str">
        <f t="shared" si="151"/>
        <v>00738</v>
      </c>
      <c r="AG739" s="80" t="str">
        <f t="shared" si="152"/>
        <v>Daniel-Male</v>
      </c>
      <c r="AH739" s="85">
        <f t="shared" si="154"/>
        <v>112153.55602395827</v>
      </c>
    </row>
    <row r="740" spans="1:34" x14ac:dyDescent="0.3">
      <c r="A740" s="83">
        <v>45852</v>
      </c>
      <c r="B740" s="80" t="s">
        <v>2613</v>
      </c>
      <c r="C740" s="80" t="s">
        <v>1863</v>
      </c>
      <c r="D740" s="80" t="s">
        <v>1831</v>
      </c>
      <c r="E740" s="80">
        <v>31</v>
      </c>
      <c r="F740" s="80" t="s">
        <v>1872</v>
      </c>
      <c r="G740" s="80" t="s">
        <v>1873</v>
      </c>
      <c r="H740" s="80" t="s">
        <v>1874</v>
      </c>
      <c r="I740" s="80" t="s">
        <v>1861</v>
      </c>
      <c r="J740" s="80" t="s">
        <v>1858</v>
      </c>
      <c r="K740" s="80">
        <v>5</v>
      </c>
      <c r="L740" s="85">
        <v>74149</v>
      </c>
      <c r="M740" s="80">
        <v>10</v>
      </c>
      <c r="N740" s="80">
        <v>7.5</v>
      </c>
      <c r="O740" s="80" t="s">
        <v>384</v>
      </c>
      <c r="P740" s="80" t="s">
        <v>1837</v>
      </c>
      <c r="Q740" s="80" t="s">
        <v>649</v>
      </c>
      <c r="R740" s="85">
        <f t="shared" si="143"/>
        <v>370745</v>
      </c>
      <c r="S740" s="85">
        <f t="shared" si="144"/>
        <v>37074.5</v>
      </c>
      <c r="T740" s="85">
        <f t="shared" si="145"/>
        <v>333670.5</v>
      </c>
      <c r="U740" s="80">
        <f t="shared" si="146"/>
        <v>25025.287499999999</v>
      </c>
      <c r="V740" s="85">
        <f t="shared" si="147"/>
        <v>358695.78749999998</v>
      </c>
      <c r="W740" s="81">
        <v>7.4999999999999997E-2</v>
      </c>
      <c r="X740" s="85">
        <f t="shared" si="155"/>
        <v>25025.287499999999</v>
      </c>
      <c r="Y740" s="80">
        <v>2000</v>
      </c>
      <c r="Z740" s="85">
        <f t="shared" si="153"/>
        <v>360695.78749999998</v>
      </c>
      <c r="AA740" s="80" t="str" cm="1">
        <f t="array" ref="AA740">_xlfn.IFS(V740&gt;=150000,"High Cost",V740&gt;=0,"Normal Cost")</f>
        <v>High Cost</v>
      </c>
      <c r="AB740" s="85">
        <f t="shared" si="148"/>
        <v>0</v>
      </c>
      <c r="AC740" s="84">
        <f t="shared" si="149"/>
        <v>358695.78749999998</v>
      </c>
      <c r="AD740" s="80" t="str" cm="1">
        <f t="array" ref="AD740">_xlfn.IFS(E740&gt;=60,"Senior ",E740&gt;=18,"Adult",E740&gt;=0,"Child")</f>
        <v>Adult</v>
      </c>
      <c r="AE740" s="80" t="str">
        <f t="shared" si="150"/>
        <v>July</v>
      </c>
      <c r="AF740" s="80" t="str">
        <f t="shared" si="151"/>
        <v>00739</v>
      </c>
      <c r="AG740" s="80" t="str">
        <f t="shared" si="152"/>
        <v>Esther-Female</v>
      </c>
      <c r="AH740" s="85">
        <f t="shared" si="154"/>
        <v>112153.55602395827</v>
      </c>
    </row>
    <row r="741" spans="1:34" x14ac:dyDescent="0.3">
      <c r="A741" s="83">
        <v>45817</v>
      </c>
      <c r="B741" s="80" t="s">
        <v>2614</v>
      </c>
      <c r="C741" s="80" t="s">
        <v>1846</v>
      </c>
      <c r="D741" s="80" t="s">
        <v>1831</v>
      </c>
      <c r="E741" s="80">
        <v>21</v>
      </c>
      <c r="F741" s="80" t="s">
        <v>1872</v>
      </c>
      <c r="G741" s="80" t="s">
        <v>1886</v>
      </c>
      <c r="H741" s="80" t="s">
        <v>1887</v>
      </c>
      <c r="I741" s="80" t="s">
        <v>1851</v>
      </c>
      <c r="J741" s="80" t="s">
        <v>1858</v>
      </c>
      <c r="K741" s="80">
        <v>2</v>
      </c>
      <c r="L741" s="85">
        <v>13426</v>
      </c>
      <c r="M741" s="80">
        <v>10</v>
      </c>
      <c r="N741" s="80">
        <v>7.5</v>
      </c>
      <c r="O741" s="80" t="s">
        <v>392</v>
      </c>
      <c r="P741" s="80" t="s">
        <v>1852</v>
      </c>
      <c r="Q741" s="80" t="s">
        <v>643</v>
      </c>
      <c r="R741" s="85">
        <f t="shared" si="143"/>
        <v>26852</v>
      </c>
      <c r="S741" s="85">
        <f t="shared" si="144"/>
        <v>2685.2000000000003</v>
      </c>
      <c r="T741" s="85">
        <f t="shared" si="145"/>
        <v>24166.799999999999</v>
      </c>
      <c r="U741" s="80">
        <f t="shared" si="146"/>
        <v>1812.51</v>
      </c>
      <c r="V741" s="85">
        <f t="shared" si="147"/>
        <v>25979.309999999998</v>
      </c>
      <c r="W741" s="81">
        <v>7.4999999999999997E-2</v>
      </c>
      <c r="X741" s="85">
        <f t="shared" si="155"/>
        <v>1812.51</v>
      </c>
      <c r="Y741" s="80">
        <v>2000</v>
      </c>
      <c r="Z741" s="85">
        <f t="shared" si="153"/>
        <v>27979.309999999998</v>
      </c>
      <c r="AA741" s="80" t="str" cm="1">
        <f t="array" ref="AA741">_xlfn.IFS(V741&gt;=150000,"High Cost",V741&gt;=0,"Normal Cost")</f>
        <v>Normal Cost</v>
      </c>
      <c r="AB741" s="85">
        <f t="shared" si="148"/>
        <v>0</v>
      </c>
      <c r="AC741" s="84">
        <f t="shared" si="149"/>
        <v>25979.309999999998</v>
      </c>
      <c r="AD741" s="80" t="str" cm="1">
        <f t="array" ref="AD741">_xlfn.IFS(E741&gt;=60,"Senior ",E741&gt;=18,"Adult",E741&gt;=0,"Child")</f>
        <v>Adult</v>
      </c>
      <c r="AE741" s="80" t="str">
        <f t="shared" si="150"/>
        <v>June</v>
      </c>
      <c r="AF741" s="80" t="str">
        <f t="shared" si="151"/>
        <v>00740</v>
      </c>
      <c r="AG741" s="80" t="str">
        <f t="shared" si="152"/>
        <v>Hauwa-Female</v>
      </c>
      <c r="AH741" s="85">
        <f t="shared" si="154"/>
        <v>112153.55602395827</v>
      </c>
    </row>
    <row r="742" spans="1:34" x14ac:dyDescent="0.3">
      <c r="A742" s="83">
        <v>45850</v>
      </c>
      <c r="B742" s="80" t="s">
        <v>2615</v>
      </c>
      <c r="C742" s="80" t="s">
        <v>1884</v>
      </c>
      <c r="D742" s="80" t="s">
        <v>1847</v>
      </c>
      <c r="E742" s="80">
        <v>38</v>
      </c>
      <c r="F742" s="80" t="s">
        <v>1872</v>
      </c>
      <c r="G742" s="80" t="s">
        <v>1873</v>
      </c>
      <c r="H742" s="80" t="s">
        <v>1874</v>
      </c>
      <c r="I742" s="80" t="s">
        <v>1851</v>
      </c>
      <c r="J742" s="80" t="s">
        <v>1858</v>
      </c>
      <c r="K742" s="80">
        <v>1</v>
      </c>
      <c r="L742" s="85">
        <v>7672</v>
      </c>
      <c r="M742" s="80">
        <v>15</v>
      </c>
      <c r="N742" s="80">
        <v>7.5</v>
      </c>
      <c r="O742" s="80" t="s">
        <v>384</v>
      </c>
      <c r="P742" s="80" t="s">
        <v>1852</v>
      </c>
      <c r="Q742" s="80" t="s">
        <v>643</v>
      </c>
      <c r="R742" s="85">
        <f t="shared" si="143"/>
        <v>7672</v>
      </c>
      <c r="S742" s="85">
        <f t="shared" si="144"/>
        <v>1150.8</v>
      </c>
      <c r="T742" s="85">
        <f t="shared" si="145"/>
        <v>6521.2</v>
      </c>
      <c r="U742" s="80">
        <f t="shared" si="146"/>
        <v>489.09</v>
      </c>
      <c r="V742" s="85">
        <f t="shared" si="147"/>
        <v>7010.29</v>
      </c>
      <c r="W742" s="81">
        <v>7.4999999999999997E-2</v>
      </c>
      <c r="X742" s="85">
        <f t="shared" si="155"/>
        <v>489.09</v>
      </c>
      <c r="Y742" s="80">
        <v>2000</v>
      </c>
      <c r="Z742" s="85">
        <f t="shared" si="153"/>
        <v>9010.2900000000009</v>
      </c>
      <c r="AA742" s="80" t="str" cm="1">
        <f t="array" ref="AA742">_xlfn.IFS(V742&gt;=150000,"High Cost",V742&gt;=0,"Normal Cost")</f>
        <v>Normal Cost</v>
      </c>
      <c r="AB742" s="85">
        <f t="shared" si="148"/>
        <v>0</v>
      </c>
      <c r="AC742" s="84">
        <f t="shared" si="149"/>
        <v>7010.29</v>
      </c>
      <c r="AD742" s="80" t="str" cm="1">
        <f t="array" ref="AD742">_xlfn.IFS(E742&gt;=60,"Senior ",E742&gt;=18,"Adult",E742&gt;=0,"Child")</f>
        <v>Adult</v>
      </c>
      <c r="AE742" s="80" t="str">
        <f t="shared" si="150"/>
        <v>July</v>
      </c>
      <c r="AF742" s="80" t="str">
        <f t="shared" si="151"/>
        <v>00741</v>
      </c>
      <c r="AG742" s="80" t="str">
        <f t="shared" si="152"/>
        <v>Kabir-Male</v>
      </c>
      <c r="AH742" s="85">
        <f t="shared" si="154"/>
        <v>112153.55602395827</v>
      </c>
    </row>
    <row r="743" spans="1:34" x14ac:dyDescent="0.3">
      <c r="A743" s="83">
        <v>45812</v>
      </c>
      <c r="B743" s="80" t="s">
        <v>2616</v>
      </c>
      <c r="C743" s="80" t="s">
        <v>1830</v>
      </c>
      <c r="D743" s="80" t="s">
        <v>1831</v>
      </c>
      <c r="E743" s="80">
        <v>63</v>
      </c>
      <c r="F743" s="80" t="s">
        <v>1855</v>
      </c>
      <c r="G743" s="80" t="s">
        <v>1878</v>
      </c>
      <c r="H743" s="80" t="s">
        <v>1857</v>
      </c>
      <c r="I743" s="80" t="s">
        <v>1866</v>
      </c>
      <c r="J743" s="80" t="s">
        <v>1836</v>
      </c>
      <c r="K743" s="80">
        <v>2</v>
      </c>
      <c r="L743" s="85">
        <v>46729</v>
      </c>
      <c r="M743" s="80">
        <v>15</v>
      </c>
      <c r="N743" s="80">
        <v>7.5</v>
      </c>
      <c r="O743" s="80" t="s">
        <v>392</v>
      </c>
      <c r="P743" s="80" t="s">
        <v>1852</v>
      </c>
      <c r="Q743" s="80" t="s">
        <v>665</v>
      </c>
      <c r="R743" s="85">
        <f t="shared" si="143"/>
        <v>93458</v>
      </c>
      <c r="S743" s="85">
        <f t="shared" si="144"/>
        <v>14018.699999999999</v>
      </c>
      <c r="T743" s="85">
        <f t="shared" si="145"/>
        <v>79439.3</v>
      </c>
      <c r="U743" s="80">
        <f t="shared" si="146"/>
        <v>5957.9475000000002</v>
      </c>
      <c r="V743" s="85">
        <f t="shared" si="147"/>
        <v>85397.247499999998</v>
      </c>
      <c r="W743" s="81">
        <v>7.4999999999999997E-2</v>
      </c>
      <c r="X743" s="85">
        <f t="shared" si="155"/>
        <v>5957.9475000000002</v>
      </c>
      <c r="Y743" s="80">
        <v>2000</v>
      </c>
      <c r="Z743" s="85">
        <f t="shared" si="153"/>
        <v>87397.247499999998</v>
      </c>
      <c r="AA743" s="80" t="str" cm="1">
        <f t="array" ref="AA743">_xlfn.IFS(V743&gt;=150000,"High Cost",V743&gt;=0,"Normal Cost")</f>
        <v>Normal Cost</v>
      </c>
      <c r="AB743" s="85">
        <f t="shared" si="148"/>
        <v>0</v>
      </c>
      <c r="AC743" s="84">
        <f t="shared" si="149"/>
        <v>85397.247499999998</v>
      </c>
      <c r="AD743" s="80" t="str" cm="1">
        <f t="array" ref="AD743">_xlfn.IFS(E743&gt;=60,"Senior ",E743&gt;=18,"Adult",E743&gt;=0,"Child")</f>
        <v xml:space="preserve">Senior </v>
      </c>
      <c r="AE743" s="80" t="str">
        <f t="shared" si="150"/>
        <v>June</v>
      </c>
      <c r="AF743" s="80" t="str">
        <f t="shared" si="151"/>
        <v>00742</v>
      </c>
      <c r="AG743" s="80" t="str">
        <f t="shared" si="152"/>
        <v>Joy-Female</v>
      </c>
      <c r="AH743" s="85">
        <f t="shared" si="154"/>
        <v>112153.55602395827</v>
      </c>
    </row>
    <row r="744" spans="1:34" x14ac:dyDescent="0.3">
      <c r="A744" s="83">
        <v>45841</v>
      </c>
      <c r="B744" s="80" t="s">
        <v>2617</v>
      </c>
      <c r="C744" s="80" t="s">
        <v>1846</v>
      </c>
      <c r="D744" s="80" t="s">
        <v>1847</v>
      </c>
      <c r="E744" s="80">
        <v>1</v>
      </c>
      <c r="F744" s="80" t="s">
        <v>1872</v>
      </c>
      <c r="G744" s="80" t="s">
        <v>1886</v>
      </c>
      <c r="H744" s="80" t="s">
        <v>1887</v>
      </c>
      <c r="I744" s="80" t="s">
        <v>1843</v>
      </c>
      <c r="J744" s="80" t="s">
        <v>1848</v>
      </c>
      <c r="K744" s="80">
        <v>4</v>
      </c>
      <c r="L744" s="85">
        <v>58976</v>
      </c>
      <c r="M744" s="80">
        <v>0</v>
      </c>
      <c r="N744" s="80">
        <v>7.5</v>
      </c>
      <c r="O744" s="80" t="s">
        <v>392</v>
      </c>
      <c r="P744" s="80" t="s">
        <v>1852</v>
      </c>
      <c r="Q744" s="80" t="s">
        <v>665</v>
      </c>
      <c r="R744" s="85">
        <f t="shared" si="143"/>
        <v>235904</v>
      </c>
      <c r="S744" s="85">
        <f t="shared" si="144"/>
        <v>0</v>
      </c>
      <c r="T744" s="85">
        <f t="shared" si="145"/>
        <v>235904</v>
      </c>
      <c r="U744" s="80">
        <f t="shared" si="146"/>
        <v>17692.8</v>
      </c>
      <c r="V744" s="85">
        <f t="shared" si="147"/>
        <v>253596.79999999999</v>
      </c>
      <c r="W744" s="81">
        <v>7.4999999999999997E-2</v>
      </c>
      <c r="X744" s="85">
        <f t="shared" si="155"/>
        <v>17692.8</v>
      </c>
      <c r="Y744" s="80">
        <v>2000</v>
      </c>
      <c r="Z744" s="85">
        <f t="shared" si="153"/>
        <v>255596.79999999999</v>
      </c>
      <c r="AA744" s="80" t="str" cm="1">
        <f t="array" ref="AA744">_xlfn.IFS(V744&gt;=150000,"High Cost",V744&gt;=0,"Normal Cost")</f>
        <v>High Cost</v>
      </c>
      <c r="AB744" s="85">
        <f t="shared" si="148"/>
        <v>0</v>
      </c>
      <c r="AC744" s="84">
        <f t="shared" si="149"/>
        <v>253596.79999999999</v>
      </c>
      <c r="AD744" s="80" t="str" cm="1">
        <f t="array" ref="AD744">_xlfn.IFS(E744&gt;=60,"Senior ",E744&gt;=18,"Adult",E744&gt;=0,"Child")</f>
        <v>Child</v>
      </c>
      <c r="AE744" s="80" t="str">
        <f t="shared" si="150"/>
        <v>July</v>
      </c>
      <c r="AF744" s="80" t="str">
        <f t="shared" si="151"/>
        <v>00743</v>
      </c>
      <c r="AG744" s="80" t="str">
        <f t="shared" si="152"/>
        <v>Hauwa-Male</v>
      </c>
      <c r="AH744" s="85">
        <f t="shared" si="154"/>
        <v>112153.55602395827</v>
      </c>
    </row>
    <row r="745" spans="1:34" x14ac:dyDescent="0.3">
      <c r="A745" s="83">
        <v>45837</v>
      </c>
      <c r="B745" s="80" t="s">
        <v>2618</v>
      </c>
      <c r="C745" s="80" t="s">
        <v>1863</v>
      </c>
      <c r="D745" s="80" t="s">
        <v>1831</v>
      </c>
      <c r="E745" s="80">
        <v>31</v>
      </c>
      <c r="F745" s="80" t="s">
        <v>1840</v>
      </c>
      <c r="G745" s="80" t="s">
        <v>1841</v>
      </c>
      <c r="H745" s="80" t="s">
        <v>1842</v>
      </c>
      <c r="I745" s="80" t="s">
        <v>1861</v>
      </c>
      <c r="J745" s="80" t="s">
        <v>1836</v>
      </c>
      <c r="K745" s="80">
        <v>1</v>
      </c>
      <c r="L745" s="85">
        <v>8320</v>
      </c>
      <c r="M745" s="80">
        <v>10</v>
      </c>
      <c r="N745" s="80">
        <v>7.5</v>
      </c>
      <c r="O745" s="80" t="s">
        <v>372</v>
      </c>
      <c r="P745" s="80" t="s">
        <v>1837</v>
      </c>
      <c r="Q745" s="80" t="s">
        <v>649</v>
      </c>
      <c r="R745" s="85">
        <f t="shared" si="143"/>
        <v>8320</v>
      </c>
      <c r="S745" s="85">
        <f t="shared" si="144"/>
        <v>832</v>
      </c>
      <c r="T745" s="85">
        <f t="shared" si="145"/>
        <v>7488</v>
      </c>
      <c r="U745" s="80">
        <f t="shared" si="146"/>
        <v>561.6</v>
      </c>
      <c r="V745" s="85">
        <f t="shared" si="147"/>
        <v>8049.6</v>
      </c>
      <c r="W745" s="81">
        <v>7.4999999999999997E-2</v>
      </c>
      <c r="X745" s="85">
        <f t="shared" si="155"/>
        <v>561.6</v>
      </c>
      <c r="Y745" s="80">
        <v>2000</v>
      </c>
      <c r="Z745" s="85">
        <f t="shared" si="153"/>
        <v>10049.6</v>
      </c>
      <c r="AA745" s="80" t="str" cm="1">
        <f t="array" ref="AA745">_xlfn.IFS(V745&gt;=150000,"High Cost",V745&gt;=0,"Normal Cost")</f>
        <v>Normal Cost</v>
      </c>
      <c r="AB745" s="85">
        <f t="shared" si="148"/>
        <v>0</v>
      </c>
      <c r="AC745" s="84">
        <f t="shared" si="149"/>
        <v>8049.6</v>
      </c>
      <c r="AD745" s="80" t="str" cm="1">
        <f t="array" ref="AD745">_xlfn.IFS(E745&gt;=60,"Senior ",E745&gt;=18,"Adult",E745&gt;=0,"Child")</f>
        <v>Adult</v>
      </c>
      <c r="AE745" s="80" t="str">
        <f t="shared" si="150"/>
        <v>June</v>
      </c>
      <c r="AF745" s="80" t="str">
        <f t="shared" si="151"/>
        <v>00744</v>
      </c>
      <c r="AG745" s="80" t="str">
        <f t="shared" si="152"/>
        <v>Esther-Female</v>
      </c>
      <c r="AH745" s="85">
        <f t="shared" si="154"/>
        <v>112153.55602395827</v>
      </c>
    </row>
    <row r="746" spans="1:34" x14ac:dyDescent="0.3">
      <c r="A746" s="83">
        <v>45853</v>
      </c>
      <c r="B746" s="80" t="s">
        <v>2619</v>
      </c>
      <c r="C746" s="80" t="s">
        <v>1846</v>
      </c>
      <c r="D746" s="80" t="s">
        <v>1847</v>
      </c>
      <c r="E746" s="80">
        <v>17</v>
      </c>
      <c r="F746" s="80" t="s">
        <v>1840</v>
      </c>
      <c r="G746" s="80" t="s">
        <v>1890</v>
      </c>
      <c r="H746" s="80" t="s">
        <v>1891</v>
      </c>
      <c r="I746" s="80" t="s">
        <v>1843</v>
      </c>
      <c r="J746" s="80" t="s">
        <v>1858</v>
      </c>
      <c r="K746" s="80">
        <v>5</v>
      </c>
      <c r="L746" s="85">
        <v>26787</v>
      </c>
      <c r="M746" s="80">
        <v>15</v>
      </c>
      <c r="N746" s="80">
        <v>7.5</v>
      </c>
      <c r="O746" s="80" t="s">
        <v>384</v>
      </c>
      <c r="P746" s="80" t="s">
        <v>1844</v>
      </c>
      <c r="Q746" s="80" t="s">
        <v>636</v>
      </c>
      <c r="R746" s="85">
        <f t="shared" si="143"/>
        <v>133935</v>
      </c>
      <c r="S746" s="85">
        <f t="shared" si="144"/>
        <v>20090.25</v>
      </c>
      <c r="T746" s="85">
        <f t="shared" si="145"/>
        <v>113844.75</v>
      </c>
      <c r="U746" s="80">
        <f t="shared" si="146"/>
        <v>8538.3562499999989</v>
      </c>
      <c r="V746" s="85">
        <f t="shared" si="147"/>
        <v>122383.10625</v>
      </c>
      <c r="W746" s="81">
        <v>7.4999999999999997E-2</v>
      </c>
      <c r="X746" s="85">
        <f t="shared" si="155"/>
        <v>8538.3562499999989</v>
      </c>
      <c r="Y746" s="80">
        <v>2000</v>
      </c>
      <c r="Z746" s="85">
        <f t="shared" si="153"/>
        <v>124383.10625</v>
      </c>
      <c r="AA746" s="80" t="str" cm="1">
        <f t="array" ref="AA746">_xlfn.IFS(V746&gt;=150000,"High Cost",V746&gt;=0,"Normal Cost")</f>
        <v>Normal Cost</v>
      </c>
      <c r="AB746" s="85">
        <f t="shared" si="148"/>
        <v>12238.310625</v>
      </c>
      <c r="AC746" s="84">
        <f t="shared" si="149"/>
        <v>110144.795625</v>
      </c>
      <c r="AD746" s="80" t="str" cm="1">
        <f t="array" ref="AD746">_xlfn.IFS(E746&gt;=60,"Senior ",E746&gt;=18,"Adult",E746&gt;=0,"Child")</f>
        <v>Child</v>
      </c>
      <c r="AE746" s="80" t="str">
        <f t="shared" si="150"/>
        <v>July</v>
      </c>
      <c r="AF746" s="80" t="str">
        <f t="shared" si="151"/>
        <v>00745</v>
      </c>
      <c r="AG746" s="80" t="str">
        <f t="shared" si="152"/>
        <v>Hauwa-Male</v>
      </c>
      <c r="AH746" s="85">
        <f t="shared" si="154"/>
        <v>112153.55602395827</v>
      </c>
    </row>
    <row r="747" spans="1:34" x14ac:dyDescent="0.3">
      <c r="A747" s="83">
        <v>45856</v>
      </c>
      <c r="B747" s="80" t="s">
        <v>2620</v>
      </c>
      <c r="C747" s="80" t="s">
        <v>1884</v>
      </c>
      <c r="D747" s="80" t="s">
        <v>1847</v>
      </c>
      <c r="E747" s="80">
        <v>1</v>
      </c>
      <c r="F747" s="80" t="s">
        <v>1832</v>
      </c>
      <c r="G747" s="80" t="s">
        <v>1860</v>
      </c>
      <c r="H747" s="80" t="s">
        <v>1834</v>
      </c>
      <c r="I747" s="80" t="s">
        <v>1835</v>
      </c>
      <c r="J747" s="80" t="s">
        <v>1836</v>
      </c>
      <c r="K747" s="80">
        <v>2</v>
      </c>
      <c r="L747" s="85">
        <v>17161</v>
      </c>
      <c r="M747" s="80">
        <v>5</v>
      </c>
      <c r="N747" s="80">
        <v>7.5</v>
      </c>
      <c r="O747" s="80" t="s">
        <v>392</v>
      </c>
      <c r="P747" s="80" t="s">
        <v>1844</v>
      </c>
      <c r="Q747" s="80" t="s">
        <v>636</v>
      </c>
      <c r="R747" s="85">
        <f t="shared" si="143"/>
        <v>34322</v>
      </c>
      <c r="S747" s="85">
        <f t="shared" si="144"/>
        <v>1716.1000000000001</v>
      </c>
      <c r="T747" s="85">
        <f t="shared" si="145"/>
        <v>32605.9</v>
      </c>
      <c r="U747" s="80">
        <f t="shared" si="146"/>
        <v>2445.4425000000001</v>
      </c>
      <c r="V747" s="85">
        <f t="shared" si="147"/>
        <v>35051.342499999999</v>
      </c>
      <c r="W747" s="81">
        <v>7.4999999999999997E-2</v>
      </c>
      <c r="X747" s="85">
        <f t="shared" si="155"/>
        <v>2445.4425000000001</v>
      </c>
      <c r="Y747" s="80">
        <v>2000</v>
      </c>
      <c r="Z747" s="85">
        <f t="shared" si="153"/>
        <v>37051.342499999999</v>
      </c>
      <c r="AA747" s="80" t="str" cm="1">
        <f t="array" ref="AA747">_xlfn.IFS(V747&gt;=150000,"High Cost",V747&gt;=0,"Normal Cost")</f>
        <v>Normal Cost</v>
      </c>
      <c r="AB747" s="85">
        <f t="shared" si="148"/>
        <v>3505.1342500000001</v>
      </c>
      <c r="AC747" s="84">
        <f t="shared" si="149"/>
        <v>31546.20825</v>
      </c>
      <c r="AD747" s="80" t="str" cm="1">
        <f t="array" ref="AD747">_xlfn.IFS(E747&gt;=60,"Senior ",E747&gt;=18,"Adult",E747&gt;=0,"Child")</f>
        <v>Child</v>
      </c>
      <c r="AE747" s="80" t="str">
        <f t="shared" si="150"/>
        <v>July</v>
      </c>
      <c r="AF747" s="80" t="str">
        <f t="shared" si="151"/>
        <v>00746</v>
      </c>
      <c r="AG747" s="80" t="str">
        <f t="shared" si="152"/>
        <v>Kabir-Male</v>
      </c>
      <c r="AH747" s="85">
        <f t="shared" si="154"/>
        <v>112153.55602395827</v>
      </c>
    </row>
    <row r="748" spans="1:34" x14ac:dyDescent="0.3">
      <c r="A748" s="83">
        <v>45826</v>
      </c>
      <c r="B748" s="80" t="s">
        <v>2621</v>
      </c>
      <c r="C748" s="80" t="s">
        <v>106</v>
      </c>
      <c r="D748" s="80" t="s">
        <v>1847</v>
      </c>
      <c r="E748" s="80">
        <v>21</v>
      </c>
      <c r="F748" s="80" t="s">
        <v>1864</v>
      </c>
      <c r="G748" s="80" t="s">
        <v>1865</v>
      </c>
      <c r="H748" s="80" t="s">
        <v>1842</v>
      </c>
      <c r="I748" s="80" t="s">
        <v>1861</v>
      </c>
      <c r="J748" s="80" t="s">
        <v>1848</v>
      </c>
      <c r="K748" s="80">
        <v>5</v>
      </c>
      <c r="L748" s="85">
        <v>22888</v>
      </c>
      <c r="M748" s="80">
        <v>15</v>
      </c>
      <c r="N748" s="80">
        <v>7.5</v>
      </c>
      <c r="O748" s="80" t="s">
        <v>392</v>
      </c>
      <c r="P748" s="80" t="s">
        <v>1852</v>
      </c>
      <c r="Q748" s="80" t="s">
        <v>636</v>
      </c>
      <c r="R748" s="85">
        <f t="shared" si="143"/>
        <v>114440</v>
      </c>
      <c r="S748" s="85">
        <f t="shared" si="144"/>
        <v>17166</v>
      </c>
      <c r="T748" s="85">
        <f t="shared" si="145"/>
        <v>97274</v>
      </c>
      <c r="U748" s="80">
        <f t="shared" si="146"/>
        <v>7295.55</v>
      </c>
      <c r="V748" s="85">
        <f t="shared" si="147"/>
        <v>104569.55</v>
      </c>
      <c r="W748" s="81">
        <v>7.4999999999999997E-2</v>
      </c>
      <c r="X748" s="85">
        <f t="shared" si="155"/>
        <v>7295.55</v>
      </c>
      <c r="Y748" s="80">
        <v>2000</v>
      </c>
      <c r="Z748" s="85">
        <f t="shared" si="153"/>
        <v>106569.55</v>
      </c>
      <c r="AA748" s="80" t="str" cm="1">
        <f t="array" ref="AA748">_xlfn.IFS(V748&gt;=150000,"High Cost",V748&gt;=0,"Normal Cost")</f>
        <v>Normal Cost</v>
      </c>
      <c r="AB748" s="85">
        <f t="shared" si="148"/>
        <v>0</v>
      </c>
      <c r="AC748" s="84">
        <f t="shared" si="149"/>
        <v>104569.55</v>
      </c>
      <c r="AD748" s="80" t="str" cm="1">
        <f t="array" ref="AD748">_xlfn.IFS(E748&gt;=60,"Senior ",E748&gt;=18,"Adult",E748&gt;=0,"Child")</f>
        <v>Adult</v>
      </c>
      <c r="AE748" s="80" t="str">
        <f t="shared" si="150"/>
        <v>June</v>
      </c>
      <c r="AF748" s="80" t="str">
        <f t="shared" si="151"/>
        <v>00747</v>
      </c>
      <c r="AG748" s="80" t="str">
        <f t="shared" si="152"/>
        <v>Aisha-Male</v>
      </c>
      <c r="AH748" s="85">
        <f t="shared" si="154"/>
        <v>112153.55602395827</v>
      </c>
    </row>
    <row r="749" spans="1:34" x14ac:dyDescent="0.3">
      <c r="A749" s="83">
        <v>45855</v>
      </c>
      <c r="B749" s="80" t="s">
        <v>2622</v>
      </c>
      <c r="C749" s="80" t="s">
        <v>1830</v>
      </c>
      <c r="D749" s="80" t="s">
        <v>1847</v>
      </c>
      <c r="E749" s="80">
        <v>6</v>
      </c>
      <c r="F749" s="80" t="s">
        <v>1855</v>
      </c>
      <c r="G749" s="80" t="s">
        <v>1856</v>
      </c>
      <c r="H749" s="80" t="s">
        <v>1857</v>
      </c>
      <c r="I749" s="80" t="s">
        <v>1851</v>
      </c>
      <c r="J749" s="80" t="s">
        <v>1858</v>
      </c>
      <c r="K749" s="80">
        <v>2</v>
      </c>
      <c r="L749" s="85">
        <v>71802</v>
      </c>
      <c r="M749" s="80">
        <v>0</v>
      </c>
      <c r="N749" s="80">
        <v>7.5</v>
      </c>
      <c r="O749" s="80" t="s">
        <v>384</v>
      </c>
      <c r="P749" s="80" t="s">
        <v>1852</v>
      </c>
      <c r="Q749" s="80" t="s">
        <v>649</v>
      </c>
      <c r="R749" s="85">
        <f t="shared" si="143"/>
        <v>143604</v>
      </c>
      <c r="S749" s="85">
        <f t="shared" si="144"/>
        <v>0</v>
      </c>
      <c r="T749" s="85">
        <f t="shared" si="145"/>
        <v>143604</v>
      </c>
      <c r="U749" s="80">
        <f t="shared" si="146"/>
        <v>10770.3</v>
      </c>
      <c r="V749" s="85">
        <f t="shared" si="147"/>
        <v>154374.29999999999</v>
      </c>
      <c r="W749" s="81">
        <v>7.4999999999999997E-2</v>
      </c>
      <c r="X749" s="85">
        <f t="shared" si="155"/>
        <v>10770.3</v>
      </c>
      <c r="Y749" s="80">
        <v>2000</v>
      </c>
      <c r="Z749" s="85">
        <f t="shared" si="153"/>
        <v>156374.29999999999</v>
      </c>
      <c r="AA749" s="80" t="str" cm="1">
        <f t="array" ref="AA749">_xlfn.IFS(V749&gt;=150000,"High Cost",V749&gt;=0,"Normal Cost")</f>
        <v>High Cost</v>
      </c>
      <c r="AB749" s="85">
        <f t="shared" si="148"/>
        <v>0</v>
      </c>
      <c r="AC749" s="84">
        <f t="shared" si="149"/>
        <v>154374.29999999999</v>
      </c>
      <c r="AD749" s="80" t="str" cm="1">
        <f t="array" ref="AD749">_xlfn.IFS(E749&gt;=60,"Senior ",E749&gt;=18,"Adult",E749&gt;=0,"Child")</f>
        <v>Child</v>
      </c>
      <c r="AE749" s="80" t="str">
        <f t="shared" si="150"/>
        <v>July</v>
      </c>
      <c r="AF749" s="80" t="str">
        <f t="shared" si="151"/>
        <v>00748</v>
      </c>
      <c r="AG749" s="80" t="str">
        <f t="shared" si="152"/>
        <v>Joy-Male</v>
      </c>
      <c r="AH749" s="85">
        <f t="shared" si="154"/>
        <v>112153.55602395827</v>
      </c>
    </row>
    <row r="750" spans="1:34" x14ac:dyDescent="0.3">
      <c r="A750" s="83">
        <v>45822</v>
      </c>
      <c r="B750" s="80" t="s">
        <v>2623</v>
      </c>
      <c r="C750" s="80" t="s">
        <v>1839</v>
      </c>
      <c r="D750" s="80" t="s">
        <v>1847</v>
      </c>
      <c r="E750" s="80">
        <v>28</v>
      </c>
      <c r="F750" s="80" t="s">
        <v>1872</v>
      </c>
      <c r="G750" s="80" t="s">
        <v>1873</v>
      </c>
      <c r="H750" s="80" t="s">
        <v>1874</v>
      </c>
      <c r="I750" s="80" t="s">
        <v>1843</v>
      </c>
      <c r="J750" s="80" t="s">
        <v>1848</v>
      </c>
      <c r="K750" s="80">
        <v>5</v>
      </c>
      <c r="L750" s="85">
        <v>51850</v>
      </c>
      <c r="M750" s="80">
        <v>0</v>
      </c>
      <c r="N750" s="80">
        <v>7.5</v>
      </c>
      <c r="O750" s="80" t="s">
        <v>384</v>
      </c>
      <c r="P750" s="80" t="s">
        <v>1844</v>
      </c>
      <c r="Q750" s="80" t="s">
        <v>636</v>
      </c>
      <c r="R750" s="85">
        <f t="shared" si="143"/>
        <v>259250</v>
      </c>
      <c r="S750" s="85">
        <f t="shared" si="144"/>
        <v>0</v>
      </c>
      <c r="T750" s="85">
        <f t="shared" si="145"/>
        <v>259250</v>
      </c>
      <c r="U750" s="80">
        <f t="shared" si="146"/>
        <v>19443.75</v>
      </c>
      <c r="V750" s="85">
        <f t="shared" si="147"/>
        <v>278693.75</v>
      </c>
      <c r="W750" s="81">
        <v>7.4999999999999997E-2</v>
      </c>
      <c r="X750" s="85">
        <f t="shared" si="155"/>
        <v>19443.75</v>
      </c>
      <c r="Y750" s="80">
        <v>2000</v>
      </c>
      <c r="Z750" s="85">
        <f t="shared" si="153"/>
        <v>280693.75</v>
      </c>
      <c r="AA750" s="80" t="str" cm="1">
        <f t="array" ref="AA750">_xlfn.IFS(V750&gt;=150000,"High Cost",V750&gt;=0,"Normal Cost")</f>
        <v>High Cost</v>
      </c>
      <c r="AB750" s="85">
        <f t="shared" si="148"/>
        <v>27869.375</v>
      </c>
      <c r="AC750" s="84">
        <f t="shared" si="149"/>
        <v>250824.375</v>
      </c>
      <c r="AD750" s="80" t="str" cm="1">
        <f t="array" ref="AD750">_xlfn.IFS(E750&gt;=60,"Senior ",E750&gt;=18,"Adult",E750&gt;=0,"Child")</f>
        <v>Adult</v>
      </c>
      <c r="AE750" s="80" t="str">
        <f t="shared" si="150"/>
        <v>June</v>
      </c>
      <c r="AF750" s="80" t="str">
        <f t="shared" si="151"/>
        <v>00749</v>
      </c>
      <c r="AG750" s="80" t="str">
        <f t="shared" si="152"/>
        <v>Bello-Male</v>
      </c>
      <c r="AH750" s="85">
        <f t="shared" si="154"/>
        <v>112153.55602395827</v>
      </c>
    </row>
    <row r="751" spans="1:34" x14ac:dyDescent="0.3">
      <c r="A751" s="83">
        <v>45840</v>
      </c>
      <c r="B751" s="80" t="s">
        <v>2624</v>
      </c>
      <c r="C751" s="80" t="s">
        <v>1884</v>
      </c>
      <c r="D751" s="80" t="s">
        <v>1831</v>
      </c>
      <c r="E751" s="80">
        <v>31</v>
      </c>
      <c r="F751" s="80" t="s">
        <v>1872</v>
      </c>
      <c r="G751" s="80" t="s">
        <v>1873</v>
      </c>
      <c r="H751" s="80" t="s">
        <v>1874</v>
      </c>
      <c r="I751" s="80" t="s">
        <v>1851</v>
      </c>
      <c r="J751" s="80" t="s">
        <v>1848</v>
      </c>
      <c r="K751" s="80">
        <v>2</v>
      </c>
      <c r="L751" s="85">
        <v>46471</v>
      </c>
      <c r="M751" s="80">
        <v>10</v>
      </c>
      <c r="N751" s="80">
        <v>7.5</v>
      </c>
      <c r="O751" s="80" t="s">
        <v>392</v>
      </c>
      <c r="P751" s="80" t="s">
        <v>1844</v>
      </c>
      <c r="Q751" s="80" t="s">
        <v>649</v>
      </c>
      <c r="R751" s="85">
        <f t="shared" si="143"/>
        <v>92942</v>
      </c>
      <c r="S751" s="85">
        <f t="shared" si="144"/>
        <v>9294.2000000000007</v>
      </c>
      <c r="T751" s="85">
        <f t="shared" si="145"/>
        <v>83647.8</v>
      </c>
      <c r="U751" s="80">
        <f t="shared" si="146"/>
        <v>6273.585</v>
      </c>
      <c r="V751" s="85">
        <f t="shared" si="147"/>
        <v>89921.385000000009</v>
      </c>
      <c r="W751" s="81">
        <v>7.4999999999999997E-2</v>
      </c>
      <c r="X751" s="85">
        <f t="shared" si="155"/>
        <v>6273.585</v>
      </c>
      <c r="Y751" s="80">
        <v>2000</v>
      </c>
      <c r="Z751" s="85">
        <f t="shared" si="153"/>
        <v>91921.385000000009</v>
      </c>
      <c r="AA751" s="80" t="str" cm="1">
        <f t="array" ref="AA751">_xlfn.IFS(V751&gt;=150000,"High Cost",V751&gt;=0,"Normal Cost")</f>
        <v>Normal Cost</v>
      </c>
      <c r="AB751" s="85">
        <f t="shared" si="148"/>
        <v>8992.1385000000009</v>
      </c>
      <c r="AC751" s="84">
        <f t="shared" si="149"/>
        <v>80929.246500000008</v>
      </c>
      <c r="AD751" s="80" t="str" cm="1">
        <f t="array" ref="AD751">_xlfn.IFS(E751&gt;=60,"Senior ",E751&gt;=18,"Adult",E751&gt;=0,"Child")</f>
        <v>Adult</v>
      </c>
      <c r="AE751" s="80" t="str">
        <f t="shared" si="150"/>
        <v>July</v>
      </c>
      <c r="AF751" s="80" t="str">
        <f t="shared" si="151"/>
        <v>00750</v>
      </c>
      <c r="AG751" s="80" t="str">
        <f t="shared" si="152"/>
        <v>Kabir-Female</v>
      </c>
      <c r="AH751" s="85">
        <f t="shared" si="154"/>
        <v>112153.55602395827</v>
      </c>
    </row>
    <row r="752" spans="1:34" x14ac:dyDescent="0.3">
      <c r="A752" s="83">
        <v>45821</v>
      </c>
      <c r="B752" s="80" t="s">
        <v>2625</v>
      </c>
      <c r="C752" s="80" t="s">
        <v>106</v>
      </c>
      <c r="D752" s="80" t="s">
        <v>1831</v>
      </c>
      <c r="E752" s="80">
        <v>29</v>
      </c>
      <c r="F752" s="80" t="s">
        <v>1855</v>
      </c>
      <c r="G752" s="80" t="s">
        <v>1856</v>
      </c>
      <c r="H752" s="80" t="s">
        <v>1857</v>
      </c>
      <c r="I752" s="80" t="s">
        <v>1835</v>
      </c>
      <c r="J752" s="80" t="s">
        <v>1836</v>
      </c>
      <c r="K752" s="80">
        <v>1</v>
      </c>
      <c r="L752" s="85">
        <v>37035</v>
      </c>
      <c r="M752" s="80">
        <v>0</v>
      </c>
      <c r="N752" s="80">
        <v>7.5</v>
      </c>
      <c r="O752" s="80" t="s">
        <v>372</v>
      </c>
      <c r="P752" s="80" t="s">
        <v>1837</v>
      </c>
      <c r="Q752" s="80" t="s">
        <v>665</v>
      </c>
      <c r="R752" s="85">
        <f t="shared" si="143"/>
        <v>37035</v>
      </c>
      <c r="S752" s="85">
        <f t="shared" si="144"/>
        <v>0</v>
      </c>
      <c r="T752" s="85">
        <f t="shared" si="145"/>
        <v>37035</v>
      </c>
      <c r="U752" s="80">
        <f t="shared" si="146"/>
        <v>2777.625</v>
      </c>
      <c r="V752" s="85">
        <f t="shared" si="147"/>
        <v>39812.625</v>
      </c>
      <c r="W752" s="81">
        <v>7.4999999999999997E-2</v>
      </c>
      <c r="X752" s="85">
        <f t="shared" si="155"/>
        <v>2777.625</v>
      </c>
      <c r="Y752" s="80">
        <v>2000</v>
      </c>
      <c r="Z752" s="85">
        <f t="shared" si="153"/>
        <v>41812.625</v>
      </c>
      <c r="AA752" s="80" t="str" cm="1">
        <f t="array" ref="AA752">_xlfn.IFS(V752&gt;=150000,"High Cost",V752&gt;=0,"Normal Cost")</f>
        <v>Normal Cost</v>
      </c>
      <c r="AB752" s="85">
        <f t="shared" si="148"/>
        <v>0</v>
      </c>
      <c r="AC752" s="84">
        <f t="shared" si="149"/>
        <v>39812.625</v>
      </c>
      <c r="AD752" s="80" t="str" cm="1">
        <f t="array" ref="AD752">_xlfn.IFS(E752&gt;=60,"Senior ",E752&gt;=18,"Adult",E752&gt;=0,"Child")</f>
        <v>Adult</v>
      </c>
      <c r="AE752" s="80" t="str">
        <f t="shared" si="150"/>
        <v>June</v>
      </c>
      <c r="AF752" s="80" t="str">
        <f t="shared" si="151"/>
        <v>00751</v>
      </c>
      <c r="AG752" s="80" t="str">
        <f t="shared" si="152"/>
        <v>Aisha-Female</v>
      </c>
      <c r="AH752" s="85">
        <f t="shared" si="154"/>
        <v>112153.55602395827</v>
      </c>
    </row>
    <row r="753" spans="1:34" x14ac:dyDescent="0.3">
      <c r="A753" s="83">
        <v>45833</v>
      </c>
      <c r="B753" s="80" t="s">
        <v>2626</v>
      </c>
      <c r="C753" s="80" t="s">
        <v>106</v>
      </c>
      <c r="D753" s="80" t="s">
        <v>1831</v>
      </c>
      <c r="E753" s="80">
        <v>17</v>
      </c>
      <c r="F753" s="80" t="s">
        <v>1840</v>
      </c>
      <c r="G753" s="80" t="s">
        <v>1890</v>
      </c>
      <c r="H753" s="80" t="s">
        <v>1891</v>
      </c>
      <c r="I753" s="80" t="s">
        <v>1843</v>
      </c>
      <c r="J753" s="80" t="s">
        <v>1836</v>
      </c>
      <c r="K753" s="80">
        <v>5</v>
      </c>
      <c r="L753" s="85">
        <v>19039</v>
      </c>
      <c r="M753" s="80">
        <v>15</v>
      </c>
      <c r="N753" s="80">
        <v>7.5</v>
      </c>
      <c r="O753" s="80" t="s">
        <v>372</v>
      </c>
      <c r="P753" s="80" t="s">
        <v>1844</v>
      </c>
      <c r="Q753" s="80" t="s">
        <v>636</v>
      </c>
      <c r="R753" s="85">
        <f t="shared" si="143"/>
        <v>95195</v>
      </c>
      <c r="S753" s="85">
        <f t="shared" si="144"/>
        <v>14279.25</v>
      </c>
      <c r="T753" s="85">
        <f t="shared" si="145"/>
        <v>80915.75</v>
      </c>
      <c r="U753" s="80">
        <f t="shared" si="146"/>
        <v>6068.6812499999996</v>
      </c>
      <c r="V753" s="85">
        <f t="shared" si="147"/>
        <v>86984.431249999994</v>
      </c>
      <c r="W753" s="81">
        <v>7.4999999999999997E-2</v>
      </c>
      <c r="X753" s="85">
        <f t="shared" si="155"/>
        <v>6068.6812499999996</v>
      </c>
      <c r="Y753" s="80">
        <v>2000</v>
      </c>
      <c r="Z753" s="85">
        <f t="shared" si="153"/>
        <v>88984.431249999994</v>
      </c>
      <c r="AA753" s="80" t="str" cm="1">
        <f t="array" ref="AA753">_xlfn.IFS(V753&gt;=150000,"High Cost",V753&gt;=0,"Normal Cost")</f>
        <v>Normal Cost</v>
      </c>
      <c r="AB753" s="85">
        <f t="shared" si="148"/>
        <v>8698.4431249999998</v>
      </c>
      <c r="AC753" s="84">
        <f t="shared" si="149"/>
        <v>78285.988124999989</v>
      </c>
      <c r="AD753" s="80" t="str" cm="1">
        <f t="array" ref="AD753">_xlfn.IFS(E753&gt;=60,"Senior ",E753&gt;=18,"Adult",E753&gt;=0,"Child")</f>
        <v>Child</v>
      </c>
      <c r="AE753" s="80" t="str">
        <f t="shared" si="150"/>
        <v>June</v>
      </c>
      <c r="AF753" s="80" t="str">
        <f t="shared" si="151"/>
        <v>00752</v>
      </c>
      <c r="AG753" s="80" t="str">
        <f t="shared" si="152"/>
        <v>Aisha-Female</v>
      </c>
      <c r="AH753" s="85">
        <f t="shared" si="154"/>
        <v>112153.55602395827</v>
      </c>
    </row>
    <row r="754" spans="1:34" x14ac:dyDescent="0.3">
      <c r="A754" s="83">
        <v>45833</v>
      </c>
      <c r="B754" s="80" t="s">
        <v>2627</v>
      </c>
      <c r="C754" s="80" t="s">
        <v>1839</v>
      </c>
      <c r="D754" s="80" t="s">
        <v>1831</v>
      </c>
      <c r="E754" s="80">
        <v>50</v>
      </c>
      <c r="F754" s="80" t="s">
        <v>1855</v>
      </c>
      <c r="G754" s="80" t="s">
        <v>1856</v>
      </c>
      <c r="H754" s="80" t="s">
        <v>1857</v>
      </c>
      <c r="I754" s="80" t="s">
        <v>1861</v>
      </c>
      <c r="J754" s="80" t="s">
        <v>1848</v>
      </c>
      <c r="K754" s="80">
        <v>1</v>
      </c>
      <c r="L754" s="85">
        <v>67399</v>
      </c>
      <c r="M754" s="80">
        <v>0</v>
      </c>
      <c r="N754" s="80">
        <v>7.5</v>
      </c>
      <c r="O754" s="80" t="s">
        <v>384</v>
      </c>
      <c r="P754" s="80" t="s">
        <v>1852</v>
      </c>
      <c r="Q754" s="80" t="s">
        <v>665</v>
      </c>
      <c r="R754" s="85">
        <f t="shared" si="143"/>
        <v>67399</v>
      </c>
      <c r="S754" s="85">
        <f t="shared" si="144"/>
        <v>0</v>
      </c>
      <c r="T754" s="85">
        <f t="shared" si="145"/>
        <v>67399</v>
      </c>
      <c r="U754" s="80">
        <f t="shared" si="146"/>
        <v>5054.9250000000002</v>
      </c>
      <c r="V754" s="85">
        <f t="shared" si="147"/>
        <v>72453.925000000003</v>
      </c>
      <c r="W754" s="81">
        <v>7.4999999999999997E-2</v>
      </c>
      <c r="X754" s="85">
        <f t="shared" si="155"/>
        <v>5054.9250000000002</v>
      </c>
      <c r="Y754" s="80">
        <v>2000</v>
      </c>
      <c r="Z754" s="85">
        <f t="shared" si="153"/>
        <v>74453.925000000003</v>
      </c>
      <c r="AA754" s="80" t="str" cm="1">
        <f t="array" ref="AA754">_xlfn.IFS(V754&gt;=150000,"High Cost",V754&gt;=0,"Normal Cost")</f>
        <v>Normal Cost</v>
      </c>
      <c r="AB754" s="85">
        <f t="shared" si="148"/>
        <v>0</v>
      </c>
      <c r="AC754" s="84">
        <f t="shared" si="149"/>
        <v>72453.925000000003</v>
      </c>
      <c r="AD754" s="80" t="str" cm="1">
        <f t="array" ref="AD754">_xlfn.IFS(E754&gt;=60,"Senior ",E754&gt;=18,"Adult",E754&gt;=0,"Child")</f>
        <v>Adult</v>
      </c>
      <c r="AE754" s="80" t="str">
        <f t="shared" si="150"/>
        <v>June</v>
      </c>
      <c r="AF754" s="80" t="str">
        <f t="shared" si="151"/>
        <v>00753</v>
      </c>
      <c r="AG754" s="80" t="str">
        <f t="shared" si="152"/>
        <v>Bello-Female</v>
      </c>
      <c r="AH754" s="85">
        <f t="shared" si="154"/>
        <v>112153.55602395827</v>
      </c>
    </row>
    <row r="755" spans="1:34" x14ac:dyDescent="0.3">
      <c r="A755" s="83">
        <v>45867</v>
      </c>
      <c r="B755" s="80" t="s">
        <v>2628</v>
      </c>
      <c r="C755" s="80" t="s">
        <v>106</v>
      </c>
      <c r="D755" s="80" t="s">
        <v>1831</v>
      </c>
      <c r="E755" s="80">
        <v>59</v>
      </c>
      <c r="F755" s="80" t="s">
        <v>1848</v>
      </c>
      <c r="G755" s="80" t="s">
        <v>1849</v>
      </c>
      <c r="H755" s="80" t="s">
        <v>1850</v>
      </c>
      <c r="I755" s="80" t="s">
        <v>1851</v>
      </c>
      <c r="J755" s="80" t="s">
        <v>1848</v>
      </c>
      <c r="K755" s="80">
        <v>3</v>
      </c>
      <c r="L755" s="85">
        <v>32446</v>
      </c>
      <c r="M755" s="80">
        <v>0</v>
      </c>
      <c r="N755" s="80">
        <v>7.5</v>
      </c>
      <c r="O755" s="80" t="s">
        <v>384</v>
      </c>
      <c r="P755" s="80" t="s">
        <v>1844</v>
      </c>
      <c r="Q755" s="80" t="s">
        <v>649</v>
      </c>
      <c r="R755" s="85">
        <f t="shared" si="143"/>
        <v>97338</v>
      </c>
      <c r="S755" s="85">
        <f t="shared" si="144"/>
        <v>0</v>
      </c>
      <c r="T755" s="85">
        <f t="shared" si="145"/>
        <v>97338</v>
      </c>
      <c r="U755" s="80">
        <f t="shared" si="146"/>
        <v>7300.3499999999995</v>
      </c>
      <c r="V755" s="85">
        <f t="shared" si="147"/>
        <v>104638.35</v>
      </c>
      <c r="W755" s="81">
        <v>7.4999999999999997E-2</v>
      </c>
      <c r="X755" s="85">
        <f t="shared" si="155"/>
        <v>7300.3499999999995</v>
      </c>
      <c r="Y755" s="80">
        <v>2000</v>
      </c>
      <c r="Z755" s="85">
        <f t="shared" si="153"/>
        <v>106638.35</v>
      </c>
      <c r="AA755" s="80" t="str" cm="1">
        <f t="array" ref="AA755">_xlfn.IFS(V755&gt;=150000,"High Cost",V755&gt;=0,"Normal Cost")</f>
        <v>Normal Cost</v>
      </c>
      <c r="AB755" s="85">
        <f t="shared" si="148"/>
        <v>10463.835000000001</v>
      </c>
      <c r="AC755" s="84">
        <f t="shared" si="149"/>
        <v>94174.514999999999</v>
      </c>
      <c r="AD755" s="80" t="str" cm="1">
        <f t="array" ref="AD755">_xlfn.IFS(E755&gt;=60,"Senior ",E755&gt;=18,"Adult",E755&gt;=0,"Child")</f>
        <v>Adult</v>
      </c>
      <c r="AE755" s="80" t="str">
        <f t="shared" si="150"/>
        <v>July</v>
      </c>
      <c r="AF755" s="80" t="str">
        <f t="shared" si="151"/>
        <v>00754</v>
      </c>
      <c r="AG755" s="80" t="str">
        <f t="shared" si="152"/>
        <v>Aisha-Female</v>
      </c>
      <c r="AH755" s="85">
        <f t="shared" si="154"/>
        <v>112153.55602395827</v>
      </c>
    </row>
    <row r="756" spans="1:34" x14ac:dyDescent="0.3">
      <c r="A756" s="83">
        <v>45825</v>
      </c>
      <c r="B756" s="80" t="s">
        <v>2629</v>
      </c>
      <c r="C756" s="80" t="s">
        <v>106</v>
      </c>
      <c r="D756" s="80" t="s">
        <v>1831</v>
      </c>
      <c r="E756" s="80">
        <v>53</v>
      </c>
      <c r="F756" s="80" t="s">
        <v>1855</v>
      </c>
      <c r="G756" s="80" t="s">
        <v>1878</v>
      </c>
      <c r="H756" s="80" t="s">
        <v>1857</v>
      </c>
      <c r="I756" s="80" t="s">
        <v>1835</v>
      </c>
      <c r="J756" s="80" t="s">
        <v>1858</v>
      </c>
      <c r="K756" s="80">
        <v>3</v>
      </c>
      <c r="L756" s="85">
        <v>24946</v>
      </c>
      <c r="M756" s="80">
        <v>10</v>
      </c>
      <c r="N756" s="80">
        <v>7.5</v>
      </c>
      <c r="O756" s="80" t="s">
        <v>372</v>
      </c>
      <c r="P756" s="80" t="s">
        <v>1852</v>
      </c>
      <c r="Q756" s="80" t="s">
        <v>636</v>
      </c>
      <c r="R756" s="85">
        <f t="shared" si="143"/>
        <v>74838</v>
      </c>
      <c r="S756" s="85">
        <f t="shared" si="144"/>
        <v>7483.8</v>
      </c>
      <c r="T756" s="85">
        <f t="shared" si="145"/>
        <v>67354.2</v>
      </c>
      <c r="U756" s="80">
        <f t="shared" si="146"/>
        <v>5051.5649999999996</v>
      </c>
      <c r="V756" s="85">
        <f t="shared" si="147"/>
        <v>72405.764999999999</v>
      </c>
      <c r="W756" s="81">
        <v>7.4999999999999997E-2</v>
      </c>
      <c r="X756" s="85">
        <f t="shared" si="155"/>
        <v>5051.5649999999996</v>
      </c>
      <c r="Y756" s="80">
        <v>2000</v>
      </c>
      <c r="Z756" s="85">
        <f t="shared" si="153"/>
        <v>74405.764999999999</v>
      </c>
      <c r="AA756" s="80" t="str" cm="1">
        <f t="array" ref="AA756">_xlfn.IFS(V756&gt;=150000,"High Cost",V756&gt;=0,"Normal Cost")</f>
        <v>Normal Cost</v>
      </c>
      <c r="AB756" s="85">
        <f t="shared" si="148"/>
        <v>0</v>
      </c>
      <c r="AC756" s="84">
        <f t="shared" si="149"/>
        <v>72405.764999999999</v>
      </c>
      <c r="AD756" s="80" t="str" cm="1">
        <f t="array" ref="AD756">_xlfn.IFS(E756&gt;=60,"Senior ",E756&gt;=18,"Adult",E756&gt;=0,"Child")</f>
        <v>Adult</v>
      </c>
      <c r="AE756" s="80" t="str">
        <f t="shared" si="150"/>
        <v>June</v>
      </c>
      <c r="AF756" s="80" t="str">
        <f t="shared" si="151"/>
        <v>00755</v>
      </c>
      <c r="AG756" s="80" t="str">
        <f t="shared" si="152"/>
        <v>Aisha-Female</v>
      </c>
      <c r="AH756" s="85">
        <f t="shared" si="154"/>
        <v>112153.55602395827</v>
      </c>
    </row>
    <row r="757" spans="1:34" x14ac:dyDescent="0.3">
      <c r="A757" s="83">
        <v>45850</v>
      </c>
      <c r="B757" s="80" t="s">
        <v>2630</v>
      </c>
      <c r="C757" s="80" t="s">
        <v>1882</v>
      </c>
      <c r="D757" s="80" t="s">
        <v>1847</v>
      </c>
      <c r="E757" s="80">
        <v>58</v>
      </c>
      <c r="F757" s="80" t="s">
        <v>1855</v>
      </c>
      <c r="G757" s="80" t="s">
        <v>1856</v>
      </c>
      <c r="H757" s="80" t="s">
        <v>1857</v>
      </c>
      <c r="I757" s="80" t="s">
        <v>1835</v>
      </c>
      <c r="J757" s="80" t="s">
        <v>1858</v>
      </c>
      <c r="K757" s="80">
        <v>2</v>
      </c>
      <c r="L757" s="85">
        <v>37888</v>
      </c>
      <c r="M757" s="80">
        <v>5</v>
      </c>
      <c r="N757" s="80">
        <v>7.5</v>
      </c>
      <c r="O757" s="80" t="s">
        <v>384</v>
      </c>
      <c r="P757" s="80" t="s">
        <v>1852</v>
      </c>
      <c r="Q757" s="80" t="s">
        <v>643</v>
      </c>
      <c r="R757" s="85">
        <f t="shared" si="143"/>
        <v>75776</v>
      </c>
      <c r="S757" s="85">
        <f t="shared" si="144"/>
        <v>3788.8</v>
      </c>
      <c r="T757" s="85">
        <f t="shared" si="145"/>
        <v>71987.199999999997</v>
      </c>
      <c r="U757" s="80">
        <f t="shared" si="146"/>
        <v>5399.04</v>
      </c>
      <c r="V757" s="85">
        <f t="shared" si="147"/>
        <v>77386.239999999991</v>
      </c>
      <c r="W757" s="81">
        <v>7.4999999999999997E-2</v>
      </c>
      <c r="X757" s="85">
        <f t="shared" si="155"/>
        <v>5399.04</v>
      </c>
      <c r="Y757" s="80">
        <v>2000</v>
      </c>
      <c r="Z757" s="85">
        <f t="shared" si="153"/>
        <v>79386.239999999991</v>
      </c>
      <c r="AA757" s="80" t="str" cm="1">
        <f t="array" ref="AA757">_xlfn.IFS(V757&gt;=150000,"High Cost",V757&gt;=0,"Normal Cost")</f>
        <v>Normal Cost</v>
      </c>
      <c r="AB757" s="85">
        <f t="shared" si="148"/>
        <v>0</v>
      </c>
      <c r="AC757" s="84">
        <f t="shared" si="149"/>
        <v>77386.239999999991</v>
      </c>
      <c r="AD757" s="80" t="str" cm="1">
        <f t="array" ref="AD757">_xlfn.IFS(E757&gt;=60,"Senior ",E757&gt;=18,"Adult",E757&gt;=0,"Child")</f>
        <v>Adult</v>
      </c>
      <c r="AE757" s="80" t="str">
        <f t="shared" si="150"/>
        <v>July</v>
      </c>
      <c r="AF757" s="80" t="str">
        <f t="shared" si="151"/>
        <v>00756</v>
      </c>
      <c r="AG757" s="80" t="str">
        <f t="shared" si="152"/>
        <v>Ifeanyi-Male</v>
      </c>
      <c r="AH757" s="85">
        <f t="shared" si="154"/>
        <v>112153.55602395827</v>
      </c>
    </row>
    <row r="758" spans="1:34" x14ac:dyDescent="0.3">
      <c r="A758" s="83">
        <v>45815</v>
      </c>
      <c r="B758" s="80" t="s">
        <v>2631</v>
      </c>
      <c r="C758" s="80" t="s">
        <v>1871</v>
      </c>
      <c r="D758" s="80" t="s">
        <v>1847</v>
      </c>
      <c r="E758" s="80">
        <v>39</v>
      </c>
      <c r="F758" s="80" t="s">
        <v>1864</v>
      </c>
      <c r="G758" s="80" t="s">
        <v>1865</v>
      </c>
      <c r="H758" s="80" t="s">
        <v>1842</v>
      </c>
      <c r="I758" s="80" t="s">
        <v>1866</v>
      </c>
      <c r="J758" s="80" t="s">
        <v>1836</v>
      </c>
      <c r="K758" s="80">
        <v>1</v>
      </c>
      <c r="L758" s="85">
        <v>39446</v>
      </c>
      <c r="M758" s="80">
        <v>15</v>
      </c>
      <c r="N758" s="80">
        <v>7.5</v>
      </c>
      <c r="O758" s="80" t="s">
        <v>384</v>
      </c>
      <c r="P758" s="80" t="s">
        <v>1844</v>
      </c>
      <c r="Q758" s="80" t="s">
        <v>665</v>
      </c>
      <c r="R758" s="85">
        <f t="shared" si="143"/>
        <v>39446</v>
      </c>
      <c r="S758" s="85">
        <f t="shared" si="144"/>
        <v>5916.9</v>
      </c>
      <c r="T758" s="85">
        <f t="shared" si="145"/>
        <v>33529.1</v>
      </c>
      <c r="U758" s="80">
        <f t="shared" si="146"/>
        <v>2514.6824999999999</v>
      </c>
      <c r="V758" s="85">
        <f t="shared" si="147"/>
        <v>36043.782500000001</v>
      </c>
      <c r="W758" s="81">
        <v>7.4999999999999997E-2</v>
      </c>
      <c r="X758" s="85">
        <f t="shared" si="155"/>
        <v>2514.6824999999999</v>
      </c>
      <c r="Y758" s="80">
        <v>2000</v>
      </c>
      <c r="Z758" s="85">
        <f t="shared" si="153"/>
        <v>38043.782500000001</v>
      </c>
      <c r="AA758" s="80" t="str" cm="1">
        <f t="array" ref="AA758">_xlfn.IFS(V758&gt;=150000,"High Cost",V758&gt;=0,"Normal Cost")</f>
        <v>Normal Cost</v>
      </c>
      <c r="AB758" s="85">
        <f t="shared" si="148"/>
        <v>3604.3782500000002</v>
      </c>
      <c r="AC758" s="84">
        <f t="shared" si="149"/>
        <v>32439.40425</v>
      </c>
      <c r="AD758" s="80" t="str" cm="1">
        <f t="array" ref="AD758">_xlfn.IFS(E758&gt;=60,"Senior ",E758&gt;=18,"Adult",E758&gt;=0,"Child")</f>
        <v>Adult</v>
      </c>
      <c r="AE758" s="80" t="str">
        <f t="shared" si="150"/>
        <v>June</v>
      </c>
      <c r="AF758" s="80" t="str">
        <f t="shared" si="151"/>
        <v>00757</v>
      </c>
      <c r="AG758" s="80" t="str">
        <f t="shared" si="152"/>
        <v>Farouk-Male</v>
      </c>
      <c r="AH758" s="85">
        <f t="shared" si="154"/>
        <v>112153.55602395827</v>
      </c>
    </row>
    <row r="759" spans="1:34" x14ac:dyDescent="0.3">
      <c r="A759" s="83">
        <v>45833</v>
      </c>
      <c r="B759" s="80" t="s">
        <v>2632</v>
      </c>
      <c r="C759" s="80" t="s">
        <v>1830</v>
      </c>
      <c r="D759" s="80" t="s">
        <v>1847</v>
      </c>
      <c r="E759" s="80">
        <v>82</v>
      </c>
      <c r="F759" s="80" t="s">
        <v>1864</v>
      </c>
      <c r="G759" s="80" t="s">
        <v>1868</v>
      </c>
      <c r="H759" s="80" t="s">
        <v>1869</v>
      </c>
      <c r="I759" s="80" t="s">
        <v>1866</v>
      </c>
      <c r="J759" s="80" t="s">
        <v>1858</v>
      </c>
      <c r="K759" s="80">
        <v>2</v>
      </c>
      <c r="L759" s="85">
        <v>62936</v>
      </c>
      <c r="M759" s="80">
        <v>0</v>
      </c>
      <c r="N759" s="80">
        <v>7.5</v>
      </c>
      <c r="O759" s="80" t="s">
        <v>372</v>
      </c>
      <c r="P759" s="80" t="s">
        <v>1844</v>
      </c>
      <c r="Q759" s="80" t="s">
        <v>636</v>
      </c>
      <c r="R759" s="85">
        <f t="shared" si="143"/>
        <v>125872</v>
      </c>
      <c r="S759" s="85">
        <f t="shared" si="144"/>
        <v>0</v>
      </c>
      <c r="T759" s="85">
        <f t="shared" si="145"/>
        <v>125872</v>
      </c>
      <c r="U759" s="80">
        <f t="shared" si="146"/>
        <v>9440.4</v>
      </c>
      <c r="V759" s="85">
        <f t="shared" si="147"/>
        <v>135312.4</v>
      </c>
      <c r="W759" s="81">
        <v>7.4999999999999997E-2</v>
      </c>
      <c r="X759" s="85">
        <f t="shared" si="155"/>
        <v>9440.4</v>
      </c>
      <c r="Y759" s="80">
        <v>2000</v>
      </c>
      <c r="Z759" s="85">
        <f t="shared" si="153"/>
        <v>137312.4</v>
      </c>
      <c r="AA759" s="80" t="str" cm="1">
        <f t="array" ref="AA759">_xlfn.IFS(V759&gt;=150000,"High Cost",V759&gt;=0,"Normal Cost")</f>
        <v>Normal Cost</v>
      </c>
      <c r="AB759" s="85">
        <f t="shared" si="148"/>
        <v>13531.24</v>
      </c>
      <c r="AC759" s="84">
        <f t="shared" si="149"/>
        <v>121781.15999999999</v>
      </c>
      <c r="AD759" s="80" t="str" cm="1">
        <f t="array" ref="AD759">_xlfn.IFS(E759&gt;=60,"Senior ",E759&gt;=18,"Adult",E759&gt;=0,"Child")</f>
        <v xml:space="preserve">Senior </v>
      </c>
      <c r="AE759" s="80" t="str">
        <f t="shared" si="150"/>
        <v>June</v>
      </c>
      <c r="AF759" s="80" t="str">
        <f t="shared" si="151"/>
        <v>00758</v>
      </c>
      <c r="AG759" s="80" t="str">
        <f t="shared" si="152"/>
        <v>Joy-Male</v>
      </c>
      <c r="AH759" s="85">
        <f t="shared" si="154"/>
        <v>112153.55602395827</v>
      </c>
    </row>
    <row r="760" spans="1:34" x14ac:dyDescent="0.3">
      <c r="A760" s="83">
        <v>45832</v>
      </c>
      <c r="B760" s="80" t="s">
        <v>2633</v>
      </c>
      <c r="C760" s="80" t="s">
        <v>1882</v>
      </c>
      <c r="D760" s="80" t="s">
        <v>1847</v>
      </c>
      <c r="E760" s="80">
        <v>73</v>
      </c>
      <c r="F760" s="80" t="s">
        <v>1840</v>
      </c>
      <c r="G760" s="80" t="s">
        <v>1890</v>
      </c>
      <c r="H760" s="80" t="s">
        <v>1891</v>
      </c>
      <c r="I760" s="80" t="s">
        <v>1835</v>
      </c>
      <c r="J760" s="80" t="s">
        <v>1836</v>
      </c>
      <c r="K760" s="80">
        <v>2</v>
      </c>
      <c r="L760" s="85">
        <v>55145</v>
      </c>
      <c r="M760" s="80">
        <v>0</v>
      </c>
      <c r="N760" s="80">
        <v>7.5</v>
      </c>
      <c r="O760" s="80" t="s">
        <v>384</v>
      </c>
      <c r="P760" s="80" t="s">
        <v>1852</v>
      </c>
      <c r="Q760" s="80" t="s">
        <v>649</v>
      </c>
      <c r="R760" s="85">
        <f t="shared" si="143"/>
        <v>110290</v>
      </c>
      <c r="S760" s="85">
        <f t="shared" si="144"/>
        <v>0</v>
      </c>
      <c r="T760" s="85">
        <f t="shared" si="145"/>
        <v>110290</v>
      </c>
      <c r="U760" s="80">
        <f t="shared" si="146"/>
        <v>8271.75</v>
      </c>
      <c r="V760" s="85">
        <f t="shared" si="147"/>
        <v>118561.75</v>
      </c>
      <c r="W760" s="81">
        <v>7.4999999999999997E-2</v>
      </c>
      <c r="X760" s="85">
        <f t="shared" si="155"/>
        <v>8271.75</v>
      </c>
      <c r="Y760" s="80">
        <v>2000</v>
      </c>
      <c r="Z760" s="85">
        <f t="shared" si="153"/>
        <v>120561.75</v>
      </c>
      <c r="AA760" s="80" t="str" cm="1">
        <f t="array" ref="AA760">_xlfn.IFS(V760&gt;=150000,"High Cost",V760&gt;=0,"Normal Cost")</f>
        <v>Normal Cost</v>
      </c>
      <c r="AB760" s="85">
        <f t="shared" si="148"/>
        <v>0</v>
      </c>
      <c r="AC760" s="84">
        <f t="shared" si="149"/>
        <v>118561.75</v>
      </c>
      <c r="AD760" s="80" t="str" cm="1">
        <f t="array" ref="AD760">_xlfn.IFS(E760&gt;=60,"Senior ",E760&gt;=18,"Adult",E760&gt;=0,"Child")</f>
        <v xml:space="preserve">Senior </v>
      </c>
      <c r="AE760" s="80" t="str">
        <f t="shared" si="150"/>
        <v>June</v>
      </c>
      <c r="AF760" s="80" t="str">
        <f t="shared" si="151"/>
        <v>00759</v>
      </c>
      <c r="AG760" s="80" t="str">
        <f t="shared" si="152"/>
        <v>Ifeanyi-Male</v>
      </c>
      <c r="AH760" s="85">
        <f t="shared" si="154"/>
        <v>112153.55602395827</v>
      </c>
    </row>
    <row r="761" spans="1:34" x14ac:dyDescent="0.3">
      <c r="A761" s="83">
        <v>45854</v>
      </c>
      <c r="B761" s="80" t="s">
        <v>2634</v>
      </c>
      <c r="C761" s="80" t="s">
        <v>1839</v>
      </c>
      <c r="D761" s="80" t="s">
        <v>1831</v>
      </c>
      <c r="E761" s="80">
        <v>43</v>
      </c>
      <c r="F761" s="80" t="s">
        <v>1872</v>
      </c>
      <c r="G761" s="80" t="s">
        <v>1886</v>
      </c>
      <c r="H761" s="80" t="s">
        <v>1887</v>
      </c>
      <c r="I761" s="80" t="s">
        <v>1861</v>
      </c>
      <c r="J761" s="80" t="s">
        <v>1848</v>
      </c>
      <c r="K761" s="80">
        <v>4</v>
      </c>
      <c r="L761" s="85">
        <v>69094</v>
      </c>
      <c r="M761" s="80">
        <v>5</v>
      </c>
      <c r="N761" s="80">
        <v>7.5</v>
      </c>
      <c r="O761" s="80" t="s">
        <v>384</v>
      </c>
      <c r="P761" s="80" t="s">
        <v>1852</v>
      </c>
      <c r="Q761" s="80" t="s">
        <v>649</v>
      </c>
      <c r="R761" s="85">
        <f t="shared" si="143"/>
        <v>276376</v>
      </c>
      <c r="S761" s="85">
        <f t="shared" si="144"/>
        <v>13818.800000000001</v>
      </c>
      <c r="T761" s="85">
        <f t="shared" si="145"/>
        <v>262557.2</v>
      </c>
      <c r="U761" s="80">
        <f t="shared" si="146"/>
        <v>19691.79</v>
      </c>
      <c r="V761" s="85">
        <f t="shared" si="147"/>
        <v>282248.99</v>
      </c>
      <c r="W761" s="81">
        <v>7.4999999999999997E-2</v>
      </c>
      <c r="X761" s="85">
        <f t="shared" si="155"/>
        <v>19691.79</v>
      </c>
      <c r="Y761" s="80">
        <v>2000</v>
      </c>
      <c r="Z761" s="85">
        <f t="shared" si="153"/>
        <v>284248.99</v>
      </c>
      <c r="AA761" s="80" t="str" cm="1">
        <f t="array" ref="AA761">_xlfn.IFS(V761&gt;=150000,"High Cost",V761&gt;=0,"Normal Cost")</f>
        <v>High Cost</v>
      </c>
      <c r="AB761" s="85">
        <f t="shared" si="148"/>
        <v>0</v>
      </c>
      <c r="AC761" s="84">
        <f t="shared" si="149"/>
        <v>282248.99</v>
      </c>
      <c r="AD761" s="80" t="str" cm="1">
        <f t="array" ref="AD761">_xlfn.IFS(E761&gt;=60,"Senior ",E761&gt;=18,"Adult",E761&gt;=0,"Child")</f>
        <v>Adult</v>
      </c>
      <c r="AE761" s="80" t="str">
        <f t="shared" si="150"/>
        <v>July</v>
      </c>
      <c r="AF761" s="80" t="str">
        <f t="shared" si="151"/>
        <v>00760</v>
      </c>
      <c r="AG761" s="80" t="str">
        <f t="shared" si="152"/>
        <v>Bello-Female</v>
      </c>
      <c r="AH761" s="85">
        <f t="shared" si="154"/>
        <v>112153.55602395827</v>
      </c>
    </row>
    <row r="762" spans="1:34" x14ac:dyDescent="0.3">
      <c r="A762" s="83">
        <v>45826</v>
      </c>
      <c r="B762" s="80" t="s">
        <v>2635</v>
      </c>
      <c r="C762" s="80" t="s">
        <v>106</v>
      </c>
      <c r="D762" s="80" t="s">
        <v>1847</v>
      </c>
      <c r="E762" s="80">
        <v>20</v>
      </c>
      <c r="F762" s="80" t="s">
        <v>1855</v>
      </c>
      <c r="G762" s="80" t="s">
        <v>1878</v>
      </c>
      <c r="H762" s="80" t="s">
        <v>1857</v>
      </c>
      <c r="I762" s="80" t="s">
        <v>1835</v>
      </c>
      <c r="J762" s="80" t="s">
        <v>1858</v>
      </c>
      <c r="K762" s="80">
        <v>5</v>
      </c>
      <c r="L762" s="85">
        <v>35754</v>
      </c>
      <c r="M762" s="80">
        <v>5</v>
      </c>
      <c r="N762" s="80">
        <v>7.5</v>
      </c>
      <c r="O762" s="80" t="s">
        <v>372</v>
      </c>
      <c r="P762" s="80" t="s">
        <v>1837</v>
      </c>
      <c r="Q762" s="80" t="s">
        <v>649</v>
      </c>
      <c r="R762" s="85">
        <f t="shared" si="143"/>
        <v>178770</v>
      </c>
      <c r="S762" s="85">
        <f t="shared" si="144"/>
        <v>8938.5</v>
      </c>
      <c r="T762" s="85">
        <f t="shared" si="145"/>
        <v>169831.5</v>
      </c>
      <c r="U762" s="80">
        <f t="shared" si="146"/>
        <v>12737.362499999999</v>
      </c>
      <c r="V762" s="85">
        <f t="shared" si="147"/>
        <v>182568.86249999999</v>
      </c>
      <c r="W762" s="81">
        <v>7.4999999999999997E-2</v>
      </c>
      <c r="X762" s="85">
        <f t="shared" si="155"/>
        <v>12737.362499999999</v>
      </c>
      <c r="Y762" s="80">
        <v>2000</v>
      </c>
      <c r="Z762" s="85">
        <f t="shared" si="153"/>
        <v>184568.86249999999</v>
      </c>
      <c r="AA762" s="80" t="str" cm="1">
        <f t="array" ref="AA762">_xlfn.IFS(V762&gt;=150000,"High Cost",V762&gt;=0,"Normal Cost")</f>
        <v>High Cost</v>
      </c>
      <c r="AB762" s="85">
        <f t="shared" si="148"/>
        <v>0</v>
      </c>
      <c r="AC762" s="84">
        <f t="shared" si="149"/>
        <v>182568.86249999999</v>
      </c>
      <c r="AD762" s="80" t="str" cm="1">
        <f t="array" ref="AD762">_xlfn.IFS(E762&gt;=60,"Senior ",E762&gt;=18,"Adult",E762&gt;=0,"Child")</f>
        <v>Adult</v>
      </c>
      <c r="AE762" s="80" t="str">
        <f t="shared" si="150"/>
        <v>June</v>
      </c>
      <c r="AF762" s="80" t="str">
        <f t="shared" si="151"/>
        <v>00761</v>
      </c>
      <c r="AG762" s="80" t="str">
        <f t="shared" si="152"/>
        <v>Aisha-Male</v>
      </c>
      <c r="AH762" s="85">
        <f t="shared" si="154"/>
        <v>112153.55602395827</v>
      </c>
    </row>
    <row r="763" spans="1:34" x14ac:dyDescent="0.3">
      <c r="A763" s="83">
        <v>45855</v>
      </c>
      <c r="B763" s="80" t="s">
        <v>2636</v>
      </c>
      <c r="C763" s="80" t="s">
        <v>1863</v>
      </c>
      <c r="D763" s="80" t="s">
        <v>1831</v>
      </c>
      <c r="E763" s="80">
        <v>14</v>
      </c>
      <c r="F763" s="80" t="s">
        <v>1832</v>
      </c>
      <c r="G763" s="80" t="s">
        <v>1860</v>
      </c>
      <c r="H763" s="80" t="s">
        <v>1834</v>
      </c>
      <c r="I763" s="80" t="s">
        <v>1851</v>
      </c>
      <c r="J763" s="80" t="s">
        <v>1858</v>
      </c>
      <c r="K763" s="80">
        <v>2</v>
      </c>
      <c r="L763" s="85">
        <v>33436</v>
      </c>
      <c r="M763" s="80">
        <v>5</v>
      </c>
      <c r="N763" s="80">
        <v>7.5</v>
      </c>
      <c r="O763" s="80" t="s">
        <v>384</v>
      </c>
      <c r="P763" s="80" t="s">
        <v>1837</v>
      </c>
      <c r="Q763" s="80" t="s">
        <v>636</v>
      </c>
      <c r="R763" s="85">
        <f t="shared" si="143"/>
        <v>66872</v>
      </c>
      <c r="S763" s="85">
        <f t="shared" si="144"/>
        <v>3343.6000000000004</v>
      </c>
      <c r="T763" s="85">
        <f t="shared" si="145"/>
        <v>63528.4</v>
      </c>
      <c r="U763" s="80">
        <f t="shared" si="146"/>
        <v>4764.63</v>
      </c>
      <c r="V763" s="85">
        <f t="shared" si="147"/>
        <v>68293.03</v>
      </c>
      <c r="W763" s="81">
        <v>7.4999999999999997E-2</v>
      </c>
      <c r="X763" s="85">
        <f t="shared" si="155"/>
        <v>4764.63</v>
      </c>
      <c r="Y763" s="80">
        <v>2000</v>
      </c>
      <c r="Z763" s="85">
        <f t="shared" si="153"/>
        <v>70293.03</v>
      </c>
      <c r="AA763" s="80" t="str" cm="1">
        <f t="array" ref="AA763">_xlfn.IFS(V763&gt;=150000,"High Cost",V763&gt;=0,"Normal Cost")</f>
        <v>Normal Cost</v>
      </c>
      <c r="AB763" s="85">
        <f t="shared" si="148"/>
        <v>0</v>
      </c>
      <c r="AC763" s="84">
        <f t="shared" si="149"/>
        <v>68293.03</v>
      </c>
      <c r="AD763" s="80" t="str" cm="1">
        <f t="array" ref="AD763">_xlfn.IFS(E763&gt;=60,"Senior ",E763&gt;=18,"Adult",E763&gt;=0,"Child")</f>
        <v>Child</v>
      </c>
      <c r="AE763" s="80" t="str">
        <f t="shared" si="150"/>
        <v>July</v>
      </c>
      <c r="AF763" s="80" t="str">
        <f t="shared" si="151"/>
        <v>00762</v>
      </c>
      <c r="AG763" s="80" t="str">
        <f t="shared" si="152"/>
        <v>Esther-Female</v>
      </c>
      <c r="AH763" s="85">
        <f t="shared" si="154"/>
        <v>112153.55602395827</v>
      </c>
    </row>
    <row r="764" spans="1:34" x14ac:dyDescent="0.3">
      <c r="A764" s="83">
        <v>45843</v>
      </c>
      <c r="B764" s="80" t="s">
        <v>2637</v>
      </c>
      <c r="C764" s="80" t="s">
        <v>106</v>
      </c>
      <c r="D764" s="80" t="s">
        <v>1831</v>
      </c>
      <c r="E764" s="80">
        <v>48</v>
      </c>
      <c r="F764" s="80" t="s">
        <v>1855</v>
      </c>
      <c r="G764" s="80" t="s">
        <v>1878</v>
      </c>
      <c r="H764" s="80" t="s">
        <v>1857</v>
      </c>
      <c r="I764" s="80" t="s">
        <v>1851</v>
      </c>
      <c r="J764" s="80" t="s">
        <v>1836</v>
      </c>
      <c r="K764" s="80">
        <v>1</v>
      </c>
      <c r="L764" s="85">
        <v>34232</v>
      </c>
      <c r="M764" s="80">
        <v>15</v>
      </c>
      <c r="N764" s="80">
        <v>7.5</v>
      </c>
      <c r="O764" s="80" t="s">
        <v>372</v>
      </c>
      <c r="P764" s="80" t="s">
        <v>1844</v>
      </c>
      <c r="Q764" s="80" t="s">
        <v>643</v>
      </c>
      <c r="R764" s="85">
        <f t="shared" si="143"/>
        <v>34232</v>
      </c>
      <c r="S764" s="85">
        <f t="shared" si="144"/>
        <v>5134.8</v>
      </c>
      <c r="T764" s="85">
        <f t="shared" si="145"/>
        <v>29097.200000000001</v>
      </c>
      <c r="U764" s="80">
        <f t="shared" si="146"/>
        <v>2182.29</v>
      </c>
      <c r="V764" s="85">
        <f t="shared" si="147"/>
        <v>31279.49</v>
      </c>
      <c r="W764" s="81">
        <v>7.4999999999999997E-2</v>
      </c>
      <c r="X764" s="85">
        <f t="shared" si="155"/>
        <v>2182.29</v>
      </c>
      <c r="Y764" s="80">
        <v>2000</v>
      </c>
      <c r="Z764" s="85">
        <f t="shared" si="153"/>
        <v>33279.490000000005</v>
      </c>
      <c r="AA764" s="80" t="str" cm="1">
        <f t="array" ref="AA764">_xlfn.IFS(V764&gt;=150000,"High Cost",V764&gt;=0,"Normal Cost")</f>
        <v>Normal Cost</v>
      </c>
      <c r="AB764" s="85">
        <f t="shared" si="148"/>
        <v>3127.9490000000005</v>
      </c>
      <c r="AC764" s="84">
        <f t="shared" si="149"/>
        <v>28151.541000000001</v>
      </c>
      <c r="AD764" s="80" t="str" cm="1">
        <f t="array" ref="AD764">_xlfn.IFS(E764&gt;=60,"Senior ",E764&gt;=18,"Adult",E764&gt;=0,"Child")</f>
        <v>Adult</v>
      </c>
      <c r="AE764" s="80" t="str">
        <f t="shared" si="150"/>
        <v>July</v>
      </c>
      <c r="AF764" s="80" t="str">
        <f t="shared" si="151"/>
        <v>00763</v>
      </c>
      <c r="AG764" s="80" t="str">
        <f t="shared" si="152"/>
        <v>Aisha-Female</v>
      </c>
      <c r="AH764" s="85">
        <f t="shared" si="154"/>
        <v>112153.55602395827</v>
      </c>
    </row>
    <row r="765" spans="1:34" x14ac:dyDescent="0.3">
      <c r="A765" s="83">
        <v>45857</v>
      </c>
      <c r="B765" s="80" t="s">
        <v>2638</v>
      </c>
      <c r="C765" s="80" t="s">
        <v>1839</v>
      </c>
      <c r="D765" s="80" t="s">
        <v>1847</v>
      </c>
      <c r="E765" s="80">
        <v>28</v>
      </c>
      <c r="F765" s="80" t="s">
        <v>1840</v>
      </c>
      <c r="G765" s="80" t="s">
        <v>1890</v>
      </c>
      <c r="H765" s="80" t="s">
        <v>1891</v>
      </c>
      <c r="I765" s="80" t="s">
        <v>1866</v>
      </c>
      <c r="J765" s="80" t="s">
        <v>1858</v>
      </c>
      <c r="K765" s="80">
        <v>1</v>
      </c>
      <c r="L765" s="85">
        <v>56664</v>
      </c>
      <c r="M765" s="80">
        <v>15</v>
      </c>
      <c r="N765" s="80">
        <v>7.5</v>
      </c>
      <c r="O765" s="80" t="s">
        <v>392</v>
      </c>
      <c r="P765" s="80" t="s">
        <v>1844</v>
      </c>
      <c r="Q765" s="80" t="s">
        <v>649</v>
      </c>
      <c r="R765" s="85">
        <f t="shared" si="143"/>
        <v>56664</v>
      </c>
      <c r="S765" s="85">
        <f t="shared" si="144"/>
        <v>8499.6</v>
      </c>
      <c r="T765" s="85">
        <f t="shared" si="145"/>
        <v>48164.4</v>
      </c>
      <c r="U765" s="80">
        <f t="shared" si="146"/>
        <v>3612.33</v>
      </c>
      <c r="V765" s="85">
        <f t="shared" si="147"/>
        <v>51776.73</v>
      </c>
      <c r="W765" s="81">
        <v>7.4999999999999997E-2</v>
      </c>
      <c r="X765" s="85">
        <f t="shared" si="155"/>
        <v>3612.33</v>
      </c>
      <c r="Y765" s="80">
        <v>2000</v>
      </c>
      <c r="Z765" s="85">
        <f t="shared" si="153"/>
        <v>53776.73</v>
      </c>
      <c r="AA765" s="80" t="str" cm="1">
        <f t="array" ref="AA765">_xlfn.IFS(V765&gt;=150000,"High Cost",V765&gt;=0,"Normal Cost")</f>
        <v>Normal Cost</v>
      </c>
      <c r="AB765" s="85">
        <f t="shared" si="148"/>
        <v>5177.6730000000007</v>
      </c>
      <c r="AC765" s="84">
        <f t="shared" si="149"/>
        <v>46599.057000000001</v>
      </c>
      <c r="AD765" s="80" t="str" cm="1">
        <f t="array" ref="AD765">_xlfn.IFS(E765&gt;=60,"Senior ",E765&gt;=18,"Adult",E765&gt;=0,"Child")</f>
        <v>Adult</v>
      </c>
      <c r="AE765" s="80" t="str">
        <f t="shared" si="150"/>
        <v>July</v>
      </c>
      <c r="AF765" s="80" t="str">
        <f t="shared" si="151"/>
        <v>00764</v>
      </c>
      <c r="AG765" s="80" t="str">
        <f t="shared" si="152"/>
        <v>Bello-Male</v>
      </c>
      <c r="AH765" s="85">
        <f t="shared" si="154"/>
        <v>112153.55602395827</v>
      </c>
    </row>
    <row r="766" spans="1:34" x14ac:dyDescent="0.3">
      <c r="A766" s="83">
        <v>45854</v>
      </c>
      <c r="B766" s="80" t="s">
        <v>2639</v>
      </c>
      <c r="C766" s="80" t="s">
        <v>1871</v>
      </c>
      <c r="D766" s="80" t="s">
        <v>1831</v>
      </c>
      <c r="E766" s="80">
        <v>25</v>
      </c>
      <c r="F766" s="80" t="s">
        <v>1872</v>
      </c>
      <c r="G766" s="80" t="s">
        <v>1886</v>
      </c>
      <c r="H766" s="80" t="s">
        <v>1887</v>
      </c>
      <c r="I766" s="80" t="s">
        <v>1851</v>
      </c>
      <c r="J766" s="80" t="s">
        <v>1848</v>
      </c>
      <c r="K766" s="80">
        <v>4</v>
      </c>
      <c r="L766" s="85">
        <v>19316</v>
      </c>
      <c r="M766" s="80">
        <v>15</v>
      </c>
      <c r="N766" s="80">
        <v>7.5</v>
      </c>
      <c r="O766" s="80" t="s">
        <v>384</v>
      </c>
      <c r="P766" s="80" t="s">
        <v>1852</v>
      </c>
      <c r="Q766" s="80" t="s">
        <v>643</v>
      </c>
      <c r="R766" s="85">
        <f t="shared" si="143"/>
        <v>77264</v>
      </c>
      <c r="S766" s="85">
        <f t="shared" si="144"/>
        <v>11589.6</v>
      </c>
      <c r="T766" s="85">
        <f t="shared" si="145"/>
        <v>65674.399999999994</v>
      </c>
      <c r="U766" s="80">
        <f t="shared" si="146"/>
        <v>4925.579999999999</v>
      </c>
      <c r="V766" s="85">
        <f t="shared" si="147"/>
        <v>70599.98</v>
      </c>
      <c r="W766" s="81">
        <v>7.4999999999999997E-2</v>
      </c>
      <c r="X766" s="85">
        <f t="shared" si="155"/>
        <v>4925.579999999999</v>
      </c>
      <c r="Y766" s="80">
        <v>2000</v>
      </c>
      <c r="Z766" s="85">
        <f t="shared" si="153"/>
        <v>72599.98</v>
      </c>
      <c r="AA766" s="80" t="str" cm="1">
        <f t="array" ref="AA766">_xlfn.IFS(V766&gt;=150000,"High Cost",V766&gt;=0,"Normal Cost")</f>
        <v>Normal Cost</v>
      </c>
      <c r="AB766" s="85">
        <f t="shared" si="148"/>
        <v>0</v>
      </c>
      <c r="AC766" s="84">
        <f t="shared" si="149"/>
        <v>70599.98</v>
      </c>
      <c r="AD766" s="80" t="str" cm="1">
        <f t="array" ref="AD766">_xlfn.IFS(E766&gt;=60,"Senior ",E766&gt;=18,"Adult",E766&gt;=0,"Child")</f>
        <v>Adult</v>
      </c>
      <c r="AE766" s="80" t="str">
        <f t="shared" si="150"/>
        <v>July</v>
      </c>
      <c r="AF766" s="80" t="str">
        <f t="shared" si="151"/>
        <v>00765</v>
      </c>
      <c r="AG766" s="80" t="str">
        <f t="shared" si="152"/>
        <v>Farouk-Female</v>
      </c>
      <c r="AH766" s="85">
        <f t="shared" si="154"/>
        <v>112153.55602395827</v>
      </c>
    </row>
    <row r="767" spans="1:34" x14ac:dyDescent="0.3">
      <c r="A767" s="83">
        <v>45825</v>
      </c>
      <c r="B767" s="80" t="s">
        <v>2640</v>
      </c>
      <c r="C767" s="80" t="s">
        <v>1830</v>
      </c>
      <c r="D767" s="80" t="s">
        <v>1847</v>
      </c>
      <c r="E767" s="80">
        <v>17</v>
      </c>
      <c r="F767" s="80" t="s">
        <v>1855</v>
      </c>
      <c r="G767" s="80" t="s">
        <v>1878</v>
      </c>
      <c r="H767" s="80" t="s">
        <v>1857</v>
      </c>
      <c r="I767" s="80" t="s">
        <v>1835</v>
      </c>
      <c r="J767" s="80" t="s">
        <v>1848</v>
      </c>
      <c r="K767" s="80">
        <v>4</v>
      </c>
      <c r="L767" s="85">
        <v>28394</v>
      </c>
      <c r="M767" s="80">
        <v>10</v>
      </c>
      <c r="N767" s="80">
        <v>7.5</v>
      </c>
      <c r="O767" s="80" t="s">
        <v>372</v>
      </c>
      <c r="P767" s="80" t="s">
        <v>1852</v>
      </c>
      <c r="Q767" s="80" t="s">
        <v>643</v>
      </c>
      <c r="R767" s="85">
        <f t="shared" si="143"/>
        <v>113576</v>
      </c>
      <c r="S767" s="85">
        <f t="shared" si="144"/>
        <v>11357.6</v>
      </c>
      <c r="T767" s="85">
        <f t="shared" si="145"/>
        <v>102218.4</v>
      </c>
      <c r="U767" s="80">
        <f t="shared" si="146"/>
        <v>7666.3799999999992</v>
      </c>
      <c r="V767" s="85">
        <f t="shared" si="147"/>
        <v>109884.78</v>
      </c>
      <c r="W767" s="81">
        <v>7.4999999999999997E-2</v>
      </c>
      <c r="X767" s="85">
        <f t="shared" si="155"/>
        <v>7666.3799999999992</v>
      </c>
      <c r="Y767" s="80">
        <v>2000</v>
      </c>
      <c r="Z767" s="85">
        <f t="shared" si="153"/>
        <v>111884.78</v>
      </c>
      <c r="AA767" s="80" t="str" cm="1">
        <f t="array" ref="AA767">_xlfn.IFS(V767&gt;=150000,"High Cost",V767&gt;=0,"Normal Cost")</f>
        <v>Normal Cost</v>
      </c>
      <c r="AB767" s="85">
        <f t="shared" si="148"/>
        <v>0</v>
      </c>
      <c r="AC767" s="84">
        <f t="shared" si="149"/>
        <v>109884.78</v>
      </c>
      <c r="AD767" s="80" t="str" cm="1">
        <f t="array" ref="AD767">_xlfn.IFS(E767&gt;=60,"Senior ",E767&gt;=18,"Adult",E767&gt;=0,"Child")</f>
        <v>Child</v>
      </c>
      <c r="AE767" s="80" t="str">
        <f t="shared" si="150"/>
        <v>June</v>
      </c>
      <c r="AF767" s="80" t="str">
        <f t="shared" si="151"/>
        <v>00766</v>
      </c>
      <c r="AG767" s="80" t="str">
        <f t="shared" si="152"/>
        <v>Joy-Male</v>
      </c>
      <c r="AH767" s="85">
        <f t="shared" si="154"/>
        <v>112153.55602395827</v>
      </c>
    </row>
    <row r="768" spans="1:34" x14ac:dyDescent="0.3">
      <c r="A768" s="83">
        <v>45856</v>
      </c>
      <c r="B768" s="80" t="s">
        <v>2641</v>
      </c>
      <c r="C768" s="80" t="s">
        <v>1884</v>
      </c>
      <c r="D768" s="80" t="s">
        <v>1847</v>
      </c>
      <c r="E768" s="80">
        <v>63</v>
      </c>
      <c r="F768" s="80" t="s">
        <v>1840</v>
      </c>
      <c r="G768" s="80" t="s">
        <v>1890</v>
      </c>
      <c r="H768" s="80" t="s">
        <v>1891</v>
      </c>
      <c r="I768" s="80" t="s">
        <v>1835</v>
      </c>
      <c r="J768" s="80" t="s">
        <v>1836</v>
      </c>
      <c r="K768" s="80">
        <v>3</v>
      </c>
      <c r="L768" s="85">
        <v>20745</v>
      </c>
      <c r="M768" s="80">
        <v>0</v>
      </c>
      <c r="N768" s="80">
        <v>7.5</v>
      </c>
      <c r="O768" s="80" t="s">
        <v>384</v>
      </c>
      <c r="P768" s="80" t="s">
        <v>1852</v>
      </c>
      <c r="Q768" s="80" t="s">
        <v>636</v>
      </c>
      <c r="R768" s="85">
        <f t="shared" si="143"/>
        <v>62235</v>
      </c>
      <c r="S768" s="85">
        <f t="shared" si="144"/>
        <v>0</v>
      </c>
      <c r="T768" s="85">
        <f t="shared" si="145"/>
        <v>62235</v>
      </c>
      <c r="U768" s="80">
        <f t="shared" si="146"/>
        <v>4667.625</v>
      </c>
      <c r="V768" s="85">
        <f t="shared" si="147"/>
        <v>66902.625</v>
      </c>
      <c r="W768" s="81">
        <v>7.4999999999999997E-2</v>
      </c>
      <c r="X768" s="85">
        <f t="shared" si="155"/>
        <v>4667.625</v>
      </c>
      <c r="Y768" s="80">
        <v>2000</v>
      </c>
      <c r="Z768" s="85">
        <f t="shared" si="153"/>
        <v>68902.625</v>
      </c>
      <c r="AA768" s="80" t="str" cm="1">
        <f t="array" ref="AA768">_xlfn.IFS(V768&gt;=150000,"High Cost",V768&gt;=0,"Normal Cost")</f>
        <v>Normal Cost</v>
      </c>
      <c r="AB768" s="85">
        <f t="shared" si="148"/>
        <v>0</v>
      </c>
      <c r="AC768" s="84">
        <f t="shared" si="149"/>
        <v>66902.625</v>
      </c>
      <c r="AD768" s="80" t="str" cm="1">
        <f t="array" ref="AD768">_xlfn.IFS(E768&gt;=60,"Senior ",E768&gt;=18,"Adult",E768&gt;=0,"Child")</f>
        <v xml:space="preserve">Senior </v>
      </c>
      <c r="AE768" s="80" t="str">
        <f t="shared" si="150"/>
        <v>July</v>
      </c>
      <c r="AF768" s="80" t="str">
        <f t="shared" si="151"/>
        <v>00767</v>
      </c>
      <c r="AG768" s="80" t="str">
        <f t="shared" si="152"/>
        <v>Kabir-Male</v>
      </c>
      <c r="AH768" s="85">
        <f t="shared" si="154"/>
        <v>112153.55602395827</v>
      </c>
    </row>
    <row r="769" spans="1:34" x14ac:dyDescent="0.3">
      <c r="A769" s="83">
        <v>45853</v>
      </c>
      <c r="B769" s="80" t="s">
        <v>2642</v>
      </c>
      <c r="C769" s="80" t="s">
        <v>1871</v>
      </c>
      <c r="D769" s="80" t="s">
        <v>1847</v>
      </c>
      <c r="E769" s="80">
        <v>43</v>
      </c>
      <c r="F769" s="80" t="s">
        <v>1864</v>
      </c>
      <c r="G769" s="80" t="s">
        <v>1868</v>
      </c>
      <c r="H769" s="80" t="s">
        <v>1869</v>
      </c>
      <c r="I769" s="80" t="s">
        <v>1835</v>
      </c>
      <c r="J769" s="80" t="s">
        <v>1836</v>
      </c>
      <c r="K769" s="80">
        <v>3</v>
      </c>
      <c r="L769" s="85">
        <v>6467</v>
      </c>
      <c r="M769" s="80">
        <v>15</v>
      </c>
      <c r="N769" s="80">
        <v>7.5</v>
      </c>
      <c r="O769" s="80" t="s">
        <v>384</v>
      </c>
      <c r="P769" s="80" t="s">
        <v>1844</v>
      </c>
      <c r="Q769" s="80" t="s">
        <v>665</v>
      </c>
      <c r="R769" s="85">
        <f t="shared" si="143"/>
        <v>19401</v>
      </c>
      <c r="S769" s="85">
        <f t="shared" si="144"/>
        <v>2910.15</v>
      </c>
      <c r="T769" s="85">
        <f t="shared" si="145"/>
        <v>16490.849999999999</v>
      </c>
      <c r="U769" s="80">
        <f t="shared" si="146"/>
        <v>1236.8137499999998</v>
      </c>
      <c r="V769" s="85">
        <f t="shared" si="147"/>
        <v>17727.66375</v>
      </c>
      <c r="W769" s="81">
        <v>7.4999999999999997E-2</v>
      </c>
      <c r="X769" s="85">
        <f t="shared" si="155"/>
        <v>1236.8137499999998</v>
      </c>
      <c r="Y769" s="80">
        <v>2000</v>
      </c>
      <c r="Z769" s="85">
        <f t="shared" si="153"/>
        <v>19727.66375</v>
      </c>
      <c r="AA769" s="80" t="str" cm="1">
        <f t="array" ref="AA769">_xlfn.IFS(V769&gt;=150000,"High Cost",V769&gt;=0,"Normal Cost")</f>
        <v>Normal Cost</v>
      </c>
      <c r="AB769" s="85">
        <f t="shared" si="148"/>
        <v>1772.7663750000002</v>
      </c>
      <c r="AC769" s="84">
        <f t="shared" si="149"/>
        <v>15954.897375</v>
      </c>
      <c r="AD769" s="80" t="str" cm="1">
        <f t="array" ref="AD769">_xlfn.IFS(E769&gt;=60,"Senior ",E769&gt;=18,"Adult",E769&gt;=0,"Child")</f>
        <v>Adult</v>
      </c>
      <c r="AE769" s="80" t="str">
        <f t="shared" si="150"/>
        <v>July</v>
      </c>
      <c r="AF769" s="80" t="str">
        <f t="shared" si="151"/>
        <v>00768</v>
      </c>
      <c r="AG769" s="80" t="str">
        <f t="shared" si="152"/>
        <v>Farouk-Male</v>
      </c>
      <c r="AH769" s="85">
        <f t="shared" si="154"/>
        <v>112153.55602395827</v>
      </c>
    </row>
    <row r="770" spans="1:34" x14ac:dyDescent="0.3">
      <c r="A770" s="83">
        <v>45812</v>
      </c>
      <c r="B770" s="80" t="s">
        <v>2643</v>
      </c>
      <c r="C770" s="80" t="s">
        <v>1830</v>
      </c>
      <c r="D770" s="80" t="s">
        <v>1847</v>
      </c>
      <c r="E770" s="80">
        <v>40</v>
      </c>
      <c r="F770" s="80" t="s">
        <v>1848</v>
      </c>
      <c r="G770" s="80" t="s">
        <v>1849</v>
      </c>
      <c r="H770" s="80" t="s">
        <v>1850</v>
      </c>
      <c r="I770" s="80" t="s">
        <v>1866</v>
      </c>
      <c r="J770" s="80" t="s">
        <v>1836</v>
      </c>
      <c r="K770" s="80">
        <v>2</v>
      </c>
      <c r="L770" s="85">
        <v>54636</v>
      </c>
      <c r="M770" s="80">
        <v>15</v>
      </c>
      <c r="N770" s="80">
        <v>7.5</v>
      </c>
      <c r="O770" s="80" t="s">
        <v>392</v>
      </c>
      <c r="P770" s="80" t="s">
        <v>1837</v>
      </c>
      <c r="Q770" s="80" t="s">
        <v>636</v>
      </c>
      <c r="R770" s="85">
        <f t="shared" ref="R770:R833" si="156">SUM(K770*L770)</f>
        <v>109272</v>
      </c>
      <c r="S770" s="85">
        <f t="shared" ref="S770:S833" si="157">SUM(R770*M770%)</f>
        <v>16390.8</v>
      </c>
      <c r="T770" s="85">
        <f t="shared" ref="T770:T833" si="158">SUM(R770-S770)</f>
        <v>92881.2</v>
      </c>
      <c r="U770" s="80">
        <f t="shared" ref="U770:U833" si="159">SUM(T770*N770%)</f>
        <v>6966.0899999999992</v>
      </c>
      <c r="V770" s="85">
        <f t="shared" ref="V770:V833" si="160">SUM(T770+U770)</f>
        <v>99847.29</v>
      </c>
      <c r="W770" s="81">
        <v>7.4999999999999997E-2</v>
      </c>
      <c r="X770" s="85">
        <f t="shared" si="155"/>
        <v>6966.0899999999992</v>
      </c>
      <c r="Y770" s="80">
        <v>2000</v>
      </c>
      <c r="Z770" s="85">
        <f t="shared" si="153"/>
        <v>101847.29</v>
      </c>
      <c r="AA770" s="80" t="str" cm="1">
        <f t="array" ref="AA770">_xlfn.IFS(V770&gt;=150000,"High Cost",V770&gt;=0,"Normal Cost")</f>
        <v>Normal Cost</v>
      </c>
      <c r="AB770" s="85">
        <f t="shared" ref="AB770:AB833" si="161">IF(P770="NHIS",10%*V770,0)</f>
        <v>0</v>
      </c>
      <c r="AC770" s="84">
        <f t="shared" ref="AC770:AC833" si="162">SUM(V770-AB770)</f>
        <v>99847.29</v>
      </c>
      <c r="AD770" s="80" t="str" cm="1">
        <f t="array" ref="AD770">_xlfn.IFS(E770&gt;=60,"Senior ",E770&gt;=18,"Adult",E770&gt;=0,"Child")</f>
        <v>Adult</v>
      </c>
      <c r="AE770" s="80" t="str">
        <f t="shared" ref="AE770:AE833" si="163">TEXT(A770,"mmmm")</f>
        <v>June</v>
      </c>
      <c r="AF770" s="80" t="str">
        <f t="shared" ref="AF770:AF833" si="164">RIGHT(B770,5)</f>
        <v>00769</v>
      </c>
      <c r="AG770" s="80" t="str">
        <f t="shared" ref="AG770:AG833" si="165">_xlfn.CONCAT(C770,"-",D770)</f>
        <v>Joy-Male</v>
      </c>
      <c r="AH770" s="85">
        <f t="shared" si="154"/>
        <v>112153.55602395827</v>
      </c>
    </row>
    <row r="771" spans="1:34" x14ac:dyDescent="0.3">
      <c r="A771" s="83">
        <v>45868</v>
      </c>
      <c r="B771" s="80" t="s">
        <v>2644</v>
      </c>
      <c r="C771" s="80" t="s">
        <v>1880</v>
      </c>
      <c r="D771" s="80" t="s">
        <v>1847</v>
      </c>
      <c r="E771" s="80">
        <v>50</v>
      </c>
      <c r="F771" s="80" t="s">
        <v>1840</v>
      </c>
      <c r="G771" s="80" t="s">
        <v>1890</v>
      </c>
      <c r="H771" s="80" t="s">
        <v>1891</v>
      </c>
      <c r="I771" s="80" t="s">
        <v>1835</v>
      </c>
      <c r="J771" s="80" t="s">
        <v>1848</v>
      </c>
      <c r="K771" s="80">
        <v>2</v>
      </c>
      <c r="L771" s="85">
        <v>11537</v>
      </c>
      <c r="M771" s="80">
        <v>10</v>
      </c>
      <c r="N771" s="80">
        <v>7.5</v>
      </c>
      <c r="O771" s="80" t="s">
        <v>392</v>
      </c>
      <c r="P771" s="80" t="s">
        <v>1844</v>
      </c>
      <c r="Q771" s="80" t="s">
        <v>665</v>
      </c>
      <c r="R771" s="85">
        <f t="shared" si="156"/>
        <v>23074</v>
      </c>
      <c r="S771" s="85">
        <f t="shared" si="157"/>
        <v>2307.4</v>
      </c>
      <c r="T771" s="85">
        <f t="shared" si="158"/>
        <v>20766.599999999999</v>
      </c>
      <c r="U771" s="80">
        <f t="shared" si="159"/>
        <v>1557.4949999999999</v>
      </c>
      <c r="V771" s="85">
        <f t="shared" si="160"/>
        <v>22324.094999999998</v>
      </c>
      <c r="W771" s="81">
        <v>7.4999999999999997E-2</v>
      </c>
      <c r="X771" s="85">
        <f t="shared" si="155"/>
        <v>1557.4949999999999</v>
      </c>
      <c r="Y771" s="80">
        <v>2000</v>
      </c>
      <c r="Z771" s="85">
        <f t="shared" ref="Z771:Z834" si="166">$Y$4+V771</f>
        <v>24324.094999999998</v>
      </c>
      <c r="AA771" s="80" t="str" cm="1">
        <f t="array" ref="AA771">_xlfn.IFS(V771&gt;=150000,"High Cost",V771&gt;=0,"Normal Cost")</f>
        <v>Normal Cost</v>
      </c>
      <c r="AB771" s="85">
        <f t="shared" si="161"/>
        <v>2232.4094999999998</v>
      </c>
      <c r="AC771" s="84">
        <f t="shared" si="162"/>
        <v>20091.6855</v>
      </c>
      <c r="AD771" s="80" t="str" cm="1">
        <f t="array" ref="AD771">_xlfn.IFS(E771&gt;=60,"Senior ",E771&gt;=18,"Adult",E771&gt;=0,"Child")</f>
        <v>Adult</v>
      </c>
      <c r="AE771" s="80" t="str">
        <f t="shared" si="163"/>
        <v>July</v>
      </c>
      <c r="AF771" s="80" t="str">
        <f t="shared" si="164"/>
        <v>00770</v>
      </c>
      <c r="AG771" s="80" t="str">
        <f t="shared" si="165"/>
        <v>Daniel-Male</v>
      </c>
      <c r="AH771" s="85">
        <f t="shared" ref="AH771:AH834" si="167">SUM(Z:Z)/1200</f>
        <v>112153.55602395827</v>
      </c>
    </row>
    <row r="772" spans="1:34" x14ac:dyDescent="0.3">
      <c r="A772" s="83">
        <v>45856</v>
      </c>
      <c r="B772" s="80" t="s">
        <v>2645</v>
      </c>
      <c r="C772" s="80" t="s">
        <v>1863</v>
      </c>
      <c r="D772" s="80" t="s">
        <v>1847</v>
      </c>
      <c r="E772" s="80">
        <v>82</v>
      </c>
      <c r="F772" s="80" t="s">
        <v>1840</v>
      </c>
      <c r="G772" s="80" t="s">
        <v>1890</v>
      </c>
      <c r="H772" s="80" t="s">
        <v>1891</v>
      </c>
      <c r="I772" s="80" t="s">
        <v>1851</v>
      </c>
      <c r="J772" s="80" t="s">
        <v>1836</v>
      </c>
      <c r="K772" s="80">
        <v>2</v>
      </c>
      <c r="L772" s="85">
        <v>64950</v>
      </c>
      <c r="M772" s="80">
        <v>10</v>
      </c>
      <c r="N772" s="80">
        <v>7.5</v>
      </c>
      <c r="O772" s="80" t="s">
        <v>372</v>
      </c>
      <c r="P772" s="80" t="s">
        <v>1852</v>
      </c>
      <c r="Q772" s="80" t="s">
        <v>665</v>
      </c>
      <c r="R772" s="85">
        <f t="shared" si="156"/>
        <v>129900</v>
      </c>
      <c r="S772" s="85">
        <f t="shared" si="157"/>
        <v>12990</v>
      </c>
      <c r="T772" s="85">
        <f t="shared" si="158"/>
        <v>116910</v>
      </c>
      <c r="U772" s="80">
        <f t="shared" si="159"/>
        <v>8768.25</v>
      </c>
      <c r="V772" s="85">
        <f t="shared" si="160"/>
        <v>125678.25</v>
      </c>
      <c r="W772" s="81">
        <v>7.4999999999999997E-2</v>
      </c>
      <c r="X772" s="85">
        <f t="shared" ref="X772:X835" si="168">$W$4*T772</f>
        <v>8768.25</v>
      </c>
      <c r="Y772" s="80">
        <v>2000</v>
      </c>
      <c r="Z772" s="85">
        <f t="shared" si="166"/>
        <v>127678.25</v>
      </c>
      <c r="AA772" s="80" t="str" cm="1">
        <f t="array" ref="AA772">_xlfn.IFS(V772&gt;=150000,"High Cost",V772&gt;=0,"Normal Cost")</f>
        <v>Normal Cost</v>
      </c>
      <c r="AB772" s="85">
        <f t="shared" si="161"/>
        <v>0</v>
      </c>
      <c r="AC772" s="84">
        <f t="shared" si="162"/>
        <v>125678.25</v>
      </c>
      <c r="AD772" s="80" t="str" cm="1">
        <f t="array" ref="AD772">_xlfn.IFS(E772&gt;=60,"Senior ",E772&gt;=18,"Adult",E772&gt;=0,"Child")</f>
        <v xml:space="preserve">Senior </v>
      </c>
      <c r="AE772" s="80" t="str">
        <f t="shared" si="163"/>
        <v>July</v>
      </c>
      <c r="AF772" s="80" t="str">
        <f t="shared" si="164"/>
        <v>00771</v>
      </c>
      <c r="AG772" s="80" t="str">
        <f t="shared" si="165"/>
        <v>Esther-Male</v>
      </c>
      <c r="AH772" s="85">
        <f t="shared" si="167"/>
        <v>112153.55602395827</v>
      </c>
    </row>
    <row r="773" spans="1:34" x14ac:dyDescent="0.3">
      <c r="A773" s="83">
        <v>45809</v>
      </c>
      <c r="B773" s="80" t="s">
        <v>2646</v>
      </c>
      <c r="C773" s="80" t="s">
        <v>1877</v>
      </c>
      <c r="D773" s="80" t="s">
        <v>1831</v>
      </c>
      <c r="E773" s="80">
        <v>64</v>
      </c>
      <c r="F773" s="80" t="s">
        <v>1832</v>
      </c>
      <c r="G773" s="80" t="s">
        <v>1860</v>
      </c>
      <c r="H773" s="80" t="s">
        <v>1834</v>
      </c>
      <c r="I773" s="80" t="s">
        <v>1851</v>
      </c>
      <c r="J773" s="80" t="s">
        <v>1848</v>
      </c>
      <c r="K773" s="80">
        <v>5</v>
      </c>
      <c r="L773" s="85">
        <v>20973</v>
      </c>
      <c r="M773" s="80">
        <v>5</v>
      </c>
      <c r="N773" s="80">
        <v>7.5</v>
      </c>
      <c r="O773" s="80" t="s">
        <v>384</v>
      </c>
      <c r="P773" s="80" t="s">
        <v>1852</v>
      </c>
      <c r="Q773" s="80" t="s">
        <v>643</v>
      </c>
      <c r="R773" s="85">
        <f t="shared" si="156"/>
        <v>104865</v>
      </c>
      <c r="S773" s="85">
        <f t="shared" si="157"/>
        <v>5243.25</v>
      </c>
      <c r="T773" s="85">
        <f t="shared" si="158"/>
        <v>99621.75</v>
      </c>
      <c r="U773" s="80">
        <f t="shared" si="159"/>
        <v>7471.6312499999995</v>
      </c>
      <c r="V773" s="85">
        <f t="shared" si="160"/>
        <v>107093.38125000001</v>
      </c>
      <c r="W773" s="81">
        <v>7.4999999999999997E-2</v>
      </c>
      <c r="X773" s="85">
        <f t="shared" si="168"/>
        <v>7471.6312499999995</v>
      </c>
      <c r="Y773" s="80">
        <v>2000</v>
      </c>
      <c r="Z773" s="85">
        <f t="shared" si="166"/>
        <v>109093.38125000001</v>
      </c>
      <c r="AA773" s="80" t="str" cm="1">
        <f t="array" ref="AA773">_xlfn.IFS(V773&gt;=150000,"High Cost",V773&gt;=0,"Normal Cost")</f>
        <v>Normal Cost</v>
      </c>
      <c r="AB773" s="85">
        <f t="shared" si="161"/>
        <v>0</v>
      </c>
      <c r="AC773" s="84">
        <f t="shared" si="162"/>
        <v>107093.38125000001</v>
      </c>
      <c r="AD773" s="80" t="str" cm="1">
        <f t="array" ref="AD773">_xlfn.IFS(E773&gt;=60,"Senior ",E773&gt;=18,"Adult",E773&gt;=0,"Child")</f>
        <v xml:space="preserve">Senior </v>
      </c>
      <c r="AE773" s="80" t="str">
        <f t="shared" si="163"/>
        <v>June</v>
      </c>
      <c r="AF773" s="80" t="str">
        <f t="shared" si="164"/>
        <v>00772</v>
      </c>
      <c r="AG773" s="80" t="str">
        <f t="shared" si="165"/>
        <v>Chiamaka-Female</v>
      </c>
      <c r="AH773" s="85">
        <f t="shared" si="167"/>
        <v>112153.55602395827</v>
      </c>
    </row>
    <row r="774" spans="1:34" x14ac:dyDescent="0.3">
      <c r="A774" s="83">
        <v>45842</v>
      </c>
      <c r="B774" s="80" t="s">
        <v>2647</v>
      </c>
      <c r="C774" s="80" t="s">
        <v>1830</v>
      </c>
      <c r="D774" s="80" t="s">
        <v>1831</v>
      </c>
      <c r="E774" s="80">
        <v>48</v>
      </c>
      <c r="F774" s="80" t="s">
        <v>1840</v>
      </c>
      <c r="G774" s="80" t="s">
        <v>1841</v>
      </c>
      <c r="H774" s="80" t="s">
        <v>1842</v>
      </c>
      <c r="I774" s="80" t="s">
        <v>1866</v>
      </c>
      <c r="J774" s="80" t="s">
        <v>1858</v>
      </c>
      <c r="K774" s="80">
        <v>1</v>
      </c>
      <c r="L774" s="85">
        <v>52693</v>
      </c>
      <c r="M774" s="80">
        <v>15</v>
      </c>
      <c r="N774" s="80">
        <v>7.5</v>
      </c>
      <c r="O774" s="80" t="s">
        <v>384</v>
      </c>
      <c r="P774" s="80" t="s">
        <v>1852</v>
      </c>
      <c r="Q774" s="80" t="s">
        <v>636</v>
      </c>
      <c r="R774" s="85">
        <f t="shared" si="156"/>
        <v>52693</v>
      </c>
      <c r="S774" s="85">
        <f t="shared" si="157"/>
        <v>7903.95</v>
      </c>
      <c r="T774" s="85">
        <f t="shared" si="158"/>
        <v>44789.05</v>
      </c>
      <c r="U774" s="80">
        <f t="shared" si="159"/>
        <v>3359.17875</v>
      </c>
      <c r="V774" s="85">
        <f t="shared" si="160"/>
        <v>48148.228750000002</v>
      </c>
      <c r="W774" s="81">
        <v>7.4999999999999997E-2</v>
      </c>
      <c r="X774" s="85">
        <f t="shared" si="168"/>
        <v>3359.17875</v>
      </c>
      <c r="Y774" s="80">
        <v>2000</v>
      </c>
      <c r="Z774" s="85">
        <f t="shared" si="166"/>
        <v>50148.228750000002</v>
      </c>
      <c r="AA774" s="80" t="str" cm="1">
        <f t="array" ref="AA774">_xlfn.IFS(V774&gt;=150000,"High Cost",V774&gt;=0,"Normal Cost")</f>
        <v>Normal Cost</v>
      </c>
      <c r="AB774" s="85">
        <f t="shared" si="161"/>
        <v>0</v>
      </c>
      <c r="AC774" s="84">
        <f t="shared" si="162"/>
        <v>48148.228750000002</v>
      </c>
      <c r="AD774" s="80" t="str" cm="1">
        <f t="array" ref="AD774">_xlfn.IFS(E774&gt;=60,"Senior ",E774&gt;=18,"Adult",E774&gt;=0,"Child")</f>
        <v>Adult</v>
      </c>
      <c r="AE774" s="80" t="str">
        <f t="shared" si="163"/>
        <v>July</v>
      </c>
      <c r="AF774" s="80" t="str">
        <f t="shared" si="164"/>
        <v>00773</v>
      </c>
      <c r="AG774" s="80" t="str">
        <f t="shared" si="165"/>
        <v>Joy-Female</v>
      </c>
      <c r="AH774" s="85">
        <f t="shared" si="167"/>
        <v>112153.55602395827</v>
      </c>
    </row>
    <row r="775" spans="1:34" x14ac:dyDescent="0.3">
      <c r="A775" s="83">
        <v>45825</v>
      </c>
      <c r="B775" s="80" t="s">
        <v>2648</v>
      </c>
      <c r="C775" s="80" t="s">
        <v>1863</v>
      </c>
      <c r="D775" s="80" t="s">
        <v>1847</v>
      </c>
      <c r="E775" s="80">
        <v>72</v>
      </c>
      <c r="F775" s="80" t="s">
        <v>1872</v>
      </c>
      <c r="G775" s="80" t="s">
        <v>1886</v>
      </c>
      <c r="H775" s="80" t="s">
        <v>1887</v>
      </c>
      <c r="I775" s="80" t="s">
        <v>1866</v>
      </c>
      <c r="J775" s="80" t="s">
        <v>1858</v>
      </c>
      <c r="K775" s="80">
        <v>2</v>
      </c>
      <c r="L775" s="85">
        <v>35638</v>
      </c>
      <c r="M775" s="80">
        <v>15</v>
      </c>
      <c r="N775" s="80">
        <v>7.5</v>
      </c>
      <c r="O775" s="80" t="s">
        <v>392</v>
      </c>
      <c r="P775" s="80" t="s">
        <v>1852</v>
      </c>
      <c r="Q775" s="80" t="s">
        <v>665</v>
      </c>
      <c r="R775" s="85">
        <f t="shared" si="156"/>
        <v>71276</v>
      </c>
      <c r="S775" s="85">
        <f t="shared" si="157"/>
        <v>10691.4</v>
      </c>
      <c r="T775" s="85">
        <f t="shared" si="158"/>
        <v>60584.6</v>
      </c>
      <c r="U775" s="80">
        <f t="shared" si="159"/>
        <v>4543.8449999999993</v>
      </c>
      <c r="V775" s="85">
        <f t="shared" si="160"/>
        <v>65128.445</v>
      </c>
      <c r="W775" s="81">
        <v>7.4999999999999997E-2</v>
      </c>
      <c r="X775" s="85">
        <f t="shared" si="168"/>
        <v>4543.8449999999993</v>
      </c>
      <c r="Y775" s="80">
        <v>2000</v>
      </c>
      <c r="Z775" s="85">
        <f t="shared" si="166"/>
        <v>67128.445000000007</v>
      </c>
      <c r="AA775" s="80" t="str" cm="1">
        <f t="array" ref="AA775">_xlfn.IFS(V775&gt;=150000,"High Cost",V775&gt;=0,"Normal Cost")</f>
        <v>Normal Cost</v>
      </c>
      <c r="AB775" s="85">
        <f t="shared" si="161"/>
        <v>0</v>
      </c>
      <c r="AC775" s="84">
        <f t="shared" si="162"/>
        <v>65128.445</v>
      </c>
      <c r="AD775" s="80" t="str" cm="1">
        <f t="array" ref="AD775">_xlfn.IFS(E775&gt;=60,"Senior ",E775&gt;=18,"Adult",E775&gt;=0,"Child")</f>
        <v xml:space="preserve">Senior </v>
      </c>
      <c r="AE775" s="80" t="str">
        <f t="shared" si="163"/>
        <v>June</v>
      </c>
      <c r="AF775" s="80" t="str">
        <f t="shared" si="164"/>
        <v>00774</v>
      </c>
      <c r="AG775" s="80" t="str">
        <f t="shared" si="165"/>
        <v>Esther-Male</v>
      </c>
      <c r="AH775" s="85">
        <f t="shared" si="167"/>
        <v>112153.55602395827</v>
      </c>
    </row>
    <row r="776" spans="1:34" x14ac:dyDescent="0.3">
      <c r="A776" s="83">
        <v>45819</v>
      </c>
      <c r="B776" s="80" t="s">
        <v>2649</v>
      </c>
      <c r="C776" s="80" t="s">
        <v>1877</v>
      </c>
      <c r="D776" s="80" t="s">
        <v>1847</v>
      </c>
      <c r="E776" s="80">
        <v>13</v>
      </c>
      <c r="F776" s="80" t="s">
        <v>1832</v>
      </c>
      <c r="G776" s="80" t="s">
        <v>1860</v>
      </c>
      <c r="H776" s="80" t="s">
        <v>1834</v>
      </c>
      <c r="I776" s="80" t="s">
        <v>1835</v>
      </c>
      <c r="J776" s="80" t="s">
        <v>1836</v>
      </c>
      <c r="K776" s="80">
        <v>4</v>
      </c>
      <c r="L776" s="85">
        <v>58244</v>
      </c>
      <c r="M776" s="80">
        <v>15</v>
      </c>
      <c r="N776" s="80">
        <v>7.5</v>
      </c>
      <c r="O776" s="80" t="s">
        <v>384</v>
      </c>
      <c r="P776" s="80" t="s">
        <v>1852</v>
      </c>
      <c r="Q776" s="80" t="s">
        <v>665</v>
      </c>
      <c r="R776" s="85">
        <f t="shared" si="156"/>
        <v>232976</v>
      </c>
      <c r="S776" s="85">
        <f t="shared" si="157"/>
        <v>34946.400000000001</v>
      </c>
      <c r="T776" s="85">
        <f t="shared" si="158"/>
        <v>198029.6</v>
      </c>
      <c r="U776" s="80">
        <f t="shared" si="159"/>
        <v>14852.22</v>
      </c>
      <c r="V776" s="85">
        <f t="shared" si="160"/>
        <v>212881.82</v>
      </c>
      <c r="W776" s="81">
        <v>7.4999999999999997E-2</v>
      </c>
      <c r="X776" s="85">
        <f t="shared" si="168"/>
        <v>14852.22</v>
      </c>
      <c r="Y776" s="80">
        <v>2000</v>
      </c>
      <c r="Z776" s="85">
        <f t="shared" si="166"/>
        <v>214881.82</v>
      </c>
      <c r="AA776" s="80" t="str" cm="1">
        <f t="array" ref="AA776">_xlfn.IFS(V776&gt;=150000,"High Cost",V776&gt;=0,"Normal Cost")</f>
        <v>High Cost</v>
      </c>
      <c r="AB776" s="85">
        <f t="shared" si="161"/>
        <v>0</v>
      </c>
      <c r="AC776" s="84">
        <f t="shared" si="162"/>
        <v>212881.82</v>
      </c>
      <c r="AD776" s="80" t="str" cm="1">
        <f t="array" ref="AD776">_xlfn.IFS(E776&gt;=60,"Senior ",E776&gt;=18,"Adult",E776&gt;=0,"Child")</f>
        <v>Child</v>
      </c>
      <c r="AE776" s="80" t="str">
        <f t="shared" si="163"/>
        <v>June</v>
      </c>
      <c r="AF776" s="80" t="str">
        <f t="shared" si="164"/>
        <v>00775</v>
      </c>
      <c r="AG776" s="80" t="str">
        <f t="shared" si="165"/>
        <v>Chiamaka-Male</v>
      </c>
      <c r="AH776" s="85">
        <f t="shared" si="167"/>
        <v>112153.55602395827</v>
      </c>
    </row>
    <row r="777" spans="1:34" x14ac:dyDescent="0.3">
      <c r="A777" s="83">
        <v>45858</v>
      </c>
      <c r="B777" s="80" t="s">
        <v>2650</v>
      </c>
      <c r="C777" s="80" t="s">
        <v>1884</v>
      </c>
      <c r="D777" s="80" t="s">
        <v>1847</v>
      </c>
      <c r="E777" s="80">
        <v>34</v>
      </c>
      <c r="F777" s="80" t="s">
        <v>1855</v>
      </c>
      <c r="G777" s="80" t="s">
        <v>1856</v>
      </c>
      <c r="H777" s="80" t="s">
        <v>1857</v>
      </c>
      <c r="I777" s="80" t="s">
        <v>1851</v>
      </c>
      <c r="J777" s="80" t="s">
        <v>1858</v>
      </c>
      <c r="K777" s="80">
        <v>5</v>
      </c>
      <c r="L777" s="85">
        <v>57624</v>
      </c>
      <c r="M777" s="80">
        <v>10</v>
      </c>
      <c r="N777" s="80">
        <v>7.5</v>
      </c>
      <c r="O777" s="80" t="s">
        <v>372</v>
      </c>
      <c r="P777" s="80" t="s">
        <v>1837</v>
      </c>
      <c r="Q777" s="80" t="s">
        <v>665</v>
      </c>
      <c r="R777" s="85">
        <f t="shared" si="156"/>
        <v>288120</v>
      </c>
      <c r="S777" s="85">
        <f t="shared" si="157"/>
        <v>28812</v>
      </c>
      <c r="T777" s="85">
        <f t="shared" si="158"/>
        <v>259308</v>
      </c>
      <c r="U777" s="80">
        <f t="shared" si="159"/>
        <v>19448.099999999999</v>
      </c>
      <c r="V777" s="85">
        <f t="shared" si="160"/>
        <v>278756.09999999998</v>
      </c>
      <c r="W777" s="81">
        <v>7.4999999999999997E-2</v>
      </c>
      <c r="X777" s="85">
        <f t="shared" si="168"/>
        <v>19448.099999999999</v>
      </c>
      <c r="Y777" s="80">
        <v>2000</v>
      </c>
      <c r="Z777" s="85">
        <f t="shared" si="166"/>
        <v>280756.09999999998</v>
      </c>
      <c r="AA777" s="80" t="str" cm="1">
        <f t="array" ref="AA777">_xlfn.IFS(V777&gt;=150000,"High Cost",V777&gt;=0,"Normal Cost")</f>
        <v>High Cost</v>
      </c>
      <c r="AB777" s="85">
        <f t="shared" si="161"/>
        <v>0</v>
      </c>
      <c r="AC777" s="84">
        <f t="shared" si="162"/>
        <v>278756.09999999998</v>
      </c>
      <c r="AD777" s="80" t="str" cm="1">
        <f t="array" ref="AD777">_xlfn.IFS(E777&gt;=60,"Senior ",E777&gt;=18,"Adult",E777&gt;=0,"Child")</f>
        <v>Adult</v>
      </c>
      <c r="AE777" s="80" t="str">
        <f t="shared" si="163"/>
        <v>July</v>
      </c>
      <c r="AF777" s="80" t="str">
        <f t="shared" si="164"/>
        <v>00776</v>
      </c>
      <c r="AG777" s="80" t="str">
        <f t="shared" si="165"/>
        <v>Kabir-Male</v>
      </c>
      <c r="AH777" s="85">
        <f t="shared" si="167"/>
        <v>112153.55602395827</v>
      </c>
    </row>
    <row r="778" spans="1:34" x14ac:dyDescent="0.3">
      <c r="A778" s="83">
        <v>45847</v>
      </c>
      <c r="B778" s="80" t="s">
        <v>2651</v>
      </c>
      <c r="C778" s="80" t="s">
        <v>106</v>
      </c>
      <c r="D778" s="80" t="s">
        <v>1831</v>
      </c>
      <c r="E778" s="80">
        <v>79</v>
      </c>
      <c r="F778" s="80" t="s">
        <v>1855</v>
      </c>
      <c r="G778" s="80" t="s">
        <v>1856</v>
      </c>
      <c r="H778" s="80" t="s">
        <v>1857</v>
      </c>
      <c r="I778" s="80" t="s">
        <v>1835</v>
      </c>
      <c r="J778" s="80" t="s">
        <v>1858</v>
      </c>
      <c r="K778" s="80">
        <v>4</v>
      </c>
      <c r="L778" s="85">
        <v>41710</v>
      </c>
      <c r="M778" s="80">
        <v>0</v>
      </c>
      <c r="N778" s="80">
        <v>7.5</v>
      </c>
      <c r="O778" s="80" t="s">
        <v>392</v>
      </c>
      <c r="P778" s="80" t="s">
        <v>1852</v>
      </c>
      <c r="Q778" s="80" t="s">
        <v>643</v>
      </c>
      <c r="R778" s="85">
        <f t="shared" si="156"/>
        <v>166840</v>
      </c>
      <c r="S778" s="85">
        <f t="shared" si="157"/>
        <v>0</v>
      </c>
      <c r="T778" s="85">
        <f t="shared" si="158"/>
        <v>166840</v>
      </c>
      <c r="U778" s="80">
        <f t="shared" si="159"/>
        <v>12513</v>
      </c>
      <c r="V778" s="85">
        <f t="shared" si="160"/>
        <v>179353</v>
      </c>
      <c r="W778" s="81">
        <v>7.4999999999999997E-2</v>
      </c>
      <c r="X778" s="85">
        <f t="shared" si="168"/>
        <v>12513</v>
      </c>
      <c r="Y778" s="80">
        <v>2000</v>
      </c>
      <c r="Z778" s="85">
        <f t="shared" si="166"/>
        <v>181353</v>
      </c>
      <c r="AA778" s="80" t="str" cm="1">
        <f t="array" ref="AA778">_xlfn.IFS(V778&gt;=150000,"High Cost",V778&gt;=0,"Normal Cost")</f>
        <v>High Cost</v>
      </c>
      <c r="AB778" s="85">
        <f t="shared" si="161"/>
        <v>0</v>
      </c>
      <c r="AC778" s="84">
        <f t="shared" si="162"/>
        <v>179353</v>
      </c>
      <c r="AD778" s="80" t="str" cm="1">
        <f t="array" ref="AD778">_xlfn.IFS(E778&gt;=60,"Senior ",E778&gt;=18,"Adult",E778&gt;=0,"Child")</f>
        <v xml:space="preserve">Senior </v>
      </c>
      <c r="AE778" s="80" t="str">
        <f t="shared" si="163"/>
        <v>July</v>
      </c>
      <c r="AF778" s="80" t="str">
        <f t="shared" si="164"/>
        <v>00777</v>
      </c>
      <c r="AG778" s="80" t="str">
        <f t="shared" si="165"/>
        <v>Aisha-Female</v>
      </c>
      <c r="AH778" s="85">
        <f t="shared" si="167"/>
        <v>112153.55602395827</v>
      </c>
    </row>
    <row r="779" spans="1:34" x14ac:dyDescent="0.3">
      <c r="A779" s="83">
        <v>45814</v>
      </c>
      <c r="B779" s="80" t="s">
        <v>2652</v>
      </c>
      <c r="C779" s="80" t="s">
        <v>1877</v>
      </c>
      <c r="D779" s="80" t="s">
        <v>1847</v>
      </c>
      <c r="E779" s="80">
        <v>16</v>
      </c>
      <c r="F779" s="80" t="s">
        <v>1832</v>
      </c>
      <c r="G779" s="80" t="s">
        <v>1860</v>
      </c>
      <c r="H779" s="80" t="s">
        <v>1834</v>
      </c>
      <c r="I779" s="80" t="s">
        <v>1866</v>
      </c>
      <c r="J779" s="80" t="s">
        <v>1836</v>
      </c>
      <c r="K779" s="80">
        <v>4</v>
      </c>
      <c r="L779" s="85">
        <v>64540</v>
      </c>
      <c r="M779" s="80">
        <v>0</v>
      </c>
      <c r="N779" s="80">
        <v>7.5</v>
      </c>
      <c r="O779" s="80" t="s">
        <v>392</v>
      </c>
      <c r="P779" s="80" t="s">
        <v>1852</v>
      </c>
      <c r="Q779" s="80" t="s">
        <v>649</v>
      </c>
      <c r="R779" s="85">
        <f t="shared" si="156"/>
        <v>258160</v>
      </c>
      <c r="S779" s="85">
        <f t="shared" si="157"/>
        <v>0</v>
      </c>
      <c r="T779" s="85">
        <f t="shared" si="158"/>
        <v>258160</v>
      </c>
      <c r="U779" s="80">
        <f t="shared" si="159"/>
        <v>19362</v>
      </c>
      <c r="V779" s="85">
        <f t="shared" si="160"/>
        <v>277522</v>
      </c>
      <c r="W779" s="81">
        <v>7.4999999999999997E-2</v>
      </c>
      <c r="X779" s="85">
        <f t="shared" si="168"/>
        <v>19362</v>
      </c>
      <c r="Y779" s="80">
        <v>2000</v>
      </c>
      <c r="Z779" s="85">
        <f t="shared" si="166"/>
        <v>279522</v>
      </c>
      <c r="AA779" s="80" t="str" cm="1">
        <f t="array" ref="AA779">_xlfn.IFS(V779&gt;=150000,"High Cost",V779&gt;=0,"Normal Cost")</f>
        <v>High Cost</v>
      </c>
      <c r="AB779" s="85">
        <f t="shared" si="161"/>
        <v>0</v>
      </c>
      <c r="AC779" s="84">
        <f t="shared" si="162"/>
        <v>277522</v>
      </c>
      <c r="AD779" s="80" t="str" cm="1">
        <f t="array" ref="AD779">_xlfn.IFS(E779&gt;=60,"Senior ",E779&gt;=18,"Adult",E779&gt;=0,"Child")</f>
        <v>Child</v>
      </c>
      <c r="AE779" s="80" t="str">
        <f t="shared" si="163"/>
        <v>June</v>
      </c>
      <c r="AF779" s="80" t="str">
        <f t="shared" si="164"/>
        <v>00778</v>
      </c>
      <c r="AG779" s="80" t="str">
        <f t="shared" si="165"/>
        <v>Chiamaka-Male</v>
      </c>
      <c r="AH779" s="85">
        <f t="shared" si="167"/>
        <v>112153.55602395827</v>
      </c>
    </row>
    <row r="780" spans="1:34" x14ac:dyDescent="0.3">
      <c r="A780" s="83">
        <v>45825</v>
      </c>
      <c r="B780" s="80" t="s">
        <v>2653</v>
      </c>
      <c r="C780" s="80" t="s">
        <v>106</v>
      </c>
      <c r="D780" s="80" t="s">
        <v>1847</v>
      </c>
      <c r="E780" s="80">
        <v>83</v>
      </c>
      <c r="F780" s="80" t="s">
        <v>1872</v>
      </c>
      <c r="G780" s="80" t="s">
        <v>1886</v>
      </c>
      <c r="H780" s="80" t="s">
        <v>1887</v>
      </c>
      <c r="I780" s="80" t="s">
        <v>1843</v>
      </c>
      <c r="J780" s="80" t="s">
        <v>1848</v>
      </c>
      <c r="K780" s="80">
        <v>1</v>
      </c>
      <c r="L780" s="85">
        <v>11789</v>
      </c>
      <c r="M780" s="80">
        <v>0</v>
      </c>
      <c r="N780" s="80">
        <v>7.5</v>
      </c>
      <c r="O780" s="80" t="s">
        <v>392</v>
      </c>
      <c r="P780" s="80" t="s">
        <v>1837</v>
      </c>
      <c r="Q780" s="80" t="s">
        <v>665</v>
      </c>
      <c r="R780" s="85">
        <f t="shared" si="156"/>
        <v>11789</v>
      </c>
      <c r="S780" s="85">
        <f t="shared" si="157"/>
        <v>0</v>
      </c>
      <c r="T780" s="85">
        <f t="shared" si="158"/>
        <v>11789</v>
      </c>
      <c r="U780" s="80">
        <f t="shared" si="159"/>
        <v>884.17499999999995</v>
      </c>
      <c r="V780" s="85">
        <f t="shared" si="160"/>
        <v>12673.174999999999</v>
      </c>
      <c r="W780" s="81">
        <v>7.4999999999999997E-2</v>
      </c>
      <c r="X780" s="85">
        <f t="shared" si="168"/>
        <v>884.17499999999995</v>
      </c>
      <c r="Y780" s="80">
        <v>2000</v>
      </c>
      <c r="Z780" s="85">
        <f t="shared" si="166"/>
        <v>14673.174999999999</v>
      </c>
      <c r="AA780" s="80" t="str" cm="1">
        <f t="array" ref="AA780">_xlfn.IFS(V780&gt;=150000,"High Cost",V780&gt;=0,"Normal Cost")</f>
        <v>Normal Cost</v>
      </c>
      <c r="AB780" s="85">
        <f t="shared" si="161"/>
        <v>0</v>
      </c>
      <c r="AC780" s="84">
        <f t="shared" si="162"/>
        <v>12673.174999999999</v>
      </c>
      <c r="AD780" s="80" t="str" cm="1">
        <f t="array" ref="AD780">_xlfn.IFS(E780&gt;=60,"Senior ",E780&gt;=18,"Adult",E780&gt;=0,"Child")</f>
        <v xml:space="preserve">Senior </v>
      </c>
      <c r="AE780" s="80" t="str">
        <f t="shared" si="163"/>
        <v>June</v>
      </c>
      <c r="AF780" s="80" t="str">
        <f t="shared" si="164"/>
        <v>00779</v>
      </c>
      <c r="AG780" s="80" t="str">
        <f t="shared" si="165"/>
        <v>Aisha-Male</v>
      </c>
      <c r="AH780" s="85">
        <f t="shared" si="167"/>
        <v>112153.55602395827</v>
      </c>
    </row>
    <row r="781" spans="1:34" x14ac:dyDescent="0.3">
      <c r="A781" s="83">
        <v>45869</v>
      </c>
      <c r="B781" s="80" t="s">
        <v>2654</v>
      </c>
      <c r="C781" s="80" t="s">
        <v>1871</v>
      </c>
      <c r="D781" s="80" t="s">
        <v>1847</v>
      </c>
      <c r="E781" s="80">
        <v>39</v>
      </c>
      <c r="F781" s="80" t="s">
        <v>1832</v>
      </c>
      <c r="G781" s="80" t="s">
        <v>1860</v>
      </c>
      <c r="H781" s="80" t="s">
        <v>1834</v>
      </c>
      <c r="I781" s="80" t="s">
        <v>1861</v>
      </c>
      <c r="J781" s="80" t="s">
        <v>1836</v>
      </c>
      <c r="K781" s="80">
        <v>4</v>
      </c>
      <c r="L781" s="85">
        <v>41040</v>
      </c>
      <c r="M781" s="80">
        <v>0</v>
      </c>
      <c r="N781" s="80">
        <v>7.5</v>
      </c>
      <c r="O781" s="80" t="s">
        <v>384</v>
      </c>
      <c r="P781" s="80" t="s">
        <v>1852</v>
      </c>
      <c r="Q781" s="80" t="s">
        <v>649</v>
      </c>
      <c r="R781" s="85">
        <f t="shared" si="156"/>
        <v>164160</v>
      </c>
      <c r="S781" s="85">
        <f t="shared" si="157"/>
        <v>0</v>
      </c>
      <c r="T781" s="85">
        <f t="shared" si="158"/>
        <v>164160</v>
      </c>
      <c r="U781" s="80">
        <f t="shared" si="159"/>
        <v>12312</v>
      </c>
      <c r="V781" s="85">
        <f t="shared" si="160"/>
        <v>176472</v>
      </c>
      <c r="W781" s="81">
        <v>7.4999999999999997E-2</v>
      </c>
      <c r="X781" s="85">
        <f t="shared" si="168"/>
        <v>12312</v>
      </c>
      <c r="Y781" s="80">
        <v>2000</v>
      </c>
      <c r="Z781" s="85">
        <f t="shared" si="166"/>
        <v>178472</v>
      </c>
      <c r="AA781" s="80" t="str" cm="1">
        <f t="array" ref="AA781">_xlfn.IFS(V781&gt;=150000,"High Cost",V781&gt;=0,"Normal Cost")</f>
        <v>High Cost</v>
      </c>
      <c r="AB781" s="85">
        <f t="shared" si="161"/>
        <v>0</v>
      </c>
      <c r="AC781" s="84">
        <f t="shared" si="162"/>
        <v>176472</v>
      </c>
      <c r="AD781" s="80" t="str" cm="1">
        <f t="array" ref="AD781">_xlfn.IFS(E781&gt;=60,"Senior ",E781&gt;=18,"Adult",E781&gt;=0,"Child")</f>
        <v>Adult</v>
      </c>
      <c r="AE781" s="80" t="str">
        <f t="shared" si="163"/>
        <v>July</v>
      </c>
      <c r="AF781" s="80" t="str">
        <f t="shared" si="164"/>
        <v>00780</v>
      </c>
      <c r="AG781" s="80" t="str">
        <f t="shared" si="165"/>
        <v>Farouk-Male</v>
      </c>
      <c r="AH781" s="85">
        <f t="shared" si="167"/>
        <v>112153.55602395827</v>
      </c>
    </row>
    <row r="782" spans="1:34" x14ac:dyDescent="0.3">
      <c r="A782" s="83">
        <v>45823</v>
      </c>
      <c r="B782" s="80" t="s">
        <v>2655</v>
      </c>
      <c r="C782" s="80" t="s">
        <v>1846</v>
      </c>
      <c r="D782" s="80" t="s">
        <v>1831</v>
      </c>
      <c r="E782" s="80">
        <v>63</v>
      </c>
      <c r="F782" s="80" t="s">
        <v>1855</v>
      </c>
      <c r="G782" s="80" t="s">
        <v>1878</v>
      </c>
      <c r="H782" s="80" t="s">
        <v>1857</v>
      </c>
      <c r="I782" s="80" t="s">
        <v>1851</v>
      </c>
      <c r="J782" s="80" t="s">
        <v>1858</v>
      </c>
      <c r="K782" s="80">
        <v>4</v>
      </c>
      <c r="L782" s="85">
        <v>42747</v>
      </c>
      <c r="M782" s="80">
        <v>10</v>
      </c>
      <c r="N782" s="80">
        <v>7.5</v>
      </c>
      <c r="O782" s="80" t="s">
        <v>372</v>
      </c>
      <c r="P782" s="80" t="s">
        <v>1844</v>
      </c>
      <c r="Q782" s="80" t="s">
        <v>649</v>
      </c>
      <c r="R782" s="85">
        <f t="shared" si="156"/>
        <v>170988</v>
      </c>
      <c r="S782" s="85">
        <f t="shared" si="157"/>
        <v>17098.8</v>
      </c>
      <c r="T782" s="85">
        <f t="shared" si="158"/>
        <v>153889.20000000001</v>
      </c>
      <c r="U782" s="80">
        <f t="shared" si="159"/>
        <v>11541.69</v>
      </c>
      <c r="V782" s="85">
        <f t="shared" si="160"/>
        <v>165430.89000000001</v>
      </c>
      <c r="W782" s="81">
        <v>7.4999999999999997E-2</v>
      </c>
      <c r="X782" s="85">
        <f t="shared" si="168"/>
        <v>11541.69</v>
      </c>
      <c r="Y782" s="80">
        <v>2000</v>
      </c>
      <c r="Z782" s="85">
        <f t="shared" si="166"/>
        <v>167430.89000000001</v>
      </c>
      <c r="AA782" s="80" t="str" cm="1">
        <f t="array" ref="AA782">_xlfn.IFS(V782&gt;=150000,"High Cost",V782&gt;=0,"Normal Cost")</f>
        <v>High Cost</v>
      </c>
      <c r="AB782" s="85">
        <f t="shared" si="161"/>
        <v>16543.089000000004</v>
      </c>
      <c r="AC782" s="84">
        <f t="shared" si="162"/>
        <v>148887.80100000001</v>
      </c>
      <c r="AD782" s="80" t="str" cm="1">
        <f t="array" ref="AD782">_xlfn.IFS(E782&gt;=60,"Senior ",E782&gt;=18,"Adult",E782&gt;=0,"Child")</f>
        <v xml:space="preserve">Senior </v>
      </c>
      <c r="AE782" s="80" t="str">
        <f t="shared" si="163"/>
        <v>June</v>
      </c>
      <c r="AF782" s="80" t="str">
        <f t="shared" si="164"/>
        <v>00781</v>
      </c>
      <c r="AG782" s="80" t="str">
        <f t="shared" si="165"/>
        <v>Hauwa-Female</v>
      </c>
      <c r="AH782" s="85">
        <f t="shared" si="167"/>
        <v>112153.55602395827</v>
      </c>
    </row>
    <row r="783" spans="1:34" x14ac:dyDescent="0.3">
      <c r="A783" s="83">
        <v>45822</v>
      </c>
      <c r="B783" s="80" t="s">
        <v>2656</v>
      </c>
      <c r="C783" s="80" t="s">
        <v>1839</v>
      </c>
      <c r="D783" s="80" t="s">
        <v>1847</v>
      </c>
      <c r="E783" s="80">
        <v>47</v>
      </c>
      <c r="F783" s="80" t="s">
        <v>1832</v>
      </c>
      <c r="G783" s="80" t="s">
        <v>1860</v>
      </c>
      <c r="H783" s="80" t="s">
        <v>1834</v>
      </c>
      <c r="I783" s="80" t="s">
        <v>1866</v>
      </c>
      <c r="J783" s="80" t="s">
        <v>1848</v>
      </c>
      <c r="K783" s="80">
        <v>5</v>
      </c>
      <c r="L783" s="85">
        <v>28878</v>
      </c>
      <c r="M783" s="80">
        <v>15</v>
      </c>
      <c r="N783" s="80">
        <v>7.5</v>
      </c>
      <c r="O783" s="80" t="s">
        <v>384</v>
      </c>
      <c r="P783" s="80" t="s">
        <v>1844</v>
      </c>
      <c r="Q783" s="80" t="s">
        <v>643</v>
      </c>
      <c r="R783" s="85">
        <f t="shared" si="156"/>
        <v>144390</v>
      </c>
      <c r="S783" s="85">
        <f t="shared" si="157"/>
        <v>21658.5</v>
      </c>
      <c r="T783" s="85">
        <f t="shared" si="158"/>
        <v>122731.5</v>
      </c>
      <c r="U783" s="80">
        <f t="shared" si="159"/>
        <v>9204.8624999999993</v>
      </c>
      <c r="V783" s="85">
        <f t="shared" si="160"/>
        <v>131936.36249999999</v>
      </c>
      <c r="W783" s="81">
        <v>7.4999999999999997E-2</v>
      </c>
      <c r="X783" s="85">
        <f t="shared" si="168"/>
        <v>9204.8624999999993</v>
      </c>
      <c r="Y783" s="80">
        <v>2000</v>
      </c>
      <c r="Z783" s="85">
        <f t="shared" si="166"/>
        <v>133936.36249999999</v>
      </c>
      <c r="AA783" s="80" t="str" cm="1">
        <f t="array" ref="AA783">_xlfn.IFS(V783&gt;=150000,"High Cost",V783&gt;=0,"Normal Cost")</f>
        <v>Normal Cost</v>
      </c>
      <c r="AB783" s="85">
        <f t="shared" si="161"/>
        <v>13193.63625</v>
      </c>
      <c r="AC783" s="84">
        <f t="shared" si="162"/>
        <v>118742.72624999999</v>
      </c>
      <c r="AD783" s="80" t="str" cm="1">
        <f t="array" ref="AD783">_xlfn.IFS(E783&gt;=60,"Senior ",E783&gt;=18,"Adult",E783&gt;=0,"Child")</f>
        <v>Adult</v>
      </c>
      <c r="AE783" s="80" t="str">
        <f t="shared" si="163"/>
        <v>June</v>
      </c>
      <c r="AF783" s="80" t="str">
        <f t="shared" si="164"/>
        <v>00782</v>
      </c>
      <c r="AG783" s="80" t="str">
        <f t="shared" si="165"/>
        <v>Bello-Male</v>
      </c>
      <c r="AH783" s="85">
        <f t="shared" si="167"/>
        <v>112153.55602395827</v>
      </c>
    </row>
    <row r="784" spans="1:34" x14ac:dyDescent="0.3">
      <c r="A784" s="83">
        <v>45812</v>
      </c>
      <c r="B784" s="80" t="s">
        <v>2657</v>
      </c>
      <c r="C784" s="80" t="s">
        <v>1846</v>
      </c>
      <c r="D784" s="80" t="s">
        <v>1847</v>
      </c>
      <c r="E784" s="80">
        <v>43</v>
      </c>
      <c r="F784" s="80" t="s">
        <v>1848</v>
      </c>
      <c r="G784" s="80" t="s">
        <v>1849</v>
      </c>
      <c r="H784" s="80" t="s">
        <v>1850</v>
      </c>
      <c r="I784" s="80" t="s">
        <v>1861</v>
      </c>
      <c r="J784" s="80" t="s">
        <v>1836</v>
      </c>
      <c r="K784" s="80">
        <v>2</v>
      </c>
      <c r="L784" s="85">
        <v>21145</v>
      </c>
      <c r="M784" s="80">
        <v>0</v>
      </c>
      <c r="N784" s="80">
        <v>7.5</v>
      </c>
      <c r="O784" s="80" t="s">
        <v>392</v>
      </c>
      <c r="P784" s="80" t="s">
        <v>1837</v>
      </c>
      <c r="Q784" s="80" t="s">
        <v>665</v>
      </c>
      <c r="R784" s="85">
        <f t="shared" si="156"/>
        <v>42290</v>
      </c>
      <c r="S784" s="85">
        <f t="shared" si="157"/>
        <v>0</v>
      </c>
      <c r="T784" s="85">
        <f t="shared" si="158"/>
        <v>42290</v>
      </c>
      <c r="U784" s="80">
        <f t="shared" si="159"/>
        <v>3171.75</v>
      </c>
      <c r="V784" s="85">
        <f t="shared" si="160"/>
        <v>45461.75</v>
      </c>
      <c r="W784" s="81">
        <v>7.4999999999999997E-2</v>
      </c>
      <c r="X784" s="85">
        <f t="shared" si="168"/>
        <v>3171.75</v>
      </c>
      <c r="Y784" s="80">
        <v>2000</v>
      </c>
      <c r="Z784" s="85">
        <f t="shared" si="166"/>
        <v>47461.75</v>
      </c>
      <c r="AA784" s="80" t="str" cm="1">
        <f t="array" ref="AA784">_xlfn.IFS(V784&gt;=150000,"High Cost",V784&gt;=0,"Normal Cost")</f>
        <v>Normal Cost</v>
      </c>
      <c r="AB784" s="85">
        <f t="shared" si="161"/>
        <v>0</v>
      </c>
      <c r="AC784" s="84">
        <f t="shared" si="162"/>
        <v>45461.75</v>
      </c>
      <c r="AD784" s="80" t="str" cm="1">
        <f t="array" ref="AD784">_xlfn.IFS(E784&gt;=60,"Senior ",E784&gt;=18,"Adult",E784&gt;=0,"Child")</f>
        <v>Adult</v>
      </c>
      <c r="AE784" s="80" t="str">
        <f t="shared" si="163"/>
        <v>June</v>
      </c>
      <c r="AF784" s="80" t="str">
        <f t="shared" si="164"/>
        <v>00783</v>
      </c>
      <c r="AG784" s="80" t="str">
        <f t="shared" si="165"/>
        <v>Hauwa-Male</v>
      </c>
      <c r="AH784" s="85">
        <f t="shared" si="167"/>
        <v>112153.55602395827</v>
      </c>
    </row>
    <row r="785" spans="1:34" x14ac:dyDescent="0.3">
      <c r="A785" s="83">
        <v>45869</v>
      </c>
      <c r="B785" s="80" t="s">
        <v>2658</v>
      </c>
      <c r="C785" s="80" t="s">
        <v>106</v>
      </c>
      <c r="D785" s="80" t="s">
        <v>1847</v>
      </c>
      <c r="E785" s="80">
        <v>35</v>
      </c>
      <c r="F785" s="80" t="s">
        <v>1848</v>
      </c>
      <c r="G785" s="80" t="s">
        <v>1849</v>
      </c>
      <c r="H785" s="80" t="s">
        <v>1850</v>
      </c>
      <c r="I785" s="80" t="s">
        <v>1866</v>
      </c>
      <c r="J785" s="80" t="s">
        <v>1848</v>
      </c>
      <c r="K785" s="80">
        <v>1</v>
      </c>
      <c r="L785" s="85">
        <v>55775</v>
      </c>
      <c r="M785" s="80">
        <v>15</v>
      </c>
      <c r="N785" s="80">
        <v>7.5</v>
      </c>
      <c r="O785" s="80" t="s">
        <v>372</v>
      </c>
      <c r="P785" s="80" t="s">
        <v>1844</v>
      </c>
      <c r="Q785" s="80" t="s">
        <v>643</v>
      </c>
      <c r="R785" s="85">
        <f t="shared" si="156"/>
        <v>55775</v>
      </c>
      <c r="S785" s="85">
        <f t="shared" si="157"/>
        <v>8366.25</v>
      </c>
      <c r="T785" s="85">
        <f t="shared" si="158"/>
        <v>47408.75</v>
      </c>
      <c r="U785" s="80">
        <f t="shared" si="159"/>
        <v>3555.65625</v>
      </c>
      <c r="V785" s="85">
        <f t="shared" si="160"/>
        <v>50964.40625</v>
      </c>
      <c r="W785" s="81">
        <v>7.4999999999999997E-2</v>
      </c>
      <c r="X785" s="85">
        <f t="shared" si="168"/>
        <v>3555.65625</v>
      </c>
      <c r="Y785" s="80">
        <v>2000</v>
      </c>
      <c r="Z785" s="85">
        <f t="shared" si="166"/>
        <v>52964.40625</v>
      </c>
      <c r="AA785" s="80" t="str" cm="1">
        <f t="array" ref="AA785">_xlfn.IFS(V785&gt;=150000,"High Cost",V785&gt;=0,"Normal Cost")</f>
        <v>Normal Cost</v>
      </c>
      <c r="AB785" s="85">
        <f t="shared" si="161"/>
        <v>5096.4406250000002</v>
      </c>
      <c r="AC785" s="84">
        <f t="shared" si="162"/>
        <v>45867.965624999997</v>
      </c>
      <c r="AD785" s="80" t="str" cm="1">
        <f t="array" ref="AD785">_xlfn.IFS(E785&gt;=60,"Senior ",E785&gt;=18,"Adult",E785&gt;=0,"Child")</f>
        <v>Adult</v>
      </c>
      <c r="AE785" s="80" t="str">
        <f t="shared" si="163"/>
        <v>July</v>
      </c>
      <c r="AF785" s="80" t="str">
        <f t="shared" si="164"/>
        <v>00784</v>
      </c>
      <c r="AG785" s="80" t="str">
        <f t="shared" si="165"/>
        <v>Aisha-Male</v>
      </c>
      <c r="AH785" s="85">
        <f t="shared" si="167"/>
        <v>112153.55602395827</v>
      </c>
    </row>
    <row r="786" spans="1:34" x14ac:dyDescent="0.3">
      <c r="A786" s="83">
        <v>45846</v>
      </c>
      <c r="B786" s="80" t="s">
        <v>2659</v>
      </c>
      <c r="C786" s="80" t="s">
        <v>1877</v>
      </c>
      <c r="D786" s="80" t="s">
        <v>1831</v>
      </c>
      <c r="E786" s="80">
        <v>81</v>
      </c>
      <c r="F786" s="80" t="s">
        <v>1872</v>
      </c>
      <c r="G786" s="80" t="s">
        <v>1886</v>
      </c>
      <c r="H786" s="80" t="s">
        <v>1887</v>
      </c>
      <c r="I786" s="80" t="s">
        <v>1835</v>
      </c>
      <c r="J786" s="80" t="s">
        <v>1836</v>
      </c>
      <c r="K786" s="80">
        <v>3</v>
      </c>
      <c r="L786" s="85">
        <v>1903</v>
      </c>
      <c r="M786" s="80">
        <v>0</v>
      </c>
      <c r="N786" s="80">
        <v>7.5</v>
      </c>
      <c r="O786" s="80" t="s">
        <v>372</v>
      </c>
      <c r="P786" s="80" t="s">
        <v>1852</v>
      </c>
      <c r="Q786" s="80" t="s">
        <v>649</v>
      </c>
      <c r="R786" s="85">
        <f t="shared" si="156"/>
        <v>5709</v>
      </c>
      <c r="S786" s="85">
        <f t="shared" si="157"/>
        <v>0</v>
      </c>
      <c r="T786" s="85">
        <f t="shared" si="158"/>
        <v>5709</v>
      </c>
      <c r="U786" s="80">
        <f t="shared" si="159"/>
        <v>428.17500000000001</v>
      </c>
      <c r="V786" s="85">
        <f t="shared" si="160"/>
        <v>6137.1750000000002</v>
      </c>
      <c r="W786" s="81">
        <v>7.4999999999999997E-2</v>
      </c>
      <c r="X786" s="85">
        <f t="shared" si="168"/>
        <v>428.17500000000001</v>
      </c>
      <c r="Y786" s="80">
        <v>2000</v>
      </c>
      <c r="Z786" s="85">
        <f t="shared" si="166"/>
        <v>8137.1750000000002</v>
      </c>
      <c r="AA786" s="80" t="str" cm="1">
        <f t="array" ref="AA786">_xlfn.IFS(V786&gt;=150000,"High Cost",V786&gt;=0,"Normal Cost")</f>
        <v>Normal Cost</v>
      </c>
      <c r="AB786" s="85">
        <f t="shared" si="161"/>
        <v>0</v>
      </c>
      <c r="AC786" s="84">
        <f t="shared" si="162"/>
        <v>6137.1750000000002</v>
      </c>
      <c r="AD786" s="80" t="str" cm="1">
        <f t="array" ref="AD786">_xlfn.IFS(E786&gt;=60,"Senior ",E786&gt;=18,"Adult",E786&gt;=0,"Child")</f>
        <v xml:space="preserve">Senior </v>
      </c>
      <c r="AE786" s="80" t="str">
        <f t="shared" si="163"/>
        <v>July</v>
      </c>
      <c r="AF786" s="80" t="str">
        <f t="shared" si="164"/>
        <v>00785</v>
      </c>
      <c r="AG786" s="80" t="str">
        <f t="shared" si="165"/>
        <v>Chiamaka-Female</v>
      </c>
      <c r="AH786" s="85">
        <f t="shared" si="167"/>
        <v>112153.55602395827</v>
      </c>
    </row>
    <row r="787" spans="1:34" x14ac:dyDescent="0.3">
      <c r="A787" s="83">
        <v>45868</v>
      </c>
      <c r="B787" s="80" t="s">
        <v>2660</v>
      </c>
      <c r="C787" s="80" t="s">
        <v>1877</v>
      </c>
      <c r="D787" s="80" t="s">
        <v>1847</v>
      </c>
      <c r="E787" s="80">
        <v>73</v>
      </c>
      <c r="F787" s="80" t="s">
        <v>1872</v>
      </c>
      <c r="G787" s="80" t="s">
        <v>1873</v>
      </c>
      <c r="H787" s="80" t="s">
        <v>1874</v>
      </c>
      <c r="I787" s="80" t="s">
        <v>1843</v>
      </c>
      <c r="J787" s="80" t="s">
        <v>1858</v>
      </c>
      <c r="K787" s="80">
        <v>1</v>
      </c>
      <c r="L787" s="85">
        <v>33266</v>
      </c>
      <c r="M787" s="80">
        <v>15</v>
      </c>
      <c r="N787" s="80">
        <v>7.5</v>
      </c>
      <c r="O787" s="80" t="s">
        <v>384</v>
      </c>
      <c r="P787" s="80" t="s">
        <v>1852</v>
      </c>
      <c r="Q787" s="80" t="s">
        <v>665</v>
      </c>
      <c r="R787" s="85">
        <f t="shared" si="156"/>
        <v>33266</v>
      </c>
      <c r="S787" s="85">
        <f t="shared" si="157"/>
        <v>4989.8999999999996</v>
      </c>
      <c r="T787" s="85">
        <f t="shared" si="158"/>
        <v>28276.1</v>
      </c>
      <c r="U787" s="80">
        <f t="shared" si="159"/>
        <v>2120.7075</v>
      </c>
      <c r="V787" s="85">
        <f t="shared" si="160"/>
        <v>30396.807499999999</v>
      </c>
      <c r="W787" s="81">
        <v>7.4999999999999997E-2</v>
      </c>
      <c r="X787" s="85">
        <f t="shared" si="168"/>
        <v>2120.7075</v>
      </c>
      <c r="Y787" s="80">
        <v>2000</v>
      </c>
      <c r="Z787" s="85">
        <f t="shared" si="166"/>
        <v>32396.807499999999</v>
      </c>
      <c r="AA787" s="80" t="str" cm="1">
        <f t="array" ref="AA787">_xlfn.IFS(V787&gt;=150000,"High Cost",V787&gt;=0,"Normal Cost")</f>
        <v>Normal Cost</v>
      </c>
      <c r="AB787" s="85">
        <f t="shared" si="161"/>
        <v>0</v>
      </c>
      <c r="AC787" s="84">
        <f t="shared" si="162"/>
        <v>30396.807499999999</v>
      </c>
      <c r="AD787" s="80" t="str" cm="1">
        <f t="array" ref="AD787">_xlfn.IFS(E787&gt;=60,"Senior ",E787&gt;=18,"Adult",E787&gt;=0,"Child")</f>
        <v xml:space="preserve">Senior </v>
      </c>
      <c r="AE787" s="80" t="str">
        <f t="shared" si="163"/>
        <v>July</v>
      </c>
      <c r="AF787" s="80" t="str">
        <f t="shared" si="164"/>
        <v>00786</v>
      </c>
      <c r="AG787" s="80" t="str">
        <f t="shared" si="165"/>
        <v>Chiamaka-Male</v>
      </c>
      <c r="AH787" s="85">
        <f t="shared" si="167"/>
        <v>112153.55602395827</v>
      </c>
    </row>
    <row r="788" spans="1:34" x14ac:dyDescent="0.3">
      <c r="A788" s="83">
        <v>45863</v>
      </c>
      <c r="B788" s="80" t="s">
        <v>2661</v>
      </c>
      <c r="C788" s="80" t="s">
        <v>1871</v>
      </c>
      <c r="D788" s="80" t="s">
        <v>1847</v>
      </c>
      <c r="E788" s="80">
        <v>30</v>
      </c>
      <c r="F788" s="80" t="s">
        <v>1864</v>
      </c>
      <c r="G788" s="80" t="s">
        <v>1868</v>
      </c>
      <c r="H788" s="80" t="s">
        <v>1869</v>
      </c>
      <c r="I788" s="80" t="s">
        <v>1866</v>
      </c>
      <c r="J788" s="80" t="s">
        <v>1858</v>
      </c>
      <c r="K788" s="80">
        <v>2</v>
      </c>
      <c r="L788" s="85">
        <v>57080</v>
      </c>
      <c r="M788" s="80">
        <v>15</v>
      </c>
      <c r="N788" s="80">
        <v>7.5</v>
      </c>
      <c r="O788" s="80" t="s">
        <v>392</v>
      </c>
      <c r="P788" s="80" t="s">
        <v>1844</v>
      </c>
      <c r="Q788" s="80" t="s">
        <v>643</v>
      </c>
      <c r="R788" s="85">
        <f t="shared" si="156"/>
        <v>114160</v>
      </c>
      <c r="S788" s="85">
        <f t="shared" si="157"/>
        <v>17124</v>
      </c>
      <c r="T788" s="85">
        <f t="shared" si="158"/>
        <v>97036</v>
      </c>
      <c r="U788" s="80">
        <f t="shared" si="159"/>
        <v>7277.7</v>
      </c>
      <c r="V788" s="85">
        <f t="shared" si="160"/>
        <v>104313.7</v>
      </c>
      <c r="W788" s="81">
        <v>7.4999999999999997E-2</v>
      </c>
      <c r="X788" s="85">
        <f t="shared" si="168"/>
        <v>7277.7</v>
      </c>
      <c r="Y788" s="80">
        <v>2000</v>
      </c>
      <c r="Z788" s="85">
        <f t="shared" si="166"/>
        <v>106313.7</v>
      </c>
      <c r="AA788" s="80" t="str" cm="1">
        <f t="array" ref="AA788">_xlfn.IFS(V788&gt;=150000,"High Cost",V788&gt;=0,"Normal Cost")</f>
        <v>Normal Cost</v>
      </c>
      <c r="AB788" s="85">
        <f t="shared" si="161"/>
        <v>10431.370000000001</v>
      </c>
      <c r="AC788" s="84">
        <f t="shared" si="162"/>
        <v>93882.33</v>
      </c>
      <c r="AD788" s="80" t="str" cm="1">
        <f t="array" ref="AD788">_xlfn.IFS(E788&gt;=60,"Senior ",E788&gt;=18,"Adult",E788&gt;=0,"Child")</f>
        <v>Adult</v>
      </c>
      <c r="AE788" s="80" t="str">
        <f t="shared" si="163"/>
        <v>July</v>
      </c>
      <c r="AF788" s="80" t="str">
        <f t="shared" si="164"/>
        <v>00787</v>
      </c>
      <c r="AG788" s="80" t="str">
        <f t="shared" si="165"/>
        <v>Farouk-Male</v>
      </c>
      <c r="AH788" s="85">
        <f t="shared" si="167"/>
        <v>112153.55602395827</v>
      </c>
    </row>
    <row r="789" spans="1:34" x14ac:dyDescent="0.3">
      <c r="A789" s="83">
        <v>45832</v>
      </c>
      <c r="B789" s="80" t="s">
        <v>2662</v>
      </c>
      <c r="C789" s="80" t="s">
        <v>1846</v>
      </c>
      <c r="D789" s="80" t="s">
        <v>1847</v>
      </c>
      <c r="E789" s="80">
        <v>39</v>
      </c>
      <c r="F789" s="80" t="s">
        <v>1872</v>
      </c>
      <c r="G789" s="80" t="s">
        <v>1873</v>
      </c>
      <c r="H789" s="80" t="s">
        <v>1874</v>
      </c>
      <c r="I789" s="80" t="s">
        <v>1861</v>
      </c>
      <c r="J789" s="80" t="s">
        <v>1858</v>
      </c>
      <c r="K789" s="80">
        <v>4</v>
      </c>
      <c r="L789" s="85">
        <v>40275</v>
      </c>
      <c r="M789" s="80">
        <v>10</v>
      </c>
      <c r="N789" s="80">
        <v>7.5</v>
      </c>
      <c r="O789" s="80" t="s">
        <v>372</v>
      </c>
      <c r="P789" s="80" t="s">
        <v>1852</v>
      </c>
      <c r="Q789" s="80" t="s">
        <v>643</v>
      </c>
      <c r="R789" s="85">
        <f t="shared" si="156"/>
        <v>161100</v>
      </c>
      <c r="S789" s="85">
        <f t="shared" si="157"/>
        <v>16110</v>
      </c>
      <c r="T789" s="85">
        <f t="shared" si="158"/>
        <v>144990</v>
      </c>
      <c r="U789" s="80">
        <f t="shared" si="159"/>
        <v>10874.25</v>
      </c>
      <c r="V789" s="85">
        <f t="shared" si="160"/>
        <v>155864.25</v>
      </c>
      <c r="W789" s="81">
        <v>7.4999999999999997E-2</v>
      </c>
      <c r="X789" s="85">
        <f t="shared" si="168"/>
        <v>10874.25</v>
      </c>
      <c r="Y789" s="80">
        <v>2000</v>
      </c>
      <c r="Z789" s="85">
        <f t="shared" si="166"/>
        <v>157864.25</v>
      </c>
      <c r="AA789" s="80" t="str" cm="1">
        <f t="array" ref="AA789">_xlfn.IFS(V789&gt;=150000,"High Cost",V789&gt;=0,"Normal Cost")</f>
        <v>High Cost</v>
      </c>
      <c r="AB789" s="85">
        <f t="shared" si="161"/>
        <v>0</v>
      </c>
      <c r="AC789" s="84">
        <f t="shared" si="162"/>
        <v>155864.25</v>
      </c>
      <c r="AD789" s="80" t="str" cm="1">
        <f t="array" ref="AD789">_xlfn.IFS(E789&gt;=60,"Senior ",E789&gt;=18,"Adult",E789&gt;=0,"Child")</f>
        <v>Adult</v>
      </c>
      <c r="AE789" s="80" t="str">
        <f t="shared" si="163"/>
        <v>June</v>
      </c>
      <c r="AF789" s="80" t="str">
        <f t="shared" si="164"/>
        <v>00788</v>
      </c>
      <c r="AG789" s="80" t="str">
        <f t="shared" si="165"/>
        <v>Hauwa-Male</v>
      </c>
      <c r="AH789" s="85">
        <f t="shared" si="167"/>
        <v>112153.55602395827</v>
      </c>
    </row>
    <row r="790" spans="1:34" x14ac:dyDescent="0.3">
      <c r="A790" s="83">
        <v>45832</v>
      </c>
      <c r="B790" s="80" t="s">
        <v>2663</v>
      </c>
      <c r="C790" s="80" t="s">
        <v>1830</v>
      </c>
      <c r="D790" s="80" t="s">
        <v>1847</v>
      </c>
      <c r="E790" s="80">
        <v>42</v>
      </c>
      <c r="F790" s="80" t="s">
        <v>1864</v>
      </c>
      <c r="G790" s="80" t="s">
        <v>1865</v>
      </c>
      <c r="H790" s="80" t="s">
        <v>1842</v>
      </c>
      <c r="I790" s="80" t="s">
        <v>1861</v>
      </c>
      <c r="J790" s="80" t="s">
        <v>1836</v>
      </c>
      <c r="K790" s="80">
        <v>5</v>
      </c>
      <c r="L790" s="85">
        <v>54522</v>
      </c>
      <c r="M790" s="80">
        <v>15</v>
      </c>
      <c r="N790" s="80">
        <v>7.5</v>
      </c>
      <c r="O790" s="80" t="s">
        <v>384</v>
      </c>
      <c r="P790" s="80" t="s">
        <v>1837</v>
      </c>
      <c r="Q790" s="80" t="s">
        <v>643</v>
      </c>
      <c r="R790" s="85">
        <f t="shared" si="156"/>
        <v>272610</v>
      </c>
      <c r="S790" s="85">
        <f t="shared" si="157"/>
        <v>40891.5</v>
      </c>
      <c r="T790" s="85">
        <f t="shared" si="158"/>
        <v>231718.5</v>
      </c>
      <c r="U790" s="80">
        <f t="shared" si="159"/>
        <v>17378.887500000001</v>
      </c>
      <c r="V790" s="85">
        <f t="shared" si="160"/>
        <v>249097.38750000001</v>
      </c>
      <c r="W790" s="81">
        <v>7.4999999999999997E-2</v>
      </c>
      <c r="X790" s="85">
        <f t="shared" si="168"/>
        <v>17378.887500000001</v>
      </c>
      <c r="Y790" s="80">
        <v>2000</v>
      </c>
      <c r="Z790" s="85">
        <f t="shared" si="166"/>
        <v>251097.38750000001</v>
      </c>
      <c r="AA790" s="80" t="str" cm="1">
        <f t="array" ref="AA790">_xlfn.IFS(V790&gt;=150000,"High Cost",V790&gt;=0,"Normal Cost")</f>
        <v>High Cost</v>
      </c>
      <c r="AB790" s="85">
        <f t="shared" si="161"/>
        <v>0</v>
      </c>
      <c r="AC790" s="84">
        <f t="shared" si="162"/>
        <v>249097.38750000001</v>
      </c>
      <c r="AD790" s="80" t="str" cm="1">
        <f t="array" ref="AD790">_xlfn.IFS(E790&gt;=60,"Senior ",E790&gt;=18,"Adult",E790&gt;=0,"Child")</f>
        <v>Adult</v>
      </c>
      <c r="AE790" s="80" t="str">
        <f t="shared" si="163"/>
        <v>June</v>
      </c>
      <c r="AF790" s="80" t="str">
        <f t="shared" si="164"/>
        <v>00789</v>
      </c>
      <c r="AG790" s="80" t="str">
        <f t="shared" si="165"/>
        <v>Joy-Male</v>
      </c>
      <c r="AH790" s="85">
        <f t="shared" si="167"/>
        <v>112153.55602395827</v>
      </c>
    </row>
    <row r="791" spans="1:34" x14ac:dyDescent="0.3">
      <c r="A791" s="83">
        <v>45852</v>
      </c>
      <c r="B791" s="80" t="s">
        <v>2664</v>
      </c>
      <c r="C791" s="80" t="s">
        <v>106</v>
      </c>
      <c r="D791" s="80" t="s">
        <v>1847</v>
      </c>
      <c r="E791" s="80">
        <v>79</v>
      </c>
      <c r="F791" s="80" t="s">
        <v>1840</v>
      </c>
      <c r="G791" s="80" t="s">
        <v>1841</v>
      </c>
      <c r="H791" s="80" t="s">
        <v>1842</v>
      </c>
      <c r="I791" s="80" t="s">
        <v>1835</v>
      </c>
      <c r="J791" s="80" t="s">
        <v>1858</v>
      </c>
      <c r="K791" s="80">
        <v>5</v>
      </c>
      <c r="L791" s="85">
        <v>53894</v>
      </c>
      <c r="M791" s="80">
        <v>10</v>
      </c>
      <c r="N791" s="80">
        <v>7.5</v>
      </c>
      <c r="O791" s="80" t="s">
        <v>384</v>
      </c>
      <c r="P791" s="80" t="s">
        <v>1852</v>
      </c>
      <c r="Q791" s="80" t="s">
        <v>643</v>
      </c>
      <c r="R791" s="85">
        <f t="shared" si="156"/>
        <v>269470</v>
      </c>
      <c r="S791" s="85">
        <f t="shared" si="157"/>
        <v>26947</v>
      </c>
      <c r="T791" s="85">
        <f t="shared" si="158"/>
        <v>242523</v>
      </c>
      <c r="U791" s="80">
        <f t="shared" si="159"/>
        <v>18189.224999999999</v>
      </c>
      <c r="V791" s="85">
        <f t="shared" si="160"/>
        <v>260712.22500000001</v>
      </c>
      <c r="W791" s="81">
        <v>7.4999999999999997E-2</v>
      </c>
      <c r="X791" s="85">
        <f t="shared" si="168"/>
        <v>18189.224999999999</v>
      </c>
      <c r="Y791" s="80">
        <v>2000</v>
      </c>
      <c r="Z791" s="85">
        <f t="shared" si="166"/>
        <v>262712.22499999998</v>
      </c>
      <c r="AA791" s="80" t="str" cm="1">
        <f t="array" ref="AA791">_xlfn.IFS(V791&gt;=150000,"High Cost",V791&gt;=0,"Normal Cost")</f>
        <v>High Cost</v>
      </c>
      <c r="AB791" s="85">
        <f t="shared" si="161"/>
        <v>0</v>
      </c>
      <c r="AC791" s="84">
        <f t="shared" si="162"/>
        <v>260712.22500000001</v>
      </c>
      <c r="AD791" s="80" t="str" cm="1">
        <f t="array" ref="AD791">_xlfn.IFS(E791&gt;=60,"Senior ",E791&gt;=18,"Adult",E791&gt;=0,"Child")</f>
        <v xml:space="preserve">Senior </v>
      </c>
      <c r="AE791" s="80" t="str">
        <f t="shared" si="163"/>
        <v>July</v>
      </c>
      <c r="AF791" s="80" t="str">
        <f t="shared" si="164"/>
        <v>00790</v>
      </c>
      <c r="AG791" s="80" t="str">
        <f t="shared" si="165"/>
        <v>Aisha-Male</v>
      </c>
      <c r="AH791" s="85">
        <f t="shared" si="167"/>
        <v>112153.55602395827</v>
      </c>
    </row>
    <row r="792" spans="1:34" x14ac:dyDescent="0.3">
      <c r="A792" s="83">
        <v>45840</v>
      </c>
      <c r="B792" s="80" t="s">
        <v>2665</v>
      </c>
      <c r="C792" s="80" t="s">
        <v>1884</v>
      </c>
      <c r="D792" s="80" t="s">
        <v>1847</v>
      </c>
      <c r="E792" s="80">
        <v>73</v>
      </c>
      <c r="F792" s="80" t="s">
        <v>1832</v>
      </c>
      <c r="G792" s="80" t="s">
        <v>1860</v>
      </c>
      <c r="H792" s="80" t="s">
        <v>1834</v>
      </c>
      <c r="I792" s="80" t="s">
        <v>1835</v>
      </c>
      <c r="J792" s="80" t="s">
        <v>1836</v>
      </c>
      <c r="K792" s="80">
        <v>5</v>
      </c>
      <c r="L792" s="85">
        <v>30609</v>
      </c>
      <c r="M792" s="80">
        <v>15</v>
      </c>
      <c r="N792" s="80">
        <v>7.5</v>
      </c>
      <c r="O792" s="80" t="s">
        <v>384</v>
      </c>
      <c r="P792" s="80" t="s">
        <v>1852</v>
      </c>
      <c r="Q792" s="80" t="s">
        <v>643</v>
      </c>
      <c r="R792" s="85">
        <f t="shared" si="156"/>
        <v>153045</v>
      </c>
      <c r="S792" s="85">
        <f t="shared" si="157"/>
        <v>22956.75</v>
      </c>
      <c r="T792" s="85">
        <f t="shared" si="158"/>
        <v>130088.25</v>
      </c>
      <c r="U792" s="80">
        <f t="shared" si="159"/>
        <v>9756.6187499999996</v>
      </c>
      <c r="V792" s="85">
        <f t="shared" si="160"/>
        <v>139844.86874999999</v>
      </c>
      <c r="W792" s="81">
        <v>7.4999999999999997E-2</v>
      </c>
      <c r="X792" s="85">
        <f t="shared" si="168"/>
        <v>9756.6187499999996</v>
      </c>
      <c r="Y792" s="80">
        <v>2000</v>
      </c>
      <c r="Z792" s="85">
        <f t="shared" si="166"/>
        <v>141844.86874999999</v>
      </c>
      <c r="AA792" s="80" t="str" cm="1">
        <f t="array" ref="AA792">_xlfn.IFS(V792&gt;=150000,"High Cost",V792&gt;=0,"Normal Cost")</f>
        <v>Normal Cost</v>
      </c>
      <c r="AB792" s="85">
        <f t="shared" si="161"/>
        <v>0</v>
      </c>
      <c r="AC792" s="84">
        <f t="shared" si="162"/>
        <v>139844.86874999999</v>
      </c>
      <c r="AD792" s="80" t="str" cm="1">
        <f t="array" ref="AD792">_xlfn.IFS(E792&gt;=60,"Senior ",E792&gt;=18,"Adult",E792&gt;=0,"Child")</f>
        <v xml:space="preserve">Senior </v>
      </c>
      <c r="AE792" s="80" t="str">
        <f t="shared" si="163"/>
        <v>July</v>
      </c>
      <c r="AF792" s="80" t="str">
        <f t="shared" si="164"/>
        <v>00791</v>
      </c>
      <c r="AG792" s="80" t="str">
        <f t="shared" si="165"/>
        <v>Kabir-Male</v>
      </c>
      <c r="AH792" s="85">
        <f t="shared" si="167"/>
        <v>112153.55602395827</v>
      </c>
    </row>
    <row r="793" spans="1:34" x14ac:dyDescent="0.3">
      <c r="A793" s="83">
        <v>45861</v>
      </c>
      <c r="B793" s="80" t="s">
        <v>2666</v>
      </c>
      <c r="C793" s="80" t="s">
        <v>1884</v>
      </c>
      <c r="D793" s="80" t="s">
        <v>1831</v>
      </c>
      <c r="E793" s="80">
        <v>15</v>
      </c>
      <c r="F793" s="80" t="s">
        <v>1832</v>
      </c>
      <c r="G793" s="80" t="s">
        <v>1833</v>
      </c>
      <c r="H793" s="80" t="s">
        <v>1834</v>
      </c>
      <c r="I793" s="80" t="s">
        <v>1861</v>
      </c>
      <c r="J793" s="80" t="s">
        <v>1858</v>
      </c>
      <c r="K793" s="80">
        <v>2</v>
      </c>
      <c r="L793" s="85">
        <v>35056</v>
      </c>
      <c r="M793" s="80">
        <v>0</v>
      </c>
      <c r="N793" s="80">
        <v>7.5</v>
      </c>
      <c r="O793" s="80" t="s">
        <v>372</v>
      </c>
      <c r="P793" s="80" t="s">
        <v>1852</v>
      </c>
      <c r="Q793" s="80" t="s">
        <v>665</v>
      </c>
      <c r="R793" s="85">
        <f t="shared" si="156"/>
        <v>70112</v>
      </c>
      <c r="S793" s="85">
        <f t="shared" si="157"/>
        <v>0</v>
      </c>
      <c r="T793" s="85">
        <f t="shared" si="158"/>
        <v>70112</v>
      </c>
      <c r="U793" s="80">
        <f t="shared" si="159"/>
        <v>5258.4</v>
      </c>
      <c r="V793" s="85">
        <f t="shared" si="160"/>
        <v>75370.399999999994</v>
      </c>
      <c r="W793" s="81">
        <v>7.4999999999999997E-2</v>
      </c>
      <c r="X793" s="85">
        <f t="shared" si="168"/>
        <v>5258.4</v>
      </c>
      <c r="Y793" s="80">
        <v>2000</v>
      </c>
      <c r="Z793" s="85">
        <f t="shared" si="166"/>
        <v>77370.399999999994</v>
      </c>
      <c r="AA793" s="80" t="str" cm="1">
        <f t="array" ref="AA793">_xlfn.IFS(V793&gt;=150000,"High Cost",V793&gt;=0,"Normal Cost")</f>
        <v>Normal Cost</v>
      </c>
      <c r="AB793" s="85">
        <f t="shared" si="161"/>
        <v>0</v>
      </c>
      <c r="AC793" s="84">
        <f t="shared" si="162"/>
        <v>75370.399999999994</v>
      </c>
      <c r="AD793" s="80" t="str" cm="1">
        <f t="array" ref="AD793">_xlfn.IFS(E793&gt;=60,"Senior ",E793&gt;=18,"Adult",E793&gt;=0,"Child")</f>
        <v>Child</v>
      </c>
      <c r="AE793" s="80" t="str">
        <f t="shared" si="163"/>
        <v>July</v>
      </c>
      <c r="AF793" s="80" t="str">
        <f t="shared" si="164"/>
        <v>00792</v>
      </c>
      <c r="AG793" s="80" t="str">
        <f t="shared" si="165"/>
        <v>Kabir-Female</v>
      </c>
      <c r="AH793" s="85">
        <f t="shared" si="167"/>
        <v>112153.55602395827</v>
      </c>
    </row>
    <row r="794" spans="1:34" x14ac:dyDescent="0.3">
      <c r="A794" s="83">
        <v>45862</v>
      </c>
      <c r="B794" s="80" t="s">
        <v>2667</v>
      </c>
      <c r="C794" s="80" t="s">
        <v>1884</v>
      </c>
      <c r="D794" s="80" t="s">
        <v>1831</v>
      </c>
      <c r="E794" s="80">
        <v>70</v>
      </c>
      <c r="F794" s="80" t="s">
        <v>1840</v>
      </c>
      <c r="G794" s="80" t="s">
        <v>1841</v>
      </c>
      <c r="H794" s="80" t="s">
        <v>1842</v>
      </c>
      <c r="I794" s="80" t="s">
        <v>1835</v>
      </c>
      <c r="J794" s="80" t="s">
        <v>1836</v>
      </c>
      <c r="K794" s="80">
        <v>3</v>
      </c>
      <c r="L794" s="85">
        <v>74323</v>
      </c>
      <c r="M794" s="80">
        <v>5</v>
      </c>
      <c r="N794" s="80">
        <v>7.5</v>
      </c>
      <c r="O794" s="80" t="s">
        <v>384</v>
      </c>
      <c r="P794" s="80" t="s">
        <v>1844</v>
      </c>
      <c r="Q794" s="80" t="s">
        <v>649</v>
      </c>
      <c r="R794" s="85">
        <f t="shared" si="156"/>
        <v>222969</v>
      </c>
      <c r="S794" s="85">
        <f t="shared" si="157"/>
        <v>11148.45</v>
      </c>
      <c r="T794" s="85">
        <f t="shared" si="158"/>
        <v>211820.55</v>
      </c>
      <c r="U794" s="80">
        <f t="shared" si="159"/>
        <v>15886.541249999998</v>
      </c>
      <c r="V794" s="85">
        <f t="shared" si="160"/>
        <v>227707.09125</v>
      </c>
      <c r="W794" s="81">
        <v>7.4999999999999997E-2</v>
      </c>
      <c r="X794" s="85">
        <f t="shared" si="168"/>
        <v>15886.541249999998</v>
      </c>
      <c r="Y794" s="80">
        <v>2000</v>
      </c>
      <c r="Z794" s="85">
        <f t="shared" si="166"/>
        <v>229707.09125</v>
      </c>
      <c r="AA794" s="80" t="str" cm="1">
        <f t="array" ref="AA794">_xlfn.IFS(V794&gt;=150000,"High Cost",V794&gt;=0,"Normal Cost")</f>
        <v>High Cost</v>
      </c>
      <c r="AB794" s="85">
        <f t="shared" si="161"/>
        <v>22770.709125000001</v>
      </c>
      <c r="AC794" s="84">
        <f t="shared" si="162"/>
        <v>204936.382125</v>
      </c>
      <c r="AD794" s="80" t="str" cm="1">
        <f t="array" ref="AD794">_xlfn.IFS(E794&gt;=60,"Senior ",E794&gt;=18,"Adult",E794&gt;=0,"Child")</f>
        <v xml:space="preserve">Senior </v>
      </c>
      <c r="AE794" s="80" t="str">
        <f t="shared" si="163"/>
        <v>July</v>
      </c>
      <c r="AF794" s="80" t="str">
        <f t="shared" si="164"/>
        <v>00793</v>
      </c>
      <c r="AG794" s="80" t="str">
        <f t="shared" si="165"/>
        <v>Kabir-Female</v>
      </c>
      <c r="AH794" s="85">
        <f t="shared" si="167"/>
        <v>112153.55602395827</v>
      </c>
    </row>
    <row r="795" spans="1:34" x14ac:dyDescent="0.3">
      <c r="A795" s="83">
        <v>45857</v>
      </c>
      <c r="B795" s="80" t="s">
        <v>2668</v>
      </c>
      <c r="C795" s="80" t="s">
        <v>1839</v>
      </c>
      <c r="D795" s="80" t="s">
        <v>1831</v>
      </c>
      <c r="E795" s="80">
        <v>67</v>
      </c>
      <c r="F795" s="80" t="s">
        <v>1864</v>
      </c>
      <c r="G795" s="80" t="s">
        <v>1865</v>
      </c>
      <c r="H795" s="80" t="s">
        <v>1842</v>
      </c>
      <c r="I795" s="80" t="s">
        <v>1851</v>
      </c>
      <c r="J795" s="80" t="s">
        <v>1848</v>
      </c>
      <c r="K795" s="80">
        <v>1</v>
      </c>
      <c r="L795" s="85">
        <v>20546</v>
      </c>
      <c r="M795" s="80">
        <v>10</v>
      </c>
      <c r="N795" s="80">
        <v>7.5</v>
      </c>
      <c r="O795" s="80" t="s">
        <v>372</v>
      </c>
      <c r="P795" s="80" t="s">
        <v>1837</v>
      </c>
      <c r="Q795" s="80" t="s">
        <v>665</v>
      </c>
      <c r="R795" s="85">
        <f t="shared" si="156"/>
        <v>20546</v>
      </c>
      <c r="S795" s="85">
        <f t="shared" si="157"/>
        <v>2054.6</v>
      </c>
      <c r="T795" s="85">
        <f t="shared" si="158"/>
        <v>18491.400000000001</v>
      </c>
      <c r="U795" s="80">
        <f t="shared" si="159"/>
        <v>1386.855</v>
      </c>
      <c r="V795" s="85">
        <f t="shared" si="160"/>
        <v>19878.255000000001</v>
      </c>
      <c r="W795" s="81">
        <v>7.4999999999999997E-2</v>
      </c>
      <c r="X795" s="85">
        <f t="shared" si="168"/>
        <v>1386.855</v>
      </c>
      <c r="Y795" s="80">
        <v>2000</v>
      </c>
      <c r="Z795" s="85">
        <f t="shared" si="166"/>
        <v>21878.255000000001</v>
      </c>
      <c r="AA795" s="80" t="str" cm="1">
        <f t="array" ref="AA795">_xlfn.IFS(V795&gt;=150000,"High Cost",V795&gt;=0,"Normal Cost")</f>
        <v>Normal Cost</v>
      </c>
      <c r="AB795" s="85">
        <f t="shared" si="161"/>
        <v>0</v>
      </c>
      <c r="AC795" s="84">
        <f t="shared" si="162"/>
        <v>19878.255000000001</v>
      </c>
      <c r="AD795" s="80" t="str" cm="1">
        <f t="array" ref="AD795">_xlfn.IFS(E795&gt;=60,"Senior ",E795&gt;=18,"Adult",E795&gt;=0,"Child")</f>
        <v xml:space="preserve">Senior </v>
      </c>
      <c r="AE795" s="80" t="str">
        <f t="shared" si="163"/>
        <v>July</v>
      </c>
      <c r="AF795" s="80" t="str">
        <f t="shared" si="164"/>
        <v>00794</v>
      </c>
      <c r="AG795" s="80" t="str">
        <f t="shared" si="165"/>
        <v>Bello-Female</v>
      </c>
      <c r="AH795" s="85">
        <f t="shared" si="167"/>
        <v>112153.55602395827</v>
      </c>
    </row>
    <row r="796" spans="1:34" x14ac:dyDescent="0.3">
      <c r="A796" s="83">
        <v>45850</v>
      </c>
      <c r="B796" s="80" t="s">
        <v>2669</v>
      </c>
      <c r="C796" s="80" t="s">
        <v>1884</v>
      </c>
      <c r="D796" s="80" t="s">
        <v>1847</v>
      </c>
      <c r="E796" s="80">
        <v>68</v>
      </c>
      <c r="F796" s="80" t="s">
        <v>1840</v>
      </c>
      <c r="G796" s="80" t="s">
        <v>1841</v>
      </c>
      <c r="H796" s="80" t="s">
        <v>1842</v>
      </c>
      <c r="I796" s="80" t="s">
        <v>1861</v>
      </c>
      <c r="J796" s="80" t="s">
        <v>1858</v>
      </c>
      <c r="K796" s="80">
        <v>2</v>
      </c>
      <c r="L796" s="85">
        <v>26502</v>
      </c>
      <c r="M796" s="80">
        <v>0</v>
      </c>
      <c r="N796" s="80">
        <v>7.5</v>
      </c>
      <c r="O796" s="80" t="s">
        <v>372</v>
      </c>
      <c r="P796" s="80" t="s">
        <v>1844</v>
      </c>
      <c r="Q796" s="80" t="s">
        <v>636</v>
      </c>
      <c r="R796" s="85">
        <f t="shared" si="156"/>
        <v>53004</v>
      </c>
      <c r="S796" s="85">
        <f t="shared" si="157"/>
        <v>0</v>
      </c>
      <c r="T796" s="85">
        <f t="shared" si="158"/>
        <v>53004</v>
      </c>
      <c r="U796" s="80">
        <f t="shared" si="159"/>
        <v>3975.2999999999997</v>
      </c>
      <c r="V796" s="85">
        <f t="shared" si="160"/>
        <v>56979.3</v>
      </c>
      <c r="W796" s="81">
        <v>7.4999999999999997E-2</v>
      </c>
      <c r="X796" s="85">
        <f t="shared" si="168"/>
        <v>3975.2999999999997</v>
      </c>
      <c r="Y796" s="80">
        <v>2000</v>
      </c>
      <c r="Z796" s="85">
        <f t="shared" si="166"/>
        <v>58979.3</v>
      </c>
      <c r="AA796" s="80" t="str" cm="1">
        <f t="array" ref="AA796">_xlfn.IFS(V796&gt;=150000,"High Cost",V796&gt;=0,"Normal Cost")</f>
        <v>Normal Cost</v>
      </c>
      <c r="AB796" s="85">
        <f t="shared" si="161"/>
        <v>5697.93</v>
      </c>
      <c r="AC796" s="84">
        <f t="shared" si="162"/>
        <v>51281.37</v>
      </c>
      <c r="AD796" s="80" t="str" cm="1">
        <f t="array" ref="AD796">_xlfn.IFS(E796&gt;=60,"Senior ",E796&gt;=18,"Adult",E796&gt;=0,"Child")</f>
        <v xml:space="preserve">Senior </v>
      </c>
      <c r="AE796" s="80" t="str">
        <f t="shared" si="163"/>
        <v>July</v>
      </c>
      <c r="AF796" s="80" t="str">
        <f t="shared" si="164"/>
        <v>00795</v>
      </c>
      <c r="AG796" s="80" t="str">
        <f t="shared" si="165"/>
        <v>Kabir-Male</v>
      </c>
      <c r="AH796" s="85">
        <f t="shared" si="167"/>
        <v>112153.55602395827</v>
      </c>
    </row>
    <row r="797" spans="1:34" x14ac:dyDescent="0.3">
      <c r="A797" s="83">
        <v>45823</v>
      </c>
      <c r="B797" s="80" t="s">
        <v>2670</v>
      </c>
      <c r="C797" s="80" t="s">
        <v>1877</v>
      </c>
      <c r="D797" s="80" t="s">
        <v>1847</v>
      </c>
      <c r="E797" s="80">
        <v>42</v>
      </c>
      <c r="F797" s="80" t="s">
        <v>1840</v>
      </c>
      <c r="G797" s="80" t="s">
        <v>1841</v>
      </c>
      <c r="H797" s="80" t="s">
        <v>1842</v>
      </c>
      <c r="I797" s="80" t="s">
        <v>1866</v>
      </c>
      <c r="J797" s="80" t="s">
        <v>1848</v>
      </c>
      <c r="K797" s="80">
        <v>5</v>
      </c>
      <c r="L797" s="85">
        <v>45053</v>
      </c>
      <c r="M797" s="80">
        <v>0</v>
      </c>
      <c r="N797" s="80">
        <v>7.5</v>
      </c>
      <c r="O797" s="80" t="s">
        <v>384</v>
      </c>
      <c r="P797" s="80" t="s">
        <v>1844</v>
      </c>
      <c r="Q797" s="80" t="s">
        <v>643</v>
      </c>
      <c r="R797" s="85">
        <f t="shared" si="156"/>
        <v>225265</v>
      </c>
      <c r="S797" s="85">
        <f t="shared" si="157"/>
        <v>0</v>
      </c>
      <c r="T797" s="85">
        <f t="shared" si="158"/>
        <v>225265</v>
      </c>
      <c r="U797" s="80">
        <f t="shared" si="159"/>
        <v>16894.875</v>
      </c>
      <c r="V797" s="85">
        <f t="shared" si="160"/>
        <v>242159.875</v>
      </c>
      <c r="W797" s="81">
        <v>7.4999999999999997E-2</v>
      </c>
      <c r="X797" s="85">
        <f t="shared" si="168"/>
        <v>16894.875</v>
      </c>
      <c r="Y797" s="80">
        <v>2000</v>
      </c>
      <c r="Z797" s="85">
        <f t="shared" si="166"/>
        <v>244159.875</v>
      </c>
      <c r="AA797" s="80" t="str" cm="1">
        <f t="array" ref="AA797">_xlfn.IFS(V797&gt;=150000,"High Cost",V797&gt;=0,"Normal Cost")</f>
        <v>High Cost</v>
      </c>
      <c r="AB797" s="85">
        <f t="shared" si="161"/>
        <v>24215.987500000003</v>
      </c>
      <c r="AC797" s="84">
        <f t="shared" si="162"/>
        <v>217943.88750000001</v>
      </c>
      <c r="AD797" s="80" t="str" cm="1">
        <f t="array" ref="AD797">_xlfn.IFS(E797&gt;=60,"Senior ",E797&gt;=18,"Adult",E797&gt;=0,"Child")</f>
        <v>Adult</v>
      </c>
      <c r="AE797" s="80" t="str">
        <f t="shared" si="163"/>
        <v>June</v>
      </c>
      <c r="AF797" s="80" t="str">
        <f t="shared" si="164"/>
        <v>00796</v>
      </c>
      <c r="AG797" s="80" t="str">
        <f t="shared" si="165"/>
        <v>Chiamaka-Male</v>
      </c>
      <c r="AH797" s="85">
        <f t="shared" si="167"/>
        <v>112153.55602395827</v>
      </c>
    </row>
    <row r="798" spans="1:34" x14ac:dyDescent="0.3">
      <c r="A798" s="83">
        <v>45852</v>
      </c>
      <c r="B798" s="80" t="s">
        <v>2671</v>
      </c>
      <c r="C798" s="80" t="s">
        <v>1880</v>
      </c>
      <c r="D798" s="80" t="s">
        <v>1831</v>
      </c>
      <c r="E798" s="80">
        <v>70</v>
      </c>
      <c r="F798" s="80" t="s">
        <v>1864</v>
      </c>
      <c r="G798" s="80" t="s">
        <v>1868</v>
      </c>
      <c r="H798" s="80" t="s">
        <v>1869</v>
      </c>
      <c r="I798" s="80" t="s">
        <v>1866</v>
      </c>
      <c r="J798" s="80" t="s">
        <v>1858</v>
      </c>
      <c r="K798" s="80">
        <v>3</v>
      </c>
      <c r="L798" s="85">
        <v>42826</v>
      </c>
      <c r="M798" s="80">
        <v>10</v>
      </c>
      <c r="N798" s="80">
        <v>7.5</v>
      </c>
      <c r="O798" s="80" t="s">
        <v>372</v>
      </c>
      <c r="P798" s="80" t="s">
        <v>1837</v>
      </c>
      <c r="Q798" s="80" t="s">
        <v>636</v>
      </c>
      <c r="R798" s="85">
        <f t="shared" si="156"/>
        <v>128478</v>
      </c>
      <c r="S798" s="85">
        <f t="shared" si="157"/>
        <v>12847.800000000001</v>
      </c>
      <c r="T798" s="85">
        <f t="shared" si="158"/>
        <v>115630.2</v>
      </c>
      <c r="U798" s="80">
        <f t="shared" si="159"/>
        <v>8672.2649999999994</v>
      </c>
      <c r="V798" s="85">
        <f t="shared" si="160"/>
        <v>124302.465</v>
      </c>
      <c r="W798" s="81">
        <v>7.4999999999999997E-2</v>
      </c>
      <c r="X798" s="85">
        <f t="shared" si="168"/>
        <v>8672.2649999999994</v>
      </c>
      <c r="Y798" s="80">
        <v>2000</v>
      </c>
      <c r="Z798" s="85">
        <f t="shared" si="166"/>
        <v>126302.465</v>
      </c>
      <c r="AA798" s="80" t="str" cm="1">
        <f t="array" ref="AA798">_xlfn.IFS(V798&gt;=150000,"High Cost",V798&gt;=0,"Normal Cost")</f>
        <v>Normal Cost</v>
      </c>
      <c r="AB798" s="85">
        <f t="shared" si="161"/>
        <v>0</v>
      </c>
      <c r="AC798" s="84">
        <f t="shared" si="162"/>
        <v>124302.465</v>
      </c>
      <c r="AD798" s="80" t="str" cm="1">
        <f t="array" ref="AD798">_xlfn.IFS(E798&gt;=60,"Senior ",E798&gt;=18,"Adult",E798&gt;=0,"Child")</f>
        <v xml:space="preserve">Senior </v>
      </c>
      <c r="AE798" s="80" t="str">
        <f t="shared" si="163"/>
        <v>July</v>
      </c>
      <c r="AF798" s="80" t="str">
        <f t="shared" si="164"/>
        <v>00797</v>
      </c>
      <c r="AG798" s="80" t="str">
        <f t="shared" si="165"/>
        <v>Daniel-Female</v>
      </c>
      <c r="AH798" s="85">
        <f t="shared" si="167"/>
        <v>112153.55602395827</v>
      </c>
    </row>
    <row r="799" spans="1:34" x14ac:dyDescent="0.3">
      <c r="A799" s="83">
        <v>45842</v>
      </c>
      <c r="B799" s="80" t="s">
        <v>2672</v>
      </c>
      <c r="C799" s="80" t="s">
        <v>1863</v>
      </c>
      <c r="D799" s="80" t="s">
        <v>1847</v>
      </c>
      <c r="E799" s="80">
        <v>43</v>
      </c>
      <c r="F799" s="80" t="s">
        <v>1855</v>
      </c>
      <c r="G799" s="80" t="s">
        <v>1878</v>
      </c>
      <c r="H799" s="80" t="s">
        <v>1857</v>
      </c>
      <c r="I799" s="80" t="s">
        <v>1851</v>
      </c>
      <c r="J799" s="80" t="s">
        <v>1858</v>
      </c>
      <c r="K799" s="80">
        <v>4</v>
      </c>
      <c r="L799" s="85">
        <v>39875</v>
      </c>
      <c r="M799" s="80">
        <v>10</v>
      </c>
      <c r="N799" s="80">
        <v>7.5</v>
      </c>
      <c r="O799" s="80" t="s">
        <v>372</v>
      </c>
      <c r="P799" s="80" t="s">
        <v>1844</v>
      </c>
      <c r="Q799" s="80" t="s">
        <v>665</v>
      </c>
      <c r="R799" s="85">
        <f t="shared" si="156"/>
        <v>159500</v>
      </c>
      <c r="S799" s="85">
        <f t="shared" si="157"/>
        <v>15950</v>
      </c>
      <c r="T799" s="85">
        <f t="shared" si="158"/>
        <v>143550</v>
      </c>
      <c r="U799" s="80">
        <f t="shared" si="159"/>
        <v>10766.25</v>
      </c>
      <c r="V799" s="85">
        <f t="shared" si="160"/>
        <v>154316.25</v>
      </c>
      <c r="W799" s="81">
        <v>7.4999999999999997E-2</v>
      </c>
      <c r="X799" s="85">
        <f t="shared" si="168"/>
        <v>10766.25</v>
      </c>
      <c r="Y799" s="80">
        <v>2000</v>
      </c>
      <c r="Z799" s="85">
        <f t="shared" si="166"/>
        <v>156316.25</v>
      </c>
      <c r="AA799" s="80" t="str" cm="1">
        <f t="array" ref="AA799">_xlfn.IFS(V799&gt;=150000,"High Cost",V799&gt;=0,"Normal Cost")</f>
        <v>High Cost</v>
      </c>
      <c r="AB799" s="85">
        <f t="shared" si="161"/>
        <v>15431.625</v>
      </c>
      <c r="AC799" s="84">
        <f t="shared" si="162"/>
        <v>138884.625</v>
      </c>
      <c r="AD799" s="80" t="str" cm="1">
        <f t="array" ref="AD799">_xlfn.IFS(E799&gt;=60,"Senior ",E799&gt;=18,"Adult",E799&gt;=0,"Child")</f>
        <v>Adult</v>
      </c>
      <c r="AE799" s="80" t="str">
        <f t="shared" si="163"/>
        <v>July</v>
      </c>
      <c r="AF799" s="80" t="str">
        <f t="shared" si="164"/>
        <v>00798</v>
      </c>
      <c r="AG799" s="80" t="str">
        <f t="shared" si="165"/>
        <v>Esther-Male</v>
      </c>
      <c r="AH799" s="85">
        <f t="shared" si="167"/>
        <v>112153.55602395827</v>
      </c>
    </row>
    <row r="800" spans="1:34" x14ac:dyDescent="0.3">
      <c r="A800" s="83">
        <v>45821</v>
      </c>
      <c r="B800" s="80" t="s">
        <v>2673</v>
      </c>
      <c r="C800" s="80" t="s">
        <v>1882</v>
      </c>
      <c r="D800" s="80" t="s">
        <v>1831</v>
      </c>
      <c r="E800" s="80">
        <v>45</v>
      </c>
      <c r="F800" s="80" t="s">
        <v>1864</v>
      </c>
      <c r="G800" s="80" t="s">
        <v>1868</v>
      </c>
      <c r="H800" s="80" t="s">
        <v>1869</v>
      </c>
      <c r="I800" s="80" t="s">
        <v>1843</v>
      </c>
      <c r="J800" s="80" t="s">
        <v>1848</v>
      </c>
      <c r="K800" s="80">
        <v>5</v>
      </c>
      <c r="L800" s="85">
        <v>14922</v>
      </c>
      <c r="M800" s="80">
        <v>15</v>
      </c>
      <c r="N800" s="80">
        <v>7.5</v>
      </c>
      <c r="O800" s="80" t="s">
        <v>392</v>
      </c>
      <c r="P800" s="80" t="s">
        <v>1852</v>
      </c>
      <c r="Q800" s="80" t="s">
        <v>665</v>
      </c>
      <c r="R800" s="85">
        <f t="shared" si="156"/>
        <v>74610</v>
      </c>
      <c r="S800" s="85">
        <f t="shared" si="157"/>
        <v>11191.5</v>
      </c>
      <c r="T800" s="85">
        <f t="shared" si="158"/>
        <v>63418.5</v>
      </c>
      <c r="U800" s="80">
        <f t="shared" si="159"/>
        <v>4756.3874999999998</v>
      </c>
      <c r="V800" s="85">
        <f t="shared" si="160"/>
        <v>68174.887499999997</v>
      </c>
      <c r="W800" s="81">
        <v>7.4999999999999997E-2</v>
      </c>
      <c r="X800" s="85">
        <f t="shared" si="168"/>
        <v>4756.3874999999998</v>
      </c>
      <c r="Y800" s="80">
        <v>2000</v>
      </c>
      <c r="Z800" s="85">
        <f t="shared" si="166"/>
        <v>70174.887499999997</v>
      </c>
      <c r="AA800" s="80" t="str" cm="1">
        <f t="array" ref="AA800">_xlfn.IFS(V800&gt;=150000,"High Cost",V800&gt;=0,"Normal Cost")</f>
        <v>Normal Cost</v>
      </c>
      <c r="AB800" s="85">
        <f t="shared" si="161"/>
        <v>0</v>
      </c>
      <c r="AC800" s="84">
        <f t="shared" si="162"/>
        <v>68174.887499999997</v>
      </c>
      <c r="AD800" s="80" t="str" cm="1">
        <f t="array" ref="AD800">_xlfn.IFS(E800&gt;=60,"Senior ",E800&gt;=18,"Adult",E800&gt;=0,"Child")</f>
        <v>Adult</v>
      </c>
      <c r="AE800" s="80" t="str">
        <f t="shared" si="163"/>
        <v>June</v>
      </c>
      <c r="AF800" s="80" t="str">
        <f t="shared" si="164"/>
        <v>00799</v>
      </c>
      <c r="AG800" s="80" t="str">
        <f t="shared" si="165"/>
        <v>Ifeanyi-Female</v>
      </c>
      <c r="AH800" s="85">
        <f t="shared" si="167"/>
        <v>112153.55602395827</v>
      </c>
    </row>
    <row r="801" spans="1:34" x14ac:dyDescent="0.3">
      <c r="A801" s="83">
        <v>45830</v>
      </c>
      <c r="B801" s="80" t="s">
        <v>2674</v>
      </c>
      <c r="C801" s="80" t="s">
        <v>1882</v>
      </c>
      <c r="D801" s="80" t="s">
        <v>1831</v>
      </c>
      <c r="E801" s="80">
        <v>59</v>
      </c>
      <c r="F801" s="80" t="s">
        <v>1848</v>
      </c>
      <c r="G801" s="80" t="s">
        <v>1849</v>
      </c>
      <c r="H801" s="80" t="s">
        <v>1850</v>
      </c>
      <c r="I801" s="80" t="s">
        <v>1851</v>
      </c>
      <c r="J801" s="80" t="s">
        <v>1836</v>
      </c>
      <c r="K801" s="80">
        <v>2</v>
      </c>
      <c r="L801" s="85">
        <v>65358</v>
      </c>
      <c r="M801" s="80">
        <v>0</v>
      </c>
      <c r="N801" s="80">
        <v>7.5</v>
      </c>
      <c r="O801" s="80" t="s">
        <v>392</v>
      </c>
      <c r="P801" s="80" t="s">
        <v>1852</v>
      </c>
      <c r="Q801" s="80" t="s">
        <v>665</v>
      </c>
      <c r="R801" s="85">
        <f t="shared" si="156"/>
        <v>130716</v>
      </c>
      <c r="S801" s="85">
        <f t="shared" si="157"/>
        <v>0</v>
      </c>
      <c r="T801" s="85">
        <f t="shared" si="158"/>
        <v>130716</v>
      </c>
      <c r="U801" s="80">
        <f t="shared" si="159"/>
        <v>9803.6999999999989</v>
      </c>
      <c r="V801" s="85">
        <f t="shared" si="160"/>
        <v>140519.70000000001</v>
      </c>
      <c r="W801" s="81">
        <v>7.4999999999999997E-2</v>
      </c>
      <c r="X801" s="85">
        <f t="shared" si="168"/>
        <v>9803.6999999999989</v>
      </c>
      <c r="Y801" s="80">
        <v>2000</v>
      </c>
      <c r="Z801" s="85">
        <f t="shared" si="166"/>
        <v>142519.70000000001</v>
      </c>
      <c r="AA801" s="80" t="str" cm="1">
        <f t="array" ref="AA801">_xlfn.IFS(V801&gt;=150000,"High Cost",V801&gt;=0,"Normal Cost")</f>
        <v>Normal Cost</v>
      </c>
      <c r="AB801" s="85">
        <f t="shared" si="161"/>
        <v>0</v>
      </c>
      <c r="AC801" s="84">
        <f t="shared" si="162"/>
        <v>140519.70000000001</v>
      </c>
      <c r="AD801" s="80" t="str" cm="1">
        <f t="array" ref="AD801">_xlfn.IFS(E801&gt;=60,"Senior ",E801&gt;=18,"Adult",E801&gt;=0,"Child")</f>
        <v>Adult</v>
      </c>
      <c r="AE801" s="80" t="str">
        <f t="shared" si="163"/>
        <v>June</v>
      </c>
      <c r="AF801" s="80" t="str">
        <f t="shared" si="164"/>
        <v>00800</v>
      </c>
      <c r="AG801" s="80" t="str">
        <f t="shared" si="165"/>
        <v>Ifeanyi-Female</v>
      </c>
      <c r="AH801" s="85">
        <f t="shared" si="167"/>
        <v>112153.55602395827</v>
      </c>
    </row>
    <row r="802" spans="1:34" x14ac:dyDescent="0.3">
      <c r="A802" s="83">
        <v>45843</v>
      </c>
      <c r="B802" s="80" t="s">
        <v>2675</v>
      </c>
      <c r="C802" s="80" t="s">
        <v>1871</v>
      </c>
      <c r="D802" s="80" t="s">
        <v>1847</v>
      </c>
      <c r="E802" s="80">
        <v>78</v>
      </c>
      <c r="F802" s="80" t="s">
        <v>1855</v>
      </c>
      <c r="G802" s="80" t="s">
        <v>1878</v>
      </c>
      <c r="H802" s="80" t="s">
        <v>1857</v>
      </c>
      <c r="I802" s="80" t="s">
        <v>1843</v>
      </c>
      <c r="J802" s="80" t="s">
        <v>1836</v>
      </c>
      <c r="K802" s="80">
        <v>3</v>
      </c>
      <c r="L802" s="85">
        <v>38061</v>
      </c>
      <c r="M802" s="80">
        <v>5</v>
      </c>
      <c r="N802" s="80">
        <v>7.5</v>
      </c>
      <c r="O802" s="80" t="s">
        <v>392</v>
      </c>
      <c r="P802" s="80" t="s">
        <v>1844</v>
      </c>
      <c r="Q802" s="80" t="s">
        <v>649</v>
      </c>
      <c r="R802" s="85">
        <f t="shared" si="156"/>
        <v>114183</v>
      </c>
      <c r="S802" s="85">
        <f t="shared" si="157"/>
        <v>5709.1500000000005</v>
      </c>
      <c r="T802" s="85">
        <f t="shared" si="158"/>
        <v>108473.85</v>
      </c>
      <c r="U802" s="80">
        <f t="shared" si="159"/>
        <v>8135.5387499999997</v>
      </c>
      <c r="V802" s="85">
        <f t="shared" si="160"/>
        <v>116609.38875000001</v>
      </c>
      <c r="W802" s="81">
        <v>7.4999999999999997E-2</v>
      </c>
      <c r="X802" s="85">
        <f t="shared" si="168"/>
        <v>8135.5387499999997</v>
      </c>
      <c r="Y802" s="80">
        <v>2000</v>
      </c>
      <c r="Z802" s="85">
        <f t="shared" si="166"/>
        <v>118609.38875000001</v>
      </c>
      <c r="AA802" s="80" t="str" cm="1">
        <f t="array" ref="AA802">_xlfn.IFS(V802&gt;=150000,"High Cost",V802&gt;=0,"Normal Cost")</f>
        <v>Normal Cost</v>
      </c>
      <c r="AB802" s="85">
        <f t="shared" si="161"/>
        <v>11660.938875000002</v>
      </c>
      <c r="AC802" s="84">
        <f t="shared" si="162"/>
        <v>104948.44987500001</v>
      </c>
      <c r="AD802" s="80" t="str" cm="1">
        <f t="array" ref="AD802">_xlfn.IFS(E802&gt;=60,"Senior ",E802&gt;=18,"Adult",E802&gt;=0,"Child")</f>
        <v xml:space="preserve">Senior </v>
      </c>
      <c r="AE802" s="80" t="str">
        <f t="shared" si="163"/>
        <v>July</v>
      </c>
      <c r="AF802" s="80" t="str">
        <f t="shared" si="164"/>
        <v>00801</v>
      </c>
      <c r="AG802" s="80" t="str">
        <f t="shared" si="165"/>
        <v>Farouk-Male</v>
      </c>
      <c r="AH802" s="85">
        <f t="shared" si="167"/>
        <v>112153.55602395827</v>
      </c>
    </row>
    <row r="803" spans="1:34" x14ac:dyDescent="0.3">
      <c r="A803" s="83">
        <v>45831</v>
      </c>
      <c r="B803" s="80" t="s">
        <v>2676</v>
      </c>
      <c r="C803" s="80" t="s">
        <v>1830</v>
      </c>
      <c r="D803" s="80" t="s">
        <v>1847</v>
      </c>
      <c r="E803" s="80">
        <v>47</v>
      </c>
      <c r="F803" s="80" t="s">
        <v>1864</v>
      </c>
      <c r="G803" s="80" t="s">
        <v>1865</v>
      </c>
      <c r="H803" s="80" t="s">
        <v>1842</v>
      </c>
      <c r="I803" s="80" t="s">
        <v>1835</v>
      </c>
      <c r="J803" s="80" t="s">
        <v>1858</v>
      </c>
      <c r="K803" s="80">
        <v>1</v>
      </c>
      <c r="L803" s="85">
        <v>45586</v>
      </c>
      <c r="M803" s="80">
        <v>5</v>
      </c>
      <c r="N803" s="80">
        <v>7.5</v>
      </c>
      <c r="O803" s="80" t="s">
        <v>384</v>
      </c>
      <c r="P803" s="80" t="s">
        <v>1844</v>
      </c>
      <c r="Q803" s="80" t="s">
        <v>665</v>
      </c>
      <c r="R803" s="85">
        <f t="shared" si="156"/>
        <v>45586</v>
      </c>
      <c r="S803" s="85">
        <f t="shared" si="157"/>
        <v>2279.3000000000002</v>
      </c>
      <c r="T803" s="85">
        <f t="shared" si="158"/>
        <v>43306.7</v>
      </c>
      <c r="U803" s="80">
        <f t="shared" si="159"/>
        <v>3248.0024999999996</v>
      </c>
      <c r="V803" s="85">
        <f t="shared" si="160"/>
        <v>46554.702499999999</v>
      </c>
      <c r="W803" s="81">
        <v>7.4999999999999997E-2</v>
      </c>
      <c r="X803" s="85">
        <f t="shared" si="168"/>
        <v>3248.0024999999996</v>
      </c>
      <c r="Y803" s="80">
        <v>2000</v>
      </c>
      <c r="Z803" s="85">
        <f t="shared" si="166"/>
        <v>48554.702499999999</v>
      </c>
      <c r="AA803" s="80" t="str" cm="1">
        <f t="array" ref="AA803">_xlfn.IFS(V803&gt;=150000,"High Cost",V803&gt;=0,"Normal Cost")</f>
        <v>Normal Cost</v>
      </c>
      <c r="AB803" s="85">
        <f t="shared" si="161"/>
        <v>4655.4702500000003</v>
      </c>
      <c r="AC803" s="84">
        <f t="shared" si="162"/>
        <v>41899.232250000001</v>
      </c>
      <c r="AD803" s="80" t="str" cm="1">
        <f t="array" ref="AD803">_xlfn.IFS(E803&gt;=60,"Senior ",E803&gt;=18,"Adult",E803&gt;=0,"Child")</f>
        <v>Adult</v>
      </c>
      <c r="AE803" s="80" t="str">
        <f t="shared" si="163"/>
        <v>June</v>
      </c>
      <c r="AF803" s="80" t="str">
        <f t="shared" si="164"/>
        <v>00802</v>
      </c>
      <c r="AG803" s="80" t="str">
        <f t="shared" si="165"/>
        <v>Joy-Male</v>
      </c>
      <c r="AH803" s="85">
        <f t="shared" si="167"/>
        <v>112153.55602395827</v>
      </c>
    </row>
    <row r="804" spans="1:34" x14ac:dyDescent="0.3">
      <c r="A804" s="83">
        <v>45813</v>
      </c>
      <c r="B804" s="80" t="s">
        <v>2677</v>
      </c>
      <c r="C804" s="80" t="s">
        <v>1830</v>
      </c>
      <c r="D804" s="80" t="s">
        <v>1847</v>
      </c>
      <c r="E804" s="80">
        <v>79</v>
      </c>
      <c r="F804" s="80" t="s">
        <v>1832</v>
      </c>
      <c r="G804" s="80" t="s">
        <v>1860</v>
      </c>
      <c r="H804" s="80" t="s">
        <v>1834</v>
      </c>
      <c r="I804" s="80" t="s">
        <v>1843</v>
      </c>
      <c r="J804" s="80" t="s">
        <v>1848</v>
      </c>
      <c r="K804" s="80">
        <v>1</v>
      </c>
      <c r="L804" s="85">
        <v>21510</v>
      </c>
      <c r="M804" s="80">
        <v>10</v>
      </c>
      <c r="N804" s="80">
        <v>7.5</v>
      </c>
      <c r="O804" s="80" t="s">
        <v>384</v>
      </c>
      <c r="P804" s="80" t="s">
        <v>1852</v>
      </c>
      <c r="Q804" s="80" t="s">
        <v>636</v>
      </c>
      <c r="R804" s="85">
        <f t="shared" si="156"/>
        <v>21510</v>
      </c>
      <c r="S804" s="85">
        <f t="shared" si="157"/>
        <v>2151</v>
      </c>
      <c r="T804" s="85">
        <f t="shared" si="158"/>
        <v>19359</v>
      </c>
      <c r="U804" s="80">
        <f t="shared" si="159"/>
        <v>1451.925</v>
      </c>
      <c r="V804" s="85">
        <f t="shared" si="160"/>
        <v>20810.924999999999</v>
      </c>
      <c r="W804" s="81">
        <v>7.4999999999999997E-2</v>
      </c>
      <c r="X804" s="85">
        <f t="shared" si="168"/>
        <v>1451.925</v>
      </c>
      <c r="Y804" s="80">
        <v>2000</v>
      </c>
      <c r="Z804" s="85">
        <f t="shared" si="166"/>
        <v>22810.924999999999</v>
      </c>
      <c r="AA804" s="80" t="str" cm="1">
        <f t="array" ref="AA804">_xlfn.IFS(V804&gt;=150000,"High Cost",V804&gt;=0,"Normal Cost")</f>
        <v>Normal Cost</v>
      </c>
      <c r="AB804" s="85">
        <f t="shared" si="161"/>
        <v>0</v>
      </c>
      <c r="AC804" s="84">
        <f t="shared" si="162"/>
        <v>20810.924999999999</v>
      </c>
      <c r="AD804" s="80" t="str" cm="1">
        <f t="array" ref="AD804">_xlfn.IFS(E804&gt;=60,"Senior ",E804&gt;=18,"Adult",E804&gt;=0,"Child")</f>
        <v xml:space="preserve">Senior </v>
      </c>
      <c r="AE804" s="80" t="str">
        <f t="shared" si="163"/>
        <v>June</v>
      </c>
      <c r="AF804" s="80" t="str">
        <f t="shared" si="164"/>
        <v>00803</v>
      </c>
      <c r="AG804" s="80" t="str">
        <f t="shared" si="165"/>
        <v>Joy-Male</v>
      </c>
      <c r="AH804" s="85">
        <f t="shared" si="167"/>
        <v>112153.55602395827</v>
      </c>
    </row>
    <row r="805" spans="1:34" x14ac:dyDescent="0.3">
      <c r="A805" s="83">
        <v>45811</v>
      </c>
      <c r="B805" s="80" t="s">
        <v>2678</v>
      </c>
      <c r="C805" s="80" t="s">
        <v>1830</v>
      </c>
      <c r="D805" s="80" t="s">
        <v>1831</v>
      </c>
      <c r="E805" s="80">
        <v>21</v>
      </c>
      <c r="F805" s="80" t="s">
        <v>1872</v>
      </c>
      <c r="G805" s="80" t="s">
        <v>1873</v>
      </c>
      <c r="H805" s="80" t="s">
        <v>1874</v>
      </c>
      <c r="I805" s="80" t="s">
        <v>1835</v>
      </c>
      <c r="J805" s="80" t="s">
        <v>1836</v>
      </c>
      <c r="K805" s="80">
        <v>1</v>
      </c>
      <c r="L805" s="85">
        <v>27935</v>
      </c>
      <c r="M805" s="80">
        <v>5</v>
      </c>
      <c r="N805" s="80">
        <v>7.5</v>
      </c>
      <c r="O805" s="80" t="s">
        <v>392</v>
      </c>
      <c r="P805" s="80" t="s">
        <v>1852</v>
      </c>
      <c r="Q805" s="80" t="s">
        <v>665</v>
      </c>
      <c r="R805" s="85">
        <f t="shared" si="156"/>
        <v>27935</v>
      </c>
      <c r="S805" s="85">
        <f t="shared" si="157"/>
        <v>1396.75</v>
      </c>
      <c r="T805" s="85">
        <f t="shared" si="158"/>
        <v>26538.25</v>
      </c>
      <c r="U805" s="80">
        <f t="shared" si="159"/>
        <v>1990.3687499999999</v>
      </c>
      <c r="V805" s="85">
        <f t="shared" si="160"/>
        <v>28528.618750000001</v>
      </c>
      <c r="W805" s="81">
        <v>7.4999999999999997E-2</v>
      </c>
      <c r="X805" s="85">
        <f t="shared" si="168"/>
        <v>1990.3687499999999</v>
      </c>
      <c r="Y805" s="80">
        <v>2000</v>
      </c>
      <c r="Z805" s="85">
        <f t="shared" si="166"/>
        <v>30528.618750000001</v>
      </c>
      <c r="AA805" s="80" t="str" cm="1">
        <f t="array" ref="AA805">_xlfn.IFS(V805&gt;=150000,"High Cost",V805&gt;=0,"Normal Cost")</f>
        <v>Normal Cost</v>
      </c>
      <c r="AB805" s="85">
        <f t="shared" si="161"/>
        <v>0</v>
      </c>
      <c r="AC805" s="84">
        <f t="shared" si="162"/>
        <v>28528.618750000001</v>
      </c>
      <c r="AD805" s="80" t="str" cm="1">
        <f t="array" ref="AD805">_xlfn.IFS(E805&gt;=60,"Senior ",E805&gt;=18,"Adult",E805&gt;=0,"Child")</f>
        <v>Adult</v>
      </c>
      <c r="AE805" s="80" t="str">
        <f t="shared" si="163"/>
        <v>June</v>
      </c>
      <c r="AF805" s="80" t="str">
        <f t="shared" si="164"/>
        <v>00804</v>
      </c>
      <c r="AG805" s="80" t="str">
        <f t="shared" si="165"/>
        <v>Joy-Female</v>
      </c>
      <c r="AH805" s="85">
        <f t="shared" si="167"/>
        <v>112153.55602395827</v>
      </c>
    </row>
    <row r="806" spans="1:34" x14ac:dyDescent="0.3">
      <c r="A806" s="83">
        <v>45860</v>
      </c>
      <c r="B806" s="80" t="s">
        <v>2679</v>
      </c>
      <c r="C806" s="80" t="s">
        <v>1880</v>
      </c>
      <c r="D806" s="80" t="s">
        <v>1831</v>
      </c>
      <c r="E806" s="80">
        <v>58</v>
      </c>
      <c r="F806" s="80" t="s">
        <v>1832</v>
      </c>
      <c r="G806" s="80" t="s">
        <v>1860</v>
      </c>
      <c r="H806" s="80" t="s">
        <v>1834</v>
      </c>
      <c r="I806" s="80" t="s">
        <v>1861</v>
      </c>
      <c r="J806" s="80" t="s">
        <v>1858</v>
      </c>
      <c r="K806" s="80">
        <v>4</v>
      </c>
      <c r="L806" s="85">
        <v>12628</v>
      </c>
      <c r="M806" s="80">
        <v>0</v>
      </c>
      <c r="N806" s="80">
        <v>7.5</v>
      </c>
      <c r="O806" s="80" t="s">
        <v>384</v>
      </c>
      <c r="P806" s="80" t="s">
        <v>1852</v>
      </c>
      <c r="Q806" s="80" t="s">
        <v>649</v>
      </c>
      <c r="R806" s="85">
        <f t="shared" si="156"/>
        <v>50512</v>
      </c>
      <c r="S806" s="85">
        <f t="shared" si="157"/>
        <v>0</v>
      </c>
      <c r="T806" s="85">
        <f t="shared" si="158"/>
        <v>50512</v>
      </c>
      <c r="U806" s="80">
        <f t="shared" si="159"/>
        <v>3788.3999999999996</v>
      </c>
      <c r="V806" s="85">
        <f t="shared" si="160"/>
        <v>54300.4</v>
      </c>
      <c r="W806" s="81">
        <v>7.4999999999999997E-2</v>
      </c>
      <c r="X806" s="85">
        <f t="shared" si="168"/>
        <v>3788.3999999999996</v>
      </c>
      <c r="Y806" s="80">
        <v>2000</v>
      </c>
      <c r="Z806" s="85">
        <f t="shared" si="166"/>
        <v>56300.4</v>
      </c>
      <c r="AA806" s="80" t="str" cm="1">
        <f t="array" ref="AA806">_xlfn.IFS(V806&gt;=150000,"High Cost",V806&gt;=0,"Normal Cost")</f>
        <v>Normal Cost</v>
      </c>
      <c r="AB806" s="85">
        <f t="shared" si="161"/>
        <v>0</v>
      </c>
      <c r="AC806" s="84">
        <f t="shared" si="162"/>
        <v>54300.4</v>
      </c>
      <c r="AD806" s="80" t="str" cm="1">
        <f t="array" ref="AD806">_xlfn.IFS(E806&gt;=60,"Senior ",E806&gt;=18,"Adult",E806&gt;=0,"Child")</f>
        <v>Adult</v>
      </c>
      <c r="AE806" s="80" t="str">
        <f t="shared" si="163"/>
        <v>July</v>
      </c>
      <c r="AF806" s="80" t="str">
        <f t="shared" si="164"/>
        <v>00805</v>
      </c>
      <c r="AG806" s="80" t="str">
        <f t="shared" si="165"/>
        <v>Daniel-Female</v>
      </c>
      <c r="AH806" s="85">
        <f t="shared" si="167"/>
        <v>112153.55602395827</v>
      </c>
    </row>
    <row r="807" spans="1:34" x14ac:dyDescent="0.3">
      <c r="A807" s="83">
        <v>45809</v>
      </c>
      <c r="B807" s="80" t="s">
        <v>2680</v>
      </c>
      <c r="C807" s="80" t="s">
        <v>106</v>
      </c>
      <c r="D807" s="80" t="s">
        <v>1831</v>
      </c>
      <c r="E807" s="80">
        <v>54</v>
      </c>
      <c r="F807" s="80" t="s">
        <v>1832</v>
      </c>
      <c r="G807" s="80" t="s">
        <v>1860</v>
      </c>
      <c r="H807" s="80" t="s">
        <v>1834</v>
      </c>
      <c r="I807" s="80" t="s">
        <v>1861</v>
      </c>
      <c r="J807" s="80" t="s">
        <v>1836</v>
      </c>
      <c r="K807" s="80">
        <v>3</v>
      </c>
      <c r="L807" s="85">
        <v>69793</v>
      </c>
      <c r="M807" s="80">
        <v>10</v>
      </c>
      <c r="N807" s="80">
        <v>7.5</v>
      </c>
      <c r="O807" s="80" t="s">
        <v>392</v>
      </c>
      <c r="P807" s="80" t="s">
        <v>1837</v>
      </c>
      <c r="Q807" s="80" t="s">
        <v>649</v>
      </c>
      <c r="R807" s="85">
        <f t="shared" si="156"/>
        <v>209379</v>
      </c>
      <c r="S807" s="85">
        <f t="shared" si="157"/>
        <v>20937.900000000001</v>
      </c>
      <c r="T807" s="85">
        <f t="shared" si="158"/>
        <v>188441.1</v>
      </c>
      <c r="U807" s="80">
        <f t="shared" si="159"/>
        <v>14133.0825</v>
      </c>
      <c r="V807" s="85">
        <f t="shared" si="160"/>
        <v>202574.1825</v>
      </c>
      <c r="W807" s="81">
        <v>7.4999999999999997E-2</v>
      </c>
      <c r="X807" s="85">
        <f t="shared" si="168"/>
        <v>14133.0825</v>
      </c>
      <c r="Y807" s="80">
        <v>2000</v>
      </c>
      <c r="Z807" s="85">
        <f t="shared" si="166"/>
        <v>204574.1825</v>
      </c>
      <c r="AA807" s="80" t="str" cm="1">
        <f t="array" ref="AA807">_xlfn.IFS(V807&gt;=150000,"High Cost",V807&gt;=0,"Normal Cost")</f>
        <v>High Cost</v>
      </c>
      <c r="AB807" s="85">
        <f t="shared" si="161"/>
        <v>0</v>
      </c>
      <c r="AC807" s="84">
        <f t="shared" si="162"/>
        <v>202574.1825</v>
      </c>
      <c r="AD807" s="80" t="str" cm="1">
        <f t="array" ref="AD807">_xlfn.IFS(E807&gt;=60,"Senior ",E807&gt;=18,"Adult",E807&gt;=0,"Child")</f>
        <v>Adult</v>
      </c>
      <c r="AE807" s="80" t="str">
        <f t="shared" si="163"/>
        <v>June</v>
      </c>
      <c r="AF807" s="80" t="str">
        <f t="shared" si="164"/>
        <v>00806</v>
      </c>
      <c r="AG807" s="80" t="str">
        <f t="shared" si="165"/>
        <v>Aisha-Female</v>
      </c>
      <c r="AH807" s="85">
        <f t="shared" si="167"/>
        <v>112153.55602395827</v>
      </c>
    </row>
    <row r="808" spans="1:34" x14ac:dyDescent="0.3">
      <c r="A808" s="83">
        <v>45827</v>
      </c>
      <c r="B808" s="80" t="s">
        <v>2681</v>
      </c>
      <c r="C808" s="80" t="s">
        <v>106</v>
      </c>
      <c r="D808" s="80" t="s">
        <v>1831</v>
      </c>
      <c r="E808" s="80">
        <v>59</v>
      </c>
      <c r="F808" s="80" t="s">
        <v>1872</v>
      </c>
      <c r="G808" s="80" t="s">
        <v>1873</v>
      </c>
      <c r="H808" s="80" t="s">
        <v>1874</v>
      </c>
      <c r="I808" s="80" t="s">
        <v>1835</v>
      </c>
      <c r="J808" s="80" t="s">
        <v>1858</v>
      </c>
      <c r="K808" s="80">
        <v>3</v>
      </c>
      <c r="L808" s="85">
        <v>57234</v>
      </c>
      <c r="M808" s="80">
        <v>10</v>
      </c>
      <c r="N808" s="80">
        <v>7.5</v>
      </c>
      <c r="O808" s="80" t="s">
        <v>392</v>
      </c>
      <c r="P808" s="80" t="s">
        <v>1844</v>
      </c>
      <c r="Q808" s="80" t="s">
        <v>665</v>
      </c>
      <c r="R808" s="85">
        <f t="shared" si="156"/>
        <v>171702</v>
      </c>
      <c r="S808" s="85">
        <f t="shared" si="157"/>
        <v>17170.2</v>
      </c>
      <c r="T808" s="85">
        <f t="shared" si="158"/>
        <v>154531.79999999999</v>
      </c>
      <c r="U808" s="80">
        <f t="shared" si="159"/>
        <v>11589.884999999998</v>
      </c>
      <c r="V808" s="85">
        <f t="shared" si="160"/>
        <v>166121.685</v>
      </c>
      <c r="W808" s="81">
        <v>7.4999999999999997E-2</v>
      </c>
      <c r="X808" s="85">
        <f t="shared" si="168"/>
        <v>11589.884999999998</v>
      </c>
      <c r="Y808" s="80">
        <v>2000</v>
      </c>
      <c r="Z808" s="85">
        <f t="shared" si="166"/>
        <v>168121.685</v>
      </c>
      <c r="AA808" s="80" t="str" cm="1">
        <f t="array" ref="AA808">_xlfn.IFS(V808&gt;=150000,"High Cost",V808&gt;=0,"Normal Cost")</f>
        <v>High Cost</v>
      </c>
      <c r="AB808" s="85">
        <f t="shared" si="161"/>
        <v>16612.1685</v>
      </c>
      <c r="AC808" s="84">
        <f t="shared" si="162"/>
        <v>149509.5165</v>
      </c>
      <c r="AD808" s="80" t="str" cm="1">
        <f t="array" ref="AD808">_xlfn.IFS(E808&gt;=60,"Senior ",E808&gt;=18,"Adult",E808&gt;=0,"Child")</f>
        <v>Adult</v>
      </c>
      <c r="AE808" s="80" t="str">
        <f t="shared" si="163"/>
        <v>June</v>
      </c>
      <c r="AF808" s="80" t="str">
        <f t="shared" si="164"/>
        <v>00807</v>
      </c>
      <c r="AG808" s="80" t="str">
        <f t="shared" si="165"/>
        <v>Aisha-Female</v>
      </c>
      <c r="AH808" s="85">
        <f t="shared" si="167"/>
        <v>112153.55602395827</v>
      </c>
    </row>
    <row r="809" spans="1:34" x14ac:dyDescent="0.3">
      <c r="A809" s="83">
        <v>45825</v>
      </c>
      <c r="B809" s="80" t="s">
        <v>2682</v>
      </c>
      <c r="C809" s="80" t="s">
        <v>106</v>
      </c>
      <c r="D809" s="80" t="s">
        <v>1847</v>
      </c>
      <c r="E809" s="80">
        <v>10</v>
      </c>
      <c r="F809" s="80" t="s">
        <v>1872</v>
      </c>
      <c r="G809" s="80" t="s">
        <v>1873</v>
      </c>
      <c r="H809" s="80" t="s">
        <v>1874</v>
      </c>
      <c r="I809" s="80" t="s">
        <v>1851</v>
      </c>
      <c r="J809" s="80" t="s">
        <v>1848</v>
      </c>
      <c r="K809" s="80">
        <v>4</v>
      </c>
      <c r="L809" s="85">
        <v>31785</v>
      </c>
      <c r="M809" s="80">
        <v>10</v>
      </c>
      <c r="N809" s="80">
        <v>7.5</v>
      </c>
      <c r="O809" s="80" t="s">
        <v>384</v>
      </c>
      <c r="P809" s="80" t="s">
        <v>1844</v>
      </c>
      <c r="Q809" s="80" t="s">
        <v>636</v>
      </c>
      <c r="R809" s="85">
        <f t="shared" si="156"/>
        <v>127140</v>
      </c>
      <c r="S809" s="85">
        <f t="shared" si="157"/>
        <v>12714</v>
      </c>
      <c r="T809" s="85">
        <f t="shared" si="158"/>
        <v>114426</v>
      </c>
      <c r="U809" s="80">
        <f t="shared" si="159"/>
        <v>8581.9499999999989</v>
      </c>
      <c r="V809" s="85">
        <f t="shared" si="160"/>
        <v>123007.95</v>
      </c>
      <c r="W809" s="81">
        <v>7.4999999999999997E-2</v>
      </c>
      <c r="X809" s="85">
        <f t="shared" si="168"/>
        <v>8581.9499999999989</v>
      </c>
      <c r="Y809" s="80">
        <v>2000</v>
      </c>
      <c r="Z809" s="85">
        <f t="shared" si="166"/>
        <v>125007.95</v>
      </c>
      <c r="AA809" s="80" t="str" cm="1">
        <f t="array" ref="AA809">_xlfn.IFS(V809&gt;=150000,"High Cost",V809&gt;=0,"Normal Cost")</f>
        <v>Normal Cost</v>
      </c>
      <c r="AB809" s="85">
        <f t="shared" si="161"/>
        <v>12300.795</v>
      </c>
      <c r="AC809" s="84">
        <f t="shared" si="162"/>
        <v>110707.155</v>
      </c>
      <c r="AD809" s="80" t="str" cm="1">
        <f t="array" ref="AD809">_xlfn.IFS(E809&gt;=60,"Senior ",E809&gt;=18,"Adult",E809&gt;=0,"Child")</f>
        <v>Child</v>
      </c>
      <c r="AE809" s="80" t="str">
        <f t="shared" si="163"/>
        <v>June</v>
      </c>
      <c r="AF809" s="80" t="str">
        <f t="shared" si="164"/>
        <v>00808</v>
      </c>
      <c r="AG809" s="80" t="str">
        <f t="shared" si="165"/>
        <v>Aisha-Male</v>
      </c>
      <c r="AH809" s="85">
        <f t="shared" si="167"/>
        <v>112153.55602395827</v>
      </c>
    </row>
    <row r="810" spans="1:34" x14ac:dyDescent="0.3">
      <c r="A810" s="83">
        <v>45842</v>
      </c>
      <c r="B810" s="80" t="s">
        <v>2683</v>
      </c>
      <c r="C810" s="80" t="s">
        <v>1880</v>
      </c>
      <c r="D810" s="80" t="s">
        <v>1847</v>
      </c>
      <c r="E810" s="80">
        <v>7</v>
      </c>
      <c r="F810" s="80" t="s">
        <v>1840</v>
      </c>
      <c r="G810" s="80" t="s">
        <v>1890</v>
      </c>
      <c r="H810" s="80" t="s">
        <v>1891</v>
      </c>
      <c r="I810" s="80" t="s">
        <v>1851</v>
      </c>
      <c r="J810" s="80" t="s">
        <v>1848</v>
      </c>
      <c r="K810" s="80">
        <v>2</v>
      </c>
      <c r="L810" s="85">
        <v>28795</v>
      </c>
      <c r="M810" s="80">
        <v>0</v>
      </c>
      <c r="N810" s="80">
        <v>7.5</v>
      </c>
      <c r="O810" s="80" t="s">
        <v>384</v>
      </c>
      <c r="P810" s="80" t="s">
        <v>1837</v>
      </c>
      <c r="Q810" s="80" t="s">
        <v>649</v>
      </c>
      <c r="R810" s="85">
        <f t="shared" si="156"/>
        <v>57590</v>
      </c>
      <c r="S810" s="85">
        <f t="shared" si="157"/>
        <v>0</v>
      </c>
      <c r="T810" s="85">
        <f t="shared" si="158"/>
        <v>57590</v>
      </c>
      <c r="U810" s="80">
        <f t="shared" si="159"/>
        <v>4319.25</v>
      </c>
      <c r="V810" s="85">
        <f t="shared" si="160"/>
        <v>61909.25</v>
      </c>
      <c r="W810" s="81">
        <v>7.4999999999999997E-2</v>
      </c>
      <c r="X810" s="85">
        <f t="shared" si="168"/>
        <v>4319.25</v>
      </c>
      <c r="Y810" s="80">
        <v>2000</v>
      </c>
      <c r="Z810" s="85">
        <f t="shared" si="166"/>
        <v>63909.25</v>
      </c>
      <c r="AA810" s="80" t="str" cm="1">
        <f t="array" ref="AA810">_xlfn.IFS(V810&gt;=150000,"High Cost",V810&gt;=0,"Normal Cost")</f>
        <v>Normal Cost</v>
      </c>
      <c r="AB810" s="85">
        <f t="shared" si="161"/>
        <v>0</v>
      </c>
      <c r="AC810" s="84">
        <f t="shared" si="162"/>
        <v>61909.25</v>
      </c>
      <c r="AD810" s="80" t="str" cm="1">
        <f t="array" ref="AD810">_xlfn.IFS(E810&gt;=60,"Senior ",E810&gt;=18,"Adult",E810&gt;=0,"Child")</f>
        <v>Child</v>
      </c>
      <c r="AE810" s="80" t="str">
        <f t="shared" si="163"/>
        <v>July</v>
      </c>
      <c r="AF810" s="80" t="str">
        <f t="shared" si="164"/>
        <v>00809</v>
      </c>
      <c r="AG810" s="80" t="str">
        <f t="shared" si="165"/>
        <v>Daniel-Male</v>
      </c>
      <c r="AH810" s="85">
        <f t="shared" si="167"/>
        <v>112153.55602395827</v>
      </c>
    </row>
    <row r="811" spans="1:34" x14ac:dyDescent="0.3">
      <c r="A811" s="83">
        <v>45866</v>
      </c>
      <c r="B811" s="80" t="s">
        <v>2684</v>
      </c>
      <c r="C811" s="80" t="s">
        <v>1871</v>
      </c>
      <c r="D811" s="80" t="s">
        <v>1847</v>
      </c>
      <c r="E811" s="80">
        <v>79</v>
      </c>
      <c r="F811" s="80" t="s">
        <v>1872</v>
      </c>
      <c r="G811" s="80" t="s">
        <v>1886</v>
      </c>
      <c r="H811" s="80" t="s">
        <v>1887</v>
      </c>
      <c r="I811" s="80" t="s">
        <v>1843</v>
      </c>
      <c r="J811" s="80" t="s">
        <v>1836</v>
      </c>
      <c r="K811" s="80">
        <v>1</v>
      </c>
      <c r="L811" s="85">
        <v>45800</v>
      </c>
      <c r="M811" s="80">
        <v>0</v>
      </c>
      <c r="N811" s="80">
        <v>7.5</v>
      </c>
      <c r="O811" s="80" t="s">
        <v>372</v>
      </c>
      <c r="P811" s="80" t="s">
        <v>1844</v>
      </c>
      <c r="Q811" s="80" t="s">
        <v>665</v>
      </c>
      <c r="R811" s="85">
        <f t="shared" si="156"/>
        <v>45800</v>
      </c>
      <c r="S811" s="85">
        <f t="shared" si="157"/>
        <v>0</v>
      </c>
      <c r="T811" s="85">
        <f t="shared" si="158"/>
        <v>45800</v>
      </c>
      <c r="U811" s="80">
        <f t="shared" si="159"/>
        <v>3435</v>
      </c>
      <c r="V811" s="85">
        <f t="shared" si="160"/>
        <v>49235</v>
      </c>
      <c r="W811" s="81">
        <v>7.4999999999999997E-2</v>
      </c>
      <c r="X811" s="85">
        <f t="shared" si="168"/>
        <v>3435</v>
      </c>
      <c r="Y811" s="80">
        <v>2000</v>
      </c>
      <c r="Z811" s="85">
        <f t="shared" si="166"/>
        <v>51235</v>
      </c>
      <c r="AA811" s="80" t="str" cm="1">
        <f t="array" ref="AA811">_xlfn.IFS(V811&gt;=150000,"High Cost",V811&gt;=0,"Normal Cost")</f>
        <v>Normal Cost</v>
      </c>
      <c r="AB811" s="85">
        <f t="shared" si="161"/>
        <v>4923.5</v>
      </c>
      <c r="AC811" s="84">
        <f t="shared" si="162"/>
        <v>44311.5</v>
      </c>
      <c r="AD811" s="80" t="str" cm="1">
        <f t="array" ref="AD811">_xlfn.IFS(E811&gt;=60,"Senior ",E811&gt;=18,"Adult",E811&gt;=0,"Child")</f>
        <v xml:space="preserve">Senior </v>
      </c>
      <c r="AE811" s="80" t="str">
        <f t="shared" si="163"/>
        <v>July</v>
      </c>
      <c r="AF811" s="80" t="str">
        <f t="shared" si="164"/>
        <v>00810</v>
      </c>
      <c r="AG811" s="80" t="str">
        <f t="shared" si="165"/>
        <v>Farouk-Male</v>
      </c>
      <c r="AH811" s="85">
        <f t="shared" si="167"/>
        <v>112153.55602395827</v>
      </c>
    </row>
    <row r="812" spans="1:34" x14ac:dyDescent="0.3">
      <c r="A812" s="83">
        <v>45810</v>
      </c>
      <c r="B812" s="80" t="s">
        <v>2685</v>
      </c>
      <c r="C812" s="80" t="s">
        <v>1839</v>
      </c>
      <c r="D812" s="80" t="s">
        <v>1831</v>
      </c>
      <c r="E812" s="80">
        <v>54</v>
      </c>
      <c r="F812" s="80" t="s">
        <v>1832</v>
      </c>
      <c r="G812" s="80" t="s">
        <v>1833</v>
      </c>
      <c r="H812" s="80" t="s">
        <v>1834</v>
      </c>
      <c r="I812" s="80" t="s">
        <v>1851</v>
      </c>
      <c r="J812" s="80" t="s">
        <v>1858</v>
      </c>
      <c r="K812" s="80">
        <v>1</v>
      </c>
      <c r="L812" s="85">
        <v>22284</v>
      </c>
      <c r="M812" s="80">
        <v>10</v>
      </c>
      <c r="N812" s="80">
        <v>7.5</v>
      </c>
      <c r="O812" s="80" t="s">
        <v>384</v>
      </c>
      <c r="P812" s="80" t="s">
        <v>1852</v>
      </c>
      <c r="Q812" s="80" t="s">
        <v>643</v>
      </c>
      <c r="R812" s="85">
        <f t="shared" si="156"/>
        <v>22284</v>
      </c>
      <c r="S812" s="85">
        <f t="shared" si="157"/>
        <v>2228.4</v>
      </c>
      <c r="T812" s="85">
        <f t="shared" si="158"/>
        <v>20055.599999999999</v>
      </c>
      <c r="U812" s="80">
        <f t="shared" si="159"/>
        <v>1504.1699999999998</v>
      </c>
      <c r="V812" s="85">
        <f t="shared" si="160"/>
        <v>21559.769999999997</v>
      </c>
      <c r="W812" s="81">
        <v>7.4999999999999997E-2</v>
      </c>
      <c r="X812" s="85">
        <f t="shared" si="168"/>
        <v>1504.1699999999998</v>
      </c>
      <c r="Y812" s="80">
        <v>2000</v>
      </c>
      <c r="Z812" s="85">
        <f t="shared" si="166"/>
        <v>23559.769999999997</v>
      </c>
      <c r="AA812" s="80" t="str" cm="1">
        <f t="array" ref="AA812">_xlfn.IFS(V812&gt;=150000,"High Cost",V812&gt;=0,"Normal Cost")</f>
        <v>Normal Cost</v>
      </c>
      <c r="AB812" s="85">
        <f t="shared" si="161"/>
        <v>0</v>
      </c>
      <c r="AC812" s="84">
        <f t="shared" si="162"/>
        <v>21559.769999999997</v>
      </c>
      <c r="AD812" s="80" t="str" cm="1">
        <f t="array" ref="AD812">_xlfn.IFS(E812&gt;=60,"Senior ",E812&gt;=18,"Adult",E812&gt;=0,"Child")</f>
        <v>Adult</v>
      </c>
      <c r="AE812" s="80" t="str">
        <f t="shared" si="163"/>
        <v>June</v>
      </c>
      <c r="AF812" s="80" t="str">
        <f t="shared" si="164"/>
        <v>00811</v>
      </c>
      <c r="AG812" s="80" t="str">
        <f t="shared" si="165"/>
        <v>Bello-Female</v>
      </c>
      <c r="AH812" s="85">
        <f t="shared" si="167"/>
        <v>112153.55602395827</v>
      </c>
    </row>
    <row r="813" spans="1:34" x14ac:dyDescent="0.3">
      <c r="A813" s="83">
        <v>45849</v>
      </c>
      <c r="B813" s="80" t="s">
        <v>2686</v>
      </c>
      <c r="C813" s="80" t="s">
        <v>1877</v>
      </c>
      <c r="D813" s="80" t="s">
        <v>1847</v>
      </c>
      <c r="E813" s="80">
        <v>8</v>
      </c>
      <c r="F813" s="80" t="s">
        <v>1855</v>
      </c>
      <c r="G813" s="80" t="s">
        <v>1878</v>
      </c>
      <c r="H813" s="80" t="s">
        <v>1857</v>
      </c>
      <c r="I813" s="80" t="s">
        <v>1851</v>
      </c>
      <c r="J813" s="80" t="s">
        <v>1836</v>
      </c>
      <c r="K813" s="80">
        <v>4</v>
      </c>
      <c r="L813" s="85">
        <v>69406</v>
      </c>
      <c r="M813" s="80">
        <v>15</v>
      </c>
      <c r="N813" s="80">
        <v>7.5</v>
      </c>
      <c r="O813" s="80" t="s">
        <v>384</v>
      </c>
      <c r="P813" s="80" t="s">
        <v>1852</v>
      </c>
      <c r="Q813" s="80" t="s">
        <v>665</v>
      </c>
      <c r="R813" s="85">
        <f t="shared" si="156"/>
        <v>277624</v>
      </c>
      <c r="S813" s="85">
        <f t="shared" si="157"/>
        <v>41643.599999999999</v>
      </c>
      <c r="T813" s="85">
        <f t="shared" si="158"/>
        <v>235980.4</v>
      </c>
      <c r="U813" s="80">
        <f t="shared" si="159"/>
        <v>17698.53</v>
      </c>
      <c r="V813" s="85">
        <f t="shared" si="160"/>
        <v>253678.93</v>
      </c>
      <c r="W813" s="81">
        <v>7.4999999999999997E-2</v>
      </c>
      <c r="X813" s="85">
        <f t="shared" si="168"/>
        <v>17698.53</v>
      </c>
      <c r="Y813" s="80">
        <v>2000</v>
      </c>
      <c r="Z813" s="85">
        <f t="shared" si="166"/>
        <v>255678.93</v>
      </c>
      <c r="AA813" s="80" t="str" cm="1">
        <f t="array" ref="AA813">_xlfn.IFS(V813&gt;=150000,"High Cost",V813&gt;=0,"Normal Cost")</f>
        <v>High Cost</v>
      </c>
      <c r="AB813" s="85">
        <f t="shared" si="161"/>
        <v>0</v>
      </c>
      <c r="AC813" s="84">
        <f t="shared" si="162"/>
        <v>253678.93</v>
      </c>
      <c r="AD813" s="80" t="str" cm="1">
        <f t="array" ref="AD813">_xlfn.IFS(E813&gt;=60,"Senior ",E813&gt;=18,"Adult",E813&gt;=0,"Child")</f>
        <v>Child</v>
      </c>
      <c r="AE813" s="80" t="str">
        <f t="shared" si="163"/>
        <v>July</v>
      </c>
      <c r="AF813" s="80" t="str">
        <f t="shared" si="164"/>
        <v>00812</v>
      </c>
      <c r="AG813" s="80" t="str">
        <f t="shared" si="165"/>
        <v>Chiamaka-Male</v>
      </c>
      <c r="AH813" s="85">
        <f t="shared" si="167"/>
        <v>112153.55602395827</v>
      </c>
    </row>
    <row r="814" spans="1:34" x14ac:dyDescent="0.3">
      <c r="A814" s="83">
        <v>45839</v>
      </c>
      <c r="B814" s="80" t="s">
        <v>2687</v>
      </c>
      <c r="C814" s="80" t="s">
        <v>1830</v>
      </c>
      <c r="D814" s="80" t="s">
        <v>1847</v>
      </c>
      <c r="E814" s="80">
        <v>39</v>
      </c>
      <c r="F814" s="80" t="s">
        <v>1872</v>
      </c>
      <c r="G814" s="80" t="s">
        <v>1886</v>
      </c>
      <c r="H814" s="80" t="s">
        <v>1887</v>
      </c>
      <c r="I814" s="80" t="s">
        <v>1861</v>
      </c>
      <c r="J814" s="80" t="s">
        <v>1836</v>
      </c>
      <c r="K814" s="80">
        <v>5</v>
      </c>
      <c r="L814" s="85">
        <v>31346</v>
      </c>
      <c r="M814" s="80">
        <v>15</v>
      </c>
      <c r="N814" s="80">
        <v>7.5</v>
      </c>
      <c r="O814" s="80" t="s">
        <v>384</v>
      </c>
      <c r="P814" s="80" t="s">
        <v>1852</v>
      </c>
      <c r="Q814" s="80" t="s">
        <v>643</v>
      </c>
      <c r="R814" s="85">
        <f t="shared" si="156"/>
        <v>156730</v>
      </c>
      <c r="S814" s="85">
        <f t="shared" si="157"/>
        <v>23509.5</v>
      </c>
      <c r="T814" s="85">
        <f t="shared" si="158"/>
        <v>133220.5</v>
      </c>
      <c r="U814" s="80">
        <f t="shared" si="159"/>
        <v>9991.5375000000004</v>
      </c>
      <c r="V814" s="85">
        <f t="shared" si="160"/>
        <v>143212.03750000001</v>
      </c>
      <c r="W814" s="81">
        <v>7.4999999999999997E-2</v>
      </c>
      <c r="X814" s="85">
        <f t="shared" si="168"/>
        <v>9991.5375000000004</v>
      </c>
      <c r="Y814" s="80">
        <v>2000</v>
      </c>
      <c r="Z814" s="85">
        <f t="shared" si="166"/>
        <v>145212.03750000001</v>
      </c>
      <c r="AA814" s="80" t="str" cm="1">
        <f t="array" ref="AA814">_xlfn.IFS(V814&gt;=150000,"High Cost",V814&gt;=0,"Normal Cost")</f>
        <v>Normal Cost</v>
      </c>
      <c r="AB814" s="85">
        <f t="shared" si="161"/>
        <v>0</v>
      </c>
      <c r="AC814" s="84">
        <f t="shared" si="162"/>
        <v>143212.03750000001</v>
      </c>
      <c r="AD814" s="80" t="str" cm="1">
        <f t="array" ref="AD814">_xlfn.IFS(E814&gt;=60,"Senior ",E814&gt;=18,"Adult",E814&gt;=0,"Child")</f>
        <v>Adult</v>
      </c>
      <c r="AE814" s="80" t="str">
        <f t="shared" si="163"/>
        <v>July</v>
      </c>
      <c r="AF814" s="80" t="str">
        <f t="shared" si="164"/>
        <v>00813</v>
      </c>
      <c r="AG814" s="80" t="str">
        <f t="shared" si="165"/>
        <v>Joy-Male</v>
      </c>
      <c r="AH814" s="85">
        <f t="shared" si="167"/>
        <v>112153.55602395827</v>
      </c>
    </row>
    <row r="815" spans="1:34" x14ac:dyDescent="0.3">
      <c r="A815" s="83">
        <v>45826</v>
      </c>
      <c r="B815" s="80" t="s">
        <v>2688</v>
      </c>
      <c r="C815" s="80" t="s">
        <v>1830</v>
      </c>
      <c r="D815" s="80" t="s">
        <v>1831</v>
      </c>
      <c r="E815" s="80">
        <v>44</v>
      </c>
      <c r="F815" s="80" t="s">
        <v>1832</v>
      </c>
      <c r="G815" s="80" t="s">
        <v>1833</v>
      </c>
      <c r="H815" s="80" t="s">
        <v>1834</v>
      </c>
      <c r="I815" s="80" t="s">
        <v>1861</v>
      </c>
      <c r="J815" s="80" t="s">
        <v>1848</v>
      </c>
      <c r="K815" s="80">
        <v>4</v>
      </c>
      <c r="L815" s="85">
        <v>2011</v>
      </c>
      <c r="M815" s="80">
        <v>15</v>
      </c>
      <c r="N815" s="80">
        <v>7.5</v>
      </c>
      <c r="O815" s="80" t="s">
        <v>392</v>
      </c>
      <c r="P815" s="80" t="s">
        <v>1844</v>
      </c>
      <c r="Q815" s="80" t="s">
        <v>636</v>
      </c>
      <c r="R815" s="85">
        <f t="shared" si="156"/>
        <v>8044</v>
      </c>
      <c r="S815" s="85">
        <f t="shared" si="157"/>
        <v>1206.5999999999999</v>
      </c>
      <c r="T815" s="85">
        <f t="shared" si="158"/>
        <v>6837.4</v>
      </c>
      <c r="U815" s="80">
        <f t="shared" si="159"/>
        <v>512.80499999999995</v>
      </c>
      <c r="V815" s="85">
        <f t="shared" si="160"/>
        <v>7350.2049999999999</v>
      </c>
      <c r="W815" s="81">
        <v>7.4999999999999997E-2</v>
      </c>
      <c r="X815" s="85">
        <f t="shared" si="168"/>
        <v>512.80499999999995</v>
      </c>
      <c r="Y815" s="80">
        <v>2000</v>
      </c>
      <c r="Z815" s="85">
        <f t="shared" si="166"/>
        <v>9350.2049999999999</v>
      </c>
      <c r="AA815" s="80" t="str" cm="1">
        <f t="array" ref="AA815">_xlfn.IFS(V815&gt;=150000,"High Cost",V815&gt;=0,"Normal Cost")</f>
        <v>Normal Cost</v>
      </c>
      <c r="AB815" s="85">
        <f t="shared" si="161"/>
        <v>735.02050000000008</v>
      </c>
      <c r="AC815" s="84">
        <f t="shared" si="162"/>
        <v>6615.1844999999994</v>
      </c>
      <c r="AD815" s="80" t="str" cm="1">
        <f t="array" ref="AD815">_xlfn.IFS(E815&gt;=60,"Senior ",E815&gt;=18,"Adult",E815&gt;=0,"Child")</f>
        <v>Adult</v>
      </c>
      <c r="AE815" s="80" t="str">
        <f t="shared" si="163"/>
        <v>June</v>
      </c>
      <c r="AF815" s="80" t="str">
        <f t="shared" si="164"/>
        <v>00814</v>
      </c>
      <c r="AG815" s="80" t="str">
        <f t="shared" si="165"/>
        <v>Joy-Female</v>
      </c>
      <c r="AH815" s="85">
        <f t="shared" si="167"/>
        <v>112153.55602395827</v>
      </c>
    </row>
    <row r="816" spans="1:34" x14ac:dyDescent="0.3">
      <c r="A816" s="83">
        <v>45865</v>
      </c>
      <c r="B816" s="80" t="s">
        <v>2689</v>
      </c>
      <c r="C816" s="80" t="s">
        <v>1863</v>
      </c>
      <c r="D816" s="80" t="s">
        <v>1831</v>
      </c>
      <c r="E816" s="80">
        <v>62</v>
      </c>
      <c r="F816" s="80" t="s">
        <v>1864</v>
      </c>
      <c r="G816" s="80" t="s">
        <v>1865</v>
      </c>
      <c r="H816" s="80" t="s">
        <v>1842</v>
      </c>
      <c r="I816" s="80" t="s">
        <v>1866</v>
      </c>
      <c r="J816" s="80" t="s">
        <v>1848</v>
      </c>
      <c r="K816" s="80">
        <v>1</v>
      </c>
      <c r="L816" s="85">
        <v>63164</v>
      </c>
      <c r="M816" s="80">
        <v>10</v>
      </c>
      <c r="N816" s="80">
        <v>7.5</v>
      </c>
      <c r="O816" s="80" t="s">
        <v>384</v>
      </c>
      <c r="P816" s="80" t="s">
        <v>1844</v>
      </c>
      <c r="Q816" s="80" t="s">
        <v>665</v>
      </c>
      <c r="R816" s="85">
        <f t="shared" si="156"/>
        <v>63164</v>
      </c>
      <c r="S816" s="85">
        <f t="shared" si="157"/>
        <v>6316.4000000000005</v>
      </c>
      <c r="T816" s="85">
        <f t="shared" si="158"/>
        <v>56847.6</v>
      </c>
      <c r="U816" s="80">
        <f t="shared" si="159"/>
        <v>4263.57</v>
      </c>
      <c r="V816" s="85">
        <f t="shared" si="160"/>
        <v>61111.17</v>
      </c>
      <c r="W816" s="81">
        <v>7.4999999999999997E-2</v>
      </c>
      <c r="X816" s="85">
        <f t="shared" si="168"/>
        <v>4263.57</v>
      </c>
      <c r="Y816" s="80">
        <v>2000</v>
      </c>
      <c r="Z816" s="85">
        <f t="shared" si="166"/>
        <v>63111.17</v>
      </c>
      <c r="AA816" s="80" t="str" cm="1">
        <f t="array" ref="AA816">_xlfn.IFS(V816&gt;=150000,"High Cost",V816&gt;=0,"Normal Cost")</f>
        <v>Normal Cost</v>
      </c>
      <c r="AB816" s="85">
        <f t="shared" si="161"/>
        <v>6111.1170000000002</v>
      </c>
      <c r="AC816" s="84">
        <f t="shared" si="162"/>
        <v>55000.053</v>
      </c>
      <c r="AD816" s="80" t="str" cm="1">
        <f t="array" ref="AD816">_xlfn.IFS(E816&gt;=60,"Senior ",E816&gt;=18,"Adult",E816&gt;=0,"Child")</f>
        <v xml:space="preserve">Senior </v>
      </c>
      <c r="AE816" s="80" t="str">
        <f t="shared" si="163"/>
        <v>July</v>
      </c>
      <c r="AF816" s="80" t="str">
        <f t="shared" si="164"/>
        <v>00815</v>
      </c>
      <c r="AG816" s="80" t="str">
        <f t="shared" si="165"/>
        <v>Esther-Female</v>
      </c>
      <c r="AH816" s="85">
        <f t="shared" si="167"/>
        <v>112153.55602395827</v>
      </c>
    </row>
    <row r="817" spans="1:34" x14ac:dyDescent="0.3">
      <c r="A817" s="83">
        <v>45818</v>
      </c>
      <c r="B817" s="80" t="s">
        <v>2690</v>
      </c>
      <c r="C817" s="80" t="s">
        <v>1839</v>
      </c>
      <c r="D817" s="80" t="s">
        <v>1831</v>
      </c>
      <c r="E817" s="80">
        <v>34</v>
      </c>
      <c r="F817" s="80" t="s">
        <v>1855</v>
      </c>
      <c r="G817" s="80" t="s">
        <v>1878</v>
      </c>
      <c r="H817" s="80" t="s">
        <v>1857</v>
      </c>
      <c r="I817" s="80" t="s">
        <v>1861</v>
      </c>
      <c r="J817" s="80" t="s">
        <v>1858</v>
      </c>
      <c r="K817" s="80">
        <v>3</v>
      </c>
      <c r="L817" s="85">
        <v>65923</v>
      </c>
      <c r="M817" s="80">
        <v>10</v>
      </c>
      <c r="N817" s="80">
        <v>7.5</v>
      </c>
      <c r="O817" s="80" t="s">
        <v>384</v>
      </c>
      <c r="P817" s="80" t="s">
        <v>1837</v>
      </c>
      <c r="Q817" s="80" t="s">
        <v>636</v>
      </c>
      <c r="R817" s="85">
        <f t="shared" si="156"/>
        <v>197769</v>
      </c>
      <c r="S817" s="85">
        <f t="shared" si="157"/>
        <v>19776.900000000001</v>
      </c>
      <c r="T817" s="85">
        <f t="shared" si="158"/>
        <v>177992.1</v>
      </c>
      <c r="U817" s="80">
        <f t="shared" si="159"/>
        <v>13349.407499999999</v>
      </c>
      <c r="V817" s="85">
        <f t="shared" si="160"/>
        <v>191341.50750000001</v>
      </c>
      <c r="W817" s="81">
        <v>7.4999999999999997E-2</v>
      </c>
      <c r="X817" s="85">
        <f t="shared" si="168"/>
        <v>13349.407499999999</v>
      </c>
      <c r="Y817" s="80">
        <v>2000</v>
      </c>
      <c r="Z817" s="85">
        <f t="shared" si="166"/>
        <v>193341.50750000001</v>
      </c>
      <c r="AA817" s="80" t="str" cm="1">
        <f t="array" ref="AA817">_xlfn.IFS(V817&gt;=150000,"High Cost",V817&gt;=0,"Normal Cost")</f>
        <v>High Cost</v>
      </c>
      <c r="AB817" s="85">
        <f t="shared" si="161"/>
        <v>0</v>
      </c>
      <c r="AC817" s="84">
        <f t="shared" si="162"/>
        <v>191341.50750000001</v>
      </c>
      <c r="AD817" s="80" t="str" cm="1">
        <f t="array" ref="AD817">_xlfn.IFS(E817&gt;=60,"Senior ",E817&gt;=18,"Adult",E817&gt;=0,"Child")</f>
        <v>Adult</v>
      </c>
      <c r="AE817" s="80" t="str">
        <f t="shared" si="163"/>
        <v>June</v>
      </c>
      <c r="AF817" s="80" t="str">
        <f t="shared" si="164"/>
        <v>00816</v>
      </c>
      <c r="AG817" s="80" t="str">
        <f t="shared" si="165"/>
        <v>Bello-Female</v>
      </c>
      <c r="AH817" s="85">
        <f t="shared" si="167"/>
        <v>112153.55602395827</v>
      </c>
    </row>
    <row r="818" spans="1:34" x14ac:dyDescent="0.3">
      <c r="A818" s="83">
        <v>45861</v>
      </c>
      <c r="B818" s="80" t="s">
        <v>2691</v>
      </c>
      <c r="C818" s="80" t="s">
        <v>1877</v>
      </c>
      <c r="D818" s="80" t="s">
        <v>1831</v>
      </c>
      <c r="E818" s="80">
        <v>39</v>
      </c>
      <c r="F818" s="80" t="s">
        <v>1840</v>
      </c>
      <c r="G818" s="80" t="s">
        <v>1841</v>
      </c>
      <c r="H818" s="80" t="s">
        <v>1842</v>
      </c>
      <c r="I818" s="80" t="s">
        <v>1866</v>
      </c>
      <c r="J818" s="80" t="s">
        <v>1848</v>
      </c>
      <c r="K818" s="80">
        <v>2</v>
      </c>
      <c r="L818" s="85">
        <v>44269</v>
      </c>
      <c r="M818" s="80">
        <v>5</v>
      </c>
      <c r="N818" s="80">
        <v>7.5</v>
      </c>
      <c r="O818" s="80" t="s">
        <v>384</v>
      </c>
      <c r="P818" s="80" t="s">
        <v>1852</v>
      </c>
      <c r="Q818" s="80" t="s">
        <v>665</v>
      </c>
      <c r="R818" s="85">
        <f t="shared" si="156"/>
        <v>88538</v>
      </c>
      <c r="S818" s="85">
        <f t="shared" si="157"/>
        <v>4426.9000000000005</v>
      </c>
      <c r="T818" s="85">
        <f t="shared" si="158"/>
        <v>84111.1</v>
      </c>
      <c r="U818" s="80">
        <f t="shared" si="159"/>
        <v>6308.3325000000004</v>
      </c>
      <c r="V818" s="85">
        <f t="shared" si="160"/>
        <v>90419.43250000001</v>
      </c>
      <c r="W818" s="81">
        <v>7.4999999999999997E-2</v>
      </c>
      <c r="X818" s="85">
        <f t="shared" si="168"/>
        <v>6308.3325000000004</v>
      </c>
      <c r="Y818" s="80">
        <v>2000</v>
      </c>
      <c r="Z818" s="85">
        <f t="shared" si="166"/>
        <v>92419.43250000001</v>
      </c>
      <c r="AA818" s="80" t="str" cm="1">
        <f t="array" ref="AA818">_xlfn.IFS(V818&gt;=150000,"High Cost",V818&gt;=0,"Normal Cost")</f>
        <v>Normal Cost</v>
      </c>
      <c r="AB818" s="85">
        <f t="shared" si="161"/>
        <v>0</v>
      </c>
      <c r="AC818" s="84">
        <f t="shared" si="162"/>
        <v>90419.43250000001</v>
      </c>
      <c r="AD818" s="80" t="str" cm="1">
        <f t="array" ref="AD818">_xlfn.IFS(E818&gt;=60,"Senior ",E818&gt;=18,"Adult",E818&gt;=0,"Child")</f>
        <v>Adult</v>
      </c>
      <c r="AE818" s="80" t="str">
        <f t="shared" si="163"/>
        <v>July</v>
      </c>
      <c r="AF818" s="80" t="str">
        <f t="shared" si="164"/>
        <v>00817</v>
      </c>
      <c r="AG818" s="80" t="str">
        <f t="shared" si="165"/>
        <v>Chiamaka-Female</v>
      </c>
      <c r="AH818" s="85">
        <f t="shared" si="167"/>
        <v>112153.55602395827</v>
      </c>
    </row>
    <row r="819" spans="1:34" x14ac:dyDescent="0.3">
      <c r="A819" s="83">
        <v>45844</v>
      </c>
      <c r="B819" s="80" t="s">
        <v>2692</v>
      </c>
      <c r="C819" s="80" t="s">
        <v>1884</v>
      </c>
      <c r="D819" s="80" t="s">
        <v>1831</v>
      </c>
      <c r="E819" s="80">
        <v>2</v>
      </c>
      <c r="F819" s="80" t="s">
        <v>1855</v>
      </c>
      <c r="G819" s="80" t="s">
        <v>1878</v>
      </c>
      <c r="H819" s="80" t="s">
        <v>1857</v>
      </c>
      <c r="I819" s="80" t="s">
        <v>1866</v>
      </c>
      <c r="J819" s="80" t="s">
        <v>1858</v>
      </c>
      <c r="K819" s="80">
        <v>4</v>
      </c>
      <c r="L819" s="85">
        <v>7762</v>
      </c>
      <c r="M819" s="80">
        <v>15</v>
      </c>
      <c r="N819" s="80">
        <v>7.5</v>
      </c>
      <c r="O819" s="80" t="s">
        <v>384</v>
      </c>
      <c r="P819" s="80" t="s">
        <v>1837</v>
      </c>
      <c r="Q819" s="80" t="s">
        <v>643</v>
      </c>
      <c r="R819" s="85">
        <f t="shared" si="156"/>
        <v>31048</v>
      </c>
      <c r="S819" s="85">
        <f t="shared" si="157"/>
        <v>4657.2</v>
      </c>
      <c r="T819" s="85">
        <f t="shared" si="158"/>
        <v>26390.799999999999</v>
      </c>
      <c r="U819" s="80">
        <f t="shared" si="159"/>
        <v>1979.31</v>
      </c>
      <c r="V819" s="85">
        <f t="shared" si="160"/>
        <v>28370.11</v>
      </c>
      <c r="W819" s="81">
        <v>7.4999999999999997E-2</v>
      </c>
      <c r="X819" s="85">
        <f t="shared" si="168"/>
        <v>1979.31</v>
      </c>
      <c r="Y819" s="80">
        <v>2000</v>
      </c>
      <c r="Z819" s="85">
        <f t="shared" si="166"/>
        <v>30370.11</v>
      </c>
      <c r="AA819" s="80" t="str" cm="1">
        <f t="array" ref="AA819">_xlfn.IFS(V819&gt;=150000,"High Cost",V819&gt;=0,"Normal Cost")</f>
        <v>Normal Cost</v>
      </c>
      <c r="AB819" s="85">
        <f t="shared" si="161"/>
        <v>0</v>
      </c>
      <c r="AC819" s="84">
        <f t="shared" si="162"/>
        <v>28370.11</v>
      </c>
      <c r="AD819" s="80" t="str" cm="1">
        <f t="array" ref="AD819">_xlfn.IFS(E819&gt;=60,"Senior ",E819&gt;=18,"Adult",E819&gt;=0,"Child")</f>
        <v>Child</v>
      </c>
      <c r="AE819" s="80" t="str">
        <f t="shared" si="163"/>
        <v>July</v>
      </c>
      <c r="AF819" s="80" t="str">
        <f t="shared" si="164"/>
        <v>00818</v>
      </c>
      <c r="AG819" s="80" t="str">
        <f t="shared" si="165"/>
        <v>Kabir-Female</v>
      </c>
      <c r="AH819" s="85">
        <f t="shared" si="167"/>
        <v>112153.55602395827</v>
      </c>
    </row>
    <row r="820" spans="1:34" x14ac:dyDescent="0.3">
      <c r="A820" s="83">
        <v>45848</v>
      </c>
      <c r="B820" s="80" t="s">
        <v>2693</v>
      </c>
      <c r="C820" s="80" t="s">
        <v>1880</v>
      </c>
      <c r="D820" s="80" t="s">
        <v>1831</v>
      </c>
      <c r="E820" s="80">
        <v>44</v>
      </c>
      <c r="F820" s="80" t="s">
        <v>1855</v>
      </c>
      <c r="G820" s="80" t="s">
        <v>1856</v>
      </c>
      <c r="H820" s="80" t="s">
        <v>1857</v>
      </c>
      <c r="I820" s="80" t="s">
        <v>1843</v>
      </c>
      <c r="J820" s="80" t="s">
        <v>1836</v>
      </c>
      <c r="K820" s="80">
        <v>5</v>
      </c>
      <c r="L820" s="85">
        <v>27943</v>
      </c>
      <c r="M820" s="80">
        <v>5</v>
      </c>
      <c r="N820" s="80">
        <v>7.5</v>
      </c>
      <c r="O820" s="80" t="s">
        <v>384</v>
      </c>
      <c r="P820" s="80" t="s">
        <v>1844</v>
      </c>
      <c r="Q820" s="80" t="s">
        <v>665</v>
      </c>
      <c r="R820" s="85">
        <f t="shared" si="156"/>
        <v>139715</v>
      </c>
      <c r="S820" s="85">
        <f t="shared" si="157"/>
        <v>6985.75</v>
      </c>
      <c r="T820" s="85">
        <f t="shared" si="158"/>
        <v>132729.25</v>
      </c>
      <c r="U820" s="80">
        <f t="shared" si="159"/>
        <v>9954.6937500000004</v>
      </c>
      <c r="V820" s="85">
        <f t="shared" si="160"/>
        <v>142683.94375000001</v>
      </c>
      <c r="W820" s="81">
        <v>7.4999999999999997E-2</v>
      </c>
      <c r="X820" s="85">
        <f t="shared" si="168"/>
        <v>9954.6937500000004</v>
      </c>
      <c r="Y820" s="80">
        <v>2000</v>
      </c>
      <c r="Z820" s="85">
        <f t="shared" si="166"/>
        <v>144683.94375000001</v>
      </c>
      <c r="AA820" s="80" t="str" cm="1">
        <f t="array" ref="AA820">_xlfn.IFS(V820&gt;=150000,"High Cost",V820&gt;=0,"Normal Cost")</f>
        <v>Normal Cost</v>
      </c>
      <c r="AB820" s="85">
        <f t="shared" si="161"/>
        <v>14268.394375000002</v>
      </c>
      <c r="AC820" s="84">
        <f t="shared" si="162"/>
        <v>128415.549375</v>
      </c>
      <c r="AD820" s="80" t="str" cm="1">
        <f t="array" ref="AD820">_xlfn.IFS(E820&gt;=60,"Senior ",E820&gt;=18,"Adult",E820&gt;=0,"Child")</f>
        <v>Adult</v>
      </c>
      <c r="AE820" s="80" t="str">
        <f t="shared" si="163"/>
        <v>July</v>
      </c>
      <c r="AF820" s="80" t="str">
        <f t="shared" si="164"/>
        <v>00819</v>
      </c>
      <c r="AG820" s="80" t="str">
        <f t="shared" si="165"/>
        <v>Daniel-Female</v>
      </c>
      <c r="AH820" s="85">
        <f t="shared" si="167"/>
        <v>112153.55602395827</v>
      </c>
    </row>
    <row r="821" spans="1:34" x14ac:dyDescent="0.3">
      <c r="A821" s="83">
        <v>45842</v>
      </c>
      <c r="B821" s="80" t="s">
        <v>2694</v>
      </c>
      <c r="C821" s="80" t="s">
        <v>1830</v>
      </c>
      <c r="D821" s="80" t="s">
        <v>1847</v>
      </c>
      <c r="E821" s="80">
        <v>44</v>
      </c>
      <c r="F821" s="80" t="s">
        <v>1855</v>
      </c>
      <c r="G821" s="80" t="s">
        <v>1856</v>
      </c>
      <c r="H821" s="80" t="s">
        <v>1857</v>
      </c>
      <c r="I821" s="80" t="s">
        <v>1843</v>
      </c>
      <c r="J821" s="80" t="s">
        <v>1836</v>
      </c>
      <c r="K821" s="80">
        <v>5</v>
      </c>
      <c r="L821" s="85">
        <v>41419</v>
      </c>
      <c r="M821" s="80">
        <v>10</v>
      </c>
      <c r="N821" s="80">
        <v>7.5</v>
      </c>
      <c r="O821" s="80" t="s">
        <v>384</v>
      </c>
      <c r="P821" s="80" t="s">
        <v>1852</v>
      </c>
      <c r="Q821" s="80" t="s">
        <v>636</v>
      </c>
      <c r="R821" s="85">
        <f t="shared" si="156"/>
        <v>207095</v>
      </c>
      <c r="S821" s="85">
        <f t="shared" si="157"/>
        <v>20709.5</v>
      </c>
      <c r="T821" s="85">
        <f t="shared" si="158"/>
        <v>186385.5</v>
      </c>
      <c r="U821" s="80">
        <f t="shared" si="159"/>
        <v>13978.9125</v>
      </c>
      <c r="V821" s="85">
        <f t="shared" si="160"/>
        <v>200364.41250000001</v>
      </c>
      <c r="W821" s="81">
        <v>7.4999999999999997E-2</v>
      </c>
      <c r="X821" s="85">
        <f t="shared" si="168"/>
        <v>13978.9125</v>
      </c>
      <c r="Y821" s="80">
        <v>2000</v>
      </c>
      <c r="Z821" s="85">
        <f t="shared" si="166"/>
        <v>202364.41250000001</v>
      </c>
      <c r="AA821" s="80" t="str" cm="1">
        <f t="array" ref="AA821">_xlfn.IFS(V821&gt;=150000,"High Cost",V821&gt;=0,"Normal Cost")</f>
        <v>High Cost</v>
      </c>
      <c r="AB821" s="85">
        <f t="shared" si="161"/>
        <v>0</v>
      </c>
      <c r="AC821" s="84">
        <f t="shared" si="162"/>
        <v>200364.41250000001</v>
      </c>
      <c r="AD821" s="80" t="str" cm="1">
        <f t="array" ref="AD821">_xlfn.IFS(E821&gt;=60,"Senior ",E821&gt;=18,"Adult",E821&gt;=0,"Child")</f>
        <v>Adult</v>
      </c>
      <c r="AE821" s="80" t="str">
        <f t="shared" si="163"/>
        <v>July</v>
      </c>
      <c r="AF821" s="80" t="str">
        <f t="shared" si="164"/>
        <v>00820</v>
      </c>
      <c r="AG821" s="80" t="str">
        <f t="shared" si="165"/>
        <v>Joy-Male</v>
      </c>
      <c r="AH821" s="85">
        <f t="shared" si="167"/>
        <v>112153.55602395827</v>
      </c>
    </row>
    <row r="822" spans="1:34" x14ac:dyDescent="0.3">
      <c r="A822" s="83">
        <v>45862</v>
      </c>
      <c r="B822" s="80" t="s">
        <v>2695</v>
      </c>
      <c r="C822" s="80" t="s">
        <v>1884</v>
      </c>
      <c r="D822" s="80" t="s">
        <v>1831</v>
      </c>
      <c r="E822" s="80">
        <v>6</v>
      </c>
      <c r="F822" s="80" t="s">
        <v>1832</v>
      </c>
      <c r="G822" s="80" t="s">
        <v>1860</v>
      </c>
      <c r="H822" s="80" t="s">
        <v>1834</v>
      </c>
      <c r="I822" s="80" t="s">
        <v>1843</v>
      </c>
      <c r="J822" s="80" t="s">
        <v>1848</v>
      </c>
      <c r="K822" s="80">
        <v>2</v>
      </c>
      <c r="L822" s="85">
        <v>29459</v>
      </c>
      <c r="M822" s="80">
        <v>0</v>
      </c>
      <c r="N822" s="80">
        <v>7.5</v>
      </c>
      <c r="O822" s="80" t="s">
        <v>372</v>
      </c>
      <c r="P822" s="80" t="s">
        <v>1844</v>
      </c>
      <c r="Q822" s="80" t="s">
        <v>665</v>
      </c>
      <c r="R822" s="85">
        <f t="shared" si="156"/>
        <v>58918</v>
      </c>
      <c r="S822" s="85">
        <f t="shared" si="157"/>
        <v>0</v>
      </c>
      <c r="T822" s="85">
        <f t="shared" si="158"/>
        <v>58918</v>
      </c>
      <c r="U822" s="80">
        <f t="shared" si="159"/>
        <v>4418.8499999999995</v>
      </c>
      <c r="V822" s="85">
        <f t="shared" si="160"/>
        <v>63336.85</v>
      </c>
      <c r="W822" s="81">
        <v>7.4999999999999997E-2</v>
      </c>
      <c r="X822" s="85">
        <f t="shared" si="168"/>
        <v>4418.8499999999995</v>
      </c>
      <c r="Y822" s="80">
        <v>2000</v>
      </c>
      <c r="Z822" s="85">
        <f t="shared" si="166"/>
        <v>65336.85</v>
      </c>
      <c r="AA822" s="80" t="str" cm="1">
        <f t="array" ref="AA822">_xlfn.IFS(V822&gt;=150000,"High Cost",V822&gt;=0,"Normal Cost")</f>
        <v>Normal Cost</v>
      </c>
      <c r="AB822" s="85">
        <f t="shared" si="161"/>
        <v>6333.6850000000004</v>
      </c>
      <c r="AC822" s="84">
        <f t="shared" si="162"/>
        <v>57003.165000000001</v>
      </c>
      <c r="AD822" s="80" t="str" cm="1">
        <f t="array" ref="AD822">_xlfn.IFS(E822&gt;=60,"Senior ",E822&gt;=18,"Adult",E822&gt;=0,"Child")</f>
        <v>Child</v>
      </c>
      <c r="AE822" s="80" t="str">
        <f t="shared" si="163"/>
        <v>July</v>
      </c>
      <c r="AF822" s="80" t="str">
        <f t="shared" si="164"/>
        <v>00821</v>
      </c>
      <c r="AG822" s="80" t="str">
        <f t="shared" si="165"/>
        <v>Kabir-Female</v>
      </c>
      <c r="AH822" s="85">
        <f t="shared" si="167"/>
        <v>112153.55602395827</v>
      </c>
    </row>
    <row r="823" spans="1:34" x14ac:dyDescent="0.3">
      <c r="A823" s="83">
        <v>45830</v>
      </c>
      <c r="B823" s="80" t="s">
        <v>2696</v>
      </c>
      <c r="C823" s="80" t="s">
        <v>1871</v>
      </c>
      <c r="D823" s="80" t="s">
        <v>1847</v>
      </c>
      <c r="E823" s="80">
        <v>61</v>
      </c>
      <c r="F823" s="80" t="s">
        <v>1872</v>
      </c>
      <c r="G823" s="80" t="s">
        <v>1886</v>
      </c>
      <c r="H823" s="80" t="s">
        <v>1887</v>
      </c>
      <c r="I823" s="80" t="s">
        <v>1835</v>
      </c>
      <c r="J823" s="80" t="s">
        <v>1858</v>
      </c>
      <c r="K823" s="80">
        <v>2</v>
      </c>
      <c r="L823" s="85">
        <v>66165</v>
      </c>
      <c r="M823" s="80">
        <v>10</v>
      </c>
      <c r="N823" s="80">
        <v>7.5</v>
      </c>
      <c r="O823" s="80" t="s">
        <v>384</v>
      </c>
      <c r="P823" s="80" t="s">
        <v>1852</v>
      </c>
      <c r="Q823" s="80" t="s">
        <v>665</v>
      </c>
      <c r="R823" s="85">
        <f t="shared" si="156"/>
        <v>132330</v>
      </c>
      <c r="S823" s="85">
        <f t="shared" si="157"/>
        <v>13233</v>
      </c>
      <c r="T823" s="85">
        <f t="shared" si="158"/>
        <v>119097</v>
      </c>
      <c r="U823" s="80">
        <f t="shared" si="159"/>
        <v>8932.2749999999996</v>
      </c>
      <c r="V823" s="85">
        <f t="shared" si="160"/>
        <v>128029.27499999999</v>
      </c>
      <c r="W823" s="81">
        <v>7.4999999999999997E-2</v>
      </c>
      <c r="X823" s="85">
        <f t="shared" si="168"/>
        <v>8932.2749999999996</v>
      </c>
      <c r="Y823" s="80">
        <v>2000</v>
      </c>
      <c r="Z823" s="85">
        <f t="shared" si="166"/>
        <v>130029.27499999999</v>
      </c>
      <c r="AA823" s="80" t="str" cm="1">
        <f t="array" ref="AA823">_xlfn.IFS(V823&gt;=150000,"High Cost",V823&gt;=0,"Normal Cost")</f>
        <v>Normal Cost</v>
      </c>
      <c r="AB823" s="85">
        <f t="shared" si="161"/>
        <v>0</v>
      </c>
      <c r="AC823" s="84">
        <f t="shared" si="162"/>
        <v>128029.27499999999</v>
      </c>
      <c r="AD823" s="80" t="str" cm="1">
        <f t="array" ref="AD823">_xlfn.IFS(E823&gt;=60,"Senior ",E823&gt;=18,"Adult",E823&gt;=0,"Child")</f>
        <v xml:space="preserve">Senior </v>
      </c>
      <c r="AE823" s="80" t="str">
        <f t="shared" si="163"/>
        <v>June</v>
      </c>
      <c r="AF823" s="80" t="str">
        <f t="shared" si="164"/>
        <v>00822</v>
      </c>
      <c r="AG823" s="80" t="str">
        <f t="shared" si="165"/>
        <v>Farouk-Male</v>
      </c>
      <c r="AH823" s="85">
        <f t="shared" si="167"/>
        <v>112153.55602395827</v>
      </c>
    </row>
    <row r="824" spans="1:34" x14ac:dyDescent="0.3">
      <c r="A824" s="83">
        <v>45859</v>
      </c>
      <c r="B824" s="80" t="s">
        <v>2697</v>
      </c>
      <c r="C824" s="80" t="s">
        <v>1846</v>
      </c>
      <c r="D824" s="80" t="s">
        <v>1847</v>
      </c>
      <c r="E824" s="80">
        <v>49</v>
      </c>
      <c r="F824" s="80" t="s">
        <v>1832</v>
      </c>
      <c r="G824" s="80" t="s">
        <v>1860</v>
      </c>
      <c r="H824" s="80" t="s">
        <v>1834</v>
      </c>
      <c r="I824" s="80" t="s">
        <v>1861</v>
      </c>
      <c r="J824" s="80" t="s">
        <v>1858</v>
      </c>
      <c r="K824" s="80">
        <v>3</v>
      </c>
      <c r="L824" s="85">
        <v>58865</v>
      </c>
      <c r="M824" s="80">
        <v>5</v>
      </c>
      <c r="N824" s="80">
        <v>7.5</v>
      </c>
      <c r="O824" s="80" t="s">
        <v>392</v>
      </c>
      <c r="P824" s="80" t="s">
        <v>1852</v>
      </c>
      <c r="Q824" s="80" t="s">
        <v>636</v>
      </c>
      <c r="R824" s="85">
        <f t="shared" si="156"/>
        <v>176595</v>
      </c>
      <c r="S824" s="85">
        <f t="shared" si="157"/>
        <v>8829.75</v>
      </c>
      <c r="T824" s="85">
        <f t="shared" si="158"/>
        <v>167765.25</v>
      </c>
      <c r="U824" s="80">
        <f t="shared" si="159"/>
        <v>12582.393749999999</v>
      </c>
      <c r="V824" s="85">
        <f t="shared" si="160"/>
        <v>180347.64374999999</v>
      </c>
      <c r="W824" s="81">
        <v>7.4999999999999997E-2</v>
      </c>
      <c r="X824" s="85">
        <f t="shared" si="168"/>
        <v>12582.393749999999</v>
      </c>
      <c r="Y824" s="80">
        <v>2000</v>
      </c>
      <c r="Z824" s="85">
        <f t="shared" si="166"/>
        <v>182347.64374999999</v>
      </c>
      <c r="AA824" s="80" t="str" cm="1">
        <f t="array" ref="AA824">_xlfn.IFS(V824&gt;=150000,"High Cost",V824&gt;=0,"Normal Cost")</f>
        <v>High Cost</v>
      </c>
      <c r="AB824" s="85">
        <f t="shared" si="161"/>
        <v>0</v>
      </c>
      <c r="AC824" s="84">
        <f t="shared" si="162"/>
        <v>180347.64374999999</v>
      </c>
      <c r="AD824" s="80" t="str" cm="1">
        <f t="array" ref="AD824">_xlfn.IFS(E824&gt;=60,"Senior ",E824&gt;=18,"Adult",E824&gt;=0,"Child")</f>
        <v>Adult</v>
      </c>
      <c r="AE824" s="80" t="str">
        <f t="shared" si="163"/>
        <v>July</v>
      </c>
      <c r="AF824" s="80" t="str">
        <f t="shared" si="164"/>
        <v>00823</v>
      </c>
      <c r="AG824" s="80" t="str">
        <f t="shared" si="165"/>
        <v>Hauwa-Male</v>
      </c>
      <c r="AH824" s="85">
        <f t="shared" si="167"/>
        <v>112153.55602395827</v>
      </c>
    </row>
    <row r="825" spans="1:34" x14ac:dyDescent="0.3">
      <c r="A825" s="83">
        <v>45842</v>
      </c>
      <c r="B825" s="80" t="s">
        <v>2698</v>
      </c>
      <c r="C825" s="80" t="s">
        <v>1846</v>
      </c>
      <c r="D825" s="80" t="s">
        <v>1847</v>
      </c>
      <c r="E825" s="80">
        <v>49</v>
      </c>
      <c r="F825" s="80" t="s">
        <v>1832</v>
      </c>
      <c r="G825" s="80" t="s">
        <v>1860</v>
      </c>
      <c r="H825" s="80" t="s">
        <v>1834</v>
      </c>
      <c r="I825" s="80" t="s">
        <v>1861</v>
      </c>
      <c r="J825" s="80" t="s">
        <v>1836</v>
      </c>
      <c r="K825" s="80">
        <v>2</v>
      </c>
      <c r="L825" s="85">
        <v>17317</v>
      </c>
      <c r="M825" s="80">
        <v>10</v>
      </c>
      <c r="N825" s="80">
        <v>7.5</v>
      </c>
      <c r="O825" s="80" t="s">
        <v>392</v>
      </c>
      <c r="P825" s="80" t="s">
        <v>1837</v>
      </c>
      <c r="Q825" s="80" t="s">
        <v>643</v>
      </c>
      <c r="R825" s="85">
        <f t="shared" si="156"/>
        <v>34634</v>
      </c>
      <c r="S825" s="85">
        <f t="shared" si="157"/>
        <v>3463.4</v>
      </c>
      <c r="T825" s="85">
        <f t="shared" si="158"/>
        <v>31170.6</v>
      </c>
      <c r="U825" s="80">
        <f t="shared" si="159"/>
        <v>2337.7949999999996</v>
      </c>
      <c r="V825" s="85">
        <f t="shared" si="160"/>
        <v>33508.394999999997</v>
      </c>
      <c r="W825" s="81">
        <v>7.4999999999999997E-2</v>
      </c>
      <c r="X825" s="85">
        <f t="shared" si="168"/>
        <v>2337.7949999999996</v>
      </c>
      <c r="Y825" s="80">
        <v>2000</v>
      </c>
      <c r="Z825" s="85">
        <f t="shared" si="166"/>
        <v>35508.394999999997</v>
      </c>
      <c r="AA825" s="80" t="str" cm="1">
        <f t="array" ref="AA825">_xlfn.IFS(V825&gt;=150000,"High Cost",V825&gt;=0,"Normal Cost")</f>
        <v>Normal Cost</v>
      </c>
      <c r="AB825" s="85">
        <f t="shared" si="161"/>
        <v>0</v>
      </c>
      <c r="AC825" s="84">
        <f t="shared" si="162"/>
        <v>33508.394999999997</v>
      </c>
      <c r="AD825" s="80" t="str" cm="1">
        <f t="array" ref="AD825">_xlfn.IFS(E825&gt;=60,"Senior ",E825&gt;=18,"Adult",E825&gt;=0,"Child")</f>
        <v>Adult</v>
      </c>
      <c r="AE825" s="80" t="str">
        <f t="shared" si="163"/>
        <v>July</v>
      </c>
      <c r="AF825" s="80" t="str">
        <f t="shared" si="164"/>
        <v>00824</v>
      </c>
      <c r="AG825" s="80" t="str">
        <f t="shared" si="165"/>
        <v>Hauwa-Male</v>
      </c>
      <c r="AH825" s="85">
        <f t="shared" si="167"/>
        <v>112153.55602395827</v>
      </c>
    </row>
    <row r="826" spans="1:34" x14ac:dyDescent="0.3">
      <c r="A826" s="83">
        <v>45812</v>
      </c>
      <c r="B826" s="80" t="s">
        <v>2699</v>
      </c>
      <c r="C826" s="80" t="s">
        <v>1884</v>
      </c>
      <c r="D826" s="80" t="s">
        <v>1847</v>
      </c>
      <c r="E826" s="80">
        <v>47</v>
      </c>
      <c r="F826" s="80" t="s">
        <v>1855</v>
      </c>
      <c r="G826" s="80" t="s">
        <v>1878</v>
      </c>
      <c r="H826" s="80" t="s">
        <v>1857</v>
      </c>
      <c r="I826" s="80" t="s">
        <v>1866</v>
      </c>
      <c r="J826" s="80" t="s">
        <v>1836</v>
      </c>
      <c r="K826" s="80">
        <v>2</v>
      </c>
      <c r="L826" s="85">
        <v>46828</v>
      </c>
      <c r="M826" s="80">
        <v>5</v>
      </c>
      <c r="N826" s="80">
        <v>7.5</v>
      </c>
      <c r="O826" s="80" t="s">
        <v>392</v>
      </c>
      <c r="P826" s="80" t="s">
        <v>1852</v>
      </c>
      <c r="Q826" s="80" t="s">
        <v>649</v>
      </c>
      <c r="R826" s="85">
        <f t="shared" si="156"/>
        <v>93656</v>
      </c>
      <c r="S826" s="85">
        <f t="shared" si="157"/>
        <v>4682.8</v>
      </c>
      <c r="T826" s="85">
        <f t="shared" si="158"/>
        <v>88973.2</v>
      </c>
      <c r="U826" s="80">
        <f t="shared" si="159"/>
        <v>6672.99</v>
      </c>
      <c r="V826" s="85">
        <f t="shared" si="160"/>
        <v>95646.19</v>
      </c>
      <c r="W826" s="81">
        <v>7.4999999999999997E-2</v>
      </c>
      <c r="X826" s="85">
        <f t="shared" si="168"/>
        <v>6672.99</v>
      </c>
      <c r="Y826" s="80">
        <v>2000</v>
      </c>
      <c r="Z826" s="85">
        <f t="shared" si="166"/>
        <v>97646.19</v>
      </c>
      <c r="AA826" s="80" t="str" cm="1">
        <f t="array" ref="AA826">_xlfn.IFS(V826&gt;=150000,"High Cost",V826&gt;=0,"Normal Cost")</f>
        <v>Normal Cost</v>
      </c>
      <c r="AB826" s="85">
        <f t="shared" si="161"/>
        <v>0</v>
      </c>
      <c r="AC826" s="84">
        <f t="shared" si="162"/>
        <v>95646.19</v>
      </c>
      <c r="AD826" s="80" t="str" cm="1">
        <f t="array" ref="AD826">_xlfn.IFS(E826&gt;=60,"Senior ",E826&gt;=18,"Adult",E826&gt;=0,"Child")</f>
        <v>Adult</v>
      </c>
      <c r="AE826" s="80" t="str">
        <f t="shared" si="163"/>
        <v>June</v>
      </c>
      <c r="AF826" s="80" t="str">
        <f t="shared" si="164"/>
        <v>00825</v>
      </c>
      <c r="AG826" s="80" t="str">
        <f t="shared" si="165"/>
        <v>Kabir-Male</v>
      </c>
      <c r="AH826" s="85">
        <f t="shared" si="167"/>
        <v>112153.55602395827</v>
      </c>
    </row>
    <row r="827" spans="1:34" x14ac:dyDescent="0.3">
      <c r="A827" s="83">
        <v>45816</v>
      </c>
      <c r="B827" s="80" t="s">
        <v>2700</v>
      </c>
      <c r="C827" s="80" t="s">
        <v>1882</v>
      </c>
      <c r="D827" s="80" t="s">
        <v>1847</v>
      </c>
      <c r="E827" s="80">
        <v>4</v>
      </c>
      <c r="F827" s="80" t="s">
        <v>1840</v>
      </c>
      <c r="G827" s="80" t="s">
        <v>1841</v>
      </c>
      <c r="H827" s="80" t="s">
        <v>1842</v>
      </c>
      <c r="I827" s="80" t="s">
        <v>1835</v>
      </c>
      <c r="J827" s="80" t="s">
        <v>1858</v>
      </c>
      <c r="K827" s="80">
        <v>3</v>
      </c>
      <c r="L827" s="85">
        <v>36837</v>
      </c>
      <c r="M827" s="80">
        <v>10</v>
      </c>
      <c r="N827" s="80">
        <v>7.5</v>
      </c>
      <c r="O827" s="80" t="s">
        <v>392</v>
      </c>
      <c r="P827" s="80" t="s">
        <v>1837</v>
      </c>
      <c r="Q827" s="80" t="s">
        <v>649</v>
      </c>
      <c r="R827" s="85">
        <f t="shared" si="156"/>
        <v>110511</v>
      </c>
      <c r="S827" s="85">
        <f t="shared" si="157"/>
        <v>11051.1</v>
      </c>
      <c r="T827" s="85">
        <f t="shared" si="158"/>
        <v>99459.9</v>
      </c>
      <c r="U827" s="80">
        <f t="shared" si="159"/>
        <v>7459.4924999999994</v>
      </c>
      <c r="V827" s="85">
        <f t="shared" si="160"/>
        <v>106919.39249999999</v>
      </c>
      <c r="W827" s="81">
        <v>7.4999999999999997E-2</v>
      </c>
      <c r="X827" s="85">
        <f t="shared" si="168"/>
        <v>7459.4924999999994</v>
      </c>
      <c r="Y827" s="80">
        <v>2000</v>
      </c>
      <c r="Z827" s="85">
        <f t="shared" si="166"/>
        <v>108919.39249999999</v>
      </c>
      <c r="AA827" s="80" t="str" cm="1">
        <f t="array" ref="AA827">_xlfn.IFS(V827&gt;=150000,"High Cost",V827&gt;=0,"Normal Cost")</f>
        <v>Normal Cost</v>
      </c>
      <c r="AB827" s="85">
        <f t="shared" si="161"/>
        <v>0</v>
      </c>
      <c r="AC827" s="84">
        <f t="shared" si="162"/>
        <v>106919.39249999999</v>
      </c>
      <c r="AD827" s="80" t="str" cm="1">
        <f t="array" ref="AD827">_xlfn.IFS(E827&gt;=60,"Senior ",E827&gt;=18,"Adult",E827&gt;=0,"Child")</f>
        <v>Child</v>
      </c>
      <c r="AE827" s="80" t="str">
        <f t="shared" si="163"/>
        <v>June</v>
      </c>
      <c r="AF827" s="80" t="str">
        <f t="shared" si="164"/>
        <v>00826</v>
      </c>
      <c r="AG827" s="80" t="str">
        <f t="shared" si="165"/>
        <v>Ifeanyi-Male</v>
      </c>
      <c r="AH827" s="85">
        <f t="shared" si="167"/>
        <v>112153.55602395827</v>
      </c>
    </row>
    <row r="828" spans="1:34" x14ac:dyDescent="0.3">
      <c r="A828" s="83">
        <v>45853</v>
      </c>
      <c r="B828" s="80" t="s">
        <v>2701</v>
      </c>
      <c r="C828" s="80" t="s">
        <v>1880</v>
      </c>
      <c r="D828" s="80" t="s">
        <v>1847</v>
      </c>
      <c r="E828" s="80">
        <v>61</v>
      </c>
      <c r="F828" s="80" t="s">
        <v>1832</v>
      </c>
      <c r="G828" s="80" t="s">
        <v>1860</v>
      </c>
      <c r="H828" s="80" t="s">
        <v>1834</v>
      </c>
      <c r="I828" s="80" t="s">
        <v>1835</v>
      </c>
      <c r="J828" s="80" t="s">
        <v>1848</v>
      </c>
      <c r="K828" s="80">
        <v>1</v>
      </c>
      <c r="L828" s="85">
        <v>26245</v>
      </c>
      <c r="M828" s="80">
        <v>15</v>
      </c>
      <c r="N828" s="80">
        <v>7.5</v>
      </c>
      <c r="O828" s="80" t="s">
        <v>384</v>
      </c>
      <c r="P828" s="80" t="s">
        <v>1852</v>
      </c>
      <c r="Q828" s="80" t="s">
        <v>643</v>
      </c>
      <c r="R828" s="85">
        <f t="shared" si="156"/>
        <v>26245</v>
      </c>
      <c r="S828" s="85">
        <f t="shared" si="157"/>
        <v>3936.75</v>
      </c>
      <c r="T828" s="85">
        <f t="shared" si="158"/>
        <v>22308.25</v>
      </c>
      <c r="U828" s="80">
        <f t="shared" si="159"/>
        <v>1673.1187499999999</v>
      </c>
      <c r="V828" s="85">
        <f t="shared" si="160"/>
        <v>23981.368750000001</v>
      </c>
      <c r="W828" s="81">
        <v>7.4999999999999997E-2</v>
      </c>
      <c r="X828" s="85">
        <f t="shared" si="168"/>
        <v>1673.1187499999999</v>
      </c>
      <c r="Y828" s="80">
        <v>2000</v>
      </c>
      <c r="Z828" s="85">
        <f t="shared" si="166"/>
        <v>25981.368750000001</v>
      </c>
      <c r="AA828" s="80" t="str" cm="1">
        <f t="array" ref="AA828">_xlfn.IFS(V828&gt;=150000,"High Cost",V828&gt;=0,"Normal Cost")</f>
        <v>Normal Cost</v>
      </c>
      <c r="AB828" s="85">
        <f t="shared" si="161"/>
        <v>0</v>
      </c>
      <c r="AC828" s="84">
        <f t="shared" si="162"/>
        <v>23981.368750000001</v>
      </c>
      <c r="AD828" s="80" t="str" cm="1">
        <f t="array" ref="AD828">_xlfn.IFS(E828&gt;=60,"Senior ",E828&gt;=18,"Adult",E828&gt;=0,"Child")</f>
        <v xml:space="preserve">Senior </v>
      </c>
      <c r="AE828" s="80" t="str">
        <f t="shared" si="163"/>
        <v>July</v>
      </c>
      <c r="AF828" s="80" t="str">
        <f t="shared" si="164"/>
        <v>00827</v>
      </c>
      <c r="AG828" s="80" t="str">
        <f t="shared" si="165"/>
        <v>Daniel-Male</v>
      </c>
      <c r="AH828" s="85">
        <f t="shared" si="167"/>
        <v>112153.55602395827</v>
      </c>
    </row>
    <row r="829" spans="1:34" x14ac:dyDescent="0.3">
      <c r="A829" s="83">
        <v>45840</v>
      </c>
      <c r="B829" s="80" t="s">
        <v>2702</v>
      </c>
      <c r="C829" s="80" t="s">
        <v>1880</v>
      </c>
      <c r="D829" s="80" t="s">
        <v>1831</v>
      </c>
      <c r="E829" s="80">
        <v>17</v>
      </c>
      <c r="F829" s="80" t="s">
        <v>1864</v>
      </c>
      <c r="G829" s="80" t="s">
        <v>1865</v>
      </c>
      <c r="H829" s="80" t="s">
        <v>1842</v>
      </c>
      <c r="I829" s="80" t="s">
        <v>1851</v>
      </c>
      <c r="J829" s="80" t="s">
        <v>1848</v>
      </c>
      <c r="K829" s="80">
        <v>4</v>
      </c>
      <c r="L829" s="85">
        <v>71982</v>
      </c>
      <c r="M829" s="80">
        <v>15</v>
      </c>
      <c r="N829" s="80">
        <v>7.5</v>
      </c>
      <c r="O829" s="80" t="s">
        <v>372</v>
      </c>
      <c r="P829" s="80" t="s">
        <v>1844</v>
      </c>
      <c r="Q829" s="80" t="s">
        <v>636</v>
      </c>
      <c r="R829" s="85">
        <f t="shared" si="156"/>
        <v>287928</v>
      </c>
      <c r="S829" s="85">
        <f t="shared" si="157"/>
        <v>43189.2</v>
      </c>
      <c r="T829" s="85">
        <f t="shared" si="158"/>
        <v>244738.8</v>
      </c>
      <c r="U829" s="80">
        <f t="shared" si="159"/>
        <v>18355.41</v>
      </c>
      <c r="V829" s="85">
        <f t="shared" si="160"/>
        <v>263094.20999999996</v>
      </c>
      <c r="W829" s="81">
        <v>7.4999999999999997E-2</v>
      </c>
      <c r="X829" s="85">
        <f t="shared" si="168"/>
        <v>18355.41</v>
      </c>
      <c r="Y829" s="80">
        <v>2000</v>
      </c>
      <c r="Z829" s="85">
        <f t="shared" si="166"/>
        <v>265094.20999999996</v>
      </c>
      <c r="AA829" s="80" t="str" cm="1">
        <f t="array" ref="AA829">_xlfn.IFS(V829&gt;=150000,"High Cost",V829&gt;=0,"Normal Cost")</f>
        <v>High Cost</v>
      </c>
      <c r="AB829" s="85">
        <f t="shared" si="161"/>
        <v>26309.420999999998</v>
      </c>
      <c r="AC829" s="84">
        <f t="shared" si="162"/>
        <v>236784.78899999996</v>
      </c>
      <c r="AD829" s="80" t="str" cm="1">
        <f t="array" ref="AD829">_xlfn.IFS(E829&gt;=60,"Senior ",E829&gt;=18,"Adult",E829&gt;=0,"Child")</f>
        <v>Child</v>
      </c>
      <c r="AE829" s="80" t="str">
        <f t="shared" si="163"/>
        <v>July</v>
      </c>
      <c r="AF829" s="80" t="str">
        <f t="shared" si="164"/>
        <v>00828</v>
      </c>
      <c r="AG829" s="80" t="str">
        <f t="shared" si="165"/>
        <v>Daniel-Female</v>
      </c>
      <c r="AH829" s="85">
        <f t="shared" si="167"/>
        <v>112153.55602395827</v>
      </c>
    </row>
    <row r="830" spans="1:34" x14ac:dyDescent="0.3">
      <c r="A830" s="83">
        <v>45849</v>
      </c>
      <c r="B830" s="80" t="s">
        <v>2703</v>
      </c>
      <c r="C830" s="80" t="s">
        <v>1880</v>
      </c>
      <c r="D830" s="80" t="s">
        <v>1831</v>
      </c>
      <c r="E830" s="80">
        <v>54</v>
      </c>
      <c r="F830" s="80" t="s">
        <v>1872</v>
      </c>
      <c r="G830" s="80" t="s">
        <v>1886</v>
      </c>
      <c r="H830" s="80" t="s">
        <v>1887</v>
      </c>
      <c r="I830" s="80" t="s">
        <v>1843</v>
      </c>
      <c r="J830" s="80" t="s">
        <v>1858</v>
      </c>
      <c r="K830" s="80">
        <v>5</v>
      </c>
      <c r="L830" s="85">
        <v>68394</v>
      </c>
      <c r="M830" s="80">
        <v>5</v>
      </c>
      <c r="N830" s="80">
        <v>7.5</v>
      </c>
      <c r="O830" s="80" t="s">
        <v>384</v>
      </c>
      <c r="P830" s="80" t="s">
        <v>1844</v>
      </c>
      <c r="Q830" s="80" t="s">
        <v>649</v>
      </c>
      <c r="R830" s="85">
        <f t="shared" si="156"/>
        <v>341970</v>
      </c>
      <c r="S830" s="85">
        <f t="shared" si="157"/>
        <v>17098.5</v>
      </c>
      <c r="T830" s="85">
        <f t="shared" si="158"/>
        <v>324871.5</v>
      </c>
      <c r="U830" s="80">
        <f t="shared" si="159"/>
        <v>24365.362499999999</v>
      </c>
      <c r="V830" s="85">
        <f t="shared" si="160"/>
        <v>349236.86249999999</v>
      </c>
      <c r="W830" s="81">
        <v>7.4999999999999997E-2</v>
      </c>
      <c r="X830" s="85">
        <f t="shared" si="168"/>
        <v>24365.362499999999</v>
      </c>
      <c r="Y830" s="80">
        <v>2000</v>
      </c>
      <c r="Z830" s="85">
        <f t="shared" si="166"/>
        <v>351236.86249999999</v>
      </c>
      <c r="AA830" s="80" t="str" cm="1">
        <f t="array" ref="AA830">_xlfn.IFS(V830&gt;=150000,"High Cost",V830&gt;=0,"Normal Cost")</f>
        <v>High Cost</v>
      </c>
      <c r="AB830" s="85">
        <f t="shared" si="161"/>
        <v>34923.686249999999</v>
      </c>
      <c r="AC830" s="84">
        <f t="shared" si="162"/>
        <v>314313.17625000002</v>
      </c>
      <c r="AD830" s="80" t="str" cm="1">
        <f t="array" ref="AD830">_xlfn.IFS(E830&gt;=60,"Senior ",E830&gt;=18,"Adult",E830&gt;=0,"Child")</f>
        <v>Adult</v>
      </c>
      <c r="AE830" s="80" t="str">
        <f t="shared" si="163"/>
        <v>July</v>
      </c>
      <c r="AF830" s="80" t="str">
        <f t="shared" si="164"/>
        <v>00829</v>
      </c>
      <c r="AG830" s="80" t="str">
        <f t="shared" si="165"/>
        <v>Daniel-Female</v>
      </c>
      <c r="AH830" s="85">
        <f t="shared" si="167"/>
        <v>112153.55602395827</v>
      </c>
    </row>
    <row r="831" spans="1:34" x14ac:dyDescent="0.3">
      <c r="A831" s="83">
        <v>45842</v>
      </c>
      <c r="B831" s="80" t="s">
        <v>2704</v>
      </c>
      <c r="C831" s="80" t="s">
        <v>1877</v>
      </c>
      <c r="D831" s="80" t="s">
        <v>1831</v>
      </c>
      <c r="E831" s="80">
        <v>59</v>
      </c>
      <c r="F831" s="80" t="s">
        <v>1855</v>
      </c>
      <c r="G831" s="80" t="s">
        <v>1878</v>
      </c>
      <c r="H831" s="80" t="s">
        <v>1857</v>
      </c>
      <c r="I831" s="80" t="s">
        <v>1843</v>
      </c>
      <c r="J831" s="80" t="s">
        <v>1858</v>
      </c>
      <c r="K831" s="80">
        <v>2</v>
      </c>
      <c r="L831" s="85">
        <v>22433</v>
      </c>
      <c r="M831" s="80">
        <v>10</v>
      </c>
      <c r="N831" s="80">
        <v>7.5</v>
      </c>
      <c r="O831" s="80" t="s">
        <v>392</v>
      </c>
      <c r="P831" s="80" t="s">
        <v>1852</v>
      </c>
      <c r="Q831" s="80" t="s">
        <v>636</v>
      </c>
      <c r="R831" s="85">
        <f t="shared" si="156"/>
        <v>44866</v>
      </c>
      <c r="S831" s="85">
        <f t="shared" si="157"/>
        <v>4486.6000000000004</v>
      </c>
      <c r="T831" s="85">
        <f t="shared" si="158"/>
        <v>40379.4</v>
      </c>
      <c r="U831" s="80">
        <f t="shared" si="159"/>
        <v>3028.4549999999999</v>
      </c>
      <c r="V831" s="85">
        <f t="shared" si="160"/>
        <v>43407.855000000003</v>
      </c>
      <c r="W831" s="81">
        <v>7.4999999999999997E-2</v>
      </c>
      <c r="X831" s="85">
        <f t="shared" si="168"/>
        <v>3028.4549999999999</v>
      </c>
      <c r="Y831" s="80">
        <v>2000</v>
      </c>
      <c r="Z831" s="85">
        <f t="shared" si="166"/>
        <v>45407.855000000003</v>
      </c>
      <c r="AA831" s="80" t="str" cm="1">
        <f t="array" ref="AA831">_xlfn.IFS(V831&gt;=150000,"High Cost",V831&gt;=0,"Normal Cost")</f>
        <v>Normal Cost</v>
      </c>
      <c r="AB831" s="85">
        <f t="shared" si="161"/>
        <v>0</v>
      </c>
      <c r="AC831" s="84">
        <f t="shared" si="162"/>
        <v>43407.855000000003</v>
      </c>
      <c r="AD831" s="80" t="str" cm="1">
        <f t="array" ref="AD831">_xlfn.IFS(E831&gt;=60,"Senior ",E831&gt;=18,"Adult",E831&gt;=0,"Child")</f>
        <v>Adult</v>
      </c>
      <c r="AE831" s="80" t="str">
        <f t="shared" si="163"/>
        <v>July</v>
      </c>
      <c r="AF831" s="80" t="str">
        <f t="shared" si="164"/>
        <v>00830</v>
      </c>
      <c r="AG831" s="80" t="str">
        <f t="shared" si="165"/>
        <v>Chiamaka-Female</v>
      </c>
      <c r="AH831" s="85">
        <f t="shared" si="167"/>
        <v>112153.55602395827</v>
      </c>
    </row>
    <row r="832" spans="1:34" x14ac:dyDescent="0.3">
      <c r="A832" s="83">
        <v>45850</v>
      </c>
      <c r="B832" s="80" t="s">
        <v>2705</v>
      </c>
      <c r="C832" s="80" t="s">
        <v>1846</v>
      </c>
      <c r="D832" s="80" t="s">
        <v>1831</v>
      </c>
      <c r="E832" s="80">
        <v>73</v>
      </c>
      <c r="F832" s="80" t="s">
        <v>1872</v>
      </c>
      <c r="G832" s="80" t="s">
        <v>1873</v>
      </c>
      <c r="H832" s="80" t="s">
        <v>1874</v>
      </c>
      <c r="I832" s="80" t="s">
        <v>1843</v>
      </c>
      <c r="J832" s="80" t="s">
        <v>1836</v>
      </c>
      <c r="K832" s="80">
        <v>2</v>
      </c>
      <c r="L832" s="85">
        <v>37588</v>
      </c>
      <c r="M832" s="80">
        <v>5</v>
      </c>
      <c r="N832" s="80">
        <v>7.5</v>
      </c>
      <c r="O832" s="80" t="s">
        <v>384</v>
      </c>
      <c r="P832" s="80" t="s">
        <v>1844</v>
      </c>
      <c r="Q832" s="80" t="s">
        <v>636</v>
      </c>
      <c r="R832" s="85">
        <f t="shared" si="156"/>
        <v>75176</v>
      </c>
      <c r="S832" s="85">
        <f t="shared" si="157"/>
        <v>3758.8</v>
      </c>
      <c r="T832" s="85">
        <f t="shared" si="158"/>
        <v>71417.2</v>
      </c>
      <c r="U832" s="80">
        <f t="shared" si="159"/>
        <v>5356.29</v>
      </c>
      <c r="V832" s="85">
        <f t="shared" si="160"/>
        <v>76773.489999999991</v>
      </c>
      <c r="W832" s="81">
        <v>7.4999999999999997E-2</v>
      </c>
      <c r="X832" s="85">
        <f t="shared" si="168"/>
        <v>5356.29</v>
      </c>
      <c r="Y832" s="80">
        <v>2000</v>
      </c>
      <c r="Z832" s="85">
        <f t="shared" si="166"/>
        <v>78773.489999999991</v>
      </c>
      <c r="AA832" s="80" t="str" cm="1">
        <f t="array" ref="AA832">_xlfn.IFS(V832&gt;=150000,"High Cost",V832&gt;=0,"Normal Cost")</f>
        <v>Normal Cost</v>
      </c>
      <c r="AB832" s="85">
        <f t="shared" si="161"/>
        <v>7677.3489999999993</v>
      </c>
      <c r="AC832" s="84">
        <f t="shared" si="162"/>
        <v>69096.140999999989</v>
      </c>
      <c r="AD832" s="80" t="str" cm="1">
        <f t="array" ref="AD832">_xlfn.IFS(E832&gt;=60,"Senior ",E832&gt;=18,"Adult",E832&gt;=0,"Child")</f>
        <v xml:space="preserve">Senior </v>
      </c>
      <c r="AE832" s="80" t="str">
        <f t="shared" si="163"/>
        <v>July</v>
      </c>
      <c r="AF832" s="80" t="str">
        <f t="shared" si="164"/>
        <v>00831</v>
      </c>
      <c r="AG832" s="80" t="str">
        <f t="shared" si="165"/>
        <v>Hauwa-Female</v>
      </c>
      <c r="AH832" s="85">
        <f t="shared" si="167"/>
        <v>112153.55602395827</v>
      </c>
    </row>
    <row r="833" spans="1:34" x14ac:dyDescent="0.3">
      <c r="A833" s="83">
        <v>45819</v>
      </c>
      <c r="B833" s="80" t="s">
        <v>2706</v>
      </c>
      <c r="C833" s="80" t="s">
        <v>1882</v>
      </c>
      <c r="D833" s="80" t="s">
        <v>1847</v>
      </c>
      <c r="E833" s="80">
        <v>74</v>
      </c>
      <c r="F833" s="80" t="s">
        <v>1872</v>
      </c>
      <c r="G833" s="80" t="s">
        <v>1873</v>
      </c>
      <c r="H833" s="80" t="s">
        <v>1874</v>
      </c>
      <c r="I833" s="80" t="s">
        <v>1861</v>
      </c>
      <c r="J833" s="80" t="s">
        <v>1836</v>
      </c>
      <c r="K833" s="80">
        <v>3</v>
      </c>
      <c r="L833" s="85">
        <v>45146</v>
      </c>
      <c r="M833" s="80">
        <v>0</v>
      </c>
      <c r="N833" s="80">
        <v>7.5</v>
      </c>
      <c r="O833" s="80" t="s">
        <v>392</v>
      </c>
      <c r="P833" s="80" t="s">
        <v>1852</v>
      </c>
      <c r="Q833" s="80" t="s">
        <v>665</v>
      </c>
      <c r="R833" s="85">
        <f t="shared" si="156"/>
        <v>135438</v>
      </c>
      <c r="S833" s="85">
        <f t="shared" si="157"/>
        <v>0</v>
      </c>
      <c r="T833" s="85">
        <f t="shared" si="158"/>
        <v>135438</v>
      </c>
      <c r="U833" s="80">
        <f t="shared" si="159"/>
        <v>10157.85</v>
      </c>
      <c r="V833" s="85">
        <f t="shared" si="160"/>
        <v>145595.85</v>
      </c>
      <c r="W833" s="81">
        <v>7.4999999999999997E-2</v>
      </c>
      <c r="X833" s="85">
        <f t="shared" si="168"/>
        <v>10157.85</v>
      </c>
      <c r="Y833" s="80">
        <v>2000</v>
      </c>
      <c r="Z833" s="85">
        <f t="shared" si="166"/>
        <v>147595.85</v>
      </c>
      <c r="AA833" s="80" t="str" cm="1">
        <f t="array" ref="AA833">_xlfn.IFS(V833&gt;=150000,"High Cost",V833&gt;=0,"Normal Cost")</f>
        <v>Normal Cost</v>
      </c>
      <c r="AB833" s="85">
        <f t="shared" si="161"/>
        <v>0</v>
      </c>
      <c r="AC833" s="84">
        <f t="shared" si="162"/>
        <v>145595.85</v>
      </c>
      <c r="AD833" s="80" t="str" cm="1">
        <f t="array" ref="AD833">_xlfn.IFS(E833&gt;=60,"Senior ",E833&gt;=18,"Adult",E833&gt;=0,"Child")</f>
        <v xml:space="preserve">Senior </v>
      </c>
      <c r="AE833" s="80" t="str">
        <f t="shared" si="163"/>
        <v>June</v>
      </c>
      <c r="AF833" s="80" t="str">
        <f t="shared" si="164"/>
        <v>00832</v>
      </c>
      <c r="AG833" s="80" t="str">
        <f t="shared" si="165"/>
        <v>Ifeanyi-Male</v>
      </c>
      <c r="AH833" s="85">
        <f t="shared" si="167"/>
        <v>112153.55602395827</v>
      </c>
    </row>
    <row r="834" spans="1:34" x14ac:dyDescent="0.3">
      <c r="A834" s="83">
        <v>45849</v>
      </c>
      <c r="B834" s="80" t="s">
        <v>2707</v>
      </c>
      <c r="C834" s="80" t="s">
        <v>106</v>
      </c>
      <c r="D834" s="80" t="s">
        <v>1831</v>
      </c>
      <c r="E834" s="80">
        <v>47</v>
      </c>
      <c r="F834" s="80" t="s">
        <v>1872</v>
      </c>
      <c r="G834" s="80" t="s">
        <v>1873</v>
      </c>
      <c r="H834" s="80" t="s">
        <v>1874</v>
      </c>
      <c r="I834" s="80" t="s">
        <v>1835</v>
      </c>
      <c r="J834" s="80" t="s">
        <v>1836</v>
      </c>
      <c r="K834" s="80">
        <v>1</v>
      </c>
      <c r="L834" s="85">
        <v>73538</v>
      </c>
      <c r="M834" s="80">
        <v>15</v>
      </c>
      <c r="N834" s="80">
        <v>7.5</v>
      </c>
      <c r="O834" s="80" t="s">
        <v>392</v>
      </c>
      <c r="P834" s="80" t="s">
        <v>1837</v>
      </c>
      <c r="Q834" s="80" t="s">
        <v>643</v>
      </c>
      <c r="R834" s="85">
        <f t="shared" ref="R834:R897" si="169">SUM(K834*L834)</f>
        <v>73538</v>
      </c>
      <c r="S834" s="85">
        <f t="shared" ref="S834:S897" si="170">SUM(R834*M834%)</f>
        <v>11030.699999999999</v>
      </c>
      <c r="T834" s="85">
        <f t="shared" ref="T834:T897" si="171">SUM(R834-S834)</f>
        <v>62507.3</v>
      </c>
      <c r="U834" s="80">
        <f t="shared" ref="U834:U897" si="172">SUM(T834*N834%)</f>
        <v>4688.0474999999997</v>
      </c>
      <c r="V834" s="85">
        <f t="shared" ref="V834:V897" si="173">SUM(T834+U834)</f>
        <v>67195.347500000003</v>
      </c>
      <c r="W834" s="81">
        <v>7.4999999999999997E-2</v>
      </c>
      <c r="X834" s="85">
        <f t="shared" si="168"/>
        <v>4688.0474999999997</v>
      </c>
      <c r="Y834" s="80">
        <v>2000</v>
      </c>
      <c r="Z834" s="85">
        <f t="shared" si="166"/>
        <v>69195.347500000003</v>
      </c>
      <c r="AA834" s="80" t="str" cm="1">
        <f t="array" ref="AA834">_xlfn.IFS(V834&gt;=150000,"High Cost",V834&gt;=0,"Normal Cost")</f>
        <v>Normal Cost</v>
      </c>
      <c r="AB834" s="85">
        <f t="shared" ref="AB834:AB897" si="174">IF(P834="NHIS",10%*V834,0)</f>
        <v>0</v>
      </c>
      <c r="AC834" s="84">
        <f t="shared" ref="AC834:AC897" si="175">SUM(V834-AB834)</f>
        <v>67195.347500000003</v>
      </c>
      <c r="AD834" s="80" t="str" cm="1">
        <f t="array" ref="AD834">_xlfn.IFS(E834&gt;=60,"Senior ",E834&gt;=18,"Adult",E834&gt;=0,"Child")</f>
        <v>Adult</v>
      </c>
      <c r="AE834" s="80" t="str">
        <f t="shared" ref="AE834:AE897" si="176">TEXT(A834,"mmmm")</f>
        <v>July</v>
      </c>
      <c r="AF834" s="80" t="str">
        <f t="shared" ref="AF834:AF897" si="177">RIGHT(B834,5)</f>
        <v>00833</v>
      </c>
      <c r="AG834" s="80" t="str">
        <f t="shared" ref="AG834:AG897" si="178">_xlfn.CONCAT(C834,"-",D834)</f>
        <v>Aisha-Female</v>
      </c>
      <c r="AH834" s="85">
        <f t="shared" si="167"/>
        <v>112153.55602395827</v>
      </c>
    </row>
    <row r="835" spans="1:34" x14ac:dyDescent="0.3">
      <c r="A835" s="83">
        <v>45839</v>
      </c>
      <c r="B835" s="80" t="s">
        <v>2708</v>
      </c>
      <c r="C835" s="80" t="s">
        <v>1871</v>
      </c>
      <c r="D835" s="80" t="s">
        <v>1831</v>
      </c>
      <c r="E835" s="80">
        <v>56</v>
      </c>
      <c r="F835" s="80" t="s">
        <v>1864</v>
      </c>
      <c r="G835" s="80" t="s">
        <v>1868</v>
      </c>
      <c r="H835" s="80" t="s">
        <v>1869</v>
      </c>
      <c r="I835" s="80" t="s">
        <v>1851</v>
      </c>
      <c r="J835" s="80" t="s">
        <v>1836</v>
      </c>
      <c r="K835" s="80">
        <v>3</v>
      </c>
      <c r="L835" s="85">
        <v>67974</v>
      </c>
      <c r="M835" s="80">
        <v>10</v>
      </c>
      <c r="N835" s="80">
        <v>7.5</v>
      </c>
      <c r="O835" s="80" t="s">
        <v>392</v>
      </c>
      <c r="P835" s="80" t="s">
        <v>1852</v>
      </c>
      <c r="Q835" s="80" t="s">
        <v>643</v>
      </c>
      <c r="R835" s="85">
        <f t="shared" si="169"/>
        <v>203922</v>
      </c>
      <c r="S835" s="85">
        <f t="shared" si="170"/>
        <v>20392.2</v>
      </c>
      <c r="T835" s="85">
        <f t="shared" si="171"/>
        <v>183529.8</v>
      </c>
      <c r="U835" s="80">
        <f t="shared" si="172"/>
        <v>13764.734999999999</v>
      </c>
      <c r="V835" s="85">
        <f t="shared" si="173"/>
        <v>197294.53499999997</v>
      </c>
      <c r="W835" s="81">
        <v>7.4999999999999997E-2</v>
      </c>
      <c r="X835" s="85">
        <f t="shared" si="168"/>
        <v>13764.734999999999</v>
      </c>
      <c r="Y835" s="80">
        <v>2000</v>
      </c>
      <c r="Z835" s="85">
        <f t="shared" ref="Z835:Z898" si="179">$Y$4+V835</f>
        <v>199294.53499999997</v>
      </c>
      <c r="AA835" s="80" t="str" cm="1">
        <f t="array" ref="AA835">_xlfn.IFS(V835&gt;=150000,"High Cost",V835&gt;=0,"Normal Cost")</f>
        <v>High Cost</v>
      </c>
      <c r="AB835" s="85">
        <f t="shared" si="174"/>
        <v>0</v>
      </c>
      <c r="AC835" s="84">
        <f t="shared" si="175"/>
        <v>197294.53499999997</v>
      </c>
      <c r="AD835" s="80" t="str" cm="1">
        <f t="array" ref="AD835">_xlfn.IFS(E835&gt;=60,"Senior ",E835&gt;=18,"Adult",E835&gt;=0,"Child")</f>
        <v>Adult</v>
      </c>
      <c r="AE835" s="80" t="str">
        <f t="shared" si="176"/>
        <v>July</v>
      </c>
      <c r="AF835" s="80" t="str">
        <f t="shared" si="177"/>
        <v>00834</v>
      </c>
      <c r="AG835" s="80" t="str">
        <f t="shared" si="178"/>
        <v>Farouk-Female</v>
      </c>
      <c r="AH835" s="85">
        <f t="shared" ref="AH835:AH898" si="180">SUM(Z:Z)/1200</f>
        <v>112153.55602395827</v>
      </c>
    </row>
    <row r="836" spans="1:34" x14ac:dyDescent="0.3">
      <c r="A836" s="83">
        <v>45846</v>
      </c>
      <c r="B836" s="80" t="s">
        <v>2709</v>
      </c>
      <c r="C836" s="80" t="s">
        <v>1863</v>
      </c>
      <c r="D836" s="80" t="s">
        <v>1847</v>
      </c>
      <c r="E836" s="80">
        <v>40</v>
      </c>
      <c r="F836" s="80" t="s">
        <v>1855</v>
      </c>
      <c r="G836" s="80" t="s">
        <v>1856</v>
      </c>
      <c r="H836" s="80" t="s">
        <v>1857</v>
      </c>
      <c r="I836" s="80" t="s">
        <v>1843</v>
      </c>
      <c r="J836" s="80" t="s">
        <v>1848</v>
      </c>
      <c r="K836" s="80">
        <v>2</v>
      </c>
      <c r="L836" s="85">
        <v>1696</v>
      </c>
      <c r="M836" s="80">
        <v>0</v>
      </c>
      <c r="N836" s="80">
        <v>7.5</v>
      </c>
      <c r="O836" s="80" t="s">
        <v>392</v>
      </c>
      <c r="P836" s="80" t="s">
        <v>1852</v>
      </c>
      <c r="Q836" s="80" t="s">
        <v>649</v>
      </c>
      <c r="R836" s="85">
        <f t="shared" si="169"/>
        <v>3392</v>
      </c>
      <c r="S836" s="85">
        <f t="shared" si="170"/>
        <v>0</v>
      </c>
      <c r="T836" s="85">
        <f t="shared" si="171"/>
        <v>3392</v>
      </c>
      <c r="U836" s="80">
        <f t="shared" si="172"/>
        <v>254.39999999999998</v>
      </c>
      <c r="V836" s="85">
        <f t="shared" si="173"/>
        <v>3646.4</v>
      </c>
      <c r="W836" s="81">
        <v>7.4999999999999997E-2</v>
      </c>
      <c r="X836" s="85">
        <f t="shared" ref="X836:X899" si="181">$W$4*T836</f>
        <v>254.39999999999998</v>
      </c>
      <c r="Y836" s="80">
        <v>2000</v>
      </c>
      <c r="Z836" s="85">
        <f t="shared" si="179"/>
        <v>5646.4</v>
      </c>
      <c r="AA836" s="80" t="str" cm="1">
        <f t="array" ref="AA836">_xlfn.IFS(V836&gt;=150000,"High Cost",V836&gt;=0,"Normal Cost")</f>
        <v>Normal Cost</v>
      </c>
      <c r="AB836" s="85">
        <f t="shared" si="174"/>
        <v>0</v>
      </c>
      <c r="AC836" s="84">
        <f t="shared" si="175"/>
        <v>3646.4</v>
      </c>
      <c r="AD836" s="80" t="str" cm="1">
        <f t="array" ref="AD836">_xlfn.IFS(E836&gt;=60,"Senior ",E836&gt;=18,"Adult",E836&gt;=0,"Child")</f>
        <v>Adult</v>
      </c>
      <c r="AE836" s="80" t="str">
        <f t="shared" si="176"/>
        <v>July</v>
      </c>
      <c r="AF836" s="80" t="str">
        <f t="shared" si="177"/>
        <v>00835</v>
      </c>
      <c r="AG836" s="80" t="str">
        <f t="shared" si="178"/>
        <v>Esther-Male</v>
      </c>
      <c r="AH836" s="85">
        <f t="shared" si="180"/>
        <v>112153.55602395827</v>
      </c>
    </row>
    <row r="837" spans="1:34" x14ac:dyDescent="0.3">
      <c r="A837" s="83">
        <v>45836</v>
      </c>
      <c r="B837" s="80" t="s">
        <v>2710</v>
      </c>
      <c r="C837" s="80" t="s">
        <v>106</v>
      </c>
      <c r="D837" s="80" t="s">
        <v>1847</v>
      </c>
      <c r="E837" s="80">
        <v>25</v>
      </c>
      <c r="F837" s="80" t="s">
        <v>1840</v>
      </c>
      <c r="G837" s="80" t="s">
        <v>1890</v>
      </c>
      <c r="H837" s="80" t="s">
        <v>1891</v>
      </c>
      <c r="I837" s="80" t="s">
        <v>1843</v>
      </c>
      <c r="J837" s="80" t="s">
        <v>1836</v>
      </c>
      <c r="K837" s="80">
        <v>2</v>
      </c>
      <c r="L837" s="85">
        <v>33104</v>
      </c>
      <c r="M837" s="80">
        <v>10</v>
      </c>
      <c r="N837" s="80">
        <v>7.5</v>
      </c>
      <c r="O837" s="80" t="s">
        <v>392</v>
      </c>
      <c r="P837" s="80" t="s">
        <v>1844</v>
      </c>
      <c r="Q837" s="80" t="s">
        <v>649</v>
      </c>
      <c r="R837" s="85">
        <f t="shared" si="169"/>
        <v>66208</v>
      </c>
      <c r="S837" s="85">
        <f t="shared" si="170"/>
        <v>6620.8</v>
      </c>
      <c r="T837" s="85">
        <f t="shared" si="171"/>
        <v>59587.199999999997</v>
      </c>
      <c r="U837" s="80">
        <f t="shared" si="172"/>
        <v>4469.04</v>
      </c>
      <c r="V837" s="85">
        <f t="shared" si="173"/>
        <v>64056.24</v>
      </c>
      <c r="W837" s="81">
        <v>7.4999999999999997E-2</v>
      </c>
      <c r="X837" s="85">
        <f t="shared" si="181"/>
        <v>4469.04</v>
      </c>
      <c r="Y837" s="80">
        <v>2000</v>
      </c>
      <c r="Z837" s="85">
        <f t="shared" si="179"/>
        <v>66056.239999999991</v>
      </c>
      <c r="AA837" s="80" t="str" cm="1">
        <f t="array" ref="AA837">_xlfn.IFS(V837&gt;=150000,"High Cost",V837&gt;=0,"Normal Cost")</f>
        <v>Normal Cost</v>
      </c>
      <c r="AB837" s="85">
        <f t="shared" si="174"/>
        <v>6405.6239999999998</v>
      </c>
      <c r="AC837" s="84">
        <f t="shared" si="175"/>
        <v>57650.615999999995</v>
      </c>
      <c r="AD837" s="80" t="str" cm="1">
        <f t="array" ref="AD837">_xlfn.IFS(E837&gt;=60,"Senior ",E837&gt;=18,"Adult",E837&gt;=0,"Child")</f>
        <v>Adult</v>
      </c>
      <c r="AE837" s="80" t="str">
        <f t="shared" si="176"/>
        <v>June</v>
      </c>
      <c r="AF837" s="80" t="str">
        <f t="shared" si="177"/>
        <v>00836</v>
      </c>
      <c r="AG837" s="80" t="str">
        <f t="shared" si="178"/>
        <v>Aisha-Male</v>
      </c>
      <c r="AH837" s="85">
        <f t="shared" si="180"/>
        <v>112153.55602395827</v>
      </c>
    </row>
    <row r="838" spans="1:34" x14ac:dyDescent="0.3">
      <c r="A838" s="83">
        <v>45841</v>
      </c>
      <c r="B838" s="80" t="s">
        <v>2711</v>
      </c>
      <c r="C838" s="80" t="s">
        <v>1830</v>
      </c>
      <c r="D838" s="80" t="s">
        <v>1847</v>
      </c>
      <c r="E838" s="80">
        <v>50</v>
      </c>
      <c r="F838" s="80" t="s">
        <v>1832</v>
      </c>
      <c r="G838" s="80" t="s">
        <v>1833</v>
      </c>
      <c r="H838" s="80" t="s">
        <v>1834</v>
      </c>
      <c r="I838" s="80" t="s">
        <v>1861</v>
      </c>
      <c r="J838" s="80" t="s">
        <v>1858</v>
      </c>
      <c r="K838" s="80">
        <v>4</v>
      </c>
      <c r="L838" s="85">
        <v>57907</v>
      </c>
      <c r="M838" s="80">
        <v>5</v>
      </c>
      <c r="N838" s="80">
        <v>7.5</v>
      </c>
      <c r="O838" s="80" t="s">
        <v>392</v>
      </c>
      <c r="P838" s="80" t="s">
        <v>1852</v>
      </c>
      <c r="Q838" s="80" t="s">
        <v>649</v>
      </c>
      <c r="R838" s="85">
        <f t="shared" si="169"/>
        <v>231628</v>
      </c>
      <c r="S838" s="85">
        <f t="shared" si="170"/>
        <v>11581.400000000001</v>
      </c>
      <c r="T838" s="85">
        <f t="shared" si="171"/>
        <v>220046.6</v>
      </c>
      <c r="U838" s="80">
        <f t="shared" si="172"/>
        <v>16503.494999999999</v>
      </c>
      <c r="V838" s="85">
        <f t="shared" si="173"/>
        <v>236550.095</v>
      </c>
      <c r="W838" s="81">
        <v>7.4999999999999997E-2</v>
      </c>
      <c r="X838" s="85">
        <f t="shared" si="181"/>
        <v>16503.494999999999</v>
      </c>
      <c r="Y838" s="80">
        <v>2000</v>
      </c>
      <c r="Z838" s="85">
        <f t="shared" si="179"/>
        <v>238550.095</v>
      </c>
      <c r="AA838" s="80" t="str" cm="1">
        <f t="array" ref="AA838">_xlfn.IFS(V838&gt;=150000,"High Cost",V838&gt;=0,"Normal Cost")</f>
        <v>High Cost</v>
      </c>
      <c r="AB838" s="85">
        <f t="shared" si="174"/>
        <v>0</v>
      </c>
      <c r="AC838" s="84">
        <f t="shared" si="175"/>
        <v>236550.095</v>
      </c>
      <c r="AD838" s="80" t="str" cm="1">
        <f t="array" ref="AD838">_xlfn.IFS(E838&gt;=60,"Senior ",E838&gt;=18,"Adult",E838&gt;=0,"Child")</f>
        <v>Adult</v>
      </c>
      <c r="AE838" s="80" t="str">
        <f t="shared" si="176"/>
        <v>July</v>
      </c>
      <c r="AF838" s="80" t="str">
        <f t="shared" si="177"/>
        <v>00837</v>
      </c>
      <c r="AG838" s="80" t="str">
        <f t="shared" si="178"/>
        <v>Joy-Male</v>
      </c>
      <c r="AH838" s="85">
        <f t="shared" si="180"/>
        <v>112153.55602395827</v>
      </c>
    </row>
    <row r="839" spans="1:34" x14ac:dyDescent="0.3">
      <c r="A839" s="83">
        <v>45862</v>
      </c>
      <c r="B839" s="80" t="s">
        <v>2712</v>
      </c>
      <c r="C839" s="80" t="s">
        <v>1882</v>
      </c>
      <c r="D839" s="80" t="s">
        <v>1831</v>
      </c>
      <c r="E839" s="80">
        <v>18</v>
      </c>
      <c r="F839" s="80" t="s">
        <v>1840</v>
      </c>
      <c r="G839" s="80" t="s">
        <v>1841</v>
      </c>
      <c r="H839" s="80" t="s">
        <v>1842</v>
      </c>
      <c r="I839" s="80" t="s">
        <v>1835</v>
      </c>
      <c r="J839" s="80" t="s">
        <v>1848</v>
      </c>
      <c r="K839" s="80">
        <v>5</v>
      </c>
      <c r="L839" s="85">
        <v>35335</v>
      </c>
      <c r="M839" s="80">
        <v>15</v>
      </c>
      <c r="N839" s="80">
        <v>7.5</v>
      </c>
      <c r="O839" s="80" t="s">
        <v>384</v>
      </c>
      <c r="P839" s="80" t="s">
        <v>1844</v>
      </c>
      <c r="Q839" s="80" t="s">
        <v>636</v>
      </c>
      <c r="R839" s="85">
        <f t="shared" si="169"/>
        <v>176675</v>
      </c>
      <c r="S839" s="85">
        <f t="shared" si="170"/>
        <v>26501.25</v>
      </c>
      <c r="T839" s="85">
        <f t="shared" si="171"/>
        <v>150173.75</v>
      </c>
      <c r="U839" s="80">
        <f t="shared" si="172"/>
        <v>11263.03125</v>
      </c>
      <c r="V839" s="85">
        <f t="shared" si="173"/>
        <v>161436.78125</v>
      </c>
      <c r="W839" s="81">
        <v>7.4999999999999997E-2</v>
      </c>
      <c r="X839" s="85">
        <f t="shared" si="181"/>
        <v>11263.03125</v>
      </c>
      <c r="Y839" s="80">
        <v>2000</v>
      </c>
      <c r="Z839" s="85">
        <f t="shared" si="179"/>
        <v>163436.78125</v>
      </c>
      <c r="AA839" s="80" t="str" cm="1">
        <f t="array" ref="AA839">_xlfn.IFS(V839&gt;=150000,"High Cost",V839&gt;=0,"Normal Cost")</f>
        <v>High Cost</v>
      </c>
      <c r="AB839" s="85">
        <f t="shared" si="174"/>
        <v>16143.678125</v>
      </c>
      <c r="AC839" s="84">
        <f t="shared" si="175"/>
        <v>145293.10312499999</v>
      </c>
      <c r="AD839" s="80" t="str" cm="1">
        <f t="array" ref="AD839">_xlfn.IFS(E839&gt;=60,"Senior ",E839&gt;=18,"Adult",E839&gt;=0,"Child")</f>
        <v>Adult</v>
      </c>
      <c r="AE839" s="80" t="str">
        <f t="shared" si="176"/>
        <v>July</v>
      </c>
      <c r="AF839" s="80" t="str">
        <f t="shared" si="177"/>
        <v>00838</v>
      </c>
      <c r="AG839" s="80" t="str">
        <f t="shared" si="178"/>
        <v>Ifeanyi-Female</v>
      </c>
      <c r="AH839" s="85">
        <f t="shared" si="180"/>
        <v>112153.55602395827</v>
      </c>
    </row>
    <row r="840" spans="1:34" x14ac:dyDescent="0.3">
      <c r="A840" s="83">
        <v>45837</v>
      </c>
      <c r="B840" s="80" t="s">
        <v>2713</v>
      </c>
      <c r="C840" s="80" t="s">
        <v>1871</v>
      </c>
      <c r="D840" s="80" t="s">
        <v>1847</v>
      </c>
      <c r="E840" s="80">
        <v>14</v>
      </c>
      <c r="F840" s="80" t="s">
        <v>1840</v>
      </c>
      <c r="G840" s="80" t="s">
        <v>1890</v>
      </c>
      <c r="H840" s="80" t="s">
        <v>1891</v>
      </c>
      <c r="I840" s="80" t="s">
        <v>1835</v>
      </c>
      <c r="J840" s="80" t="s">
        <v>1848</v>
      </c>
      <c r="K840" s="80">
        <v>5</v>
      </c>
      <c r="L840" s="85">
        <v>38905</v>
      </c>
      <c r="M840" s="80">
        <v>15</v>
      </c>
      <c r="N840" s="80">
        <v>7.5</v>
      </c>
      <c r="O840" s="80" t="s">
        <v>384</v>
      </c>
      <c r="P840" s="80" t="s">
        <v>1852</v>
      </c>
      <c r="Q840" s="80" t="s">
        <v>643</v>
      </c>
      <c r="R840" s="85">
        <f t="shared" si="169"/>
        <v>194525</v>
      </c>
      <c r="S840" s="85">
        <f t="shared" si="170"/>
        <v>29178.75</v>
      </c>
      <c r="T840" s="85">
        <f t="shared" si="171"/>
        <v>165346.25</v>
      </c>
      <c r="U840" s="80">
        <f t="shared" si="172"/>
        <v>12400.96875</v>
      </c>
      <c r="V840" s="85">
        <f t="shared" si="173"/>
        <v>177747.21875</v>
      </c>
      <c r="W840" s="81">
        <v>7.4999999999999997E-2</v>
      </c>
      <c r="X840" s="85">
        <f t="shared" si="181"/>
        <v>12400.96875</v>
      </c>
      <c r="Y840" s="80">
        <v>2000</v>
      </c>
      <c r="Z840" s="85">
        <f t="shared" si="179"/>
        <v>179747.21875</v>
      </c>
      <c r="AA840" s="80" t="str" cm="1">
        <f t="array" ref="AA840">_xlfn.IFS(V840&gt;=150000,"High Cost",V840&gt;=0,"Normal Cost")</f>
        <v>High Cost</v>
      </c>
      <c r="AB840" s="85">
        <f t="shared" si="174"/>
        <v>0</v>
      </c>
      <c r="AC840" s="84">
        <f t="shared" si="175"/>
        <v>177747.21875</v>
      </c>
      <c r="AD840" s="80" t="str" cm="1">
        <f t="array" ref="AD840">_xlfn.IFS(E840&gt;=60,"Senior ",E840&gt;=18,"Adult",E840&gt;=0,"Child")</f>
        <v>Child</v>
      </c>
      <c r="AE840" s="80" t="str">
        <f t="shared" si="176"/>
        <v>June</v>
      </c>
      <c r="AF840" s="80" t="str">
        <f t="shared" si="177"/>
        <v>00839</v>
      </c>
      <c r="AG840" s="80" t="str">
        <f t="shared" si="178"/>
        <v>Farouk-Male</v>
      </c>
      <c r="AH840" s="85">
        <f t="shared" si="180"/>
        <v>112153.55602395827</v>
      </c>
    </row>
    <row r="841" spans="1:34" x14ac:dyDescent="0.3">
      <c r="A841" s="83">
        <v>45838</v>
      </c>
      <c r="B841" s="80" t="s">
        <v>2714</v>
      </c>
      <c r="C841" s="80" t="s">
        <v>106</v>
      </c>
      <c r="D841" s="80" t="s">
        <v>1831</v>
      </c>
      <c r="E841" s="80">
        <v>80</v>
      </c>
      <c r="F841" s="80" t="s">
        <v>1832</v>
      </c>
      <c r="G841" s="80" t="s">
        <v>1833</v>
      </c>
      <c r="H841" s="80" t="s">
        <v>1834</v>
      </c>
      <c r="I841" s="80" t="s">
        <v>1861</v>
      </c>
      <c r="J841" s="80" t="s">
        <v>1836</v>
      </c>
      <c r="K841" s="80">
        <v>1</v>
      </c>
      <c r="L841" s="85">
        <v>22646</v>
      </c>
      <c r="M841" s="80">
        <v>5</v>
      </c>
      <c r="N841" s="80">
        <v>7.5</v>
      </c>
      <c r="O841" s="80" t="s">
        <v>372</v>
      </c>
      <c r="P841" s="80" t="s">
        <v>1837</v>
      </c>
      <c r="Q841" s="80" t="s">
        <v>636</v>
      </c>
      <c r="R841" s="85">
        <f t="shared" si="169"/>
        <v>22646</v>
      </c>
      <c r="S841" s="85">
        <f t="shared" si="170"/>
        <v>1132.3</v>
      </c>
      <c r="T841" s="85">
        <f t="shared" si="171"/>
        <v>21513.7</v>
      </c>
      <c r="U841" s="80">
        <f t="shared" si="172"/>
        <v>1613.5274999999999</v>
      </c>
      <c r="V841" s="85">
        <f t="shared" si="173"/>
        <v>23127.227500000001</v>
      </c>
      <c r="W841" s="81">
        <v>7.4999999999999997E-2</v>
      </c>
      <c r="X841" s="85">
        <f t="shared" si="181"/>
        <v>1613.5274999999999</v>
      </c>
      <c r="Y841" s="80">
        <v>2000</v>
      </c>
      <c r="Z841" s="85">
        <f t="shared" si="179"/>
        <v>25127.227500000001</v>
      </c>
      <c r="AA841" s="80" t="str" cm="1">
        <f t="array" ref="AA841">_xlfn.IFS(V841&gt;=150000,"High Cost",V841&gt;=0,"Normal Cost")</f>
        <v>Normal Cost</v>
      </c>
      <c r="AB841" s="85">
        <f t="shared" si="174"/>
        <v>0</v>
      </c>
      <c r="AC841" s="84">
        <f t="shared" si="175"/>
        <v>23127.227500000001</v>
      </c>
      <c r="AD841" s="80" t="str" cm="1">
        <f t="array" ref="AD841">_xlfn.IFS(E841&gt;=60,"Senior ",E841&gt;=18,"Adult",E841&gt;=0,"Child")</f>
        <v xml:space="preserve">Senior </v>
      </c>
      <c r="AE841" s="80" t="str">
        <f t="shared" si="176"/>
        <v>June</v>
      </c>
      <c r="AF841" s="80" t="str">
        <f t="shared" si="177"/>
        <v>00840</v>
      </c>
      <c r="AG841" s="80" t="str">
        <f t="shared" si="178"/>
        <v>Aisha-Female</v>
      </c>
      <c r="AH841" s="85">
        <f t="shared" si="180"/>
        <v>112153.55602395827</v>
      </c>
    </row>
    <row r="842" spans="1:34" x14ac:dyDescent="0.3">
      <c r="A842" s="83">
        <v>45825</v>
      </c>
      <c r="B842" s="80" t="s">
        <v>2715</v>
      </c>
      <c r="C842" s="80" t="s">
        <v>1884</v>
      </c>
      <c r="D842" s="80" t="s">
        <v>1847</v>
      </c>
      <c r="E842" s="80">
        <v>53</v>
      </c>
      <c r="F842" s="80" t="s">
        <v>1855</v>
      </c>
      <c r="G842" s="80" t="s">
        <v>1878</v>
      </c>
      <c r="H842" s="80" t="s">
        <v>1857</v>
      </c>
      <c r="I842" s="80" t="s">
        <v>1851</v>
      </c>
      <c r="J842" s="80" t="s">
        <v>1836</v>
      </c>
      <c r="K842" s="80">
        <v>2</v>
      </c>
      <c r="L842" s="85">
        <v>74111</v>
      </c>
      <c r="M842" s="80">
        <v>5</v>
      </c>
      <c r="N842" s="80">
        <v>7.5</v>
      </c>
      <c r="O842" s="80" t="s">
        <v>384</v>
      </c>
      <c r="P842" s="80" t="s">
        <v>1844</v>
      </c>
      <c r="Q842" s="80" t="s">
        <v>643</v>
      </c>
      <c r="R842" s="85">
        <f t="shared" si="169"/>
        <v>148222</v>
      </c>
      <c r="S842" s="85">
        <f t="shared" si="170"/>
        <v>7411.1</v>
      </c>
      <c r="T842" s="85">
        <f t="shared" si="171"/>
        <v>140810.9</v>
      </c>
      <c r="U842" s="80">
        <f t="shared" si="172"/>
        <v>10560.817499999999</v>
      </c>
      <c r="V842" s="85">
        <f t="shared" si="173"/>
        <v>151371.7175</v>
      </c>
      <c r="W842" s="81">
        <v>7.4999999999999997E-2</v>
      </c>
      <c r="X842" s="85">
        <f t="shared" si="181"/>
        <v>10560.817499999999</v>
      </c>
      <c r="Y842" s="80">
        <v>2000</v>
      </c>
      <c r="Z842" s="85">
        <f t="shared" si="179"/>
        <v>153371.7175</v>
      </c>
      <c r="AA842" s="80" t="str" cm="1">
        <f t="array" ref="AA842">_xlfn.IFS(V842&gt;=150000,"High Cost",V842&gt;=0,"Normal Cost")</f>
        <v>High Cost</v>
      </c>
      <c r="AB842" s="85">
        <f t="shared" si="174"/>
        <v>15137.171750000001</v>
      </c>
      <c r="AC842" s="84">
        <f t="shared" si="175"/>
        <v>136234.54574999999</v>
      </c>
      <c r="AD842" s="80" t="str" cm="1">
        <f t="array" ref="AD842">_xlfn.IFS(E842&gt;=60,"Senior ",E842&gt;=18,"Adult",E842&gt;=0,"Child")</f>
        <v>Adult</v>
      </c>
      <c r="AE842" s="80" t="str">
        <f t="shared" si="176"/>
        <v>June</v>
      </c>
      <c r="AF842" s="80" t="str">
        <f t="shared" si="177"/>
        <v>00841</v>
      </c>
      <c r="AG842" s="80" t="str">
        <f t="shared" si="178"/>
        <v>Kabir-Male</v>
      </c>
      <c r="AH842" s="85">
        <f t="shared" si="180"/>
        <v>112153.55602395827</v>
      </c>
    </row>
    <row r="843" spans="1:34" x14ac:dyDescent="0.3">
      <c r="A843" s="83">
        <v>45845</v>
      </c>
      <c r="B843" s="80" t="s">
        <v>2716</v>
      </c>
      <c r="C843" s="80" t="s">
        <v>1863</v>
      </c>
      <c r="D843" s="80" t="s">
        <v>1831</v>
      </c>
      <c r="E843" s="80">
        <v>38</v>
      </c>
      <c r="F843" s="80" t="s">
        <v>1855</v>
      </c>
      <c r="G843" s="80" t="s">
        <v>1878</v>
      </c>
      <c r="H843" s="80" t="s">
        <v>1857</v>
      </c>
      <c r="I843" s="80" t="s">
        <v>1851</v>
      </c>
      <c r="J843" s="80" t="s">
        <v>1858</v>
      </c>
      <c r="K843" s="80">
        <v>4</v>
      </c>
      <c r="L843" s="85">
        <v>10078</v>
      </c>
      <c r="M843" s="80">
        <v>15</v>
      </c>
      <c r="N843" s="80">
        <v>7.5</v>
      </c>
      <c r="O843" s="80" t="s">
        <v>384</v>
      </c>
      <c r="P843" s="80" t="s">
        <v>1852</v>
      </c>
      <c r="Q843" s="80" t="s">
        <v>643</v>
      </c>
      <c r="R843" s="85">
        <f t="shared" si="169"/>
        <v>40312</v>
      </c>
      <c r="S843" s="85">
        <f t="shared" si="170"/>
        <v>6046.8</v>
      </c>
      <c r="T843" s="85">
        <f t="shared" si="171"/>
        <v>34265.199999999997</v>
      </c>
      <c r="U843" s="80">
        <f t="shared" si="172"/>
        <v>2569.89</v>
      </c>
      <c r="V843" s="85">
        <f t="shared" si="173"/>
        <v>36835.089999999997</v>
      </c>
      <c r="W843" s="81">
        <v>7.4999999999999997E-2</v>
      </c>
      <c r="X843" s="85">
        <f t="shared" si="181"/>
        <v>2569.89</v>
      </c>
      <c r="Y843" s="80">
        <v>2000</v>
      </c>
      <c r="Z843" s="85">
        <f t="shared" si="179"/>
        <v>38835.089999999997</v>
      </c>
      <c r="AA843" s="80" t="str" cm="1">
        <f t="array" ref="AA843">_xlfn.IFS(V843&gt;=150000,"High Cost",V843&gt;=0,"Normal Cost")</f>
        <v>Normal Cost</v>
      </c>
      <c r="AB843" s="85">
        <f t="shared" si="174"/>
        <v>0</v>
      </c>
      <c r="AC843" s="84">
        <f t="shared" si="175"/>
        <v>36835.089999999997</v>
      </c>
      <c r="AD843" s="80" t="str" cm="1">
        <f t="array" ref="AD843">_xlfn.IFS(E843&gt;=60,"Senior ",E843&gt;=18,"Adult",E843&gt;=0,"Child")</f>
        <v>Adult</v>
      </c>
      <c r="AE843" s="80" t="str">
        <f t="shared" si="176"/>
        <v>July</v>
      </c>
      <c r="AF843" s="80" t="str">
        <f t="shared" si="177"/>
        <v>00842</v>
      </c>
      <c r="AG843" s="80" t="str">
        <f t="shared" si="178"/>
        <v>Esther-Female</v>
      </c>
      <c r="AH843" s="85">
        <f t="shared" si="180"/>
        <v>112153.55602395827</v>
      </c>
    </row>
    <row r="844" spans="1:34" x14ac:dyDescent="0.3">
      <c r="A844" s="83">
        <v>45858</v>
      </c>
      <c r="B844" s="80" t="s">
        <v>2717</v>
      </c>
      <c r="C844" s="80" t="s">
        <v>1880</v>
      </c>
      <c r="D844" s="80" t="s">
        <v>1847</v>
      </c>
      <c r="E844" s="80">
        <v>17</v>
      </c>
      <c r="F844" s="80" t="s">
        <v>1840</v>
      </c>
      <c r="G844" s="80" t="s">
        <v>1890</v>
      </c>
      <c r="H844" s="80" t="s">
        <v>1891</v>
      </c>
      <c r="I844" s="80" t="s">
        <v>1835</v>
      </c>
      <c r="J844" s="80" t="s">
        <v>1858</v>
      </c>
      <c r="K844" s="80">
        <v>1</v>
      </c>
      <c r="L844" s="85">
        <v>62161</v>
      </c>
      <c r="M844" s="80">
        <v>15</v>
      </c>
      <c r="N844" s="80">
        <v>7.5</v>
      </c>
      <c r="O844" s="80" t="s">
        <v>384</v>
      </c>
      <c r="P844" s="80" t="s">
        <v>1852</v>
      </c>
      <c r="Q844" s="80" t="s">
        <v>649</v>
      </c>
      <c r="R844" s="85">
        <f t="shared" si="169"/>
        <v>62161</v>
      </c>
      <c r="S844" s="85">
        <f t="shared" si="170"/>
        <v>9324.15</v>
      </c>
      <c r="T844" s="85">
        <f t="shared" si="171"/>
        <v>52836.85</v>
      </c>
      <c r="U844" s="80">
        <f t="shared" si="172"/>
        <v>3962.7637499999996</v>
      </c>
      <c r="V844" s="85">
        <f t="shared" si="173"/>
        <v>56799.613749999997</v>
      </c>
      <c r="W844" s="81">
        <v>7.4999999999999997E-2</v>
      </c>
      <c r="X844" s="85">
        <f t="shared" si="181"/>
        <v>3962.7637499999996</v>
      </c>
      <c r="Y844" s="80">
        <v>2000</v>
      </c>
      <c r="Z844" s="85">
        <f t="shared" si="179"/>
        <v>58799.613749999997</v>
      </c>
      <c r="AA844" s="80" t="str" cm="1">
        <f t="array" ref="AA844">_xlfn.IFS(V844&gt;=150000,"High Cost",V844&gt;=0,"Normal Cost")</f>
        <v>Normal Cost</v>
      </c>
      <c r="AB844" s="85">
        <f t="shared" si="174"/>
        <v>0</v>
      </c>
      <c r="AC844" s="84">
        <f t="shared" si="175"/>
        <v>56799.613749999997</v>
      </c>
      <c r="AD844" s="80" t="str" cm="1">
        <f t="array" ref="AD844">_xlfn.IFS(E844&gt;=60,"Senior ",E844&gt;=18,"Adult",E844&gt;=0,"Child")</f>
        <v>Child</v>
      </c>
      <c r="AE844" s="80" t="str">
        <f t="shared" si="176"/>
        <v>July</v>
      </c>
      <c r="AF844" s="80" t="str">
        <f t="shared" si="177"/>
        <v>00843</v>
      </c>
      <c r="AG844" s="80" t="str">
        <f t="shared" si="178"/>
        <v>Daniel-Male</v>
      </c>
      <c r="AH844" s="85">
        <f t="shared" si="180"/>
        <v>112153.55602395827</v>
      </c>
    </row>
    <row r="845" spans="1:34" x14ac:dyDescent="0.3">
      <c r="A845" s="83">
        <v>45859</v>
      </c>
      <c r="B845" s="80" t="s">
        <v>2718</v>
      </c>
      <c r="C845" s="80" t="s">
        <v>1871</v>
      </c>
      <c r="D845" s="80" t="s">
        <v>1847</v>
      </c>
      <c r="E845" s="80">
        <v>58</v>
      </c>
      <c r="F845" s="80" t="s">
        <v>1840</v>
      </c>
      <c r="G845" s="80" t="s">
        <v>1841</v>
      </c>
      <c r="H845" s="80" t="s">
        <v>1842</v>
      </c>
      <c r="I845" s="80" t="s">
        <v>1861</v>
      </c>
      <c r="J845" s="80" t="s">
        <v>1848</v>
      </c>
      <c r="K845" s="80">
        <v>3</v>
      </c>
      <c r="L845" s="85">
        <v>60273</v>
      </c>
      <c r="M845" s="80">
        <v>15</v>
      </c>
      <c r="N845" s="80">
        <v>7.5</v>
      </c>
      <c r="O845" s="80" t="s">
        <v>384</v>
      </c>
      <c r="P845" s="80" t="s">
        <v>1844</v>
      </c>
      <c r="Q845" s="80" t="s">
        <v>665</v>
      </c>
      <c r="R845" s="85">
        <f t="shared" si="169"/>
        <v>180819</v>
      </c>
      <c r="S845" s="85">
        <f t="shared" si="170"/>
        <v>27122.85</v>
      </c>
      <c r="T845" s="85">
        <f t="shared" si="171"/>
        <v>153696.15</v>
      </c>
      <c r="U845" s="80">
        <f t="shared" si="172"/>
        <v>11527.211249999998</v>
      </c>
      <c r="V845" s="85">
        <f t="shared" si="173"/>
        <v>165223.36124999999</v>
      </c>
      <c r="W845" s="81">
        <v>7.4999999999999997E-2</v>
      </c>
      <c r="X845" s="85">
        <f t="shared" si="181"/>
        <v>11527.211249999998</v>
      </c>
      <c r="Y845" s="80">
        <v>2000</v>
      </c>
      <c r="Z845" s="85">
        <f t="shared" si="179"/>
        <v>167223.36124999999</v>
      </c>
      <c r="AA845" s="80" t="str" cm="1">
        <f t="array" ref="AA845">_xlfn.IFS(V845&gt;=150000,"High Cost",V845&gt;=0,"Normal Cost")</f>
        <v>High Cost</v>
      </c>
      <c r="AB845" s="85">
        <f t="shared" si="174"/>
        <v>16522.336124999998</v>
      </c>
      <c r="AC845" s="84">
        <f t="shared" si="175"/>
        <v>148701.02512499999</v>
      </c>
      <c r="AD845" s="80" t="str" cm="1">
        <f t="array" ref="AD845">_xlfn.IFS(E845&gt;=60,"Senior ",E845&gt;=18,"Adult",E845&gt;=0,"Child")</f>
        <v>Adult</v>
      </c>
      <c r="AE845" s="80" t="str">
        <f t="shared" si="176"/>
        <v>July</v>
      </c>
      <c r="AF845" s="80" t="str">
        <f t="shared" si="177"/>
        <v>00844</v>
      </c>
      <c r="AG845" s="80" t="str">
        <f t="shared" si="178"/>
        <v>Farouk-Male</v>
      </c>
      <c r="AH845" s="85">
        <f t="shared" si="180"/>
        <v>112153.55602395827</v>
      </c>
    </row>
    <row r="846" spans="1:34" x14ac:dyDescent="0.3">
      <c r="A846" s="83">
        <v>45824</v>
      </c>
      <c r="B846" s="80" t="s">
        <v>2719</v>
      </c>
      <c r="C846" s="80" t="s">
        <v>1884</v>
      </c>
      <c r="D846" s="80" t="s">
        <v>1831</v>
      </c>
      <c r="E846" s="80">
        <v>62</v>
      </c>
      <c r="F846" s="80" t="s">
        <v>1864</v>
      </c>
      <c r="G846" s="80" t="s">
        <v>1865</v>
      </c>
      <c r="H846" s="80" t="s">
        <v>1842</v>
      </c>
      <c r="I846" s="80" t="s">
        <v>1843</v>
      </c>
      <c r="J846" s="80" t="s">
        <v>1848</v>
      </c>
      <c r="K846" s="80">
        <v>3</v>
      </c>
      <c r="L846" s="85">
        <v>14503</v>
      </c>
      <c r="M846" s="80">
        <v>15</v>
      </c>
      <c r="N846" s="80">
        <v>7.5</v>
      </c>
      <c r="O846" s="80" t="s">
        <v>392</v>
      </c>
      <c r="P846" s="80" t="s">
        <v>1844</v>
      </c>
      <c r="Q846" s="80" t="s">
        <v>643</v>
      </c>
      <c r="R846" s="85">
        <f t="shared" si="169"/>
        <v>43509</v>
      </c>
      <c r="S846" s="85">
        <f t="shared" si="170"/>
        <v>6526.3499999999995</v>
      </c>
      <c r="T846" s="85">
        <f t="shared" si="171"/>
        <v>36982.65</v>
      </c>
      <c r="U846" s="80">
        <f t="shared" si="172"/>
        <v>2773.69875</v>
      </c>
      <c r="V846" s="85">
        <f t="shared" si="173"/>
        <v>39756.348750000005</v>
      </c>
      <c r="W846" s="81">
        <v>7.4999999999999997E-2</v>
      </c>
      <c r="X846" s="85">
        <f t="shared" si="181"/>
        <v>2773.69875</v>
      </c>
      <c r="Y846" s="80">
        <v>2000</v>
      </c>
      <c r="Z846" s="85">
        <f t="shared" si="179"/>
        <v>41756.348750000005</v>
      </c>
      <c r="AA846" s="80" t="str" cm="1">
        <f t="array" ref="AA846">_xlfn.IFS(V846&gt;=150000,"High Cost",V846&gt;=0,"Normal Cost")</f>
        <v>Normal Cost</v>
      </c>
      <c r="AB846" s="85">
        <f t="shared" si="174"/>
        <v>3975.6348750000006</v>
      </c>
      <c r="AC846" s="84">
        <f t="shared" si="175"/>
        <v>35780.713875000001</v>
      </c>
      <c r="AD846" s="80" t="str" cm="1">
        <f t="array" ref="AD846">_xlfn.IFS(E846&gt;=60,"Senior ",E846&gt;=18,"Adult",E846&gt;=0,"Child")</f>
        <v xml:space="preserve">Senior </v>
      </c>
      <c r="AE846" s="80" t="str">
        <f t="shared" si="176"/>
        <v>June</v>
      </c>
      <c r="AF846" s="80" t="str">
        <f t="shared" si="177"/>
        <v>00845</v>
      </c>
      <c r="AG846" s="80" t="str">
        <f t="shared" si="178"/>
        <v>Kabir-Female</v>
      </c>
      <c r="AH846" s="85">
        <f t="shared" si="180"/>
        <v>112153.55602395827</v>
      </c>
    </row>
    <row r="847" spans="1:34" x14ac:dyDescent="0.3">
      <c r="A847" s="83">
        <v>45818</v>
      </c>
      <c r="B847" s="80" t="s">
        <v>2720</v>
      </c>
      <c r="C847" s="80" t="s">
        <v>1871</v>
      </c>
      <c r="D847" s="80" t="s">
        <v>1847</v>
      </c>
      <c r="E847" s="80">
        <v>71</v>
      </c>
      <c r="F847" s="80" t="s">
        <v>1864</v>
      </c>
      <c r="G847" s="80" t="s">
        <v>1865</v>
      </c>
      <c r="H847" s="80" t="s">
        <v>1842</v>
      </c>
      <c r="I847" s="80" t="s">
        <v>1861</v>
      </c>
      <c r="J847" s="80" t="s">
        <v>1836</v>
      </c>
      <c r="K847" s="80">
        <v>1</v>
      </c>
      <c r="L847" s="85">
        <v>38507</v>
      </c>
      <c r="M847" s="80">
        <v>0</v>
      </c>
      <c r="N847" s="80">
        <v>7.5</v>
      </c>
      <c r="O847" s="80" t="s">
        <v>392</v>
      </c>
      <c r="P847" s="80" t="s">
        <v>1837</v>
      </c>
      <c r="Q847" s="80" t="s">
        <v>643</v>
      </c>
      <c r="R847" s="85">
        <f t="shared" si="169"/>
        <v>38507</v>
      </c>
      <c r="S847" s="85">
        <f t="shared" si="170"/>
        <v>0</v>
      </c>
      <c r="T847" s="85">
        <f t="shared" si="171"/>
        <v>38507</v>
      </c>
      <c r="U847" s="80">
        <f t="shared" si="172"/>
        <v>2888.0250000000001</v>
      </c>
      <c r="V847" s="85">
        <f t="shared" si="173"/>
        <v>41395.025000000001</v>
      </c>
      <c r="W847" s="81">
        <v>7.4999999999999997E-2</v>
      </c>
      <c r="X847" s="85">
        <f t="shared" si="181"/>
        <v>2888.0250000000001</v>
      </c>
      <c r="Y847" s="80">
        <v>2000</v>
      </c>
      <c r="Z847" s="85">
        <f t="shared" si="179"/>
        <v>43395.025000000001</v>
      </c>
      <c r="AA847" s="80" t="str" cm="1">
        <f t="array" ref="AA847">_xlfn.IFS(V847&gt;=150000,"High Cost",V847&gt;=0,"Normal Cost")</f>
        <v>Normal Cost</v>
      </c>
      <c r="AB847" s="85">
        <f t="shared" si="174"/>
        <v>0</v>
      </c>
      <c r="AC847" s="84">
        <f t="shared" si="175"/>
        <v>41395.025000000001</v>
      </c>
      <c r="AD847" s="80" t="str" cm="1">
        <f t="array" ref="AD847">_xlfn.IFS(E847&gt;=60,"Senior ",E847&gt;=18,"Adult",E847&gt;=0,"Child")</f>
        <v xml:space="preserve">Senior </v>
      </c>
      <c r="AE847" s="80" t="str">
        <f t="shared" si="176"/>
        <v>June</v>
      </c>
      <c r="AF847" s="80" t="str">
        <f t="shared" si="177"/>
        <v>00846</v>
      </c>
      <c r="AG847" s="80" t="str">
        <f t="shared" si="178"/>
        <v>Farouk-Male</v>
      </c>
      <c r="AH847" s="85">
        <f t="shared" si="180"/>
        <v>112153.55602395827</v>
      </c>
    </row>
    <row r="848" spans="1:34" x14ac:dyDescent="0.3">
      <c r="A848" s="83">
        <v>45867</v>
      </c>
      <c r="B848" s="80" t="s">
        <v>2721</v>
      </c>
      <c r="C848" s="80" t="s">
        <v>1882</v>
      </c>
      <c r="D848" s="80" t="s">
        <v>1831</v>
      </c>
      <c r="E848" s="80">
        <v>59</v>
      </c>
      <c r="F848" s="80" t="s">
        <v>1872</v>
      </c>
      <c r="G848" s="80" t="s">
        <v>1886</v>
      </c>
      <c r="H848" s="80" t="s">
        <v>1887</v>
      </c>
      <c r="I848" s="80" t="s">
        <v>1861</v>
      </c>
      <c r="J848" s="80" t="s">
        <v>1836</v>
      </c>
      <c r="K848" s="80">
        <v>2</v>
      </c>
      <c r="L848" s="85">
        <v>65437</v>
      </c>
      <c r="M848" s="80">
        <v>0</v>
      </c>
      <c r="N848" s="80">
        <v>7.5</v>
      </c>
      <c r="O848" s="80" t="s">
        <v>372</v>
      </c>
      <c r="P848" s="80" t="s">
        <v>1837</v>
      </c>
      <c r="Q848" s="80" t="s">
        <v>665</v>
      </c>
      <c r="R848" s="85">
        <f t="shared" si="169"/>
        <v>130874</v>
      </c>
      <c r="S848" s="85">
        <f t="shared" si="170"/>
        <v>0</v>
      </c>
      <c r="T848" s="85">
        <f t="shared" si="171"/>
        <v>130874</v>
      </c>
      <c r="U848" s="80">
        <f t="shared" si="172"/>
        <v>9815.5499999999993</v>
      </c>
      <c r="V848" s="85">
        <f t="shared" si="173"/>
        <v>140689.54999999999</v>
      </c>
      <c r="W848" s="81">
        <v>7.4999999999999997E-2</v>
      </c>
      <c r="X848" s="85">
        <f t="shared" si="181"/>
        <v>9815.5499999999993</v>
      </c>
      <c r="Y848" s="80">
        <v>2000</v>
      </c>
      <c r="Z848" s="85">
        <f t="shared" si="179"/>
        <v>142689.54999999999</v>
      </c>
      <c r="AA848" s="80" t="str" cm="1">
        <f t="array" ref="AA848">_xlfn.IFS(V848&gt;=150000,"High Cost",V848&gt;=0,"Normal Cost")</f>
        <v>Normal Cost</v>
      </c>
      <c r="AB848" s="85">
        <f t="shared" si="174"/>
        <v>0</v>
      </c>
      <c r="AC848" s="84">
        <f t="shared" si="175"/>
        <v>140689.54999999999</v>
      </c>
      <c r="AD848" s="80" t="str" cm="1">
        <f t="array" ref="AD848">_xlfn.IFS(E848&gt;=60,"Senior ",E848&gt;=18,"Adult",E848&gt;=0,"Child")</f>
        <v>Adult</v>
      </c>
      <c r="AE848" s="80" t="str">
        <f t="shared" si="176"/>
        <v>July</v>
      </c>
      <c r="AF848" s="80" t="str">
        <f t="shared" si="177"/>
        <v>00847</v>
      </c>
      <c r="AG848" s="80" t="str">
        <f t="shared" si="178"/>
        <v>Ifeanyi-Female</v>
      </c>
      <c r="AH848" s="85">
        <f t="shared" si="180"/>
        <v>112153.55602395827</v>
      </c>
    </row>
    <row r="849" spans="1:34" x14ac:dyDescent="0.3">
      <c r="A849" s="83">
        <v>45841</v>
      </c>
      <c r="B849" s="80" t="s">
        <v>2722</v>
      </c>
      <c r="C849" s="80" t="s">
        <v>1877</v>
      </c>
      <c r="D849" s="80" t="s">
        <v>1831</v>
      </c>
      <c r="E849" s="80">
        <v>20</v>
      </c>
      <c r="F849" s="80" t="s">
        <v>1864</v>
      </c>
      <c r="G849" s="80" t="s">
        <v>1868</v>
      </c>
      <c r="H849" s="80" t="s">
        <v>1869</v>
      </c>
      <c r="I849" s="80" t="s">
        <v>1835</v>
      </c>
      <c r="J849" s="80" t="s">
        <v>1836</v>
      </c>
      <c r="K849" s="80">
        <v>3</v>
      </c>
      <c r="L849" s="85">
        <v>61800</v>
      </c>
      <c r="M849" s="80">
        <v>0</v>
      </c>
      <c r="N849" s="80">
        <v>7.5</v>
      </c>
      <c r="O849" s="80" t="s">
        <v>372</v>
      </c>
      <c r="P849" s="80" t="s">
        <v>1844</v>
      </c>
      <c r="Q849" s="80" t="s">
        <v>649</v>
      </c>
      <c r="R849" s="85">
        <f t="shared" si="169"/>
        <v>185400</v>
      </c>
      <c r="S849" s="85">
        <f t="shared" si="170"/>
        <v>0</v>
      </c>
      <c r="T849" s="85">
        <f t="shared" si="171"/>
        <v>185400</v>
      </c>
      <c r="U849" s="80">
        <f t="shared" si="172"/>
        <v>13905</v>
      </c>
      <c r="V849" s="85">
        <f t="shared" si="173"/>
        <v>199305</v>
      </c>
      <c r="W849" s="81">
        <v>7.4999999999999997E-2</v>
      </c>
      <c r="X849" s="85">
        <f t="shared" si="181"/>
        <v>13905</v>
      </c>
      <c r="Y849" s="80">
        <v>2000</v>
      </c>
      <c r="Z849" s="85">
        <f t="shared" si="179"/>
        <v>201305</v>
      </c>
      <c r="AA849" s="80" t="str" cm="1">
        <f t="array" ref="AA849">_xlfn.IFS(V849&gt;=150000,"High Cost",V849&gt;=0,"Normal Cost")</f>
        <v>High Cost</v>
      </c>
      <c r="AB849" s="85">
        <f t="shared" si="174"/>
        <v>19930.5</v>
      </c>
      <c r="AC849" s="84">
        <f t="shared" si="175"/>
        <v>179374.5</v>
      </c>
      <c r="AD849" s="80" t="str" cm="1">
        <f t="array" ref="AD849">_xlfn.IFS(E849&gt;=60,"Senior ",E849&gt;=18,"Adult",E849&gt;=0,"Child")</f>
        <v>Adult</v>
      </c>
      <c r="AE849" s="80" t="str">
        <f t="shared" si="176"/>
        <v>July</v>
      </c>
      <c r="AF849" s="80" t="str">
        <f t="shared" si="177"/>
        <v>00848</v>
      </c>
      <c r="AG849" s="80" t="str">
        <f t="shared" si="178"/>
        <v>Chiamaka-Female</v>
      </c>
      <c r="AH849" s="85">
        <f t="shared" si="180"/>
        <v>112153.55602395827</v>
      </c>
    </row>
    <row r="850" spans="1:34" x14ac:dyDescent="0.3">
      <c r="A850" s="83">
        <v>45814</v>
      </c>
      <c r="B850" s="80" t="s">
        <v>2723</v>
      </c>
      <c r="C850" s="80" t="s">
        <v>1839</v>
      </c>
      <c r="D850" s="80" t="s">
        <v>1831</v>
      </c>
      <c r="E850" s="80">
        <v>65</v>
      </c>
      <c r="F850" s="80" t="s">
        <v>1848</v>
      </c>
      <c r="G850" s="80" t="s">
        <v>1849</v>
      </c>
      <c r="H850" s="80" t="s">
        <v>1850</v>
      </c>
      <c r="I850" s="80" t="s">
        <v>1866</v>
      </c>
      <c r="J850" s="80" t="s">
        <v>1848</v>
      </c>
      <c r="K850" s="80">
        <v>2</v>
      </c>
      <c r="L850" s="85">
        <v>42216</v>
      </c>
      <c r="M850" s="80">
        <v>10</v>
      </c>
      <c r="N850" s="80">
        <v>7.5</v>
      </c>
      <c r="O850" s="80" t="s">
        <v>384</v>
      </c>
      <c r="P850" s="80" t="s">
        <v>1844</v>
      </c>
      <c r="Q850" s="80" t="s">
        <v>636</v>
      </c>
      <c r="R850" s="85">
        <f t="shared" si="169"/>
        <v>84432</v>
      </c>
      <c r="S850" s="85">
        <f t="shared" si="170"/>
        <v>8443.2000000000007</v>
      </c>
      <c r="T850" s="85">
        <f t="shared" si="171"/>
        <v>75988.800000000003</v>
      </c>
      <c r="U850" s="80">
        <f t="shared" si="172"/>
        <v>5699.16</v>
      </c>
      <c r="V850" s="85">
        <f t="shared" si="173"/>
        <v>81687.960000000006</v>
      </c>
      <c r="W850" s="81">
        <v>7.4999999999999997E-2</v>
      </c>
      <c r="X850" s="85">
        <f t="shared" si="181"/>
        <v>5699.16</v>
      </c>
      <c r="Y850" s="80">
        <v>2000</v>
      </c>
      <c r="Z850" s="85">
        <f t="shared" si="179"/>
        <v>83687.960000000006</v>
      </c>
      <c r="AA850" s="80" t="str" cm="1">
        <f t="array" ref="AA850">_xlfn.IFS(V850&gt;=150000,"High Cost",V850&gt;=0,"Normal Cost")</f>
        <v>Normal Cost</v>
      </c>
      <c r="AB850" s="85">
        <f t="shared" si="174"/>
        <v>8168.7960000000012</v>
      </c>
      <c r="AC850" s="84">
        <f t="shared" si="175"/>
        <v>73519.164000000004</v>
      </c>
      <c r="AD850" s="80" t="str" cm="1">
        <f t="array" ref="AD850">_xlfn.IFS(E850&gt;=60,"Senior ",E850&gt;=18,"Adult",E850&gt;=0,"Child")</f>
        <v xml:space="preserve">Senior </v>
      </c>
      <c r="AE850" s="80" t="str">
        <f t="shared" si="176"/>
        <v>June</v>
      </c>
      <c r="AF850" s="80" t="str">
        <f t="shared" si="177"/>
        <v>00849</v>
      </c>
      <c r="AG850" s="80" t="str">
        <f t="shared" si="178"/>
        <v>Bello-Female</v>
      </c>
      <c r="AH850" s="85">
        <f t="shared" si="180"/>
        <v>112153.55602395827</v>
      </c>
    </row>
    <row r="851" spans="1:34" x14ac:dyDescent="0.3">
      <c r="A851" s="83">
        <v>45860</v>
      </c>
      <c r="B851" s="80" t="s">
        <v>2724</v>
      </c>
      <c r="C851" s="80" t="s">
        <v>1880</v>
      </c>
      <c r="D851" s="80" t="s">
        <v>1831</v>
      </c>
      <c r="E851" s="80">
        <v>51</v>
      </c>
      <c r="F851" s="80" t="s">
        <v>1848</v>
      </c>
      <c r="G851" s="80" t="s">
        <v>1849</v>
      </c>
      <c r="H851" s="80" t="s">
        <v>1850</v>
      </c>
      <c r="I851" s="80" t="s">
        <v>1861</v>
      </c>
      <c r="J851" s="80" t="s">
        <v>1858</v>
      </c>
      <c r="K851" s="80">
        <v>1</v>
      </c>
      <c r="L851" s="85">
        <v>39545</v>
      </c>
      <c r="M851" s="80">
        <v>5</v>
      </c>
      <c r="N851" s="80">
        <v>7.5</v>
      </c>
      <c r="O851" s="80" t="s">
        <v>372</v>
      </c>
      <c r="P851" s="80" t="s">
        <v>1852</v>
      </c>
      <c r="Q851" s="80" t="s">
        <v>649</v>
      </c>
      <c r="R851" s="85">
        <f t="shared" si="169"/>
        <v>39545</v>
      </c>
      <c r="S851" s="85">
        <f t="shared" si="170"/>
        <v>1977.25</v>
      </c>
      <c r="T851" s="85">
        <f t="shared" si="171"/>
        <v>37567.75</v>
      </c>
      <c r="U851" s="80">
        <f t="shared" si="172"/>
        <v>2817.5812499999997</v>
      </c>
      <c r="V851" s="85">
        <f t="shared" si="173"/>
        <v>40385.331250000003</v>
      </c>
      <c r="W851" s="81">
        <v>7.4999999999999997E-2</v>
      </c>
      <c r="X851" s="85">
        <f t="shared" si="181"/>
        <v>2817.5812499999997</v>
      </c>
      <c r="Y851" s="80">
        <v>2000</v>
      </c>
      <c r="Z851" s="85">
        <f t="shared" si="179"/>
        <v>42385.331250000003</v>
      </c>
      <c r="AA851" s="80" t="str" cm="1">
        <f t="array" ref="AA851">_xlfn.IFS(V851&gt;=150000,"High Cost",V851&gt;=0,"Normal Cost")</f>
        <v>Normal Cost</v>
      </c>
      <c r="AB851" s="85">
        <f t="shared" si="174"/>
        <v>0</v>
      </c>
      <c r="AC851" s="84">
        <f t="shared" si="175"/>
        <v>40385.331250000003</v>
      </c>
      <c r="AD851" s="80" t="str" cm="1">
        <f t="array" ref="AD851">_xlfn.IFS(E851&gt;=60,"Senior ",E851&gt;=18,"Adult",E851&gt;=0,"Child")</f>
        <v>Adult</v>
      </c>
      <c r="AE851" s="80" t="str">
        <f t="shared" si="176"/>
        <v>July</v>
      </c>
      <c r="AF851" s="80" t="str">
        <f t="shared" si="177"/>
        <v>00850</v>
      </c>
      <c r="AG851" s="80" t="str">
        <f t="shared" si="178"/>
        <v>Daniel-Female</v>
      </c>
      <c r="AH851" s="85">
        <f t="shared" si="180"/>
        <v>112153.55602395827</v>
      </c>
    </row>
    <row r="852" spans="1:34" x14ac:dyDescent="0.3">
      <c r="A852" s="83">
        <v>45862</v>
      </c>
      <c r="B852" s="80" t="s">
        <v>2725</v>
      </c>
      <c r="C852" s="80" t="s">
        <v>1846</v>
      </c>
      <c r="D852" s="80" t="s">
        <v>1831</v>
      </c>
      <c r="E852" s="80">
        <v>42</v>
      </c>
      <c r="F852" s="80" t="s">
        <v>1872</v>
      </c>
      <c r="G852" s="80" t="s">
        <v>1873</v>
      </c>
      <c r="H852" s="80" t="s">
        <v>1874</v>
      </c>
      <c r="I852" s="80" t="s">
        <v>1843</v>
      </c>
      <c r="J852" s="80" t="s">
        <v>1836</v>
      </c>
      <c r="K852" s="80">
        <v>2</v>
      </c>
      <c r="L852" s="85">
        <v>52880</v>
      </c>
      <c r="M852" s="80">
        <v>0</v>
      </c>
      <c r="N852" s="80">
        <v>7.5</v>
      </c>
      <c r="O852" s="80" t="s">
        <v>372</v>
      </c>
      <c r="P852" s="80" t="s">
        <v>1844</v>
      </c>
      <c r="Q852" s="80" t="s">
        <v>643</v>
      </c>
      <c r="R852" s="85">
        <f t="shared" si="169"/>
        <v>105760</v>
      </c>
      <c r="S852" s="85">
        <f t="shared" si="170"/>
        <v>0</v>
      </c>
      <c r="T852" s="85">
        <f t="shared" si="171"/>
        <v>105760</v>
      </c>
      <c r="U852" s="80">
        <f t="shared" si="172"/>
        <v>7932</v>
      </c>
      <c r="V852" s="85">
        <f t="shared" si="173"/>
        <v>113692</v>
      </c>
      <c r="W852" s="81">
        <v>7.4999999999999997E-2</v>
      </c>
      <c r="X852" s="85">
        <f t="shared" si="181"/>
        <v>7932</v>
      </c>
      <c r="Y852" s="80">
        <v>2000</v>
      </c>
      <c r="Z852" s="85">
        <f t="shared" si="179"/>
        <v>115692</v>
      </c>
      <c r="AA852" s="80" t="str" cm="1">
        <f t="array" ref="AA852">_xlfn.IFS(V852&gt;=150000,"High Cost",V852&gt;=0,"Normal Cost")</f>
        <v>Normal Cost</v>
      </c>
      <c r="AB852" s="85">
        <f t="shared" si="174"/>
        <v>11369.2</v>
      </c>
      <c r="AC852" s="84">
        <f t="shared" si="175"/>
        <v>102322.8</v>
      </c>
      <c r="AD852" s="80" t="str" cm="1">
        <f t="array" ref="AD852">_xlfn.IFS(E852&gt;=60,"Senior ",E852&gt;=18,"Adult",E852&gt;=0,"Child")</f>
        <v>Adult</v>
      </c>
      <c r="AE852" s="80" t="str">
        <f t="shared" si="176"/>
        <v>July</v>
      </c>
      <c r="AF852" s="80" t="str">
        <f t="shared" si="177"/>
        <v>00851</v>
      </c>
      <c r="AG852" s="80" t="str">
        <f t="shared" si="178"/>
        <v>Hauwa-Female</v>
      </c>
      <c r="AH852" s="85">
        <f t="shared" si="180"/>
        <v>112153.55602395827</v>
      </c>
    </row>
    <row r="853" spans="1:34" x14ac:dyDescent="0.3">
      <c r="A853" s="83">
        <v>45860</v>
      </c>
      <c r="B853" s="80" t="s">
        <v>2726</v>
      </c>
      <c r="C853" s="80" t="s">
        <v>1871</v>
      </c>
      <c r="D853" s="80" t="s">
        <v>1847</v>
      </c>
      <c r="E853" s="80">
        <v>85</v>
      </c>
      <c r="F853" s="80" t="s">
        <v>1864</v>
      </c>
      <c r="G853" s="80" t="s">
        <v>1868</v>
      </c>
      <c r="H853" s="80" t="s">
        <v>1869</v>
      </c>
      <c r="I853" s="80" t="s">
        <v>1843</v>
      </c>
      <c r="J853" s="80" t="s">
        <v>1836</v>
      </c>
      <c r="K853" s="80">
        <v>3</v>
      </c>
      <c r="L853" s="85">
        <v>8516</v>
      </c>
      <c r="M853" s="80">
        <v>0</v>
      </c>
      <c r="N853" s="80">
        <v>7.5</v>
      </c>
      <c r="O853" s="80" t="s">
        <v>372</v>
      </c>
      <c r="P853" s="80" t="s">
        <v>1852</v>
      </c>
      <c r="Q853" s="80" t="s">
        <v>643</v>
      </c>
      <c r="R853" s="85">
        <f t="shared" si="169"/>
        <v>25548</v>
      </c>
      <c r="S853" s="85">
        <f t="shared" si="170"/>
        <v>0</v>
      </c>
      <c r="T853" s="85">
        <f t="shared" si="171"/>
        <v>25548</v>
      </c>
      <c r="U853" s="80">
        <f t="shared" si="172"/>
        <v>1916.1</v>
      </c>
      <c r="V853" s="85">
        <f t="shared" si="173"/>
        <v>27464.1</v>
      </c>
      <c r="W853" s="81">
        <v>7.4999999999999997E-2</v>
      </c>
      <c r="X853" s="85">
        <f t="shared" si="181"/>
        <v>1916.1</v>
      </c>
      <c r="Y853" s="80">
        <v>2000</v>
      </c>
      <c r="Z853" s="85">
        <f t="shared" si="179"/>
        <v>29464.1</v>
      </c>
      <c r="AA853" s="80" t="str" cm="1">
        <f t="array" ref="AA853">_xlfn.IFS(V853&gt;=150000,"High Cost",V853&gt;=0,"Normal Cost")</f>
        <v>Normal Cost</v>
      </c>
      <c r="AB853" s="85">
        <f t="shared" si="174"/>
        <v>0</v>
      </c>
      <c r="AC853" s="84">
        <f t="shared" si="175"/>
        <v>27464.1</v>
      </c>
      <c r="AD853" s="80" t="str" cm="1">
        <f t="array" ref="AD853">_xlfn.IFS(E853&gt;=60,"Senior ",E853&gt;=18,"Adult",E853&gt;=0,"Child")</f>
        <v xml:space="preserve">Senior </v>
      </c>
      <c r="AE853" s="80" t="str">
        <f t="shared" si="176"/>
        <v>July</v>
      </c>
      <c r="AF853" s="80" t="str">
        <f t="shared" si="177"/>
        <v>00852</v>
      </c>
      <c r="AG853" s="80" t="str">
        <f t="shared" si="178"/>
        <v>Farouk-Male</v>
      </c>
      <c r="AH853" s="85">
        <f t="shared" si="180"/>
        <v>112153.55602395827</v>
      </c>
    </row>
    <row r="854" spans="1:34" x14ac:dyDescent="0.3">
      <c r="A854" s="83">
        <v>45856</v>
      </c>
      <c r="B854" s="80" t="s">
        <v>2727</v>
      </c>
      <c r="C854" s="80" t="s">
        <v>1884</v>
      </c>
      <c r="D854" s="80" t="s">
        <v>1831</v>
      </c>
      <c r="E854" s="80">
        <v>5</v>
      </c>
      <c r="F854" s="80" t="s">
        <v>1864</v>
      </c>
      <c r="G854" s="80" t="s">
        <v>1868</v>
      </c>
      <c r="H854" s="80" t="s">
        <v>1869</v>
      </c>
      <c r="I854" s="80" t="s">
        <v>1835</v>
      </c>
      <c r="J854" s="80" t="s">
        <v>1848</v>
      </c>
      <c r="K854" s="80">
        <v>1</v>
      </c>
      <c r="L854" s="85">
        <v>52202</v>
      </c>
      <c r="M854" s="80">
        <v>15</v>
      </c>
      <c r="N854" s="80">
        <v>7.5</v>
      </c>
      <c r="O854" s="80" t="s">
        <v>372</v>
      </c>
      <c r="P854" s="80" t="s">
        <v>1852</v>
      </c>
      <c r="Q854" s="80" t="s">
        <v>649</v>
      </c>
      <c r="R854" s="85">
        <f t="shared" si="169"/>
        <v>52202</v>
      </c>
      <c r="S854" s="85">
        <f t="shared" si="170"/>
        <v>7830.2999999999993</v>
      </c>
      <c r="T854" s="85">
        <f t="shared" si="171"/>
        <v>44371.7</v>
      </c>
      <c r="U854" s="80">
        <f t="shared" si="172"/>
        <v>3327.8774999999996</v>
      </c>
      <c r="V854" s="85">
        <f t="shared" si="173"/>
        <v>47699.577499999999</v>
      </c>
      <c r="W854" s="81">
        <v>7.4999999999999997E-2</v>
      </c>
      <c r="X854" s="85">
        <f t="shared" si="181"/>
        <v>3327.8774999999996</v>
      </c>
      <c r="Y854" s="80">
        <v>2000</v>
      </c>
      <c r="Z854" s="85">
        <f t="shared" si="179"/>
        <v>49699.577499999999</v>
      </c>
      <c r="AA854" s="80" t="str" cm="1">
        <f t="array" ref="AA854">_xlfn.IFS(V854&gt;=150000,"High Cost",V854&gt;=0,"Normal Cost")</f>
        <v>Normal Cost</v>
      </c>
      <c r="AB854" s="85">
        <f t="shared" si="174"/>
        <v>0</v>
      </c>
      <c r="AC854" s="84">
        <f t="shared" si="175"/>
        <v>47699.577499999999</v>
      </c>
      <c r="AD854" s="80" t="str" cm="1">
        <f t="array" ref="AD854">_xlfn.IFS(E854&gt;=60,"Senior ",E854&gt;=18,"Adult",E854&gt;=0,"Child")</f>
        <v>Child</v>
      </c>
      <c r="AE854" s="80" t="str">
        <f t="shared" si="176"/>
        <v>July</v>
      </c>
      <c r="AF854" s="80" t="str">
        <f t="shared" si="177"/>
        <v>00853</v>
      </c>
      <c r="AG854" s="80" t="str">
        <f t="shared" si="178"/>
        <v>Kabir-Female</v>
      </c>
      <c r="AH854" s="85">
        <f t="shared" si="180"/>
        <v>112153.55602395827</v>
      </c>
    </row>
    <row r="855" spans="1:34" x14ac:dyDescent="0.3">
      <c r="A855" s="83">
        <v>45821</v>
      </c>
      <c r="B855" s="80" t="s">
        <v>2728</v>
      </c>
      <c r="C855" s="80" t="s">
        <v>1863</v>
      </c>
      <c r="D855" s="80" t="s">
        <v>1831</v>
      </c>
      <c r="E855" s="80">
        <v>72</v>
      </c>
      <c r="F855" s="80" t="s">
        <v>1855</v>
      </c>
      <c r="G855" s="80" t="s">
        <v>1878</v>
      </c>
      <c r="H855" s="80" t="s">
        <v>1857</v>
      </c>
      <c r="I855" s="80" t="s">
        <v>1843</v>
      </c>
      <c r="J855" s="80" t="s">
        <v>1848</v>
      </c>
      <c r="K855" s="80">
        <v>1</v>
      </c>
      <c r="L855" s="85">
        <v>8858</v>
      </c>
      <c r="M855" s="80">
        <v>10</v>
      </c>
      <c r="N855" s="80">
        <v>7.5</v>
      </c>
      <c r="O855" s="80" t="s">
        <v>392</v>
      </c>
      <c r="P855" s="80" t="s">
        <v>1852</v>
      </c>
      <c r="Q855" s="80" t="s">
        <v>643</v>
      </c>
      <c r="R855" s="85">
        <f t="shared" si="169"/>
        <v>8858</v>
      </c>
      <c r="S855" s="85">
        <f t="shared" si="170"/>
        <v>885.80000000000007</v>
      </c>
      <c r="T855" s="85">
        <f t="shared" si="171"/>
        <v>7972.2</v>
      </c>
      <c r="U855" s="80">
        <f t="shared" si="172"/>
        <v>597.91499999999996</v>
      </c>
      <c r="V855" s="85">
        <f t="shared" si="173"/>
        <v>8570.1149999999998</v>
      </c>
      <c r="W855" s="81">
        <v>7.4999999999999997E-2</v>
      </c>
      <c r="X855" s="85">
        <f t="shared" si="181"/>
        <v>597.91499999999996</v>
      </c>
      <c r="Y855" s="80">
        <v>2000</v>
      </c>
      <c r="Z855" s="85">
        <f t="shared" si="179"/>
        <v>10570.115</v>
      </c>
      <c r="AA855" s="80" t="str" cm="1">
        <f t="array" ref="AA855">_xlfn.IFS(V855&gt;=150000,"High Cost",V855&gt;=0,"Normal Cost")</f>
        <v>Normal Cost</v>
      </c>
      <c r="AB855" s="85">
        <f t="shared" si="174"/>
        <v>0</v>
      </c>
      <c r="AC855" s="84">
        <f t="shared" si="175"/>
        <v>8570.1149999999998</v>
      </c>
      <c r="AD855" s="80" t="str" cm="1">
        <f t="array" ref="AD855">_xlfn.IFS(E855&gt;=60,"Senior ",E855&gt;=18,"Adult",E855&gt;=0,"Child")</f>
        <v xml:space="preserve">Senior </v>
      </c>
      <c r="AE855" s="80" t="str">
        <f t="shared" si="176"/>
        <v>June</v>
      </c>
      <c r="AF855" s="80" t="str">
        <f t="shared" si="177"/>
        <v>00854</v>
      </c>
      <c r="AG855" s="80" t="str">
        <f t="shared" si="178"/>
        <v>Esther-Female</v>
      </c>
      <c r="AH855" s="85">
        <f t="shared" si="180"/>
        <v>112153.55602395827</v>
      </c>
    </row>
    <row r="856" spans="1:34" x14ac:dyDescent="0.3">
      <c r="A856" s="83">
        <v>45846</v>
      </c>
      <c r="B856" s="80" t="s">
        <v>2729</v>
      </c>
      <c r="C856" s="80" t="s">
        <v>1839</v>
      </c>
      <c r="D856" s="80" t="s">
        <v>1831</v>
      </c>
      <c r="E856" s="80">
        <v>67</v>
      </c>
      <c r="F856" s="80" t="s">
        <v>1864</v>
      </c>
      <c r="G856" s="80" t="s">
        <v>1865</v>
      </c>
      <c r="H856" s="80" t="s">
        <v>1842</v>
      </c>
      <c r="I856" s="80" t="s">
        <v>1866</v>
      </c>
      <c r="J856" s="80" t="s">
        <v>1836</v>
      </c>
      <c r="K856" s="80">
        <v>2</v>
      </c>
      <c r="L856" s="85">
        <v>29284</v>
      </c>
      <c r="M856" s="80">
        <v>10</v>
      </c>
      <c r="N856" s="80">
        <v>7.5</v>
      </c>
      <c r="O856" s="80" t="s">
        <v>384</v>
      </c>
      <c r="P856" s="80" t="s">
        <v>1844</v>
      </c>
      <c r="Q856" s="80" t="s">
        <v>636</v>
      </c>
      <c r="R856" s="85">
        <f t="shared" si="169"/>
        <v>58568</v>
      </c>
      <c r="S856" s="85">
        <f t="shared" si="170"/>
        <v>5856.8</v>
      </c>
      <c r="T856" s="85">
        <f t="shared" si="171"/>
        <v>52711.199999999997</v>
      </c>
      <c r="U856" s="80">
        <f t="shared" si="172"/>
        <v>3953.3399999999997</v>
      </c>
      <c r="V856" s="85">
        <f t="shared" si="173"/>
        <v>56664.539999999994</v>
      </c>
      <c r="W856" s="81">
        <v>7.4999999999999997E-2</v>
      </c>
      <c r="X856" s="85">
        <f t="shared" si="181"/>
        <v>3953.3399999999997</v>
      </c>
      <c r="Y856" s="80">
        <v>2000</v>
      </c>
      <c r="Z856" s="85">
        <f t="shared" si="179"/>
        <v>58664.539999999994</v>
      </c>
      <c r="AA856" s="80" t="str" cm="1">
        <f t="array" ref="AA856">_xlfn.IFS(V856&gt;=150000,"High Cost",V856&gt;=0,"Normal Cost")</f>
        <v>Normal Cost</v>
      </c>
      <c r="AB856" s="85">
        <f t="shared" si="174"/>
        <v>5666.4539999999997</v>
      </c>
      <c r="AC856" s="84">
        <f t="shared" si="175"/>
        <v>50998.085999999996</v>
      </c>
      <c r="AD856" s="80" t="str" cm="1">
        <f t="array" ref="AD856">_xlfn.IFS(E856&gt;=60,"Senior ",E856&gt;=18,"Adult",E856&gt;=0,"Child")</f>
        <v xml:space="preserve">Senior </v>
      </c>
      <c r="AE856" s="80" t="str">
        <f t="shared" si="176"/>
        <v>July</v>
      </c>
      <c r="AF856" s="80" t="str">
        <f t="shared" si="177"/>
        <v>00855</v>
      </c>
      <c r="AG856" s="80" t="str">
        <f t="shared" si="178"/>
        <v>Bello-Female</v>
      </c>
      <c r="AH856" s="85">
        <f t="shared" si="180"/>
        <v>112153.55602395827</v>
      </c>
    </row>
    <row r="857" spans="1:34" x14ac:dyDescent="0.3">
      <c r="A857" s="83">
        <v>45848</v>
      </c>
      <c r="B857" s="80" t="s">
        <v>2730</v>
      </c>
      <c r="C857" s="80" t="s">
        <v>1880</v>
      </c>
      <c r="D857" s="80" t="s">
        <v>1847</v>
      </c>
      <c r="E857" s="80">
        <v>59</v>
      </c>
      <c r="F857" s="80" t="s">
        <v>1848</v>
      </c>
      <c r="G857" s="80" t="s">
        <v>1849</v>
      </c>
      <c r="H857" s="80" t="s">
        <v>1850</v>
      </c>
      <c r="I857" s="80" t="s">
        <v>1861</v>
      </c>
      <c r="J857" s="80" t="s">
        <v>1836</v>
      </c>
      <c r="K857" s="80">
        <v>1</v>
      </c>
      <c r="L857" s="85">
        <v>61850</v>
      </c>
      <c r="M857" s="80">
        <v>5</v>
      </c>
      <c r="N857" s="80">
        <v>7.5</v>
      </c>
      <c r="O857" s="80" t="s">
        <v>372</v>
      </c>
      <c r="P857" s="80" t="s">
        <v>1844</v>
      </c>
      <c r="Q857" s="80" t="s">
        <v>636</v>
      </c>
      <c r="R857" s="85">
        <f t="shared" si="169"/>
        <v>61850</v>
      </c>
      <c r="S857" s="85">
        <f t="shared" si="170"/>
        <v>3092.5</v>
      </c>
      <c r="T857" s="85">
        <f t="shared" si="171"/>
        <v>58757.5</v>
      </c>
      <c r="U857" s="80">
        <f t="shared" si="172"/>
        <v>4406.8125</v>
      </c>
      <c r="V857" s="85">
        <f t="shared" si="173"/>
        <v>63164.3125</v>
      </c>
      <c r="W857" s="81">
        <v>7.4999999999999997E-2</v>
      </c>
      <c r="X857" s="85">
        <f t="shared" si="181"/>
        <v>4406.8125</v>
      </c>
      <c r="Y857" s="80">
        <v>2000</v>
      </c>
      <c r="Z857" s="85">
        <f t="shared" si="179"/>
        <v>65164.3125</v>
      </c>
      <c r="AA857" s="80" t="str" cm="1">
        <f t="array" ref="AA857">_xlfn.IFS(V857&gt;=150000,"High Cost",V857&gt;=0,"Normal Cost")</f>
        <v>Normal Cost</v>
      </c>
      <c r="AB857" s="85">
        <f t="shared" si="174"/>
        <v>6316.4312500000005</v>
      </c>
      <c r="AC857" s="84">
        <f t="shared" si="175"/>
        <v>56847.881249999999</v>
      </c>
      <c r="AD857" s="80" t="str" cm="1">
        <f t="array" ref="AD857">_xlfn.IFS(E857&gt;=60,"Senior ",E857&gt;=18,"Adult",E857&gt;=0,"Child")</f>
        <v>Adult</v>
      </c>
      <c r="AE857" s="80" t="str">
        <f t="shared" si="176"/>
        <v>July</v>
      </c>
      <c r="AF857" s="80" t="str">
        <f t="shared" si="177"/>
        <v>00856</v>
      </c>
      <c r="AG857" s="80" t="str">
        <f t="shared" si="178"/>
        <v>Daniel-Male</v>
      </c>
      <c r="AH857" s="85">
        <f t="shared" si="180"/>
        <v>112153.55602395827</v>
      </c>
    </row>
    <row r="858" spans="1:34" x14ac:dyDescent="0.3">
      <c r="A858" s="83">
        <v>45836</v>
      </c>
      <c r="B858" s="80" t="s">
        <v>2731</v>
      </c>
      <c r="C858" s="80" t="s">
        <v>106</v>
      </c>
      <c r="D858" s="80" t="s">
        <v>1831</v>
      </c>
      <c r="E858" s="80">
        <v>61</v>
      </c>
      <c r="F858" s="80" t="s">
        <v>1848</v>
      </c>
      <c r="G858" s="80" t="s">
        <v>1849</v>
      </c>
      <c r="H858" s="80" t="s">
        <v>1850</v>
      </c>
      <c r="I858" s="80" t="s">
        <v>1843</v>
      </c>
      <c r="J858" s="80" t="s">
        <v>1836</v>
      </c>
      <c r="K858" s="80">
        <v>1</v>
      </c>
      <c r="L858" s="85">
        <v>45175</v>
      </c>
      <c r="M858" s="80">
        <v>10</v>
      </c>
      <c r="N858" s="80">
        <v>7.5</v>
      </c>
      <c r="O858" s="80" t="s">
        <v>372</v>
      </c>
      <c r="P858" s="80" t="s">
        <v>1837</v>
      </c>
      <c r="Q858" s="80" t="s">
        <v>643</v>
      </c>
      <c r="R858" s="85">
        <f t="shared" si="169"/>
        <v>45175</v>
      </c>
      <c r="S858" s="85">
        <f t="shared" si="170"/>
        <v>4517.5</v>
      </c>
      <c r="T858" s="85">
        <f t="shared" si="171"/>
        <v>40657.5</v>
      </c>
      <c r="U858" s="80">
        <f t="shared" si="172"/>
        <v>3049.3125</v>
      </c>
      <c r="V858" s="85">
        <f t="shared" si="173"/>
        <v>43706.8125</v>
      </c>
      <c r="W858" s="81">
        <v>7.4999999999999997E-2</v>
      </c>
      <c r="X858" s="85">
        <f t="shared" si="181"/>
        <v>3049.3125</v>
      </c>
      <c r="Y858" s="80">
        <v>2000</v>
      </c>
      <c r="Z858" s="85">
        <f t="shared" si="179"/>
        <v>45706.8125</v>
      </c>
      <c r="AA858" s="80" t="str" cm="1">
        <f t="array" ref="AA858">_xlfn.IFS(V858&gt;=150000,"High Cost",V858&gt;=0,"Normal Cost")</f>
        <v>Normal Cost</v>
      </c>
      <c r="AB858" s="85">
        <f t="shared" si="174"/>
        <v>0</v>
      </c>
      <c r="AC858" s="84">
        <f t="shared" si="175"/>
        <v>43706.8125</v>
      </c>
      <c r="AD858" s="80" t="str" cm="1">
        <f t="array" ref="AD858">_xlfn.IFS(E858&gt;=60,"Senior ",E858&gt;=18,"Adult",E858&gt;=0,"Child")</f>
        <v xml:space="preserve">Senior </v>
      </c>
      <c r="AE858" s="80" t="str">
        <f t="shared" si="176"/>
        <v>June</v>
      </c>
      <c r="AF858" s="80" t="str">
        <f t="shared" si="177"/>
        <v>00857</v>
      </c>
      <c r="AG858" s="80" t="str">
        <f t="shared" si="178"/>
        <v>Aisha-Female</v>
      </c>
      <c r="AH858" s="85">
        <f t="shared" si="180"/>
        <v>112153.55602395827</v>
      </c>
    </row>
    <row r="859" spans="1:34" x14ac:dyDescent="0.3">
      <c r="A859" s="83">
        <v>45828</v>
      </c>
      <c r="B859" s="80" t="s">
        <v>2732</v>
      </c>
      <c r="C859" s="80" t="s">
        <v>1839</v>
      </c>
      <c r="D859" s="80" t="s">
        <v>1847</v>
      </c>
      <c r="E859" s="80">
        <v>23</v>
      </c>
      <c r="F859" s="80" t="s">
        <v>1832</v>
      </c>
      <c r="G859" s="80" t="s">
        <v>1833</v>
      </c>
      <c r="H859" s="80" t="s">
        <v>1834</v>
      </c>
      <c r="I859" s="80" t="s">
        <v>1866</v>
      </c>
      <c r="J859" s="80" t="s">
        <v>1848</v>
      </c>
      <c r="K859" s="80">
        <v>2</v>
      </c>
      <c r="L859" s="85">
        <v>52558</v>
      </c>
      <c r="M859" s="80">
        <v>0</v>
      </c>
      <c r="N859" s="80">
        <v>7.5</v>
      </c>
      <c r="O859" s="80" t="s">
        <v>372</v>
      </c>
      <c r="P859" s="80" t="s">
        <v>1837</v>
      </c>
      <c r="Q859" s="80" t="s">
        <v>649</v>
      </c>
      <c r="R859" s="85">
        <f t="shared" si="169"/>
        <v>105116</v>
      </c>
      <c r="S859" s="85">
        <f t="shared" si="170"/>
        <v>0</v>
      </c>
      <c r="T859" s="85">
        <f t="shared" si="171"/>
        <v>105116</v>
      </c>
      <c r="U859" s="80">
        <f t="shared" si="172"/>
        <v>7883.7</v>
      </c>
      <c r="V859" s="85">
        <f t="shared" si="173"/>
        <v>112999.7</v>
      </c>
      <c r="W859" s="81">
        <v>7.4999999999999997E-2</v>
      </c>
      <c r="X859" s="85">
        <f t="shared" si="181"/>
        <v>7883.7</v>
      </c>
      <c r="Y859" s="80">
        <v>2000</v>
      </c>
      <c r="Z859" s="85">
        <f t="shared" si="179"/>
        <v>114999.7</v>
      </c>
      <c r="AA859" s="80" t="str" cm="1">
        <f t="array" ref="AA859">_xlfn.IFS(V859&gt;=150000,"High Cost",V859&gt;=0,"Normal Cost")</f>
        <v>Normal Cost</v>
      </c>
      <c r="AB859" s="85">
        <f t="shared" si="174"/>
        <v>0</v>
      </c>
      <c r="AC859" s="84">
        <f t="shared" si="175"/>
        <v>112999.7</v>
      </c>
      <c r="AD859" s="80" t="str" cm="1">
        <f t="array" ref="AD859">_xlfn.IFS(E859&gt;=60,"Senior ",E859&gt;=18,"Adult",E859&gt;=0,"Child")</f>
        <v>Adult</v>
      </c>
      <c r="AE859" s="80" t="str">
        <f t="shared" si="176"/>
        <v>June</v>
      </c>
      <c r="AF859" s="80" t="str">
        <f t="shared" si="177"/>
        <v>00858</v>
      </c>
      <c r="AG859" s="80" t="str">
        <f t="shared" si="178"/>
        <v>Bello-Male</v>
      </c>
      <c r="AH859" s="85">
        <f t="shared" si="180"/>
        <v>112153.55602395827</v>
      </c>
    </row>
    <row r="860" spans="1:34" x14ac:dyDescent="0.3">
      <c r="A860" s="83">
        <v>45858</v>
      </c>
      <c r="B860" s="80" t="s">
        <v>2733</v>
      </c>
      <c r="C860" s="80" t="s">
        <v>1846</v>
      </c>
      <c r="D860" s="80" t="s">
        <v>1831</v>
      </c>
      <c r="E860" s="80">
        <v>38</v>
      </c>
      <c r="F860" s="80" t="s">
        <v>1864</v>
      </c>
      <c r="G860" s="80" t="s">
        <v>1868</v>
      </c>
      <c r="H860" s="80" t="s">
        <v>1869</v>
      </c>
      <c r="I860" s="80" t="s">
        <v>1851</v>
      </c>
      <c r="J860" s="80" t="s">
        <v>1848</v>
      </c>
      <c r="K860" s="80">
        <v>1</v>
      </c>
      <c r="L860" s="85">
        <v>63099</v>
      </c>
      <c r="M860" s="80">
        <v>15</v>
      </c>
      <c r="N860" s="80">
        <v>7.5</v>
      </c>
      <c r="O860" s="80" t="s">
        <v>372</v>
      </c>
      <c r="P860" s="80" t="s">
        <v>1852</v>
      </c>
      <c r="Q860" s="80" t="s">
        <v>649</v>
      </c>
      <c r="R860" s="85">
        <f t="shared" si="169"/>
        <v>63099</v>
      </c>
      <c r="S860" s="85">
        <f t="shared" si="170"/>
        <v>9464.85</v>
      </c>
      <c r="T860" s="85">
        <f t="shared" si="171"/>
        <v>53634.15</v>
      </c>
      <c r="U860" s="80">
        <f t="shared" si="172"/>
        <v>4022.5612499999997</v>
      </c>
      <c r="V860" s="85">
        <f t="shared" si="173"/>
        <v>57656.71125</v>
      </c>
      <c r="W860" s="81">
        <v>7.4999999999999997E-2</v>
      </c>
      <c r="X860" s="85">
        <f t="shared" si="181"/>
        <v>4022.5612499999997</v>
      </c>
      <c r="Y860" s="80">
        <v>2000</v>
      </c>
      <c r="Z860" s="85">
        <f t="shared" si="179"/>
        <v>59656.71125</v>
      </c>
      <c r="AA860" s="80" t="str" cm="1">
        <f t="array" ref="AA860">_xlfn.IFS(V860&gt;=150000,"High Cost",V860&gt;=0,"Normal Cost")</f>
        <v>Normal Cost</v>
      </c>
      <c r="AB860" s="85">
        <f t="shared" si="174"/>
        <v>0</v>
      </c>
      <c r="AC860" s="84">
        <f t="shared" si="175"/>
        <v>57656.71125</v>
      </c>
      <c r="AD860" s="80" t="str" cm="1">
        <f t="array" ref="AD860">_xlfn.IFS(E860&gt;=60,"Senior ",E860&gt;=18,"Adult",E860&gt;=0,"Child")</f>
        <v>Adult</v>
      </c>
      <c r="AE860" s="80" t="str">
        <f t="shared" si="176"/>
        <v>July</v>
      </c>
      <c r="AF860" s="80" t="str">
        <f t="shared" si="177"/>
        <v>00859</v>
      </c>
      <c r="AG860" s="80" t="str">
        <f t="shared" si="178"/>
        <v>Hauwa-Female</v>
      </c>
      <c r="AH860" s="85">
        <f t="shared" si="180"/>
        <v>112153.55602395827</v>
      </c>
    </row>
    <row r="861" spans="1:34" x14ac:dyDescent="0.3">
      <c r="A861" s="83">
        <v>45827</v>
      </c>
      <c r="B861" s="80" t="s">
        <v>2734</v>
      </c>
      <c r="C861" s="80" t="s">
        <v>1884</v>
      </c>
      <c r="D861" s="80" t="s">
        <v>1831</v>
      </c>
      <c r="E861" s="80">
        <v>13</v>
      </c>
      <c r="F861" s="80" t="s">
        <v>1855</v>
      </c>
      <c r="G861" s="80" t="s">
        <v>1878</v>
      </c>
      <c r="H861" s="80" t="s">
        <v>1857</v>
      </c>
      <c r="I861" s="80" t="s">
        <v>1843</v>
      </c>
      <c r="J861" s="80" t="s">
        <v>1848</v>
      </c>
      <c r="K861" s="80">
        <v>5</v>
      </c>
      <c r="L861" s="85">
        <v>16693</v>
      </c>
      <c r="M861" s="80">
        <v>5</v>
      </c>
      <c r="N861" s="80">
        <v>7.5</v>
      </c>
      <c r="O861" s="80" t="s">
        <v>392</v>
      </c>
      <c r="P861" s="80" t="s">
        <v>1844</v>
      </c>
      <c r="Q861" s="80" t="s">
        <v>649</v>
      </c>
      <c r="R861" s="85">
        <f t="shared" si="169"/>
        <v>83465</v>
      </c>
      <c r="S861" s="85">
        <f t="shared" si="170"/>
        <v>4173.25</v>
      </c>
      <c r="T861" s="85">
        <f t="shared" si="171"/>
        <v>79291.75</v>
      </c>
      <c r="U861" s="80">
        <f t="shared" si="172"/>
        <v>5946.8812499999995</v>
      </c>
      <c r="V861" s="85">
        <f t="shared" si="173"/>
        <v>85238.631250000006</v>
      </c>
      <c r="W861" s="81">
        <v>7.4999999999999997E-2</v>
      </c>
      <c r="X861" s="85">
        <f t="shared" si="181"/>
        <v>5946.8812499999995</v>
      </c>
      <c r="Y861" s="80">
        <v>2000</v>
      </c>
      <c r="Z861" s="85">
        <f t="shared" si="179"/>
        <v>87238.631250000006</v>
      </c>
      <c r="AA861" s="80" t="str" cm="1">
        <f t="array" ref="AA861">_xlfn.IFS(V861&gt;=150000,"High Cost",V861&gt;=0,"Normal Cost")</f>
        <v>Normal Cost</v>
      </c>
      <c r="AB861" s="85">
        <f t="shared" si="174"/>
        <v>8523.8631250000017</v>
      </c>
      <c r="AC861" s="84">
        <f t="shared" si="175"/>
        <v>76714.768125000002</v>
      </c>
      <c r="AD861" s="80" t="str" cm="1">
        <f t="array" ref="AD861">_xlfn.IFS(E861&gt;=60,"Senior ",E861&gt;=18,"Adult",E861&gt;=0,"Child")</f>
        <v>Child</v>
      </c>
      <c r="AE861" s="80" t="str">
        <f t="shared" si="176"/>
        <v>June</v>
      </c>
      <c r="AF861" s="80" t="str">
        <f t="shared" si="177"/>
        <v>00860</v>
      </c>
      <c r="AG861" s="80" t="str">
        <f t="shared" si="178"/>
        <v>Kabir-Female</v>
      </c>
      <c r="AH861" s="85">
        <f t="shared" si="180"/>
        <v>112153.55602395827</v>
      </c>
    </row>
    <row r="862" spans="1:34" x14ac:dyDescent="0.3">
      <c r="A862" s="83">
        <v>45837</v>
      </c>
      <c r="B862" s="80" t="s">
        <v>2735</v>
      </c>
      <c r="C862" s="80" t="s">
        <v>1882</v>
      </c>
      <c r="D862" s="80" t="s">
        <v>1847</v>
      </c>
      <c r="E862" s="80">
        <v>69</v>
      </c>
      <c r="F862" s="80" t="s">
        <v>1855</v>
      </c>
      <c r="G862" s="80" t="s">
        <v>1856</v>
      </c>
      <c r="H862" s="80" t="s">
        <v>1857</v>
      </c>
      <c r="I862" s="80" t="s">
        <v>1866</v>
      </c>
      <c r="J862" s="80" t="s">
        <v>1858</v>
      </c>
      <c r="K862" s="80">
        <v>4</v>
      </c>
      <c r="L862" s="85">
        <v>7366</v>
      </c>
      <c r="M862" s="80">
        <v>15</v>
      </c>
      <c r="N862" s="80">
        <v>7.5</v>
      </c>
      <c r="O862" s="80" t="s">
        <v>384</v>
      </c>
      <c r="P862" s="80" t="s">
        <v>1837</v>
      </c>
      <c r="Q862" s="80" t="s">
        <v>643</v>
      </c>
      <c r="R862" s="85">
        <f t="shared" si="169"/>
        <v>29464</v>
      </c>
      <c r="S862" s="85">
        <f t="shared" si="170"/>
        <v>4419.5999999999995</v>
      </c>
      <c r="T862" s="85">
        <f t="shared" si="171"/>
        <v>25044.400000000001</v>
      </c>
      <c r="U862" s="80">
        <f t="shared" si="172"/>
        <v>1878.33</v>
      </c>
      <c r="V862" s="85">
        <f t="shared" si="173"/>
        <v>26922.730000000003</v>
      </c>
      <c r="W862" s="81">
        <v>7.4999999999999997E-2</v>
      </c>
      <c r="X862" s="85">
        <f t="shared" si="181"/>
        <v>1878.33</v>
      </c>
      <c r="Y862" s="80">
        <v>2000</v>
      </c>
      <c r="Z862" s="85">
        <f t="shared" si="179"/>
        <v>28922.730000000003</v>
      </c>
      <c r="AA862" s="80" t="str" cm="1">
        <f t="array" ref="AA862">_xlfn.IFS(V862&gt;=150000,"High Cost",V862&gt;=0,"Normal Cost")</f>
        <v>Normal Cost</v>
      </c>
      <c r="AB862" s="85">
        <f t="shared" si="174"/>
        <v>0</v>
      </c>
      <c r="AC862" s="84">
        <f t="shared" si="175"/>
        <v>26922.730000000003</v>
      </c>
      <c r="AD862" s="80" t="str" cm="1">
        <f t="array" ref="AD862">_xlfn.IFS(E862&gt;=60,"Senior ",E862&gt;=18,"Adult",E862&gt;=0,"Child")</f>
        <v xml:space="preserve">Senior </v>
      </c>
      <c r="AE862" s="80" t="str">
        <f t="shared" si="176"/>
        <v>June</v>
      </c>
      <c r="AF862" s="80" t="str">
        <f t="shared" si="177"/>
        <v>00861</v>
      </c>
      <c r="AG862" s="80" t="str">
        <f t="shared" si="178"/>
        <v>Ifeanyi-Male</v>
      </c>
      <c r="AH862" s="85">
        <f t="shared" si="180"/>
        <v>112153.55602395827</v>
      </c>
    </row>
    <row r="863" spans="1:34" x14ac:dyDescent="0.3">
      <c r="A863" s="83">
        <v>45834</v>
      </c>
      <c r="B863" s="80" t="s">
        <v>2736</v>
      </c>
      <c r="C863" s="80" t="s">
        <v>1830</v>
      </c>
      <c r="D863" s="80" t="s">
        <v>1831</v>
      </c>
      <c r="E863" s="80">
        <v>66</v>
      </c>
      <c r="F863" s="80" t="s">
        <v>1840</v>
      </c>
      <c r="G863" s="80" t="s">
        <v>1890</v>
      </c>
      <c r="H863" s="80" t="s">
        <v>1891</v>
      </c>
      <c r="I863" s="80" t="s">
        <v>1861</v>
      </c>
      <c r="J863" s="80" t="s">
        <v>1848</v>
      </c>
      <c r="K863" s="80">
        <v>5</v>
      </c>
      <c r="L863" s="85">
        <v>60356</v>
      </c>
      <c r="M863" s="80">
        <v>10</v>
      </c>
      <c r="N863" s="80">
        <v>7.5</v>
      </c>
      <c r="O863" s="80" t="s">
        <v>392</v>
      </c>
      <c r="P863" s="80" t="s">
        <v>1852</v>
      </c>
      <c r="Q863" s="80" t="s">
        <v>665</v>
      </c>
      <c r="R863" s="85">
        <f t="shared" si="169"/>
        <v>301780</v>
      </c>
      <c r="S863" s="85">
        <f t="shared" si="170"/>
        <v>30178</v>
      </c>
      <c r="T863" s="85">
        <f t="shared" si="171"/>
        <v>271602</v>
      </c>
      <c r="U863" s="80">
        <f t="shared" si="172"/>
        <v>20370.149999999998</v>
      </c>
      <c r="V863" s="85">
        <f t="shared" si="173"/>
        <v>291972.15000000002</v>
      </c>
      <c r="W863" s="81">
        <v>7.4999999999999997E-2</v>
      </c>
      <c r="X863" s="85">
        <f t="shared" si="181"/>
        <v>20370.149999999998</v>
      </c>
      <c r="Y863" s="80">
        <v>2000</v>
      </c>
      <c r="Z863" s="85">
        <f t="shared" si="179"/>
        <v>293972.15000000002</v>
      </c>
      <c r="AA863" s="80" t="str" cm="1">
        <f t="array" ref="AA863">_xlfn.IFS(V863&gt;=150000,"High Cost",V863&gt;=0,"Normal Cost")</f>
        <v>High Cost</v>
      </c>
      <c r="AB863" s="85">
        <f t="shared" si="174"/>
        <v>0</v>
      </c>
      <c r="AC863" s="84">
        <f t="shared" si="175"/>
        <v>291972.15000000002</v>
      </c>
      <c r="AD863" s="80" t="str" cm="1">
        <f t="array" ref="AD863">_xlfn.IFS(E863&gt;=60,"Senior ",E863&gt;=18,"Adult",E863&gt;=0,"Child")</f>
        <v xml:space="preserve">Senior </v>
      </c>
      <c r="AE863" s="80" t="str">
        <f t="shared" si="176"/>
        <v>June</v>
      </c>
      <c r="AF863" s="80" t="str">
        <f t="shared" si="177"/>
        <v>00862</v>
      </c>
      <c r="AG863" s="80" t="str">
        <f t="shared" si="178"/>
        <v>Joy-Female</v>
      </c>
      <c r="AH863" s="85">
        <f t="shared" si="180"/>
        <v>112153.55602395827</v>
      </c>
    </row>
    <row r="864" spans="1:34" x14ac:dyDescent="0.3">
      <c r="A864" s="83">
        <v>45862</v>
      </c>
      <c r="B864" s="80" t="s">
        <v>2737</v>
      </c>
      <c r="C864" s="80" t="s">
        <v>1846</v>
      </c>
      <c r="D864" s="80" t="s">
        <v>1847</v>
      </c>
      <c r="E864" s="80">
        <v>45</v>
      </c>
      <c r="F864" s="80" t="s">
        <v>1840</v>
      </c>
      <c r="G864" s="80" t="s">
        <v>1841</v>
      </c>
      <c r="H864" s="80" t="s">
        <v>1842</v>
      </c>
      <c r="I864" s="80" t="s">
        <v>1866</v>
      </c>
      <c r="J864" s="80" t="s">
        <v>1848</v>
      </c>
      <c r="K864" s="80">
        <v>5</v>
      </c>
      <c r="L864" s="85">
        <v>26470</v>
      </c>
      <c r="M864" s="80">
        <v>0</v>
      </c>
      <c r="N864" s="80">
        <v>7.5</v>
      </c>
      <c r="O864" s="80" t="s">
        <v>372</v>
      </c>
      <c r="P864" s="80" t="s">
        <v>1837</v>
      </c>
      <c r="Q864" s="80" t="s">
        <v>643</v>
      </c>
      <c r="R864" s="85">
        <f t="shared" si="169"/>
        <v>132350</v>
      </c>
      <c r="S864" s="85">
        <f t="shared" si="170"/>
        <v>0</v>
      </c>
      <c r="T864" s="85">
        <f t="shared" si="171"/>
        <v>132350</v>
      </c>
      <c r="U864" s="80">
        <f t="shared" si="172"/>
        <v>9926.25</v>
      </c>
      <c r="V864" s="85">
        <f t="shared" si="173"/>
        <v>142276.25</v>
      </c>
      <c r="W864" s="81">
        <v>7.4999999999999997E-2</v>
      </c>
      <c r="X864" s="85">
        <f t="shared" si="181"/>
        <v>9926.25</v>
      </c>
      <c r="Y864" s="80">
        <v>2000</v>
      </c>
      <c r="Z864" s="85">
        <f t="shared" si="179"/>
        <v>144276.25</v>
      </c>
      <c r="AA864" s="80" t="str" cm="1">
        <f t="array" ref="AA864">_xlfn.IFS(V864&gt;=150000,"High Cost",V864&gt;=0,"Normal Cost")</f>
        <v>Normal Cost</v>
      </c>
      <c r="AB864" s="85">
        <f t="shared" si="174"/>
        <v>0</v>
      </c>
      <c r="AC864" s="84">
        <f t="shared" si="175"/>
        <v>142276.25</v>
      </c>
      <c r="AD864" s="80" t="str" cm="1">
        <f t="array" ref="AD864">_xlfn.IFS(E864&gt;=60,"Senior ",E864&gt;=18,"Adult",E864&gt;=0,"Child")</f>
        <v>Adult</v>
      </c>
      <c r="AE864" s="80" t="str">
        <f t="shared" si="176"/>
        <v>July</v>
      </c>
      <c r="AF864" s="80" t="str">
        <f t="shared" si="177"/>
        <v>00863</v>
      </c>
      <c r="AG864" s="80" t="str">
        <f t="shared" si="178"/>
        <v>Hauwa-Male</v>
      </c>
      <c r="AH864" s="85">
        <f t="shared" si="180"/>
        <v>112153.55602395827</v>
      </c>
    </row>
    <row r="865" spans="1:34" x14ac:dyDescent="0.3">
      <c r="A865" s="83">
        <v>45809</v>
      </c>
      <c r="B865" s="80" t="s">
        <v>2738</v>
      </c>
      <c r="C865" s="80" t="s">
        <v>1877</v>
      </c>
      <c r="D865" s="80" t="s">
        <v>1831</v>
      </c>
      <c r="E865" s="80">
        <v>41</v>
      </c>
      <c r="F865" s="80" t="s">
        <v>1855</v>
      </c>
      <c r="G865" s="80" t="s">
        <v>1878</v>
      </c>
      <c r="H865" s="80" t="s">
        <v>1857</v>
      </c>
      <c r="I865" s="80" t="s">
        <v>1843</v>
      </c>
      <c r="J865" s="80" t="s">
        <v>1836</v>
      </c>
      <c r="K865" s="80">
        <v>1</v>
      </c>
      <c r="L865" s="85">
        <v>25474</v>
      </c>
      <c r="M865" s="80">
        <v>10</v>
      </c>
      <c r="N865" s="80">
        <v>7.5</v>
      </c>
      <c r="O865" s="80" t="s">
        <v>384</v>
      </c>
      <c r="P865" s="80" t="s">
        <v>1837</v>
      </c>
      <c r="Q865" s="80" t="s">
        <v>643</v>
      </c>
      <c r="R865" s="85">
        <f t="shared" si="169"/>
        <v>25474</v>
      </c>
      <c r="S865" s="85">
        <f t="shared" si="170"/>
        <v>2547.4</v>
      </c>
      <c r="T865" s="85">
        <f t="shared" si="171"/>
        <v>22926.6</v>
      </c>
      <c r="U865" s="80">
        <f t="shared" si="172"/>
        <v>1719.4949999999999</v>
      </c>
      <c r="V865" s="85">
        <f t="shared" si="173"/>
        <v>24646.094999999998</v>
      </c>
      <c r="W865" s="81">
        <v>7.4999999999999997E-2</v>
      </c>
      <c r="X865" s="85">
        <f t="shared" si="181"/>
        <v>1719.4949999999999</v>
      </c>
      <c r="Y865" s="80">
        <v>2000</v>
      </c>
      <c r="Z865" s="85">
        <f t="shared" si="179"/>
        <v>26646.094999999998</v>
      </c>
      <c r="AA865" s="80" t="str" cm="1">
        <f t="array" ref="AA865">_xlfn.IFS(V865&gt;=150000,"High Cost",V865&gt;=0,"Normal Cost")</f>
        <v>Normal Cost</v>
      </c>
      <c r="AB865" s="85">
        <f t="shared" si="174"/>
        <v>0</v>
      </c>
      <c r="AC865" s="84">
        <f t="shared" si="175"/>
        <v>24646.094999999998</v>
      </c>
      <c r="AD865" s="80" t="str" cm="1">
        <f t="array" ref="AD865">_xlfn.IFS(E865&gt;=60,"Senior ",E865&gt;=18,"Adult",E865&gt;=0,"Child")</f>
        <v>Adult</v>
      </c>
      <c r="AE865" s="80" t="str">
        <f t="shared" si="176"/>
        <v>June</v>
      </c>
      <c r="AF865" s="80" t="str">
        <f t="shared" si="177"/>
        <v>00864</v>
      </c>
      <c r="AG865" s="80" t="str">
        <f t="shared" si="178"/>
        <v>Chiamaka-Female</v>
      </c>
      <c r="AH865" s="85">
        <f t="shared" si="180"/>
        <v>112153.55602395827</v>
      </c>
    </row>
    <row r="866" spans="1:34" x14ac:dyDescent="0.3">
      <c r="A866" s="83">
        <v>45850</v>
      </c>
      <c r="B866" s="80" t="s">
        <v>2739</v>
      </c>
      <c r="C866" s="80" t="s">
        <v>1871</v>
      </c>
      <c r="D866" s="80" t="s">
        <v>1831</v>
      </c>
      <c r="E866" s="80">
        <v>53</v>
      </c>
      <c r="F866" s="80" t="s">
        <v>1832</v>
      </c>
      <c r="G866" s="80" t="s">
        <v>1860</v>
      </c>
      <c r="H866" s="80" t="s">
        <v>1834</v>
      </c>
      <c r="I866" s="80" t="s">
        <v>1843</v>
      </c>
      <c r="J866" s="80" t="s">
        <v>1836</v>
      </c>
      <c r="K866" s="80">
        <v>4</v>
      </c>
      <c r="L866" s="85">
        <v>43775</v>
      </c>
      <c r="M866" s="80">
        <v>10</v>
      </c>
      <c r="N866" s="80">
        <v>7.5</v>
      </c>
      <c r="O866" s="80" t="s">
        <v>372</v>
      </c>
      <c r="P866" s="80" t="s">
        <v>1852</v>
      </c>
      <c r="Q866" s="80" t="s">
        <v>636</v>
      </c>
      <c r="R866" s="85">
        <f t="shared" si="169"/>
        <v>175100</v>
      </c>
      <c r="S866" s="85">
        <f t="shared" si="170"/>
        <v>17510</v>
      </c>
      <c r="T866" s="85">
        <f t="shared" si="171"/>
        <v>157590</v>
      </c>
      <c r="U866" s="80">
        <f t="shared" si="172"/>
        <v>11819.25</v>
      </c>
      <c r="V866" s="85">
        <f t="shared" si="173"/>
        <v>169409.25</v>
      </c>
      <c r="W866" s="81">
        <v>7.4999999999999997E-2</v>
      </c>
      <c r="X866" s="85">
        <f t="shared" si="181"/>
        <v>11819.25</v>
      </c>
      <c r="Y866" s="80">
        <v>2000</v>
      </c>
      <c r="Z866" s="85">
        <f t="shared" si="179"/>
        <v>171409.25</v>
      </c>
      <c r="AA866" s="80" t="str" cm="1">
        <f t="array" ref="AA866">_xlfn.IFS(V866&gt;=150000,"High Cost",V866&gt;=0,"Normal Cost")</f>
        <v>High Cost</v>
      </c>
      <c r="AB866" s="85">
        <f t="shared" si="174"/>
        <v>0</v>
      </c>
      <c r="AC866" s="84">
        <f t="shared" si="175"/>
        <v>169409.25</v>
      </c>
      <c r="AD866" s="80" t="str" cm="1">
        <f t="array" ref="AD866">_xlfn.IFS(E866&gt;=60,"Senior ",E866&gt;=18,"Adult",E866&gt;=0,"Child")</f>
        <v>Adult</v>
      </c>
      <c r="AE866" s="80" t="str">
        <f t="shared" si="176"/>
        <v>July</v>
      </c>
      <c r="AF866" s="80" t="str">
        <f t="shared" si="177"/>
        <v>00865</v>
      </c>
      <c r="AG866" s="80" t="str">
        <f t="shared" si="178"/>
        <v>Farouk-Female</v>
      </c>
      <c r="AH866" s="85">
        <f t="shared" si="180"/>
        <v>112153.55602395827</v>
      </c>
    </row>
    <row r="867" spans="1:34" x14ac:dyDescent="0.3">
      <c r="A867" s="83">
        <v>45813</v>
      </c>
      <c r="B867" s="80" t="s">
        <v>2740</v>
      </c>
      <c r="C867" s="80" t="s">
        <v>1877</v>
      </c>
      <c r="D867" s="80" t="s">
        <v>1831</v>
      </c>
      <c r="E867" s="80">
        <v>67</v>
      </c>
      <c r="F867" s="80" t="s">
        <v>1872</v>
      </c>
      <c r="G867" s="80" t="s">
        <v>1886</v>
      </c>
      <c r="H867" s="80" t="s">
        <v>1887</v>
      </c>
      <c r="I867" s="80" t="s">
        <v>1861</v>
      </c>
      <c r="J867" s="80" t="s">
        <v>1858</v>
      </c>
      <c r="K867" s="80">
        <v>2</v>
      </c>
      <c r="L867" s="85">
        <v>68225</v>
      </c>
      <c r="M867" s="80">
        <v>15</v>
      </c>
      <c r="N867" s="80">
        <v>7.5</v>
      </c>
      <c r="O867" s="80" t="s">
        <v>372</v>
      </c>
      <c r="P867" s="80" t="s">
        <v>1844</v>
      </c>
      <c r="Q867" s="80" t="s">
        <v>636</v>
      </c>
      <c r="R867" s="85">
        <f t="shared" si="169"/>
        <v>136450</v>
      </c>
      <c r="S867" s="85">
        <f t="shared" si="170"/>
        <v>20467.5</v>
      </c>
      <c r="T867" s="85">
        <f t="shared" si="171"/>
        <v>115982.5</v>
      </c>
      <c r="U867" s="80">
        <f t="shared" si="172"/>
        <v>8698.6875</v>
      </c>
      <c r="V867" s="85">
        <f t="shared" si="173"/>
        <v>124681.1875</v>
      </c>
      <c r="W867" s="81">
        <v>7.4999999999999997E-2</v>
      </c>
      <c r="X867" s="85">
        <f t="shared" si="181"/>
        <v>8698.6875</v>
      </c>
      <c r="Y867" s="80">
        <v>2000</v>
      </c>
      <c r="Z867" s="85">
        <f t="shared" si="179"/>
        <v>126681.1875</v>
      </c>
      <c r="AA867" s="80" t="str" cm="1">
        <f t="array" ref="AA867">_xlfn.IFS(V867&gt;=150000,"High Cost",V867&gt;=0,"Normal Cost")</f>
        <v>Normal Cost</v>
      </c>
      <c r="AB867" s="85">
        <f t="shared" si="174"/>
        <v>12468.118750000001</v>
      </c>
      <c r="AC867" s="84">
        <f t="shared" si="175"/>
        <v>112213.06875000001</v>
      </c>
      <c r="AD867" s="80" t="str" cm="1">
        <f t="array" ref="AD867">_xlfn.IFS(E867&gt;=60,"Senior ",E867&gt;=18,"Adult",E867&gt;=0,"Child")</f>
        <v xml:space="preserve">Senior </v>
      </c>
      <c r="AE867" s="80" t="str">
        <f t="shared" si="176"/>
        <v>June</v>
      </c>
      <c r="AF867" s="80" t="str">
        <f t="shared" si="177"/>
        <v>00866</v>
      </c>
      <c r="AG867" s="80" t="str">
        <f t="shared" si="178"/>
        <v>Chiamaka-Female</v>
      </c>
      <c r="AH867" s="85">
        <f t="shared" si="180"/>
        <v>112153.55602395827</v>
      </c>
    </row>
    <row r="868" spans="1:34" x14ac:dyDescent="0.3">
      <c r="A868" s="83">
        <v>45864</v>
      </c>
      <c r="B868" s="80" t="s">
        <v>2741</v>
      </c>
      <c r="C868" s="80" t="s">
        <v>106</v>
      </c>
      <c r="D868" s="80" t="s">
        <v>1847</v>
      </c>
      <c r="E868" s="80">
        <v>11</v>
      </c>
      <c r="F868" s="80" t="s">
        <v>1848</v>
      </c>
      <c r="G868" s="80" t="s">
        <v>1849</v>
      </c>
      <c r="H868" s="80" t="s">
        <v>1850</v>
      </c>
      <c r="I868" s="80" t="s">
        <v>1843</v>
      </c>
      <c r="J868" s="80" t="s">
        <v>1858</v>
      </c>
      <c r="K868" s="80">
        <v>2</v>
      </c>
      <c r="L868" s="85">
        <v>42914</v>
      </c>
      <c r="M868" s="80">
        <v>5</v>
      </c>
      <c r="N868" s="80">
        <v>7.5</v>
      </c>
      <c r="O868" s="80" t="s">
        <v>392</v>
      </c>
      <c r="P868" s="80" t="s">
        <v>1852</v>
      </c>
      <c r="Q868" s="80" t="s">
        <v>643</v>
      </c>
      <c r="R868" s="85">
        <f t="shared" si="169"/>
        <v>85828</v>
      </c>
      <c r="S868" s="85">
        <f t="shared" si="170"/>
        <v>4291.4000000000005</v>
      </c>
      <c r="T868" s="85">
        <f t="shared" si="171"/>
        <v>81536.600000000006</v>
      </c>
      <c r="U868" s="80">
        <f t="shared" si="172"/>
        <v>6115.2449999999999</v>
      </c>
      <c r="V868" s="85">
        <f t="shared" si="173"/>
        <v>87651.845000000001</v>
      </c>
      <c r="W868" s="81">
        <v>7.4999999999999997E-2</v>
      </c>
      <c r="X868" s="85">
        <f t="shared" si="181"/>
        <v>6115.2449999999999</v>
      </c>
      <c r="Y868" s="80">
        <v>2000</v>
      </c>
      <c r="Z868" s="85">
        <f t="shared" si="179"/>
        <v>89651.845000000001</v>
      </c>
      <c r="AA868" s="80" t="str" cm="1">
        <f t="array" ref="AA868">_xlfn.IFS(V868&gt;=150000,"High Cost",V868&gt;=0,"Normal Cost")</f>
        <v>Normal Cost</v>
      </c>
      <c r="AB868" s="85">
        <f t="shared" si="174"/>
        <v>0</v>
      </c>
      <c r="AC868" s="84">
        <f t="shared" si="175"/>
        <v>87651.845000000001</v>
      </c>
      <c r="AD868" s="80" t="str" cm="1">
        <f t="array" ref="AD868">_xlfn.IFS(E868&gt;=60,"Senior ",E868&gt;=18,"Adult",E868&gt;=0,"Child")</f>
        <v>Child</v>
      </c>
      <c r="AE868" s="80" t="str">
        <f t="shared" si="176"/>
        <v>July</v>
      </c>
      <c r="AF868" s="80" t="str">
        <f t="shared" si="177"/>
        <v>00867</v>
      </c>
      <c r="AG868" s="80" t="str">
        <f t="shared" si="178"/>
        <v>Aisha-Male</v>
      </c>
      <c r="AH868" s="85">
        <f t="shared" si="180"/>
        <v>112153.55602395827</v>
      </c>
    </row>
    <row r="869" spans="1:34" x14ac:dyDescent="0.3">
      <c r="A869" s="83">
        <v>45846</v>
      </c>
      <c r="B869" s="80" t="s">
        <v>2742</v>
      </c>
      <c r="C869" s="80" t="s">
        <v>1871</v>
      </c>
      <c r="D869" s="80" t="s">
        <v>1847</v>
      </c>
      <c r="E869" s="80">
        <v>38</v>
      </c>
      <c r="F869" s="80" t="s">
        <v>1840</v>
      </c>
      <c r="G869" s="80" t="s">
        <v>1890</v>
      </c>
      <c r="H869" s="80" t="s">
        <v>1891</v>
      </c>
      <c r="I869" s="80" t="s">
        <v>1866</v>
      </c>
      <c r="J869" s="80" t="s">
        <v>1858</v>
      </c>
      <c r="K869" s="80">
        <v>3</v>
      </c>
      <c r="L869" s="85">
        <v>3941</v>
      </c>
      <c r="M869" s="80">
        <v>5</v>
      </c>
      <c r="N869" s="80">
        <v>7.5</v>
      </c>
      <c r="O869" s="80" t="s">
        <v>384</v>
      </c>
      <c r="P869" s="80" t="s">
        <v>1837</v>
      </c>
      <c r="Q869" s="80" t="s">
        <v>649</v>
      </c>
      <c r="R869" s="85">
        <f t="shared" si="169"/>
        <v>11823</v>
      </c>
      <c r="S869" s="85">
        <f t="shared" si="170"/>
        <v>591.15</v>
      </c>
      <c r="T869" s="85">
        <f t="shared" si="171"/>
        <v>11231.85</v>
      </c>
      <c r="U869" s="80">
        <f t="shared" si="172"/>
        <v>842.38874999999996</v>
      </c>
      <c r="V869" s="85">
        <f t="shared" si="173"/>
        <v>12074.23875</v>
      </c>
      <c r="W869" s="81">
        <v>7.4999999999999997E-2</v>
      </c>
      <c r="X869" s="85">
        <f t="shared" si="181"/>
        <v>842.38874999999996</v>
      </c>
      <c r="Y869" s="80">
        <v>2000</v>
      </c>
      <c r="Z869" s="85">
        <f t="shared" si="179"/>
        <v>14074.23875</v>
      </c>
      <c r="AA869" s="80" t="str" cm="1">
        <f t="array" ref="AA869">_xlfn.IFS(V869&gt;=150000,"High Cost",V869&gt;=0,"Normal Cost")</f>
        <v>Normal Cost</v>
      </c>
      <c r="AB869" s="85">
        <f t="shared" si="174"/>
        <v>0</v>
      </c>
      <c r="AC869" s="84">
        <f t="shared" si="175"/>
        <v>12074.23875</v>
      </c>
      <c r="AD869" s="80" t="str" cm="1">
        <f t="array" ref="AD869">_xlfn.IFS(E869&gt;=60,"Senior ",E869&gt;=18,"Adult",E869&gt;=0,"Child")</f>
        <v>Adult</v>
      </c>
      <c r="AE869" s="80" t="str">
        <f t="shared" si="176"/>
        <v>July</v>
      </c>
      <c r="AF869" s="80" t="str">
        <f t="shared" si="177"/>
        <v>00868</v>
      </c>
      <c r="AG869" s="80" t="str">
        <f t="shared" si="178"/>
        <v>Farouk-Male</v>
      </c>
      <c r="AH869" s="85">
        <f t="shared" si="180"/>
        <v>112153.55602395827</v>
      </c>
    </row>
    <row r="870" spans="1:34" x14ac:dyDescent="0.3">
      <c r="A870" s="83">
        <v>45820</v>
      </c>
      <c r="B870" s="80" t="s">
        <v>2743</v>
      </c>
      <c r="C870" s="80" t="s">
        <v>1830</v>
      </c>
      <c r="D870" s="80" t="s">
        <v>1831</v>
      </c>
      <c r="E870" s="80">
        <v>48</v>
      </c>
      <c r="F870" s="80" t="s">
        <v>1848</v>
      </c>
      <c r="G870" s="80" t="s">
        <v>1849</v>
      </c>
      <c r="H870" s="80" t="s">
        <v>1850</v>
      </c>
      <c r="I870" s="80" t="s">
        <v>1851</v>
      </c>
      <c r="J870" s="80" t="s">
        <v>1836</v>
      </c>
      <c r="K870" s="80">
        <v>4</v>
      </c>
      <c r="L870" s="85">
        <v>64238</v>
      </c>
      <c r="M870" s="80">
        <v>15</v>
      </c>
      <c r="N870" s="80">
        <v>7.5</v>
      </c>
      <c r="O870" s="80" t="s">
        <v>384</v>
      </c>
      <c r="P870" s="80" t="s">
        <v>1837</v>
      </c>
      <c r="Q870" s="80" t="s">
        <v>649</v>
      </c>
      <c r="R870" s="85">
        <f t="shared" si="169"/>
        <v>256952</v>
      </c>
      <c r="S870" s="85">
        <f t="shared" si="170"/>
        <v>38542.799999999996</v>
      </c>
      <c r="T870" s="85">
        <f t="shared" si="171"/>
        <v>218409.2</v>
      </c>
      <c r="U870" s="80">
        <f t="shared" si="172"/>
        <v>16380.69</v>
      </c>
      <c r="V870" s="85">
        <f t="shared" si="173"/>
        <v>234789.89</v>
      </c>
      <c r="W870" s="81">
        <v>7.4999999999999997E-2</v>
      </c>
      <c r="X870" s="85">
        <f t="shared" si="181"/>
        <v>16380.69</v>
      </c>
      <c r="Y870" s="80">
        <v>2000</v>
      </c>
      <c r="Z870" s="85">
        <f t="shared" si="179"/>
        <v>236789.89</v>
      </c>
      <c r="AA870" s="80" t="str" cm="1">
        <f t="array" ref="AA870">_xlfn.IFS(V870&gt;=150000,"High Cost",V870&gt;=0,"Normal Cost")</f>
        <v>High Cost</v>
      </c>
      <c r="AB870" s="85">
        <f t="shared" si="174"/>
        <v>0</v>
      </c>
      <c r="AC870" s="84">
        <f t="shared" si="175"/>
        <v>234789.89</v>
      </c>
      <c r="AD870" s="80" t="str" cm="1">
        <f t="array" ref="AD870">_xlfn.IFS(E870&gt;=60,"Senior ",E870&gt;=18,"Adult",E870&gt;=0,"Child")</f>
        <v>Adult</v>
      </c>
      <c r="AE870" s="80" t="str">
        <f t="shared" si="176"/>
        <v>June</v>
      </c>
      <c r="AF870" s="80" t="str">
        <f t="shared" si="177"/>
        <v>00869</v>
      </c>
      <c r="AG870" s="80" t="str">
        <f t="shared" si="178"/>
        <v>Joy-Female</v>
      </c>
      <c r="AH870" s="85">
        <f t="shared" si="180"/>
        <v>112153.55602395827</v>
      </c>
    </row>
    <row r="871" spans="1:34" x14ac:dyDescent="0.3">
      <c r="A871" s="83">
        <v>45829</v>
      </c>
      <c r="B871" s="80" t="s">
        <v>2744</v>
      </c>
      <c r="C871" s="80" t="s">
        <v>1871</v>
      </c>
      <c r="D871" s="80" t="s">
        <v>1847</v>
      </c>
      <c r="E871" s="80">
        <v>51</v>
      </c>
      <c r="F871" s="80" t="s">
        <v>1832</v>
      </c>
      <c r="G871" s="80" t="s">
        <v>1860</v>
      </c>
      <c r="H871" s="80" t="s">
        <v>1834</v>
      </c>
      <c r="I871" s="80" t="s">
        <v>1866</v>
      </c>
      <c r="J871" s="80" t="s">
        <v>1848</v>
      </c>
      <c r="K871" s="80">
        <v>3</v>
      </c>
      <c r="L871" s="85">
        <v>16619</v>
      </c>
      <c r="M871" s="80">
        <v>10</v>
      </c>
      <c r="N871" s="80">
        <v>7.5</v>
      </c>
      <c r="O871" s="80" t="s">
        <v>384</v>
      </c>
      <c r="P871" s="80" t="s">
        <v>1837</v>
      </c>
      <c r="Q871" s="80" t="s">
        <v>636</v>
      </c>
      <c r="R871" s="85">
        <f t="shared" si="169"/>
        <v>49857</v>
      </c>
      <c r="S871" s="85">
        <f t="shared" si="170"/>
        <v>4985.7000000000007</v>
      </c>
      <c r="T871" s="85">
        <f t="shared" si="171"/>
        <v>44871.3</v>
      </c>
      <c r="U871" s="80">
        <f t="shared" si="172"/>
        <v>3365.3475000000003</v>
      </c>
      <c r="V871" s="85">
        <f t="shared" si="173"/>
        <v>48236.647500000006</v>
      </c>
      <c r="W871" s="81">
        <v>7.4999999999999997E-2</v>
      </c>
      <c r="X871" s="85">
        <f t="shared" si="181"/>
        <v>3365.3475000000003</v>
      </c>
      <c r="Y871" s="80">
        <v>2000</v>
      </c>
      <c r="Z871" s="85">
        <f t="shared" si="179"/>
        <v>50236.647500000006</v>
      </c>
      <c r="AA871" s="80" t="str" cm="1">
        <f t="array" ref="AA871">_xlfn.IFS(V871&gt;=150000,"High Cost",V871&gt;=0,"Normal Cost")</f>
        <v>Normal Cost</v>
      </c>
      <c r="AB871" s="85">
        <f t="shared" si="174"/>
        <v>0</v>
      </c>
      <c r="AC871" s="84">
        <f t="shared" si="175"/>
        <v>48236.647500000006</v>
      </c>
      <c r="AD871" s="80" t="str" cm="1">
        <f t="array" ref="AD871">_xlfn.IFS(E871&gt;=60,"Senior ",E871&gt;=18,"Adult",E871&gt;=0,"Child")</f>
        <v>Adult</v>
      </c>
      <c r="AE871" s="80" t="str">
        <f t="shared" si="176"/>
        <v>June</v>
      </c>
      <c r="AF871" s="80" t="str">
        <f t="shared" si="177"/>
        <v>00870</v>
      </c>
      <c r="AG871" s="80" t="str">
        <f t="shared" si="178"/>
        <v>Farouk-Male</v>
      </c>
      <c r="AH871" s="85">
        <f t="shared" si="180"/>
        <v>112153.55602395827</v>
      </c>
    </row>
    <row r="872" spans="1:34" x14ac:dyDescent="0.3">
      <c r="A872" s="83">
        <v>45811</v>
      </c>
      <c r="B872" s="80" t="s">
        <v>2745</v>
      </c>
      <c r="C872" s="80" t="s">
        <v>1839</v>
      </c>
      <c r="D872" s="80" t="s">
        <v>1831</v>
      </c>
      <c r="E872" s="80">
        <v>21</v>
      </c>
      <c r="F872" s="80" t="s">
        <v>1832</v>
      </c>
      <c r="G872" s="80" t="s">
        <v>1860</v>
      </c>
      <c r="H872" s="80" t="s">
        <v>1834</v>
      </c>
      <c r="I872" s="80" t="s">
        <v>1835</v>
      </c>
      <c r="J872" s="80" t="s">
        <v>1836</v>
      </c>
      <c r="K872" s="80">
        <v>5</v>
      </c>
      <c r="L872" s="85">
        <v>2887</v>
      </c>
      <c r="M872" s="80">
        <v>15</v>
      </c>
      <c r="N872" s="80">
        <v>7.5</v>
      </c>
      <c r="O872" s="80" t="s">
        <v>372</v>
      </c>
      <c r="P872" s="80" t="s">
        <v>1837</v>
      </c>
      <c r="Q872" s="80" t="s">
        <v>643</v>
      </c>
      <c r="R872" s="85">
        <f t="shared" si="169"/>
        <v>14435</v>
      </c>
      <c r="S872" s="85">
        <f t="shared" si="170"/>
        <v>2165.25</v>
      </c>
      <c r="T872" s="85">
        <f t="shared" si="171"/>
        <v>12269.75</v>
      </c>
      <c r="U872" s="80">
        <f t="shared" si="172"/>
        <v>920.23124999999993</v>
      </c>
      <c r="V872" s="85">
        <f t="shared" si="173"/>
        <v>13189.981250000001</v>
      </c>
      <c r="W872" s="81">
        <v>7.4999999999999997E-2</v>
      </c>
      <c r="X872" s="85">
        <f t="shared" si="181"/>
        <v>920.23124999999993</v>
      </c>
      <c r="Y872" s="80">
        <v>2000</v>
      </c>
      <c r="Z872" s="85">
        <f t="shared" si="179"/>
        <v>15189.981250000001</v>
      </c>
      <c r="AA872" s="80" t="str" cm="1">
        <f t="array" ref="AA872">_xlfn.IFS(V872&gt;=150000,"High Cost",V872&gt;=0,"Normal Cost")</f>
        <v>Normal Cost</v>
      </c>
      <c r="AB872" s="85">
        <f t="shared" si="174"/>
        <v>0</v>
      </c>
      <c r="AC872" s="84">
        <f t="shared" si="175"/>
        <v>13189.981250000001</v>
      </c>
      <c r="AD872" s="80" t="str" cm="1">
        <f t="array" ref="AD872">_xlfn.IFS(E872&gt;=60,"Senior ",E872&gt;=18,"Adult",E872&gt;=0,"Child")</f>
        <v>Adult</v>
      </c>
      <c r="AE872" s="80" t="str">
        <f t="shared" si="176"/>
        <v>June</v>
      </c>
      <c r="AF872" s="80" t="str">
        <f t="shared" si="177"/>
        <v>00871</v>
      </c>
      <c r="AG872" s="80" t="str">
        <f t="shared" si="178"/>
        <v>Bello-Female</v>
      </c>
      <c r="AH872" s="85">
        <f t="shared" si="180"/>
        <v>112153.55602395827</v>
      </c>
    </row>
    <row r="873" spans="1:34" x14ac:dyDescent="0.3">
      <c r="A873" s="83">
        <v>45853</v>
      </c>
      <c r="B873" s="80" t="s">
        <v>2746</v>
      </c>
      <c r="C873" s="80" t="s">
        <v>1880</v>
      </c>
      <c r="D873" s="80" t="s">
        <v>1831</v>
      </c>
      <c r="E873" s="80">
        <v>58</v>
      </c>
      <c r="F873" s="80" t="s">
        <v>1864</v>
      </c>
      <c r="G873" s="80" t="s">
        <v>1865</v>
      </c>
      <c r="H873" s="80" t="s">
        <v>1842</v>
      </c>
      <c r="I873" s="80" t="s">
        <v>1866</v>
      </c>
      <c r="J873" s="80" t="s">
        <v>1836</v>
      </c>
      <c r="K873" s="80">
        <v>2</v>
      </c>
      <c r="L873" s="85">
        <v>59734</v>
      </c>
      <c r="M873" s="80">
        <v>0</v>
      </c>
      <c r="N873" s="80">
        <v>7.5</v>
      </c>
      <c r="O873" s="80" t="s">
        <v>392</v>
      </c>
      <c r="P873" s="80" t="s">
        <v>1844</v>
      </c>
      <c r="Q873" s="80" t="s">
        <v>636</v>
      </c>
      <c r="R873" s="85">
        <f t="shared" si="169"/>
        <v>119468</v>
      </c>
      <c r="S873" s="85">
        <f t="shared" si="170"/>
        <v>0</v>
      </c>
      <c r="T873" s="85">
        <f t="shared" si="171"/>
        <v>119468</v>
      </c>
      <c r="U873" s="80">
        <f t="shared" si="172"/>
        <v>8960.1</v>
      </c>
      <c r="V873" s="85">
        <f t="shared" si="173"/>
        <v>128428.1</v>
      </c>
      <c r="W873" s="81">
        <v>7.4999999999999997E-2</v>
      </c>
      <c r="X873" s="85">
        <f t="shared" si="181"/>
        <v>8960.1</v>
      </c>
      <c r="Y873" s="80">
        <v>2000</v>
      </c>
      <c r="Z873" s="85">
        <f t="shared" si="179"/>
        <v>130428.1</v>
      </c>
      <c r="AA873" s="80" t="str" cm="1">
        <f t="array" ref="AA873">_xlfn.IFS(V873&gt;=150000,"High Cost",V873&gt;=0,"Normal Cost")</f>
        <v>Normal Cost</v>
      </c>
      <c r="AB873" s="85">
        <f t="shared" si="174"/>
        <v>12842.810000000001</v>
      </c>
      <c r="AC873" s="84">
        <f t="shared" si="175"/>
        <v>115585.29000000001</v>
      </c>
      <c r="AD873" s="80" t="str" cm="1">
        <f t="array" ref="AD873">_xlfn.IFS(E873&gt;=60,"Senior ",E873&gt;=18,"Adult",E873&gt;=0,"Child")</f>
        <v>Adult</v>
      </c>
      <c r="AE873" s="80" t="str">
        <f t="shared" si="176"/>
        <v>July</v>
      </c>
      <c r="AF873" s="80" t="str">
        <f t="shared" si="177"/>
        <v>00872</v>
      </c>
      <c r="AG873" s="80" t="str">
        <f t="shared" si="178"/>
        <v>Daniel-Female</v>
      </c>
      <c r="AH873" s="85">
        <f t="shared" si="180"/>
        <v>112153.55602395827</v>
      </c>
    </row>
    <row r="874" spans="1:34" x14ac:dyDescent="0.3">
      <c r="A874" s="83">
        <v>45848</v>
      </c>
      <c r="B874" s="80" t="s">
        <v>2747</v>
      </c>
      <c r="C874" s="80" t="s">
        <v>1839</v>
      </c>
      <c r="D874" s="80" t="s">
        <v>1847</v>
      </c>
      <c r="E874" s="80">
        <v>40</v>
      </c>
      <c r="F874" s="80" t="s">
        <v>1848</v>
      </c>
      <c r="G874" s="80" t="s">
        <v>1849</v>
      </c>
      <c r="H874" s="80" t="s">
        <v>1850</v>
      </c>
      <c r="I874" s="80" t="s">
        <v>1835</v>
      </c>
      <c r="J874" s="80" t="s">
        <v>1836</v>
      </c>
      <c r="K874" s="80">
        <v>1</v>
      </c>
      <c r="L874" s="85">
        <v>47034</v>
      </c>
      <c r="M874" s="80">
        <v>5</v>
      </c>
      <c r="N874" s="80">
        <v>7.5</v>
      </c>
      <c r="O874" s="80" t="s">
        <v>384</v>
      </c>
      <c r="P874" s="80" t="s">
        <v>1844</v>
      </c>
      <c r="Q874" s="80" t="s">
        <v>649</v>
      </c>
      <c r="R874" s="85">
        <f t="shared" si="169"/>
        <v>47034</v>
      </c>
      <c r="S874" s="85">
        <f t="shared" si="170"/>
        <v>2351.7000000000003</v>
      </c>
      <c r="T874" s="85">
        <f t="shared" si="171"/>
        <v>44682.3</v>
      </c>
      <c r="U874" s="80">
        <f t="shared" si="172"/>
        <v>3351.1725000000001</v>
      </c>
      <c r="V874" s="85">
        <f t="shared" si="173"/>
        <v>48033.472500000003</v>
      </c>
      <c r="W874" s="81">
        <v>7.4999999999999997E-2</v>
      </c>
      <c r="X874" s="85">
        <f t="shared" si="181"/>
        <v>3351.1725000000001</v>
      </c>
      <c r="Y874" s="80">
        <v>2000</v>
      </c>
      <c r="Z874" s="85">
        <f t="shared" si="179"/>
        <v>50033.472500000003</v>
      </c>
      <c r="AA874" s="80" t="str" cm="1">
        <f t="array" ref="AA874">_xlfn.IFS(V874&gt;=150000,"High Cost",V874&gt;=0,"Normal Cost")</f>
        <v>Normal Cost</v>
      </c>
      <c r="AB874" s="85">
        <f t="shared" si="174"/>
        <v>4803.3472500000007</v>
      </c>
      <c r="AC874" s="84">
        <f t="shared" si="175"/>
        <v>43230.125250000005</v>
      </c>
      <c r="AD874" s="80" t="str" cm="1">
        <f t="array" ref="AD874">_xlfn.IFS(E874&gt;=60,"Senior ",E874&gt;=18,"Adult",E874&gt;=0,"Child")</f>
        <v>Adult</v>
      </c>
      <c r="AE874" s="80" t="str">
        <f t="shared" si="176"/>
        <v>July</v>
      </c>
      <c r="AF874" s="80" t="str">
        <f t="shared" si="177"/>
        <v>00873</v>
      </c>
      <c r="AG874" s="80" t="str">
        <f t="shared" si="178"/>
        <v>Bello-Male</v>
      </c>
      <c r="AH874" s="85">
        <f t="shared" si="180"/>
        <v>112153.55602395827</v>
      </c>
    </row>
    <row r="875" spans="1:34" x14ac:dyDescent="0.3">
      <c r="A875" s="83">
        <v>45822</v>
      </c>
      <c r="B875" s="80" t="s">
        <v>2748</v>
      </c>
      <c r="C875" s="80" t="s">
        <v>1830</v>
      </c>
      <c r="D875" s="80" t="s">
        <v>1831</v>
      </c>
      <c r="E875" s="80">
        <v>19</v>
      </c>
      <c r="F875" s="80" t="s">
        <v>1840</v>
      </c>
      <c r="G875" s="80" t="s">
        <v>1841</v>
      </c>
      <c r="H875" s="80" t="s">
        <v>1842</v>
      </c>
      <c r="I875" s="80" t="s">
        <v>1843</v>
      </c>
      <c r="J875" s="80" t="s">
        <v>1836</v>
      </c>
      <c r="K875" s="80">
        <v>2</v>
      </c>
      <c r="L875" s="85">
        <v>23451</v>
      </c>
      <c r="M875" s="80">
        <v>10</v>
      </c>
      <c r="N875" s="80">
        <v>7.5</v>
      </c>
      <c r="O875" s="80" t="s">
        <v>372</v>
      </c>
      <c r="P875" s="80" t="s">
        <v>1837</v>
      </c>
      <c r="Q875" s="80" t="s">
        <v>649</v>
      </c>
      <c r="R875" s="85">
        <f t="shared" si="169"/>
        <v>46902</v>
      </c>
      <c r="S875" s="85">
        <f t="shared" si="170"/>
        <v>4690.2</v>
      </c>
      <c r="T875" s="85">
        <f t="shared" si="171"/>
        <v>42211.8</v>
      </c>
      <c r="U875" s="80">
        <f t="shared" si="172"/>
        <v>3165.8850000000002</v>
      </c>
      <c r="V875" s="85">
        <f t="shared" si="173"/>
        <v>45377.685000000005</v>
      </c>
      <c r="W875" s="81">
        <v>7.4999999999999997E-2</v>
      </c>
      <c r="X875" s="85">
        <f t="shared" si="181"/>
        <v>3165.8850000000002</v>
      </c>
      <c r="Y875" s="80">
        <v>2000</v>
      </c>
      <c r="Z875" s="85">
        <f t="shared" si="179"/>
        <v>47377.685000000005</v>
      </c>
      <c r="AA875" s="80" t="str" cm="1">
        <f t="array" ref="AA875">_xlfn.IFS(V875&gt;=150000,"High Cost",V875&gt;=0,"Normal Cost")</f>
        <v>Normal Cost</v>
      </c>
      <c r="AB875" s="85">
        <f t="shared" si="174"/>
        <v>0</v>
      </c>
      <c r="AC875" s="84">
        <f t="shared" si="175"/>
        <v>45377.685000000005</v>
      </c>
      <c r="AD875" s="80" t="str" cm="1">
        <f t="array" ref="AD875">_xlfn.IFS(E875&gt;=60,"Senior ",E875&gt;=18,"Adult",E875&gt;=0,"Child")</f>
        <v>Adult</v>
      </c>
      <c r="AE875" s="80" t="str">
        <f t="shared" si="176"/>
        <v>June</v>
      </c>
      <c r="AF875" s="80" t="str">
        <f t="shared" si="177"/>
        <v>00874</v>
      </c>
      <c r="AG875" s="80" t="str">
        <f t="shared" si="178"/>
        <v>Joy-Female</v>
      </c>
      <c r="AH875" s="85">
        <f t="shared" si="180"/>
        <v>112153.55602395827</v>
      </c>
    </row>
    <row r="876" spans="1:34" x14ac:dyDescent="0.3">
      <c r="A876" s="83">
        <v>45844</v>
      </c>
      <c r="B876" s="80" t="s">
        <v>2749</v>
      </c>
      <c r="C876" s="80" t="s">
        <v>106</v>
      </c>
      <c r="D876" s="80" t="s">
        <v>1831</v>
      </c>
      <c r="E876" s="80">
        <v>15</v>
      </c>
      <c r="F876" s="80" t="s">
        <v>1855</v>
      </c>
      <c r="G876" s="80" t="s">
        <v>1856</v>
      </c>
      <c r="H876" s="80" t="s">
        <v>1857</v>
      </c>
      <c r="I876" s="80" t="s">
        <v>1861</v>
      </c>
      <c r="J876" s="80" t="s">
        <v>1848</v>
      </c>
      <c r="K876" s="80">
        <v>4</v>
      </c>
      <c r="L876" s="85">
        <v>55789</v>
      </c>
      <c r="M876" s="80">
        <v>0</v>
      </c>
      <c r="N876" s="80">
        <v>7.5</v>
      </c>
      <c r="O876" s="80" t="s">
        <v>372</v>
      </c>
      <c r="P876" s="80" t="s">
        <v>1837</v>
      </c>
      <c r="Q876" s="80" t="s">
        <v>665</v>
      </c>
      <c r="R876" s="85">
        <f t="shared" si="169"/>
        <v>223156</v>
      </c>
      <c r="S876" s="85">
        <f t="shared" si="170"/>
        <v>0</v>
      </c>
      <c r="T876" s="85">
        <f t="shared" si="171"/>
        <v>223156</v>
      </c>
      <c r="U876" s="80">
        <f t="shared" si="172"/>
        <v>16736.7</v>
      </c>
      <c r="V876" s="85">
        <f t="shared" si="173"/>
        <v>239892.7</v>
      </c>
      <c r="W876" s="81">
        <v>7.4999999999999997E-2</v>
      </c>
      <c r="X876" s="85">
        <f t="shared" si="181"/>
        <v>16736.7</v>
      </c>
      <c r="Y876" s="80">
        <v>2000</v>
      </c>
      <c r="Z876" s="85">
        <f t="shared" si="179"/>
        <v>241892.7</v>
      </c>
      <c r="AA876" s="80" t="str" cm="1">
        <f t="array" ref="AA876">_xlfn.IFS(V876&gt;=150000,"High Cost",V876&gt;=0,"Normal Cost")</f>
        <v>High Cost</v>
      </c>
      <c r="AB876" s="85">
        <f t="shared" si="174"/>
        <v>0</v>
      </c>
      <c r="AC876" s="84">
        <f t="shared" si="175"/>
        <v>239892.7</v>
      </c>
      <c r="AD876" s="80" t="str" cm="1">
        <f t="array" ref="AD876">_xlfn.IFS(E876&gt;=60,"Senior ",E876&gt;=18,"Adult",E876&gt;=0,"Child")</f>
        <v>Child</v>
      </c>
      <c r="AE876" s="80" t="str">
        <f t="shared" si="176"/>
        <v>July</v>
      </c>
      <c r="AF876" s="80" t="str">
        <f t="shared" si="177"/>
        <v>00875</v>
      </c>
      <c r="AG876" s="80" t="str">
        <f t="shared" si="178"/>
        <v>Aisha-Female</v>
      </c>
      <c r="AH876" s="85">
        <f t="shared" si="180"/>
        <v>112153.55602395827</v>
      </c>
    </row>
    <row r="877" spans="1:34" x14ac:dyDescent="0.3">
      <c r="A877" s="83">
        <v>45838</v>
      </c>
      <c r="B877" s="80" t="s">
        <v>2750</v>
      </c>
      <c r="C877" s="80" t="s">
        <v>1871</v>
      </c>
      <c r="D877" s="80" t="s">
        <v>1847</v>
      </c>
      <c r="E877" s="80">
        <v>50</v>
      </c>
      <c r="F877" s="80" t="s">
        <v>1832</v>
      </c>
      <c r="G877" s="80" t="s">
        <v>1860</v>
      </c>
      <c r="H877" s="80" t="s">
        <v>1834</v>
      </c>
      <c r="I877" s="80" t="s">
        <v>1835</v>
      </c>
      <c r="J877" s="80" t="s">
        <v>1836</v>
      </c>
      <c r="K877" s="80">
        <v>1</v>
      </c>
      <c r="L877" s="85">
        <v>39727</v>
      </c>
      <c r="M877" s="80">
        <v>10</v>
      </c>
      <c r="N877" s="80">
        <v>7.5</v>
      </c>
      <c r="O877" s="80" t="s">
        <v>372</v>
      </c>
      <c r="P877" s="80" t="s">
        <v>1844</v>
      </c>
      <c r="Q877" s="80" t="s">
        <v>643</v>
      </c>
      <c r="R877" s="85">
        <f t="shared" si="169"/>
        <v>39727</v>
      </c>
      <c r="S877" s="85">
        <f t="shared" si="170"/>
        <v>3972.7000000000003</v>
      </c>
      <c r="T877" s="85">
        <f t="shared" si="171"/>
        <v>35754.300000000003</v>
      </c>
      <c r="U877" s="80">
        <f t="shared" si="172"/>
        <v>2681.5725000000002</v>
      </c>
      <c r="V877" s="85">
        <f t="shared" si="173"/>
        <v>38435.872500000005</v>
      </c>
      <c r="W877" s="81">
        <v>7.4999999999999997E-2</v>
      </c>
      <c r="X877" s="85">
        <f t="shared" si="181"/>
        <v>2681.5725000000002</v>
      </c>
      <c r="Y877" s="80">
        <v>2000</v>
      </c>
      <c r="Z877" s="85">
        <f t="shared" si="179"/>
        <v>40435.872500000005</v>
      </c>
      <c r="AA877" s="80" t="str" cm="1">
        <f t="array" ref="AA877">_xlfn.IFS(V877&gt;=150000,"High Cost",V877&gt;=0,"Normal Cost")</f>
        <v>Normal Cost</v>
      </c>
      <c r="AB877" s="85">
        <f t="shared" si="174"/>
        <v>3843.5872500000005</v>
      </c>
      <c r="AC877" s="84">
        <f t="shared" si="175"/>
        <v>34592.285250000001</v>
      </c>
      <c r="AD877" s="80" t="str" cm="1">
        <f t="array" ref="AD877">_xlfn.IFS(E877&gt;=60,"Senior ",E877&gt;=18,"Adult",E877&gt;=0,"Child")</f>
        <v>Adult</v>
      </c>
      <c r="AE877" s="80" t="str">
        <f t="shared" si="176"/>
        <v>June</v>
      </c>
      <c r="AF877" s="80" t="str">
        <f t="shared" si="177"/>
        <v>00876</v>
      </c>
      <c r="AG877" s="80" t="str">
        <f t="shared" si="178"/>
        <v>Farouk-Male</v>
      </c>
      <c r="AH877" s="85">
        <f t="shared" si="180"/>
        <v>112153.55602395827</v>
      </c>
    </row>
    <row r="878" spans="1:34" x14ac:dyDescent="0.3">
      <c r="A878" s="83">
        <v>45838</v>
      </c>
      <c r="B878" s="80" t="s">
        <v>2751</v>
      </c>
      <c r="C878" s="80" t="s">
        <v>106</v>
      </c>
      <c r="D878" s="80" t="s">
        <v>1847</v>
      </c>
      <c r="E878" s="80">
        <v>40</v>
      </c>
      <c r="F878" s="80" t="s">
        <v>1832</v>
      </c>
      <c r="G878" s="80" t="s">
        <v>1833</v>
      </c>
      <c r="H878" s="80" t="s">
        <v>1834</v>
      </c>
      <c r="I878" s="80" t="s">
        <v>1861</v>
      </c>
      <c r="J878" s="80" t="s">
        <v>1858</v>
      </c>
      <c r="K878" s="80">
        <v>2</v>
      </c>
      <c r="L878" s="85">
        <v>60339</v>
      </c>
      <c r="M878" s="80">
        <v>10</v>
      </c>
      <c r="N878" s="80">
        <v>7.5</v>
      </c>
      <c r="O878" s="80" t="s">
        <v>384</v>
      </c>
      <c r="P878" s="80" t="s">
        <v>1844</v>
      </c>
      <c r="Q878" s="80" t="s">
        <v>649</v>
      </c>
      <c r="R878" s="85">
        <f t="shared" si="169"/>
        <v>120678</v>
      </c>
      <c r="S878" s="85">
        <f t="shared" si="170"/>
        <v>12067.800000000001</v>
      </c>
      <c r="T878" s="85">
        <f t="shared" si="171"/>
        <v>108610.2</v>
      </c>
      <c r="U878" s="80">
        <f t="shared" si="172"/>
        <v>8145.7649999999994</v>
      </c>
      <c r="V878" s="85">
        <f t="shared" si="173"/>
        <v>116755.965</v>
      </c>
      <c r="W878" s="81">
        <v>7.4999999999999997E-2</v>
      </c>
      <c r="X878" s="85">
        <f t="shared" si="181"/>
        <v>8145.7649999999994</v>
      </c>
      <c r="Y878" s="80">
        <v>2000</v>
      </c>
      <c r="Z878" s="85">
        <f t="shared" si="179"/>
        <v>118755.965</v>
      </c>
      <c r="AA878" s="80" t="str" cm="1">
        <f t="array" ref="AA878">_xlfn.IFS(V878&gt;=150000,"High Cost",V878&gt;=0,"Normal Cost")</f>
        <v>Normal Cost</v>
      </c>
      <c r="AB878" s="85">
        <f t="shared" si="174"/>
        <v>11675.5965</v>
      </c>
      <c r="AC878" s="84">
        <f t="shared" si="175"/>
        <v>105080.3685</v>
      </c>
      <c r="AD878" s="80" t="str" cm="1">
        <f t="array" ref="AD878">_xlfn.IFS(E878&gt;=60,"Senior ",E878&gt;=18,"Adult",E878&gt;=0,"Child")</f>
        <v>Adult</v>
      </c>
      <c r="AE878" s="80" t="str">
        <f t="shared" si="176"/>
        <v>June</v>
      </c>
      <c r="AF878" s="80" t="str">
        <f t="shared" si="177"/>
        <v>00877</v>
      </c>
      <c r="AG878" s="80" t="str">
        <f t="shared" si="178"/>
        <v>Aisha-Male</v>
      </c>
      <c r="AH878" s="85">
        <f t="shared" si="180"/>
        <v>112153.55602395827</v>
      </c>
    </row>
    <row r="879" spans="1:34" x14ac:dyDescent="0.3">
      <c r="A879" s="83">
        <v>45845</v>
      </c>
      <c r="B879" s="80" t="s">
        <v>2752</v>
      </c>
      <c r="C879" s="80" t="s">
        <v>1839</v>
      </c>
      <c r="D879" s="80" t="s">
        <v>1831</v>
      </c>
      <c r="E879" s="80">
        <v>43</v>
      </c>
      <c r="F879" s="80" t="s">
        <v>1872</v>
      </c>
      <c r="G879" s="80" t="s">
        <v>1886</v>
      </c>
      <c r="H879" s="80" t="s">
        <v>1887</v>
      </c>
      <c r="I879" s="80" t="s">
        <v>1843</v>
      </c>
      <c r="J879" s="80" t="s">
        <v>1848</v>
      </c>
      <c r="K879" s="80">
        <v>5</v>
      </c>
      <c r="L879" s="85">
        <v>7727</v>
      </c>
      <c r="M879" s="80">
        <v>5</v>
      </c>
      <c r="N879" s="80">
        <v>7.5</v>
      </c>
      <c r="O879" s="80" t="s">
        <v>372</v>
      </c>
      <c r="P879" s="80" t="s">
        <v>1852</v>
      </c>
      <c r="Q879" s="80" t="s">
        <v>643</v>
      </c>
      <c r="R879" s="85">
        <f t="shared" si="169"/>
        <v>38635</v>
      </c>
      <c r="S879" s="85">
        <f t="shared" si="170"/>
        <v>1931.75</v>
      </c>
      <c r="T879" s="85">
        <f t="shared" si="171"/>
        <v>36703.25</v>
      </c>
      <c r="U879" s="80">
        <f t="shared" si="172"/>
        <v>2752.7437500000001</v>
      </c>
      <c r="V879" s="85">
        <f t="shared" si="173"/>
        <v>39455.993750000001</v>
      </c>
      <c r="W879" s="81">
        <v>7.4999999999999997E-2</v>
      </c>
      <c r="X879" s="85">
        <f t="shared" si="181"/>
        <v>2752.7437500000001</v>
      </c>
      <c r="Y879" s="80">
        <v>2000</v>
      </c>
      <c r="Z879" s="85">
        <f t="shared" si="179"/>
        <v>41455.993750000001</v>
      </c>
      <c r="AA879" s="80" t="str" cm="1">
        <f t="array" ref="AA879">_xlfn.IFS(V879&gt;=150000,"High Cost",V879&gt;=0,"Normal Cost")</f>
        <v>Normal Cost</v>
      </c>
      <c r="AB879" s="85">
        <f t="shared" si="174"/>
        <v>0</v>
      </c>
      <c r="AC879" s="84">
        <f t="shared" si="175"/>
        <v>39455.993750000001</v>
      </c>
      <c r="AD879" s="80" t="str" cm="1">
        <f t="array" ref="AD879">_xlfn.IFS(E879&gt;=60,"Senior ",E879&gt;=18,"Adult",E879&gt;=0,"Child")</f>
        <v>Adult</v>
      </c>
      <c r="AE879" s="80" t="str">
        <f t="shared" si="176"/>
        <v>July</v>
      </c>
      <c r="AF879" s="80" t="str">
        <f t="shared" si="177"/>
        <v>00878</v>
      </c>
      <c r="AG879" s="80" t="str">
        <f t="shared" si="178"/>
        <v>Bello-Female</v>
      </c>
      <c r="AH879" s="85">
        <f t="shared" si="180"/>
        <v>112153.55602395827</v>
      </c>
    </row>
    <row r="880" spans="1:34" x14ac:dyDescent="0.3">
      <c r="A880" s="83">
        <v>45831</v>
      </c>
      <c r="B880" s="80" t="s">
        <v>2753</v>
      </c>
      <c r="C880" s="80" t="s">
        <v>1880</v>
      </c>
      <c r="D880" s="80" t="s">
        <v>1831</v>
      </c>
      <c r="E880" s="80">
        <v>7</v>
      </c>
      <c r="F880" s="80" t="s">
        <v>1840</v>
      </c>
      <c r="G880" s="80" t="s">
        <v>1841</v>
      </c>
      <c r="H880" s="80" t="s">
        <v>1842</v>
      </c>
      <c r="I880" s="80" t="s">
        <v>1866</v>
      </c>
      <c r="J880" s="80" t="s">
        <v>1836</v>
      </c>
      <c r="K880" s="80">
        <v>3</v>
      </c>
      <c r="L880" s="85">
        <v>64586</v>
      </c>
      <c r="M880" s="80">
        <v>10</v>
      </c>
      <c r="N880" s="80">
        <v>7.5</v>
      </c>
      <c r="O880" s="80" t="s">
        <v>392</v>
      </c>
      <c r="P880" s="80" t="s">
        <v>1837</v>
      </c>
      <c r="Q880" s="80" t="s">
        <v>665</v>
      </c>
      <c r="R880" s="85">
        <f t="shared" si="169"/>
        <v>193758</v>
      </c>
      <c r="S880" s="85">
        <f t="shared" si="170"/>
        <v>19375.8</v>
      </c>
      <c r="T880" s="85">
        <f t="shared" si="171"/>
        <v>174382.2</v>
      </c>
      <c r="U880" s="80">
        <f t="shared" si="172"/>
        <v>13078.665000000001</v>
      </c>
      <c r="V880" s="85">
        <f t="shared" si="173"/>
        <v>187460.86500000002</v>
      </c>
      <c r="W880" s="81">
        <v>7.4999999999999997E-2</v>
      </c>
      <c r="X880" s="85">
        <f t="shared" si="181"/>
        <v>13078.665000000001</v>
      </c>
      <c r="Y880" s="80">
        <v>2000</v>
      </c>
      <c r="Z880" s="85">
        <f t="shared" si="179"/>
        <v>189460.86500000002</v>
      </c>
      <c r="AA880" s="80" t="str" cm="1">
        <f t="array" ref="AA880">_xlfn.IFS(V880&gt;=150000,"High Cost",V880&gt;=0,"Normal Cost")</f>
        <v>High Cost</v>
      </c>
      <c r="AB880" s="85">
        <f t="shared" si="174"/>
        <v>0</v>
      </c>
      <c r="AC880" s="84">
        <f t="shared" si="175"/>
        <v>187460.86500000002</v>
      </c>
      <c r="AD880" s="80" t="str" cm="1">
        <f t="array" ref="AD880">_xlfn.IFS(E880&gt;=60,"Senior ",E880&gt;=18,"Adult",E880&gt;=0,"Child")</f>
        <v>Child</v>
      </c>
      <c r="AE880" s="80" t="str">
        <f t="shared" si="176"/>
        <v>June</v>
      </c>
      <c r="AF880" s="80" t="str">
        <f t="shared" si="177"/>
        <v>00879</v>
      </c>
      <c r="AG880" s="80" t="str">
        <f t="shared" si="178"/>
        <v>Daniel-Female</v>
      </c>
      <c r="AH880" s="85">
        <f t="shared" si="180"/>
        <v>112153.55602395827</v>
      </c>
    </row>
    <row r="881" spans="1:34" x14ac:dyDescent="0.3">
      <c r="A881" s="83">
        <v>45834</v>
      </c>
      <c r="B881" s="80" t="s">
        <v>2754</v>
      </c>
      <c r="C881" s="80" t="s">
        <v>1877</v>
      </c>
      <c r="D881" s="80" t="s">
        <v>1847</v>
      </c>
      <c r="E881" s="80">
        <v>12</v>
      </c>
      <c r="F881" s="80" t="s">
        <v>1855</v>
      </c>
      <c r="G881" s="80" t="s">
        <v>1856</v>
      </c>
      <c r="H881" s="80" t="s">
        <v>1857</v>
      </c>
      <c r="I881" s="80" t="s">
        <v>1861</v>
      </c>
      <c r="J881" s="80" t="s">
        <v>1858</v>
      </c>
      <c r="K881" s="80">
        <v>4</v>
      </c>
      <c r="L881" s="85">
        <v>22269</v>
      </c>
      <c r="M881" s="80">
        <v>0</v>
      </c>
      <c r="N881" s="80">
        <v>7.5</v>
      </c>
      <c r="O881" s="80" t="s">
        <v>384</v>
      </c>
      <c r="P881" s="80" t="s">
        <v>1844</v>
      </c>
      <c r="Q881" s="80" t="s">
        <v>665</v>
      </c>
      <c r="R881" s="85">
        <f t="shared" si="169"/>
        <v>89076</v>
      </c>
      <c r="S881" s="85">
        <f t="shared" si="170"/>
        <v>0</v>
      </c>
      <c r="T881" s="85">
        <f t="shared" si="171"/>
        <v>89076</v>
      </c>
      <c r="U881" s="80">
        <f t="shared" si="172"/>
        <v>6680.7</v>
      </c>
      <c r="V881" s="85">
        <f t="shared" si="173"/>
        <v>95756.7</v>
      </c>
      <c r="W881" s="81">
        <v>7.4999999999999997E-2</v>
      </c>
      <c r="X881" s="85">
        <f t="shared" si="181"/>
        <v>6680.7</v>
      </c>
      <c r="Y881" s="80">
        <v>2000</v>
      </c>
      <c r="Z881" s="85">
        <f t="shared" si="179"/>
        <v>97756.7</v>
      </c>
      <c r="AA881" s="80" t="str" cm="1">
        <f t="array" ref="AA881">_xlfn.IFS(V881&gt;=150000,"High Cost",V881&gt;=0,"Normal Cost")</f>
        <v>Normal Cost</v>
      </c>
      <c r="AB881" s="85">
        <f t="shared" si="174"/>
        <v>9575.67</v>
      </c>
      <c r="AC881" s="84">
        <f t="shared" si="175"/>
        <v>86181.03</v>
      </c>
      <c r="AD881" s="80" t="str" cm="1">
        <f t="array" ref="AD881">_xlfn.IFS(E881&gt;=60,"Senior ",E881&gt;=18,"Adult",E881&gt;=0,"Child")</f>
        <v>Child</v>
      </c>
      <c r="AE881" s="80" t="str">
        <f t="shared" si="176"/>
        <v>June</v>
      </c>
      <c r="AF881" s="80" t="str">
        <f t="shared" si="177"/>
        <v>00880</v>
      </c>
      <c r="AG881" s="80" t="str">
        <f t="shared" si="178"/>
        <v>Chiamaka-Male</v>
      </c>
      <c r="AH881" s="85">
        <f t="shared" si="180"/>
        <v>112153.55602395827</v>
      </c>
    </row>
    <row r="882" spans="1:34" x14ac:dyDescent="0.3">
      <c r="A882" s="83">
        <v>45859</v>
      </c>
      <c r="B882" s="80" t="s">
        <v>2755</v>
      </c>
      <c r="C882" s="80" t="s">
        <v>1884</v>
      </c>
      <c r="D882" s="80" t="s">
        <v>1831</v>
      </c>
      <c r="E882" s="80">
        <v>82</v>
      </c>
      <c r="F882" s="80" t="s">
        <v>1872</v>
      </c>
      <c r="G882" s="80" t="s">
        <v>1886</v>
      </c>
      <c r="H882" s="80" t="s">
        <v>1887</v>
      </c>
      <c r="I882" s="80" t="s">
        <v>1866</v>
      </c>
      <c r="J882" s="80" t="s">
        <v>1858</v>
      </c>
      <c r="K882" s="80">
        <v>2</v>
      </c>
      <c r="L882" s="85">
        <v>68449</v>
      </c>
      <c r="M882" s="80">
        <v>15</v>
      </c>
      <c r="N882" s="80">
        <v>7.5</v>
      </c>
      <c r="O882" s="80" t="s">
        <v>384</v>
      </c>
      <c r="P882" s="80" t="s">
        <v>1844</v>
      </c>
      <c r="Q882" s="80" t="s">
        <v>649</v>
      </c>
      <c r="R882" s="85">
        <f t="shared" si="169"/>
        <v>136898</v>
      </c>
      <c r="S882" s="85">
        <f t="shared" si="170"/>
        <v>20534.7</v>
      </c>
      <c r="T882" s="85">
        <f t="shared" si="171"/>
        <v>116363.3</v>
      </c>
      <c r="U882" s="80">
        <f t="shared" si="172"/>
        <v>8727.2474999999995</v>
      </c>
      <c r="V882" s="85">
        <f t="shared" si="173"/>
        <v>125090.5475</v>
      </c>
      <c r="W882" s="81">
        <v>7.4999999999999997E-2</v>
      </c>
      <c r="X882" s="85">
        <f t="shared" si="181"/>
        <v>8727.2474999999995</v>
      </c>
      <c r="Y882" s="80">
        <v>2000</v>
      </c>
      <c r="Z882" s="85">
        <f t="shared" si="179"/>
        <v>127090.5475</v>
      </c>
      <c r="AA882" s="80" t="str" cm="1">
        <f t="array" ref="AA882">_xlfn.IFS(V882&gt;=150000,"High Cost",V882&gt;=0,"Normal Cost")</f>
        <v>Normal Cost</v>
      </c>
      <c r="AB882" s="85">
        <f t="shared" si="174"/>
        <v>12509.054750000001</v>
      </c>
      <c r="AC882" s="84">
        <f t="shared" si="175"/>
        <v>112581.49275</v>
      </c>
      <c r="AD882" s="80" t="str" cm="1">
        <f t="array" ref="AD882">_xlfn.IFS(E882&gt;=60,"Senior ",E882&gt;=18,"Adult",E882&gt;=0,"Child")</f>
        <v xml:space="preserve">Senior </v>
      </c>
      <c r="AE882" s="80" t="str">
        <f t="shared" si="176"/>
        <v>July</v>
      </c>
      <c r="AF882" s="80" t="str">
        <f t="shared" si="177"/>
        <v>00881</v>
      </c>
      <c r="AG882" s="80" t="str">
        <f t="shared" si="178"/>
        <v>Kabir-Female</v>
      </c>
      <c r="AH882" s="85">
        <f t="shared" si="180"/>
        <v>112153.55602395827</v>
      </c>
    </row>
    <row r="883" spans="1:34" x14ac:dyDescent="0.3">
      <c r="A883" s="83">
        <v>45869</v>
      </c>
      <c r="B883" s="80" t="s">
        <v>2756</v>
      </c>
      <c r="C883" s="80" t="s">
        <v>1884</v>
      </c>
      <c r="D883" s="80" t="s">
        <v>1831</v>
      </c>
      <c r="E883" s="80">
        <v>72</v>
      </c>
      <c r="F883" s="80" t="s">
        <v>1832</v>
      </c>
      <c r="G883" s="80" t="s">
        <v>1833</v>
      </c>
      <c r="H883" s="80" t="s">
        <v>1834</v>
      </c>
      <c r="I883" s="80" t="s">
        <v>1866</v>
      </c>
      <c r="J883" s="80" t="s">
        <v>1836</v>
      </c>
      <c r="K883" s="80">
        <v>5</v>
      </c>
      <c r="L883" s="85">
        <v>59974</v>
      </c>
      <c r="M883" s="80">
        <v>0</v>
      </c>
      <c r="N883" s="80">
        <v>7.5</v>
      </c>
      <c r="O883" s="80" t="s">
        <v>392</v>
      </c>
      <c r="P883" s="80" t="s">
        <v>1844</v>
      </c>
      <c r="Q883" s="80" t="s">
        <v>636</v>
      </c>
      <c r="R883" s="85">
        <f t="shared" si="169"/>
        <v>299870</v>
      </c>
      <c r="S883" s="85">
        <f t="shared" si="170"/>
        <v>0</v>
      </c>
      <c r="T883" s="85">
        <f t="shared" si="171"/>
        <v>299870</v>
      </c>
      <c r="U883" s="80">
        <f t="shared" si="172"/>
        <v>22490.25</v>
      </c>
      <c r="V883" s="85">
        <f t="shared" si="173"/>
        <v>322360.25</v>
      </c>
      <c r="W883" s="81">
        <v>7.4999999999999997E-2</v>
      </c>
      <c r="X883" s="85">
        <f t="shared" si="181"/>
        <v>22490.25</v>
      </c>
      <c r="Y883" s="80">
        <v>2000</v>
      </c>
      <c r="Z883" s="85">
        <f t="shared" si="179"/>
        <v>324360.25</v>
      </c>
      <c r="AA883" s="80" t="str" cm="1">
        <f t="array" ref="AA883">_xlfn.IFS(V883&gt;=150000,"High Cost",V883&gt;=0,"Normal Cost")</f>
        <v>High Cost</v>
      </c>
      <c r="AB883" s="85">
        <f t="shared" si="174"/>
        <v>32236.025000000001</v>
      </c>
      <c r="AC883" s="84">
        <f t="shared" si="175"/>
        <v>290124.22499999998</v>
      </c>
      <c r="AD883" s="80" t="str" cm="1">
        <f t="array" ref="AD883">_xlfn.IFS(E883&gt;=60,"Senior ",E883&gt;=18,"Adult",E883&gt;=0,"Child")</f>
        <v xml:space="preserve">Senior </v>
      </c>
      <c r="AE883" s="80" t="str">
        <f t="shared" si="176"/>
        <v>July</v>
      </c>
      <c r="AF883" s="80" t="str">
        <f t="shared" si="177"/>
        <v>00882</v>
      </c>
      <c r="AG883" s="80" t="str">
        <f t="shared" si="178"/>
        <v>Kabir-Female</v>
      </c>
      <c r="AH883" s="85">
        <f t="shared" si="180"/>
        <v>112153.55602395827</v>
      </c>
    </row>
    <row r="884" spans="1:34" x14ac:dyDescent="0.3">
      <c r="A884" s="83">
        <v>45864</v>
      </c>
      <c r="B884" s="80" t="s">
        <v>2757</v>
      </c>
      <c r="C884" s="80" t="s">
        <v>1839</v>
      </c>
      <c r="D884" s="80" t="s">
        <v>1831</v>
      </c>
      <c r="E884" s="80">
        <v>84</v>
      </c>
      <c r="F884" s="80" t="s">
        <v>1832</v>
      </c>
      <c r="G884" s="80" t="s">
        <v>1833</v>
      </c>
      <c r="H884" s="80" t="s">
        <v>1834</v>
      </c>
      <c r="I884" s="80" t="s">
        <v>1835</v>
      </c>
      <c r="J884" s="80" t="s">
        <v>1848</v>
      </c>
      <c r="K884" s="80">
        <v>4</v>
      </c>
      <c r="L884" s="85">
        <v>49217</v>
      </c>
      <c r="M884" s="80">
        <v>10</v>
      </c>
      <c r="N884" s="80">
        <v>7.5</v>
      </c>
      <c r="O884" s="80" t="s">
        <v>384</v>
      </c>
      <c r="P884" s="80" t="s">
        <v>1852</v>
      </c>
      <c r="Q884" s="80" t="s">
        <v>643</v>
      </c>
      <c r="R884" s="85">
        <f t="shared" si="169"/>
        <v>196868</v>
      </c>
      <c r="S884" s="85">
        <f t="shared" si="170"/>
        <v>19686.800000000003</v>
      </c>
      <c r="T884" s="85">
        <f t="shared" si="171"/>
        <v>177181.2</v>
      </c>
      <c r="U884" s="80">
        <f t="shared" si="172"/>
        <v>13288.59</v>
      </c>
      <c r="V884" s="85">
        <f t="shared" si="173"/>
        <v>190469.79</v>
      </c>
      <c r="W884" s="81">
        <v>7.4999999999999997E-2</v>
      </c>
      <c r="X884" s="85">
        <f t="shared" si="181"/>
        <v>13288.59</v>
      </c>
      <c r="Y884" s="80">
        <v>2000</v>
      </c>
      <c r="Z884" s="85">
        <f t="shared" si="179"/>
        <v>192469.79</v>
      </c>
      <c r="AA884" s="80" t="str" cm="1">
        <f t="array" ref="AA884">_xlfn.IFS(V884&gt;=150000,"High Cost",V884&gt;=0,"Normal Cost")</f>
        <v>High Cost</v>
      </c>
      <c r="AB884" s="85">
        <f t="shared" si="174"/>
        <v>0</v>
      </c>
      <c r="AC884" s="84">
        <f t="shared" si="175"/>
        <v>190469.79</v>
      </c>
      <c r="AD884" s="80" t="str" cm="1">
        <f t="array" ref="AD884">_xlfn.IFS(E884&gt;=60,"Senior ",E884&gt;=18,"Adult",E884&gt;=0,"Child")</f>
        <v xml:space="preserve">Senior </v>
      </c>
      <c r="AE884" s="80" t="str">
        <f t="shared" si="176"/>
        <v>July</v>
      </c>
      <c r="AF884" s="80" t="str">
        <f t="shared" si="177"/>
        <v>00883</v>
      </c>
      <c r="AG884" s="80" t="str">
        <f t="shared" si="178"/>
        <v>Bello-Female</v>
      </c>
      <c r="AH884" s="85">
        <f t="shared" si="180"/>
        <v>112153.55602395827</v>
      </c>
    </row>
    <row r="885" spans="1:34" x14ac:dyDescent="0.3">
      <c r="A885" s="83">
        <v>45866</v>
      </c>
      <c r="B885" s="80" t="s">
        <v>2758</v>
      </c>
      <c r="C885" s="80" t="s">
        <v>106</v>
      </c>
      <c r="D885" s="80" t="s">
        <v>1847</v>
      </c>
      <c r="E885" s="80">
        <v>43</v>
      </c>
      <c r="F885" s="80" t="s">
        <v>1872</v>
      </c>
      <c r="G885" s="80" t="s">
        <v>1873</v>
      </c>
      <c r="H885" s="80" t="s">
        <v>1874</v>
      </c>
      <c r="I885" s="80" t="s">
        <v>1861</v>
      </c>
      <c r="J885" s="80" t="s">
        <v>1858</v>
      </c>
      <c r="K885" s="80">
        <v>4</v>
      </c>
      <c r="L885" s="85">
        <v>34300</v>
      </c>
      <c r="M885" s="80">
        <v>5</v>
      </c>
      <c r="N885" s="80">
        <v>7.5</v>
      </c>
      <c r="O885" s="80" t="s">
        <v>384</v>
      </c>
      <c r="P885" s="80" t="s">
        <v>1844</v>
      </c>
      <c r="Q885" s="80" t="s">
        <v>649</v>
      </c>
      <c r="R885" s="85">
        <f t="shared" si="169"/>
        <v>137200</v>
      </c>
      <c r="S885" s="85">
        <f t="shared" si="170"/>
        <v>6860</v>
      </c>
      <c r="T885" s="85">
        <f t="shared" si="171"/>
        <v>130340</v>
      </c>
      <c r="U885" s="80">
        <f t="shared" si="172"/>
        <v>9775.5</v>
      </c>
      <c r="V885" s="85">
        <f t="shared" si="173"/>
        <v>140115.5</v>
      </c>
      <c r="W885" s="81">
        <v>7.4999999999999997E-2</v>
      </c>
      <c r="X885" s="85">
        <f t="shared" si="181"/>
        <v>9775.5</v>
      </c>
      <c r="Y885" s="80">
        <v>2000</v>
      </c>
      <c r="Z885" s="85">
        <f t="shared" si="179"/>
        <v>142115.5</v>
      </c>
      <c r="AA885" s="80" t="str" cm="1">
        <f t="array" ref="AA885">_xlfn.IFS(V885&gt;=150000,"High Cost",V885&gt;=0,"Normal Cost")</f>
        <v>Normal Cost</v>
      </c>
      <c r="AB885" s="85">
        <f t="shared" si="174"/>
        <v>14011.550000000001</v>
      </c>
      <c r="AC885" s="84">
        <f t="shared" si="175"/>
        <v>126103.95</v>
      </c>
      <c r="AD885" s="80" t="str" cm="1">
        <f t="array" ref="AD885">_xlfn.IFS(E885&gt;=60,"Senior ",E885&gt;=18,"Adult",E885&gt;=0,"Child")</f>
        <v>Adult</v>
      </c>
      <c r="AE885" s="80" t="str">
        <f t="shared" si="176"/>
        <v>July</v>
      </c>
      <c r="AF885" s="80" t="str">
        <f t="shared" si="177"/>
        <v>00884</v>
      </c>
      <c r="AG885" s="80" t="str">
        <f t="shared" si="178"/>
        <v>Aisha-Male</v>
      </c>
      <c r="AH885" s="85">
        <f t="shared" si="180"/>
        <v>112153.55602395827</v>
      </c>
    </row>
    <row r="886" spans="1:34" x14ac:dyDescent="0.3">
      <c r="A886" s="83">
        <v>45843</v>
      </c>
      <c r="B886" s="80" t="s">
        <v>2759</v>
      </c>
      <c r="C886" s="80" t="s">
        <v>1871</v>
      </c>
      <c r="D886" s="80" t="s">
        <v>1847</v>
      </c>
      <c r="E886" s="80">
        <v>37</v>
      </c>
      <c r="F886" s="80" t="s">
        <v>1855</v>
      </c>
      <c r="G886" s="80" t="s">
        <v>1878</v>
      </c>
      <c r="H886" s="80" t="s">
        <v>1857</v>
      </c>
      <c r="I886" s="80" t="s">
        <v>1861</v>
      </c>
      <c r="J886" s="80" t="s">
        <v>1836</v>
      </c>
      <c r="K886" s="80">
        <v>1</v>
      </c>
      <c r="L886" s="85">
        <v>50717</v>
      </c>
      <c r="M886" s="80">
        <v>15</v>
      </c>
      <c r="N886" s="80">
        <v>7.5</v>
      </c>
      <c r="O886" s="80" t="s">
        <v>392</v>
      </c>
      <c r="P886" s="80" t="s">
        <v>1837</v>
      </c>
      <c r="Q886" s="80" t="s">
        <v>649</v>
      </c>
      <c r="R886" s="85">
        <f t="shared" si="169"/>
        <v>50717</v>
      </c>
      <c r="S886" s="85">
        <f t="shared" si="170"/>
        <v>7607.5499999999993</v>
      </c>
      <c r="T886" s="85">
        <f t="shared" si="171"/>
        <v>43109.45</v>
      </c>
      <c r="U886" s="80">
        <f t="shared" si="172"/>
        <v>3233.2087499999998</v>
      </c>
      <c r="V886" s="85">
        <f t="shared" si="173"/>
        <v>46342.658749999995</v>
      </c>
      <c r="W886" s="81">
        <v>7.4999999999999997E-2</v>
      </c>
      <c r="X886" s="85">
        <f t="shared" si="181"/>
        <v>3233.2087499999998</v>
      </c>
      <c r="Y886" s="80">
        <v>2000</v>
      </c>
      <c r="Z886" s="85">
        <f t="shared" si="179"/>
        <v>48342.658749999995</v>
      </c>
      <c r="AA886" s="80" t="str" cm="1">
        <f t="array" ref="AA886">_xlfn.IFS(V886&gt;=150000,"High Cost",V886&gt;=0,"Normal Cost")</f>
        <v>Normal Cost</v>
      </c>
      <c r="AB886" s="85">
        <f t="shared" si="174"/>
        <v>0</v>
      </c>
      <c r="AC886" s="84">
        <f t="shared" si="175"/>
        <v>46342.658749999995</v>
      </c>
      <c r="AD886" s="80" t="str" cm="1">
        <f t="array" ref="AD886">_xlfn.IFS(E886&gt;=60,"Senior ",E886&gt;=18,"Adult",E886&gt;=0,"Child")</f>
        <v>Adult</v>
      </c>
      <c r="AE886" s="80" t="str">
        <f t="shared" si="176"/>
        <v>July</v>
      </c>
      <c r="AF886" s="80" t="str">
        <f t="shared" si="177"/>
        <v>00885</v>
      </c>
      <c r="AG886" s="80" t="str">
        <f t="shared" si="178"/>
        <v>Farouk-Male</v>
      </c>
      <c r="AH886" s="85">
        <f t="shared" si="180"/>
        <v>112153.55602395827</v>
      </c>
    </row>
    <row r="887" spans="1:34" x14ac:dyDescent="0.3">
      <c r="A887" s="83">
        <v>45842</v>
      </c>
      <c r="B887" s="80" t="s">
        <v>2760</v>
      </c>
      <c r="C887" s="80" t="s">
        <v>1884</v>
      </c>
      <c r="D887" s="80" t="s">
        <v>1831</v>
      </c>
      <c r="E887" s="80">
        <v>48</v>
      </c>
      <c r="F887" s="80" t="s">
        <v>1872</v>
      </c>
      <c r="G887" s="80" t="s">
        <v>1886</v>
      </c>
      <c r="H887" s="80" t="s">
        <v>1887</v>
      </c>
      <c r="I887" s="80" t="s">
        <v>1866</v>
      </c>
      <c r="J887" s="80" t="s">
        <v>1858</v>
      </c>
      <c r="K887" s="80">
        <v>5</v>
      </c>
      <c r="L887" s="85">
        <v>10610</v>
      </c>
      <c r="M887" s="80">
        <v>5</v>
      </c>
      <c r="N887" s="80">
        <v>7.5</v>
      </c>
      <c r="O887" s="80" t="s">
        <v>392</v>
      </c>
      <c r="P887" s="80" t="s">
        <v>1844</v>
      </c>
      <c r="Q887" s="80" t="s">
        <v>636</v>
      </c>
      <c r="R887" s="85">
        <f t="shared" si="169"/>
        <v>53050</v>
      </c>
      <c r="S887" s="85">
        <f t="shared" si="170"/>
        <v>2652.5</v>
      </c>
      <c r="T887" s="85">
        <f t="shared" si="171"/>
        <v>50397.5</v>
      </c>
      <c r="U887" s="80">
        <f t="shared" si="172"/>
        <v>3779.8125</v>
      </c>
      <c r="V887" s="85">
        <f t="shared" si="173"/>
        <v>54177.3125</v>
      </c>
      <c r="W887" s="81">
        <v>7.4999999999999997E-2</v>
      </c>
      <c r="X887" s="85">
        <f t="shared" si="181"/>
        <v>3779.8125</v>
      </c>
      <c r="Y887" s="80">
        <v>2000</v>
      </c>
      <c r="Z887" s="85">
        <f t="shared" si="179"/>
        <v>56177.3125</v>
      </c>
      <c r="AA887" s="80" t="str" cm="1">
        <f t="array" ref="AA887">_xlfn.IFS(V887&gt;=150000,"High Cost",V887&gt;=0,"Normal Cost")</f>
        <v>Normal Cost</v>
      </c>
      <c r="AB887" s="85">
        <f t="shared" si="174"/>
        <v>5417.7312500000007</v>
      </c>
      <c r="AC887" s="84">
        <f t="shared" si="175"/>
        <v>48759.581250000003</v>
      </c>
      <c r="AD887" s="80" t="str" cm="1">
        <f t="array" ref="AD887">_xlfn.IFS(E887&gt;=60,"Senior ",E887&gt;=18,"Adult",E887&gt;=0,"Child")</f>
        <v>Adult</v>
      </c>
      <c r="AE887" s="80" t="str">
        <f t="shared" si="176"/>
        <v>July</v>
      </c>
      <c r="AF887" s="80" t="str">
        <f t="shared" si="177"/>
        <v>00886</v>
      </c>
      <c r="AG887" s="80" t="str">
        <f t="shared" si="178"/>
        <v>Kabir-Female</v>
      </c>
      <c r="AH887" s="85">
        <f t="shared" si="180"/>
        <v>112153.55602395827</v>
      </c>
    </row>
    <row r="888" spans="1:34" x14ac:dyDescent="0.3">
      <c r="A888" s="83">
        <v>45823</v>
      </c>
      <c r="B888" s="80" t="s">
        <v>2761</v>
      </c>
      <c r="C888" s="80" t="s">
        <v>1830</v>
      </c>
      <c r="D888" s="80" t="s">
        <v>1847</v>
      </c>
      <c r="E888" s="80">
        <v>83</v>
      </c>
      <c r="F888" s="80" t="s">
        <v>1855</v>
      </c>
      <c r="G888" s="80" t="s">
        <v>1878</v>
      </c>
      <c r="H888" s="80" t="s">
        <v>1857</v>
      </c>
      <c r="I888" s="80" t="s">
        <v>1866</v>
      </c>
      <c r="J888" s="80" t="s">
        <v>1836</v>
      </c>
      <c r="K888" s="80">
        <v>5</v>
      </c>
      <c r="L888" s="85">
        <v>45483</v>
      </c>
      <c r="M888" s="80">
        <v>15</v>
      </c>
      <c r="N888" s="80">
        <v>7.5</v>
      </c>
      <c r="O888" s="80" t="s">
        <v>372</v>
      </c>
      <c r="P888" s="80" t="s">
        <v>1844</v>
      </c>
      <c r="Q888" s="80" t="s">
        <v>649</v>
      </c>
      <c r="R888" s="85">
        <f t="shared" si="169"/>
        <v>227415</v>
      </c>
      <c r="S888" s="85">
        <f t="shared" si="170"/>
        <v>34112.25</v>
      </c>
      <c r="T888" s="85">
        <f t="shared" si="171"/>
        <v>193302.75</v>
      </c>
      <c r="U888" s="80">
        <f t="shared" si="172"/>
        <v>14497.706249999999</v>
      </c>
      <c r="V888" s="85">
        <f t="shared" si="173"/>
        <v>207800.45624999999</v>
      </c>
      <c r="W888" s="81">
        <v>7.4999999999999997E-2</v>
      </c>
      <c r="X888" s="85">
        <f t="shared" si="181"/>
        <v>14497.706249999999</v>
      </c>
      <c r="Y888" s="80">
        <v>2000</v>
      </c>
      <c r="Z888" s="85">
        <f t="shared" si="179"/>
        <v>209800.45624999999</v>
      </c>
      <c r="AA888" s="80" t="str" cm="1">
        <f t="array" ref="AA888">_xlfn.IFS(V888&gt;=150000,"High Cost",V888&gt;=0,"Normal Cost")</f>
        <v>High Cost</v>
      </c>
      <c r="AB888" s="85">
        <f t="shared" si="174"/>
        <v>20780.045624999999</v>
      </c>
      <c r="AC888" s="84">
        <f t="shared" si="175"/>
        <v>187020.41062499999</v>
      </c>
      <c r="AD888" s="80" t="str" cm="1">
        <f t="array" ref="AD888">_xlfn.IFS(E888&gt;=60,"Senior ",E888&gt;=18,"Adult",E888&gt;=0,"Child")</f>
        <v xml:space="preserve">Senior </v>
      </c>
      <c r="AE888" s="80" t="str">
        <f t="shared" si="176"/>
        <v>June</v>
      </c>
      <c r="AF888" s="80" t="str">
        <f t="shared" si="177"/>
        <v>00887</v>
      </c>
      <c r="AG888" s="80" t="str">
        <f t="shared" si="178"/>
        <v>Joy-Male</v>
      </c>
      <c r="AH888" s="85">
        <f t="shared" si="180"/>
        <v>112153.55602395827</v>
      </c>
    </row>
    <row r="889" spans="1:34" x14ac:dyDescent="0.3">
      <c r="A889" s="83">
        <v>45827</v>
      </c>
      <c r="B889" s="80" t="s">
        <v>2762</v>
      </c>
      <c r="C889" s="80" t="s">
        <v>1871</v>
      </c>
      <c r="D889" s="80" t="s">
        <v>1831</v>
      </c>
      <c r="E889" s="80">
        <v>71</v>
      </c>
      <c r="F889" s="80" t="s">
        <v>1872</v>
      </c>
      <c r="G889" s="80" t="s">
        <v>1886</v>
      </c>
      <c r="H889" s="80" t="s">
        <v>1887</v>
      </c>
      <c r="I889" s="80" t="s">
        <v>1851</v>
      </c>
      <c r="J889" s="80" t="s">
        <v>1848</v>
      </c>
      <c r="K889" s="80">
        <v>4</v>
      </c>
      <c r="L889" s="85">
        <v>46466</v>
      </c>
      <c r="M889" s="80">
        <v>15</v>
      </c>
      <c r="N889" s="80">
        <v>7.5</v>
      </c>
      <c r="O889" s="80" t="s">
        <v>384</v>
      </c>
      <c r="P889" s="80" t="s">
        <v>1844</v>
      </c>
      <c r="Q889" s="80" t="s">
        <v>649</v>
      </c>
      <c r="R889" s="85">
        <f t="shared" si="169"/>
        <v>185864</v>
      </c>
      <c r="S889" s="85">
        <f t="shared" si="170"/>
        <v>27879.599999999999</v>
      </c>
      <c r="T889" s="85">
        <f t="shared" si="171"/>
        <v>157984.4</v>
      </c>
      <c r="U889" s="80">
        <f t="shared" si="172"/>
        <v>11848.83</v>
      </c>
      <c r="V889" s="85">
        <f t="shared" si="173"/>
        <v>169833.22999999998</v>
      </c>
      <c r="W889" s="81">
        <v>7.4999999999999997E-2</v>
      </c>
      <c r="X889" s="85">
        <f t="shared" si="181"/>
        <v>11848.83</v>
      </c>
      <c r="Y889" s="80">
        <v>2000</v>
      </c>
      <c r="Z889" s="85">
        <f t="shared" si="179"/>
        <v>171833.22999999998</v>
      </c>
      <c r="AA889" s="80" t="str" cm="1">
        <f t="array" ref="AA889">_xlfn.IFS(V889&gt;=150000,"High Cost",V889&gt;=0,"Normal Cost")</f>
        <v>High Cost</v>
      </c>
      <c r="AB889" s="85">
        <f t="shared" si="174"/>
        <v>16983.323</v>
      </c>
      <c r="AC889" s="84">
        <f t="shared" si="175"/>
        <v>152849.90699999998</v>
      </c>
      <c r="AD889" s="80" t="str" cm="1">
        <f t="array" ref="AD889">_xlfn.IFS(E889&gt;=60,"Senior ",E889&gt;=18,"Adult",E889&gt;=0,"Child")</f>
        <v xml:space="preserve">Senior </v>
      </c>
      <c r="AE889" s="80" t="str">
        <f t="shared" si="176"/>
        <v>June</v>
      </c>
      <c r="AF889" s="80" t="str">
        <f t="shared" si="177"/>
        <v>00888</v>
      </c>
      <c r="AG889" s="80" t="str">
        <f t="shared" si="178"/>
        <v>Farouk-Female</v>
      </c>
      <c r="AH889" s="85">
        <f t="shared" si="180"/>
        <v>112153.55602395827</v>
      </c>
    </row>
    <row r="890" spans="1:34" x14ac:dyDescent="0.3">
      <c r="A890" s="83">
        <v>45853</v>
      </c>
      <c r="B890" s="80" t="s">
        <v>2763</v>
      </c>
      <c r="C890" s="80" t="s">
        <v>1880</v>
      </c>
      <c r="D890" s="80" t="s">
        <v>1847</v>
      </c>
      <c r="E890" s="80">
        <v>38</v>
      </c>
      <c r="F890" s="80" t="s">
        <v>1855</v>
      </c>
      <c r="G890" s="80" t="s">
        <v>1856</v>
      </c>
      <c r="H890" s="80" t="s">
        <v>1857</v>
      </c>
      <c r="I890" s="80" t="s">
        <v>1851</v>
      </c>
      <c r="J890" s="80" t="s">
        <v>1858</v>
      </c>
      <c r="K890" s="80">
        <v>3</v>
      </c>
      <c r="L890" s="85">
        <v>48967</v>
      </c>
      <c r="M890" s="80">
        <v>5</v>
      </c>
      <c r="N890" s="80">
        <v>7.5</v>
      </c>
      <c r="O890" s="80" t="s">
        <v>392</v>
      </c>
      <c r="P890" s="80" t="s">
        <v>1852</v>
      </c>
      <c r="Q890" s="80" t="s">
        <v>665</v>
      </c>
      <c r="R890" s="85">
        <f t="shared" si="169"/>
        <v>146901</v>
      </c>
      <c r="S890" s="85">
        <f t="shared" si="170"/>
        <v>7345.05</v>
      </c>
      <c r="T890" s="85">
        <f t="shared" si="171"/>
        <v>139555.95000000001</v>
      </c>
      <c r="U890" s="80">
        <f t="shared" si="172"/>
        <v>10466.696250000001</v>
      </c>
      <c r="V890" s="85">
        <f t="shared" si="173"/>
        <v>150022.64625000002</v>
      </c>
      <c r="W890" s="81">
        <v>7.4999999999999997E-2</v>
      </c>
      <c r="X890" s="85">
        <f t="shared" si="181"/>
        <v>10466.696250000001</v>
      </c>
      <c r="Y890" s="80">
        <v>2000</v>
      </c>
      <c r="Z890" s="85">
        <f t="shared" si="179"/>
        <v>152022.64625000002</v>
      </c>
      <c r="AA890" s="80" t="str" cm="1">
        <f t="array" ref="AA890">_xlfn.IFS(V890&gt;=150000,"High Cost",V890&gt;=0,"Normal Cost")</f>
        <v>High Cost</v>
      </c>
      <c r="AB890" s="85">
        <f t="shared" si="174"/>
        <v>0</v>
      </c>
      <c r="AC890" s="84">
        <f t="shared" si="175"/>
        <v>150022.64625000002</v>
      </c>
      <c r="AD890" s="80" t="str" cm="1">
        <f t="array" ref="AD890">_xlfn.IFS(E890&gt;=60,"Senior ",E890&gt;=18,"Adult",E890&gt;=0,"Child")</f>
        <v>Adult</v>
      </c>
      <c r="AE890" s="80" t="str">
        <f t="shared" si="176"/>
        <v>July</v>
      </c>
      <c r="AF890" s="80" t="str">
        <f t="shared" si="177"/>
        <v>00889</v>
      </c>
      <c r="AG890" s="80" t="str">
        <f t="shared" si="178"/>
        <v>Daniel-Male</v>
      </c>
      <c r="AH890" s="85">
        <f t="shared" si="180"/>
        <v>112153.55602395827</v>
      </c>
    </row>
    <row r="891" spans="1:34" x14ac:dyDescent="0.3">
      <c r="A891" s="83">
        <v>45822</v>
      </c>
      <c r="B891" s="80" t="s">
        <v>2764</v>
      </c>
      <c r="C891" s="80" t="s">
        <v>1877</v>
      </c>
      <c r="D891" s="80" t="s">
        <v>1831</v>
      </c>
      <c r="E891" s="80">
        <v>14</v>
      </c>
      <c r="F891" s="80" t="s">
        <v>1840</v>
      </c>
      <c r="G891" s="80" t="s">
        <v>1890</v>
      </c>
      <c r="H891" s="80" t="s">
        <v>1891</v>
      </c>
      <c r="I891" s="80" t="s">
        <v>1843</v>
      </c>
      <c r="J891" s="80" t="s">
        <v>1848</v>
      </c>
      <c r="K891" s="80">
        <v>2</v>
      </c>
      <c r="L891" s="85">
        <v>12875</v>
      </c>
      <c r="M891" s="80">
        <v>10</v>
      </c>
      <c r="N891" s="80">
        <v>7.5</v>
      </c>
      <c r="O891" s="80" t="s">
        <v>372</v>
      </c>
      <c r="P891" s="80" t="s">
        <v>1852</v>
      </c>
      <c r="Q891" s="80" t="s">
        <v>643</v>
      </c>
      <c r="R891" s="85">
        <f t="shared" si="169"/>
        <v>25750</v>
      </c>
      <c r="S891" s="85">
        <f t="shared" si="170"/>
        <v>2575</v>
      </c>
      <c r="T891" s="85">
        <f t="shared" si="171"/>
        <v>23175</v>
      </c>
      <c r="U891" s="80">
        <f t="shared" si="172"/>
        <v>1738.125</v>
      </c>
      <c r="V891" s="85">
        <f t="shared" si="173"/>
        <v>24913.125</v>
      </c>
      <c r="W891" s="81">
        <v>7.4999999999999997E-2</v>
      </c>
      <c r="X891" s="85">
        <f t="shared" si="181"/>
        <v>1738.125</v>
      </c>
      <c r="Y891" s="80">
        <v>2000</v>
      </c>
      <c r="Z891" s="85">
        <f t="shared" si="179"/>
        <v>26913.125</v>
      </c>
      <c r="AA891" s="80" t="str" cm="1">
        <f t="array" ref="AA891">_xlfn.IFS(V891&gt;=150000,"High Cost",V891&gt;=0,"Normal Cost")</f>
        <v>Normal Cost</v>
      </c>
      <c r="AB891" s="85">
        <f t="shared" si="174"/>
        <v>0</v>
      </c>
      <c r="AC891" s="84">
        <f t="shared" si="175"/>
        <v>24913.125</v>
      </c>
      <c r="AD891" s="80" t="str" cm="1">
        <f t="array" ref="AD891">_xlfn.IFS(E891&gt;=60,"Senior ",E891&gt;=18,"Adult",E891&gt;=0,"Child")</f>
        <v>Child</v>
      </c>
      <c r="AE891" s="80" t="str">
        <f t="shared" si="176"/>
        <v>June</v>
      </c>
      <c r="AF891" s="80" t="str">
        <f t="shared" si="177"/>
        <v>00890</v>
      </c>
      <c r="AG891" s="80" t="str">
        <f t="shared" si="178"/>
        <v>Chiamaka-Female</v>
      </c>
      <c r="AH891" s="85">
        <f t="shared" si="180"/>
        <v>112153.55602395827</v>
      </c>
    </row>
    <row r="892" spans="1:34" x14ac:dyDescent="0.3">
      <c r="A892" s="83">
        <v>45821</v>
      </c>
      <c r="B892" s="80" t="s">
        <v>2765</v>
      </c>
      <c r="C892" s="80" t="s">
        <v>1839</v>
      </c>
      <c r="D892" s="80" t="s">
        <v>1847</v>
      </c>
      <c r="E892" s="80">
        <v>53</v>
      </c>
      <c r="F892" s="80" t="s">
        <v>1864</v>
      </c>
      <c r="G892" s="80" t="s">
        <v>1868</v>
      </c>
      <c r="H892" s="80" t="s">
        <v>1869</v>
      </c>
      <c r="I892" s="80" t="s">
        <v>1851</v>
      </c>
      <c r="J892" s="80" t="s">
        <v>1848</v>
      </c>
      <c r="K892" s="80">
        <v>4</v>
      </c>
      <c r="L892" s="85">
        <v>2101</v>
      </c>
      <c r="M892" s="80">
        <v>10</v>
      </c>
      <c r="N892" s="80">
        <v>7.5</v>
      </c>
      <c r="O892" s="80" t="s">
        <v>372</v>
      </c>
      <c r="P892" s="80" t="s">
        <v>1837</v>
      </c>
      <c r="Q892" s="80" t="s">
        <v>665</v>
      </c>
      <c r="R892" s="85">
        <f t="shared" si="169"/>
        <v>8404</v>
      </c>
      <c r="S892" s="85">
        <f t="shared" si="170"/>
        <v>840.40000000000009</v>
      </c>
      <c r="T892" s="85">
        <f t="shared" si="171"/>
        <v>7563.6</v>
      </c>
      <c r="U892" s="80">
        <f t="shared" si="172"/>
        <v>567.27</v>
      </c>
      <c r="V892" s="85">
        <f t="shared" si="173"/>
        <v>8130.8700000000008</v>
      </c>
      <c r="W892" s="81">
        <v>7.4999999999999997E-2</v>
      </c>
      <c r="X892" s="85">
        <f t="shared" si="181"/>
        <v>567.27</v>
      </c>
      <c r="Y892" s="80">
        <v>2000</v>
      </c>
      <c r="Z892" s="85">
        <f t="shared" si="179"/>
        <v>10130.870000000001</v>
      </c>
      <c r="AA892" s="80" t="str" cm="1">
        <f t="array" ref="AA892">_xlfn.IFS(V892&gt;=150000,"High Cost",V892&gt;=0,"Normal Cost")</f>
        <v>Normal Cost</v>
      </c>
      <c r="AB892" s="85">
        <f t="shared" si="174"/>
        <v>0</v>
      </c>
      <c r="AC892" s="84">
        <f t="shared" si="175"/>
        <v>8130.8700000000008</v>
      </c>
      <c r="AD892" s="80" t="str" cm="1">
        <f t="array" ref="AD892">_xlfn.IFS(E892&gt;=60,"Senior ",E892&gt;=18,"Adult",E892&gt;=0,"Child")</f>
        <v>Adult</v>
      </c>
      <c r="AE892" s="80" t="str">
        <f t="shared" si="176"/>
        <v>June</v>
      </c>
      <c r="AF892" s="80" t="str">
        <f t="shared" si="177"/>
        <v>00891</v>
      </c>
      <c r="AG892" s="80" t="str">
        <f t="shared" si="178"/>
        <v>Bello-Male</v>
      </c>
      <c r="AH892" s="85">
        <f t="shared" si="180"/>
        <v>112153.55602395827</v>
      </c>
    </row>
    <row r="893" spans="1:34" x14ac:dyDescent="0.3">
      <c r="A893" s="83">
        <v>45852</v>
      </c>
      <c r="B893" s="80" t="s">
        <v>2766</v>
      </c>
      <c r="C893" s="80" t="s">
        <v>1880</v>
      </c>
      <c r="D893" s="80" t="s">
        <v>1831</v>
      </c>
      <c r="E893" s="80">
        <v>75</v>
      </c>
      <c r="F893" s="80" t="s">
        <v>1832</v>
      </c>
      <c r="G893" s="80" t="s">
        <v>1860</v>
      </c>
      <c r="H893" s="80" t="s">
        <v>1834</v>
      </c>
      <c r="I893" s="80" t="s">
        <v>1851</v>
      </c>
      <c r="J893" s="80" t="s">
        <v>1848</v>
      </c>
      <c r="K893" s="80">
        <v>4</v>
      </c>
      <c r="L893" s="85">
        <v>12083</v>
      </c>
      <c r="M893" s="80">
        <v>0</v>
      </c>
      <c r="N893" s="80">
        <v>7.5</v>
      </c>
      <c r="O893" s="80" t="s">
        <v>392</v>
      </c>
      <c r="P893" s="80" t="s">
        <v>1852</v>
      </c>
      <c r="Q893" s="80" t="s">
        <v>649</v>
      </c>
      <c r="R893" s="85">
        <f t="shared" si="169"/>
        <v>48332</v>
      </c>
      <c r="S893" s="85">
        <f t="shared" si="170"/>
        <v>0</v>
      </c>
      <c r="T893" s="85">
        <f t="shared" si="171"/>
        <v>48332</v>
      </c>
      <c r="U893" s="80">
        <f t="shared" si="172"/>
        <v>3624.9</v>
      </c>
      <c r="V893" s="85">
        <f t="shared" si="173"/>
        <v>51956.9</v>
      </c>
      <c r="W893" s="81">
        <v>7.4999999999999997E-2</v>
      </c>
      <c r="X893" s="85">
        <f t="shared" si="181"/>
        <v>3624.9</v>
      </c>
      <c r="Y893" s="80">
        <v>2000</v>
      </c>
      <c r="Z893" s="85">
        <f t="shared" si="179"/>
        <v>53956.9</v>
      </c>
      <c r="AA893" s="80" t="str" cm="1">
        <f t="array" ref="AA893">_xlfn.IFS(V893&gt;=150000,"High Cost",V893&gt;=0,"Normal Cost")</f>
        <v>Normal Cost</v>
      </c>
      <c r="AB893" s="85">
        <f t="shared" si="174"/>
        <v>0</v>
      </c>
      <c r="AC893" s="84">
        <f t="shared" si="175"/>
        <v>51956.9</v>
      </c>
      <c r="AD893" s="80" t="str" cm="1">
        <f t="array" ref="AD893">_xlfn.IFS(E893&gt;=60,"Senior ",E893&gt;=18,"Adult",E893&gt;=0,"Child")</f>
        <v xml:space="preserve">Senior </v>
      </c>
      <c r="AE893" s="80" t="str">
        <f t="shared" si="176"/>
        <v>July</v>
      </c>
      <c r="AF893" s="80" t="str">
        <f t="shared" si="177"/>
        <v>00892</v>
      </c>
      <c r="AG893" s="80" t="str">
        <f t="shared" si="178"/>
        <v>Daniel-Female</v>
      </c>
      <c r="AH893" s="85">
        <f t="shared" si="180"/>
        <v>112153.55602395827</v>
      </c>
    </row>
    <row r="894" spans="1:34" x14ac:dyDescent="0.3">
      <c r="A894" s="83">
        <v>45836</v>
      </c>
      <c r="B894" s="80" t="s">
        <v>2767</v>
      </c>
      <c r="C894" s="80" t="s">
        <v>106</v>
      </c>
      <c r="D894" s="80" t="s">
        <v>1847</v>
      </c>
      <c r="E894" s="80">
        <v>71</v>
      </c>
      <c r="F894" s="80" t="s">
        <v>1840</v>
      </c>
      <c r="G894" s="80" t="s">
        <v>1841</v>
      </c>
      <c r="H894" s="80" t="s">
        <v>1842</v>
      </c>
      <c r="I894" s="80" t="s">
        <v>1861</v>
      </c>
      <c r="J894" s="80" t="s">
        <v>1848</v>
      </c>
      <c r="K894" s="80">
        <v>1</v>
      </c>
      <c r="L894" s="85">
        <v>40058</v>
      </c>
      <c r="M894" s="80">
        <v>10</v>
      </c>
      <c r="N894" s="80">
        <v>7.5</v>
      </c>
      <c r="O894" s="80" t="s">
        <v>372</v>
      </c>
      <c r="P894" s="80" t="s">
        <v>1844</v>
      </c>
      <c r="Q894" s="80" t="s">
        <v>649</v>
      </c>
      <c r="R894" s="85">
        <f t="shared" si="169"/>
        <v>40058</v>
      </c>
      <c r="S894" s="85">
        <f t="shared" si="170"/>
        <v>4005.8</v>
      </c>
      <c r="T894" s="85">
        <f t="shared" si="171"/>
        <v>36052.199999999997</v>
      </c>
      <c r="U894" s="80">
        <f t="shared" si="172"/>
        <v>2703.9149999999995</v>
      </c>
      <c r="V894" s="85">
        <f t="shared" si="173"/>
        <v>38756.114999999998</v>
      </c>
      <c r="W894" s="81">
        <v>7.4999999999999997E-2</v>
      </c>
      <c r="X894" s="85">
        <f t="shared" si="181"/>
        <v>2703.9149999999995</v>
      </c>
      <c r="Y894" s="80">
        <v>2000</v>
      </c>
      <c r="Z894" s="85">
        <f t="shared" si="179"/>
        <v>40756.114999999998</v>
      </c>
      <c r="AA894" s="80" t="str" cm="1">
        <f t="array" ref="AA894">_xlfn.IFS(V894&gt;=150000,"High Cost",V894&gt;=0,"Normal Cost")</f>
        <v>Normal Cost</v>
      </c>
      <c r="AB894" s="85">
        <f t="shared" si="174"/>
        <v>3875.6115</v>
      </c>
      <c r="AC894" s="84">
        <f t="shared" si="175"/>
        <v>34880.503499999999</v>
      </c>
      <c r="AD894" s="80" t="str" cm="1">
        <f t="array" ref="AD894">_xlfn.IFS(E894&gt;=60,"Senior ",E894&gt;=18,"Adult",E894&gt;=0,"Child")</f>
        <v xml:space="preserve">Senior </v>
      </c>
      <c r="AE894" s="80" t="str">
        <f t="shared" si="176"/>
        <v>June</v>
      </c>
      <c r="AF894" s="80" t="str">
        <f t="shared" si="177"/>
        <v>00893</v>
      </c>
      <c r="AG894" s="80" t="str">
        <f t="shared" si="178"/>
        <v>Aisha-Male</v>
      </c>
      <c r="AH894" s="85">
        <f t="shared" si="180"/>
        <v>112153.55602395827</v>
      </c>
    </row>
    <row r="895" spans="1:34" x14ac:dyDescent="0.3">
      <c r="A895" s="83">
        <v>45812</v>
      </c>
      <c r="B895" s="80" t="s">
        <v>2768</v>
      </c>
      <c r="C895" s="80" t="s">
        <v>1846</v>
      </c>
      <c r="D895" s="80" t="s">
        <v>1831</v>
      </c>
      <c r="E895" s="80">
        <v>84</v>
      </c>
      <c r="F895" s="80" t="s">
        <v>1848</v>
      </c>
      <c r="G895" s="80" t="s">
        <v>1849</v>
      </c>
      <c r="H895" s="80" t="s">
        <v>1850</v>
      </c>
      <c r="I895" s="80" t="s">
        <v>1866</v>
      </c>
      <c r="J895" s="80" t="s">
        <v>1848</v>
      </c>
      <c r="K895" s="80">
        <v>4</v>
      </c>
      <c r="L895" s="85">
        <v>41480</v>
      </c>
      <c r="M895" s="80">
        <v>0</v>
      </c>
      <c r="N895" s="80">
        <v>7.5</v>
      </c>
      <c r="O895" s="80" t="s">
        <v>384</v>
      </c>
      <c r="P895" s="80" t="s">
        <v>1837</v>
      </c>
      <c r="Q895" s="80" t="s">
        <v>636</v>
      </c>
      <c r="R895" s="85">
        <f t="shared" si="169"/>
        <v>165920</v>
      </c>
      <c r="S895" s="85">
        <f t="shared" si="170"/>
        <v>0</v>
      </c>
      <c r="T895" s="85">
        <f t="shared" si="171"/>
        <v>165920</v>
      </c>
      <c r="U895" s="80">
        <f t="shared" si="172"/>
        <v>12444</v>
      </c>
      <c r="V895" s="85">
        <f t="shared" si="173"/>
        <v>178364</v>
      </c>
      <c r="W895" s="81">
        <v>7.4999999999999997E-2</v>
      </c>
      <c r="X895" s="85">
        <f t="shared" si="181"/>
        <v>12444</v>
      </c>
      <c r="Y895" s="80">
        <v>2000</v>
      </c>
      <c r="Z895" s="85">
        <f t="shared" si="179"/>
        <v>180364</v>
      </c>
      <c r="AA895" s="80" t="str" cm="1">
        <f t="array" ref="AA895">_xlfn.IFS(V895&gt;=150000,"High Cost",V895&gt;=0,"Normal Cost")</f>
        <v>High Cost</v>
      </c>
      <c r="AB895" s="85">
        <f t="shared" si="174"/>
        <v>0</v>
      </c>
      <c r="AC895" s="84">
        <f t="shared" si="175"/>
        <v>178364</v>
      </c>
      <c r="AD895" s="80" t="str" cm="1">
        <f t="array" ref="AD895">_xlfn.IFS(E895&gt;=60,"Senior ",E895&gt;=18,"Adult",E895&gt;=0,"Child")</f>
        <v xml:space="preserve">Senior </v>
      </c>
      <c r="AE895" s="80" t="str">
        <f t="shared" si="176"/>
        <v>June</v>
      </c>
      <c r="AF895" s="80" t="str">
        <f t="shared" si="177"/>
        <v>00894</v>
      </c>
      <c r="AG895" s="80" t="str">
        <f t="shared" si="178"/>
        <v>Hauwa-Female</v>
      </c>
      <c r="AH895" s="85">
        <f t="shared" si="180"/>
        <v>112153.55602395827</v>
      </c>
    </row>
    <row r="896" spans="1:34" x14ac:dyDescent="0.3">
      <c r="A896" s="83">
        <v>45820</v>
      </c>
      <c r="B896" s="80" t="s">
        <v>2769</v>
      </c>
      <c r="C896" s="80" t="s">
        <v>1871</v>
      </c>
      <c r="D896" s="80" t="s">
        <v>1831</v>
      </c>
      <c r="E896" s="80">
        <v>5</v>
      </c>
      <c r="F896" s="80" t="s">
        <v>1832</v>
      </c>
      <c r="G896" s="80" t="s">
        <v>1833</v>
      </c>
      <c r="H896" s="80" t="s">
        <v>1834</v>
      </c>
      <c r="I896" s="80" t="s">
        <v>1835</v>
      </c>
      <c r="J896" s="80" t="s">
        <v>1858</v>
      </c>
      <c r="K896" s="80">
        <v>3</v>
      </c>
      <c r="L896" s="85">
        <v>48378</v>
      </c>
      <c r="M896" s="80">
        <v>5</v>
      </c>
      <c r="N896" s="80">
        <v>7.5</v>
      </c>
      <c r="O896" s="80" t="s">
        <v>392</v>
      </c>
      <c r="P896" s="80" t="s">
        <v>1852</v>
      </c>
      <c r="Q896" s="80" t="s">
        <v>649</v>
      </c>
      <c r="R896" s="85">
        <f t="shared" si="169"/>
        <v>145134</v>
      </c>
      <c r="S896" s="85">
        <f t="shared" si="170"/>
        <v>7256.7000000000007</v>
      </c>
      <c r="T896" s="85">
        <f t="shared" si="171"/>
        <v>137877.29999999999</v>
      </c>
      <c r="U896" s="80">
        <f t="shared" si="172"/>
        <v>10340.797499999999</v>
      </c>
      <c r="V896" s="85">
        <f t="shared" si="173"/>
        <v>148218.09749999997</v>
      </c>
      <c r="W896" s="81">
        <v>7.4999999999999997E-2</v>
      </c>
      <c r="X896" s="85">
        <f t="shared" si="181"/>
        <v>10340.797499999999</v>
      </c>
      <c r="Y896" s="80">
        <v>2000</v>
      </c>
      <c r="Z896" s="85">
        <f t="shared" si="179"/>
        <v>150218.09749999997</v>
      </c>
      <c r="AA896" s="80" t="str" cm="1">
        <f t="array" ref="AA896">_xlfn.IFS(V896&gt;=150000,"High Cost",V896&gt;=0,"Normal Cost")</f>
        <v>Normal Cost</v>
      </c>
      <c r="AB896" s="85">
        <f t="shared" si="174"/>
        <v>0</v>
      </c>
      <c r="AC896" s="84">
        <f t="shared" si="175"/>
        <v>148218.09749999997</v>
      </c>
      <c r="AD896" s="80" t="str" cm="1">
        <f t="array" ref="AD896">_xlfn.IFS(E896&gt;=60,"Senior ",E896&gt;=18,"Adult",E896&gt;=0,"Child")</f>
        <v>Child</v>
      </c>
      <c r="AE896" s="80" t="str">
        <f t="shared" si="176"/>
        <v>June</v>
      </c>
      <c r="AF896" s="80" t="str">
        <f t="shared" si="177"/>
        <v>00895</v>
      </c>
      <c r="AG896" s="80" t="str">
        <f t="shared" si="178"/>
        <v>Farouk-Female</v>
      </c>
      <c r="AH896" s="85">
        <f t="shared" si="180"/>
        <v>112153.55602395827</v>
      </c>
    </row>
    <row r="897" spans="1:34" x14ac:dyDescent="0.3">
      <c r="A897" s="83">
        <v>45837</v>
      </c>
      <c r="B897" s="80" t="s">
        <v>2770</v>
      </c>
      <c r="C897" s="80" t="s">
        <v>1871</v>
      </c>
      <c r="D897" s="80" t="s">
        <v>1831</v>
      </c>
      <c r="E897" s="80">
        <v>51</v>
      </c>
      <c r="F897" s="80" t="s">
        <v>1855</v>
      </c>
      <c r="G897" s="80" t="s">
        <v>1856</v>
      </c>
      <c r="H897" s="80" t="s">
        <v>1857</v>
      </c>
      <c r="I897" s="80" t="s">
        <v>1851</v>
      </c>
      <c r="J897" s="80" t="s">
        <v>1848</v>
      </c>
      <c r="K897" s="80">
        <v>1</v>
      </c>
      <c r="L897" s="85">
        <v>3436</v>
      </c>
      <c r="M897" s="80">
        <v>0</v>
      </c>
      <c r="N897" s="80">
        <v>7.5</v>
      </c>
      <c r="O897" s="80" t="s">
        <v>392</v>
      </c>
      <c r="P897" s="80" t="s">
        <v>1852</v>
      </c>
      <c r="Q897" s="80" t="s">
        <v>636</v>
      </c>
      <c r="R897" s="85">
        <f t="shared" si="169"/>
        <v>3436</v>
      </c>
      <c r="S897" s="85">
        <f t="shared" si="170"/>
        <v>0</v>
      </c>
      <c r="T897" s="85">
        <f t="shared" si="171"/>
        <v>3436</v>
      </c>
      <c r="U897" s="80">
        <f t="shared" si="172"/>
        <v>257.7</v>
      </c>
      <c r="V897" s="85">
        <f t="shared" si="173"/>
        <v>3693.7</v>
      </c>
      <c r="W897" s="81">
        <v>7.4999999999999997E-2</v>
      </c>
      <c r="X897" s="85">
        <f t="shared" si="181"/>
        <v>257.7</v>
      </c>
      <c r="Y897" s="80">
        <v>2000</v>
      </c>
      <c r="Z897" s="85">
        <f t="shared" si="179"/>
        <v>5693.7</v>
      </c>
      <c r="AA897" s="80" t="str" cm="1">
        <f t="array" ref="AA897">_xlfn.IFS(V897&gt;=150000,"High Cost",V897&gt;=0,"Normal Cost")</f>
        <v>Normal Cost</v>
      </c>
      <c r="AB897" s="85">
        <f t="shared" si="174"/>
        <v>0</v>
      </c>
      <c r="AC897" s="84">
        <f t="shared" si="175"/>
        <v>3693.7</v>
      </c>
      <c r="AD897" s="80" t="str" cm="1">
        <f t="array" ref="AD897">_xlfn.IFS(E897&gt;=60,"Senior ",E897&gt;=18,"Adult",E897&gt;=0,"Child")</f>
        <v>Adult</v>
      </c>
      <c r="AE897" s="80" t="str">
        <f t="shared" si="176"/>
        <v>June</v>
      </c>
      <c r="AF897" s="80" t="str">
        <f t="shared" si="177"/>
        <v>00896</v>
      </c>
      <c r="AG897" s="80" t="str">
        <f t="shared" si="178"/>
        <v>Farouk-Female</v>
      </c>
      <c r="AH897" s="85">
        <f t="shared" si="180"/>
        <v>112153.55602395827</v>
      </c>
    </row>
    <row r="898" spans="1:34" x14ac:dyDescent="0.3">
      <c r="A898" s="83">
        <v>45843</v>
      </c>
      <c r="B898" s="80" t="s">
        <v>2771</v>
      </c>
      <c r="C898" s="80" t="s">
        <v>1863</v>
      </c>
      <c r="D898" s="80" t="s">
        <v>1847</v>
      </c>
      <c r="E898" s="80">
        <v>14</v>
      </c>
      <c r="F898" s="80" t="s">
        <v>1872</v>
      </c>
      <c r="G898" s="80" t="s">
        <v>1886</v>
      </c>
      <c r="H898" s="80" t="s">
        <v>1887</v>
      </c>
      <c r="I898" s="80" t="s">
        <v>1843</v>
      </c>
      <c r="J898" s="80" t="s">
        <v>1858</v>
      </c>
      <c r="K898" s="80">
        <v>2</v>
      </c>
      <c r="L898" s="85">
        <v>30993</v>
      </c>
      <c r="M898" s="80">
        <v>10</v>
      </c>
      <c r="N898" s="80">
        <v>7.5</v>
      </c>
      <c r="O898" s="80" t="s">
        <v>384</v>
      </c>
      <c r="P898" s="80" t="s">
        <v>1837</v>
      </c>
      <c r="Q898" s="80" t="s">
        <v>665</v>
      </c>
      <c r="R898" s="85">
        <f t="shared" ref="R898:R961" si="182">SUM(K898*L898)</f>
        <v>61986</v>
      </c>
      <c r="S898" s="85">
        <f t="shared" ref="S898:S961" si="183">SUM(R898*M898%)</f>
        <v>6198.6</v>
      </c>
      <c r="T898" s="85">
        <f t="shared" ref="T898:T961" si="184">SUM(R898-S898)</f>
        <v>55787.4</v>
      </c>
      <c r="U898" s="80">
        <f t="shared" ref="U898:U961" si="185">SUM(T898*N898%)</f>
        <v>4184.0550000000003</v>
      </c>
      <c r="V898" s="85">
        <f t="shared" ref="V898:V961" si="186">SUM(T898+U898)</f>
        <v>59971.455000000002</v>
      </c>
      <c r="W898" s="81">
        <v>7.4999999999999997E-2</v>
      </c>
      <c r="X898" s="85">
        <f t="shared" si="181"/>
        <v>4184.0550000000003</v>
      </c>
      <c r="Y898" s="80">
        <v>2000</v>
      </c>
      <c r="Z898" s="85">
        <f t="shared" si="179"/>
        <v>61971.455000000002</v>
      </c>
      <c r="AA898" s="80" t="str" cm="1">
        <f t="array" ref="AA898">_xlfn.IFS(V898&gt;=150000,"High Cost",V898&gt;=0,"Normal Cost")</f>
        <v>Normal Cost</v>
      </c>
      <c r="AB898" s="85">
        <f t="shared" ref="AB898:AB961" si="187">IF(P898="NHIS",10%*V898,0)</f>
        <v>0</v>
      </c>
      <c r="AC898" s="84">
        <f t="shared" ref="AC898:AC961" si="188">SUM(V898-AB898)</f>
        <v>59971.455000000002</v>
      </c>
      <c r="AD898" s="80" t="str" cm="1">
        <f t="array" ref="AD898">_xlfn.IFS(E898&gt;=60,"Senior ",E898&gt;=18,"Adult",E898&gt;=0,"Child")</f>
        <v>Child</v>
      </c>
      <c r="AE898" s="80" t="str">
        <f t="shared" ref="AE898:AE961" si="189">TEXT(A898,"mmmm")</f>
        <v>July</v>
      </c>
      <c r="AF898" s="80" t="str">
        <f t="shared" ref="AF898:AF961" si="190">RIGHT(B898,5)</f>
        <v>00897</v>
      </c>
      <c r="AG898" s="80" t="str">
        <f t="shared" ref="AG898:AG961" si="191">_xlfn.CONCAT(C898,"-",D898)</f>
        <v>Esther-Male</v>
      </c>
      <c r="AH898" s="85">
        <f t="shared" si="180"/>
        <v>112153.55602395827</v>
      </c>
    </row>
    <row r="899" spans="1:34" x14ac:dyDescent="0.3">
      <c r="A899" s="83">
        <v>45836</v>
      </c>
      <c r="B899" s="80" t="s">
        <v>2772</v>
      </c>
      <c r="C899" s="80" t="s">
        <v>1882</v>
      </c>
      <c r="D899" s="80" t="s">
        <v>1831</v>
      </c>
      <c r="E899" s="80">
        <v>12</v>
      </c>
      <c r="F899" s="80" t="s">
        <v>1832</v>
      </c>
      <c r="G899" s="80" t="s">
        <v>1833</v>
      </c>
      <c r="H899" s="80" t="s">
        <v>1834</v>
      </c>
      <c r="I899" s="80" t="s">
        <v>1861</v>
      </c>
      <c r="J899" s="80" t="s">
        <v>1836</v>
      </c>
      <c r="K899" s="80">
        <v>3</v>
      </c>
      <c r="L899" s="85">
        <v>70947</v>
      </c>
      <c r="M899" s="80">
        <v>10</v>
      </c>
      <c r="N899" s="80">
        <v>7.5</v>
      </c>
      <c r="O899" s="80" t="s">
        <v>392</v>
      </c>
      <c r="P899" s="80" t="s">
        <v>1852</v>
      </c>
      <c r="Q899" s="80" t="s">
        <v>643</v>
      </c>
      <c r="R899" s="85">
        <f t="shared" si="182"/>
        <v>212841</v>
      </c>
      <c r="S899" s="85">
        <f t="shared" si="183"/>
        <v>21284.100000000002</v>
      </c>
      <c r="T899" s="85">
        <f t="shared" si="184"/>
        <v>191556.9</v>
      </c>
      <c r="U899" s="80">
        <f t="shared" si="185"/>
        <v>14366.7675</v>
      </c>
      <c r="V899" s="85">
        <f t="shared" si="186"/>
        <v>205923.66749999998</v>
      </c>
      <c r="W899" s="81">
        <v>7.4999999999999997E-2</v>
      </c>
      <c r="X899" s="85">
        <f t="shared" si="181"/>
        <v>14366.7675</v>
      </c>
      <c r="Y899" s="80">
        <v>2000</v>
      </c>
      <c r="Z899" s="85">
        <f t="shared" ref="Z899:Z962" si="192">$Y$4+V899</f>
        <v>207923.66749999998</v>
      </c>
      <c r="AA899" s="80" t="str" cm="1">
        <f t="array" ref="AA899">_xlfn.IFS(V899&gt;=150000,"High Cost",V899&gt;=0,"Normal Cost")</f>
        <v>High Cost</v>
      </c>
      <c r="AB899" s="85">
        <f t="shared" si="187"/>
        <v>0</v>
      </c>
      <c r="AC899" s="84">
        <f t="shared" si="188"/>
        <v>205923.66749999998</v>
      </c>
      <c r="AD899" s="80" t="str" cm="1">
        <f t="array" ref="AD899">_xlfn.IFS(E899&gt;=60,"Senior ",E899&gt;=18,"Adult",E899&gt;=0,"Child")</f>
        <v>Child</v>
      </c>
      <c r="AE899" s="80" t="str">
        <f t="shared" si="189"/>
        <v>June</v>
      </c>
      <c r="AF899" s="80" t="str">
        <f t="shared" si="190"/>
        <v>00898</v>
      </c>
      <c r="AG899" s="80" t="str">
        <f t="shared" si="191"/>
        <v>Ifeanyi-Female</v>
      </c>
      <c r="AH899" s="85">
        <f t="shared" ref="AH899:AH962" si="193">SUM(Z:Z)/1200</f>
        <v>112153.55602395827</v>
      </c>
    </row>
    <row r="900" spans="1:34" x14ac:dyDescent="0.3">
      <c r="A900" s="83">
        <v>45844</v>
      </c>
      <c r="B900" s="80" t="s">
        <v>2773</v>
      </c>
      <c r="C900" s="80" t="s">
        <v>1871</v>
      </c>
      <c r="D900" s="80" t="s">
        <v>1847</v>
      </c>
      <c r="E900" s="80">
        <v>59</v>
      </c>
      <c r="F900" s="80" t="s">
        <v>1872</v>
      </c>
      <c r="G900" s="80" t="s">
        <v>1873</v>
      </c>
      <c r="H900" s="80" t="s">
        <v>1874</v>
      </c>
      <c r="I900" s="80" t="s">
        <v>1866</v>
      </c>
      <c r="J900" s="80" t="s">
        <v>1836</v>
      </c>
      <c r="K900" s="80">
        <v>1</v>
      </c>
      <c r="L900" s="85">
        <v>72622</v>
      </c>
      <c r="M900" s="80">
        <v>5</v>
      </c>
      <c r="N900" s="80">
        <v>7.5</v>
      </c>
      <c r="O900" s="80" t="s">
        <v>392</v>
      </c>
      <c r="P900" s="80" t="s">
        <v>1837</v>
      </c>
      <c r="Q900" s="80" t="s">
        <v>643</v>
      </c>
      <c r="R900" s="85">
        <f t="shared" si="182"/>
        <v>72622</v>
      </c>
      <c r="S900" s="85">
        <f t="shared" si="183"/>
        <v>3631.1000000000004</v>
      </c>
      <c r="T900" s="85">
        <f t="shared" si="184"/>
        <v>68990.899999999994</v>
      </c>
      <c r="U900" s="80">
        <f t="shared" si="185"/>
        <v>5174.3174999999992</v>
      </c>
      <c r="V900" s="85">
        <f t="shared" si="186"/>
        <v>74165.217499999999</v>
      </c>
      <c r="W900" s="81">
        <v>7.4999999999999997E-2</v>
      </c>
      <c r="X900" s="85">
        <f t="shared" ref="X900:X963" si="194">$W$4*T900</f>
        <v>5174.3174999999992</v>
      </c>
      <c r="Y900" s="80">
        <v>2000</v>
      </c>
      <c r="Z900" s="85">
        <f t="shared" si="192"/>
        <v>76165.217499999999</v>
      </c>
      <c r="AA900" s="80" t="str" cm="1">
        <f t="array" ref="AA900">_xlfn.IFS(V900&gt;=150000,"High Cost",V900&gt;=0,"Normal Cost")</f>
        <v>Normal Cost</v>
      </c>
      <c r="AB900" s="85">
        <f t="shared" si="187"/>
        <v>0</v>
      </c>
      <c r="AC900" s="84">
        <f t="shared" si="188"/>
        <v>74165.217499999999</v>
      </c>
      <c r="AD900" s="80" t="str" cm="1">
        <f t="array" ref="AD900">_xlfn.IFS(E900&gt;=60,"Senior ",E900&gt;=18,"Adult",E900&gt;=0,"Child")</f>
        <v>Adult</v>
      </c>
      <c r="AE900" s="80" t="str">
        <f t="shared" si="189"/>
        <v>July</v>
      </c>
      <c r="AF900" s="80" t="str">
        <f t="shared" si="190"/>
        <v>00899</v>
      </c>
      <c r="AG900" s="80" t="str">
        <f t="shared" si="191"/>
        <v>Farouk-Male</v>
      </c>
      <c r="AH900" s="85">
        <f t="shared" si="193"/>
        <v>112153.55602395827</v>
      </c>
    </row>
    <row r="901" spans="1:34" x14ac:dyDescent="0.3">
      <c r="A901" s="83">
        <v>45831</v>
      </c>
      <c r="B901" s="80" t="s">
        <v>2774</v>
      </c>
      <c r="C901" s="80" t="s">
        <v>106</v>
      </c>
      <c r="D901" s="80" t="s">
        <v>1831</v>
      </c>
      <c r="E901" s="80">
        <v>28</v>
      </c>
      <c r="F901" s="80" t="s">
        <v>1872</v>
      </c>
      <c r="G901" s="80" t="s">
        <v>1873</v>
      </c>
      <c r="H901" s="80" t="s">
        <v>1874</v>
      </c>
      <c r="I901" s="80" t="s">
        <v>1851</v>
      </c>
      <c r="J901" s="80" t="s">
        <v>1848</v>
      </c>
      <c r="K901" s="80">
        <v>5</v>
      </c>
      <c r="L901" s="85">
        <v>43750</v>
      </c>
      <c r="M901" s="80">
        <v>5</v>
      </c>
      <c r="N901" s="80">
        <v>7.5</v>
      </c>
      <c r="O901" s="80" t="s">
        <v>392</v>
      </c>
      <c r="P901" s="80" t="s">
        <v>1844</v>
      </c>
      <c r="Q901" s="80" t="s">
        <v>649</v>
      </c>
      <c r="R901" s="85">
        <f t="shared" si="182"/>
        <v>218750</v>
      </c>
      <c r="S901" s="85">
        <f t="shared" si="183"/>
        <v>10937.5</v>
      </c>
      <c r="T901" s="85">
        <f t="shared" si="184"/>
        <v>207812.5</v>
      </c>
      <c r="U901" s="80">
        <f t="shared" si="185"/>
        <v>15585.9375</v>
      </c>
      <c r="V901" s="85">
        <f t="shared" si="186"/>
        <v>223398.4375</v>
      </c>
      <c r="W901" s="81">
        <v>7.4999999999999997E-2</v>
      </c>
      <c r="X901" s="85">
        <f t="shared" si="194"/>
        <v>15585.9375</v>
      </c>
      <c r="Y901" s="80">
        <v>2000</v>
      </c>
      <c r="Z901" s="85">
        <f t="shared" si="192"/>
        <v>225398.4375</v>
      </c>
      <c r="AA901" s="80" t="str" cm="1">
        <f t="array" ref="AA901">_xlfn.IFS(V901&gt;=150000,"High Cost",V901&gt;=0,"Normal Cost")</f>
        <v>High Cost</v>
      </c>
      <c r="AB901" s="85">
        <f t="shared" si="187"/>
        <v>22339.84375</v>
      </c>
      <c r="AC901" s="84">
        <f t="shared" si="188"/>
        <v>201058.59375</v>
      </c>
      <c r="AD901" s="80" t="str" cm="1">
        <f t="array" ref="AD901">_xlfn.IFS(E901&gt;=60,"Senior ",E901&gt;=18,"Adult",E901&gt;=0,"Child")</f>
        <v>Adult</v>
      </c>
      <c r="AE901" s="80" t="str">
        <f t="shared" si="189"/>
        <v>June</v>
      </c>
      <c r="AF901" s="80" t="str">
        <f t="shared" si="190"/>
        <v>00900</v>
      </c>
      <c r="AG901" s="80" t="str">
        <f t="shared" si="191"/>
        <v>Aisha-Female</v>
      </c>
      <c r="AH901" s="85">
        <f t="shared" si="193"/>
        <v>112153.55602395827</v>
      </c>
    </row>
    <row r="902" spans="1:34" x14ac:dyDescent="0.3">
      <c r="A902" s="83">
        <v>45818</v>
      </c>
      <c r="B902" s="80" t="s">
        <v>2775</v>
      </c>
      <c r="C902" s="80" t="s">
        <v>1830</v>
      </c>
      <c r="D902" s="80" t="s">
        <v>1847</v>
      </c>
      <c r="E902" s="80">
        <v>12</v>
      </c>
      <c r="F902" s="80" t="s">
        <v>1855</v>
      </c>
      <c r="G902" s="80" t="s">
        <v>1856</v>
      </c>
      <c r="H902" s="80" t="s">
        <v>1857</v>
      </c>
      <c r="I902" s="80" t="s">
        <v>1843</v>
      </c>
      <c r="J902" s="80" t="s">
        <v>1848</v>
      </c>
      <c r="K902" s="80">
        <v>3</v>
      </c>
      <c r="L902" s="85">
        <v>55218</v>
      </c>
      <c r="M902" s="80">
        <v>5</v>
      </c>
      <c r="N902" s="80">
        <v>7.5</v>
      </c>
      <c r="O902" s="80" t="s">
        <v>372</v>
      </c>
      <c r="P902" s="80" t="s">
        <v>1844</v>
      </c>
      <c r="Q902" s="80" t="s">
        <v>643</v>
      </c>
      <c r="R902" s="85">
        <f t="shared" si="182"/>
        <v>165654</v>
      </c>
      <c r="S902" s="85">
        <f t="shared" si="183"/>
        <v>8282.7000000000007</v>
      </c>
      <c r="T902" s="85">
        <f t="shared" si="184"/>
        <v>157371.29999999999</v>
      </c>
      <c r="U902" s="80">
        <f t="shared" si="185"/>
        <v>11802.847499999998</v>
      </c>
      <c r="V902" s="85">
        <f t="shared" si="186"/>
        <v>169174.14749999999</v>
      </c>
      <c r="W902" s="81">
        <v>7.4999999999999997E-2</v>
      </c>
      <c r="X902" s="85">
        <f t="shared" si="194"/>
        <v>11802.847499999998</v>
      </c>
      <c r="Y902" s="80">
        <v>2000</v>
      </c>
      <c r="Z902" s="85">
        <f t="shared" si="192"/>
        <v>171174.14749999999</v>
      </c>
      <c r="AA902" s="80" t="str" cm="1">
        <f t="array" ref="AA902">_xlfn.IFS(V902&gt;=150000,"High Cost",V902&gt;=0,"Normal Cost")</f>
        <v>High Cost</v>
      </c>
      <c r="AB902" s="85">
        <f t="shared" si="187"/>
        <v>16917.41475</v>
      </c>
      <c r="AC902" s="84">
        <f t="shared" si="188"/>
        <v>152256.73275</v>
      </c>
      <c r="AD902" s="80" t="str" cm="1">
        <f t="array" ref="AD902">_xlfn.IFS(E902&gt;=60,"Senior ",E902&gt;=18,"Adult",E902&gt;=0,"Child")</f>
        <v>Child</v>
      </c>
      <c r="AE902" s="80" t="str">
        <f t="shared" si="189"/>
        <v>June</v>
      </c>
      <c r="AF902" s="80" t="str">
        <f t="shared" si="190"/>
        <v>00901</v>
      </c>
      <c r="AG902" s="80" t="str">
        <f t="shared" si="191"/>
        <v>Joy-Male</v>
      </c>
      <c r="AH902" s="85">
        <f t="shared" si="193"/>
        <v>112153.55602395827</v>
      </c>
    </row>
    <row r="903" spans="1:34" x14ac:dyDescent="0.3">
      <c r="A903" s="83">
        <v>45822</v>
      </c>
      <c r="B903" s="80" t="s">
        <v>2776</v>
      </c>
      <c r="C903" s="80" t="s">
        <v>1871</v>
      </c>
      <c r="D903" s="80" t="s">
        <v>1831</v>
      </c>
      <c r="E903" s="80">
        <v>79</v>
      </c>
      <c r="F903" s="80" t="s">
        <v>1855</v>
      </c>
      <c r="G903" s="80" t="s">
        <v>1856</v>
      </c>
      <c r="H903" s="80" t="s">
        <v>1857</v>
      </c>
      <c r="I903" s="80" t="s">
        <v>1866</v>
      </c>
      <c r="J903" s="80" t="s">
        <v>1858</v>
      </c>
      <c r="K903" s="80">
        <v>4</v>
      </c>
      <c r="L903" s="85">
        <v>58259</v>
      </c>
      <c r="M903" s="80">
        <v>10</v>
      </c>
      <c r="N903" s="80">
        <v>7.5</v>
      </c>
      <c r="O903" s="80" t="s">
        <v>392</v>
      </c>
      <c r="P903" s="80" t="s">
        <v>1844</v>
      </c>
      <c r="Q903" s="80" t="s">
        <v>636</v>
      </c>
      <c r="R903" s="85">
        <f t="shared" si="182"/>
        <v>233036</v>
      </c>
      <c r="S903" s="85">
        <f t="shared" si="183"/>
        <v>23303.600000000002</v>
      </c>
      <c r="T903" s="85">
        <f t="shared" si="184"/>
        <v>209732.4</v>
      </c>
      <c r="U903" s="80">
        <f t="shared" si="185"/>
        <v>15729.929999999998</v>
      </c>
      <c r="V903" s="85">
        <f t="shared" si="186"/>
        <v>225462.33</v>
      </c>
      <c r="W903" s="81">
        <v>7.4999999999999997E-2</v>
      </c>
      <c r="X903" s="85">
        <f t="shared" si="194"/>
        <v>15729.929999999998</v>
      </c>
      <c r="Y903" s="80">
        <v>2000</v>
      </c>
      <c r="Z903" s="85">
        <f t="shared" si="192"/>
        <v>227462.33</v>
      </c>
      <c r="AA903" s="80" t="str" cm="1">
        <f t="array" ref="AA903">_xlfn.IFS(V903&gt;=150000,"High Cost",V903&gt;=0,"Normal Cost")</f>
        <v>High Cost</v>
      </c>
      <c r="AB903" s="85">
        <f t="shared" si="187"/>
        <v>22546.233</v>
      </c>
      <c r="AC903" s="84">
        <f t="shared" si="188"/>
        <v>202916.09699999998</v>
      </c>
      <c r="AD903" s="80" t="str" cm="1">
        <f t="array" ref="AD903">_xlfn.IFS(E903&gt;=60,"Senior ",E903&gt;=18,"Adult",E903&gt;=0,"Child")</f>
        <v xml:space="preserve">Senior </v>
      </c>
      <c r="AE903" s="80" t="str">
        <f t="shared" si="189"/>
        <v>June</v>
      </c>
      <c r="AF903" s="80" t="str">
        <f t="shared" si="190"/>
        <v>00902</v>
      </c>
      <c r="AG903" s="80" t="str">
        <f t="shared" si="191"/>
        <v>Farouk-Female</v>
      </c>
      <c r="AH903" s="85">
        <f t="shared" si="193"/>
        <v>112153.55602395827</v>
      </c>
    </row>
    <row r="904" spans="1:34" x14ac:dyDescent="0.3">
      <c r="A904" s="83">
        <v>45836</v>
      </c>
      <c r="B904" s="80" t="s">
        <v>2777</v>
      </c>
      <c r="C904" s="80" t="s">
        <v>1839</v>
      </c>
      <c r="D904" s="80" t="s">
        <v>1831</v>
      </c>
      <c r="E904" s="80">
        <v>69</v>
      </c>
      <c r="F904" s="80" t="s">
        <v>1864</v>
      </c>
      <c r="G904" s="80" t="s">
        <v>1868</v>
      </c>
      <c r="H904" s="80" t="s">
        <v>1869</v>
      </c>
      <c r="I904" s="80" t="s">
        <v>1843</v>
      </c>
      <c r="J904" s="80" t="s">
        <v>1836</v>
      </c>
      <c r="K904" s="80">
        <v>1</v>
      </c>
      <c r="L904" s="85">
        <v>6400</v>
      </c>
      <c r="M904" s="80">
        <v>15</v>
      </c>
      <c r="N904" s="80">
        <v>7.5</v>
      </c>
      <c r="O904" s="80" t="s">
        <v>384</v>
      </c>
      <c r="P904" s="80" t="s">
        <v>1844</v>
      </c>
      <c r="Q904" s="80" t="s">
        <v>643</v>
      </c>
      <c r="R904" s="85">
        <f t="shared" si="182"/>
        <v>6400</v>
      </c>
      <c r="S904" s="85">
        <f t="shared" si="183"/>
        <v>960</v>
      </c>
      <c r="T904" s="85">
        <f t="shared" si="184"/>
        <v>5440</v>
      </c>
      <c r="U904" s="80">
        <f t="shared" si="185"/>
        <v>408</v>
      </c>
      <c r="V904" s="85">
        <f t="shared" si="186"/>
        <v>5848</v>
      </c>
      <c r="W904" s="81">
        <v>7.4999999999999997E-2</v>
      </c>
      <c r="X904" s="85">
        <f t="shared" si="194"/>
        <v>408</v>
      </c>
      <c r="Y904" s="80">
        <v>2000</v>
      </c>
      <c r="Z904" s="85">
        <f t="shared" si="192"/>
        <v>7848</v>
      </c>
      <c r="AA904" s="80" t="str" cm="1">
        <f t="array" ref="AA904">_xlfn.IFS(V904&gt;=150000,"High Cost",V904&gt;=0,"Normal Cost")</f>
        <v>Normal Cost</v>
      </c>
      <c r="AB904" s="85">
        <f t="shared" si="187"/>
        <v>584.80000000000007</v>
      </c>
      <c r="AC904" s="84">
        <f t="shared" si="188"/>
        <v>5263.2</v>
      </c>
      <c r="AD904" s="80" t="str" cm="1">
        <f t="array" ref="AD904">_xlfn.IFS(E904&gt;=60,"Senior ",E904&gt;=18,"Adult",E904&gt;=0,"Child")</f>
        <v xml:space="preserve">Senior </v>
      </c>
      <c r="AE904" s="80" t="str">
        <f t="shared" si="189"/>
        <v>June</v>
      </c>
      <c r="AF904" s="80" t="str">
        <f t="shared" si="190"/>
        <v>00903</v>
      </c>
      <c r="AG904" s="80" t="str">
        <f t="shared" si="191"/>
        <v>Bello-Female</v>
      </c>
      <c r="AH904" s="85">
        <f t="shared" si="193"/>
        <v>112153.55602395827</v>
      </c>
    </row>
    <row r="905" spans="1:34" x14ac:dyDescent="0.3">
      <c r="A905" s="83">
        <v>45817</v>
      </c>
      <c r="B905" s="80" t="s">
        <v>2778</v>
      </c>
      <c r="C905" s="80" t="s">
        <v>106</v>
      </c>
      <c r="D905" s="80" t="s">
        <v>1847</v>
      </c>
      <c r="E905" s="80">
        <v>24</v>
      </c>
      <c r="F905" s="80" t="s">
        <v>1848</v>
      </c>
      <c r="G905" s="80" t="s">
        <v>1849</v>
      </c>
      <c r="H905" s="80" t="s">
        <v>1850</v>
      </c>
      <c r="I905" s="80" t="s">
        <v>1851</v>
      </c>
      <c r="J905" s="80" t="s">
        <v>1858</v>
      </c>
      <c r="K905" s="80">
        <v>4</v>
      </c>
      <c r="L905" s="85">
        <v>74586</v>
      </c>
      <c r="M905" s="80">
        <v>5</v>
      </c>
      <c r="N905" s="80">
        <v>7.5</v>
      </c>
      <c r="O905" s="80" t="s">
        <v>392</v>
      </c>
      <c r="P905" s="80" t="s">
        <v>1844</v>
      </c>
      <c r="Q905" s="80" t="s">
        <v>665</v>
      </c>
      <c r="R905" s="85">
        <f t="shared" si="182"/>
        <v>298344</v>
      </c>
      <c r="S905" s="85">
        <f t="shared" si="183"/>
        <v>14917.2</v>
      </c>
      <c r="T905" s="85">
        <f t="shared" si="184"/>
        <v>283426.8</v>
      </c>
      <c r="U905" s="80">
        <f t="shared" si="185"/>
        <v>21257.01</v>
      </c>
      <c r="V905" s="85">
        <f t="shared" si="186"/>
        <v>304683.81</v>
      </c>
      <c r="W905" s="81">
        <v>7.4999999999999997E-2</v>
      </c>
      <c r="X905" s="85">
        <f t="shared" si="194"/>
        <v>21257.01</v>
      </c>
      <c r="Y905" s="80">
        <v>2000</v>
      </c>
      <c r="Z905" s="85">
        <f t="shared" si="192"/>
        <v>306683.81</v>
      </c>
      <c r="AA905" s="80" t="str" cm="1">
        <f t="array" ref="AA905">_xlfn.IFS(V905&gt;=150000,"High Cost",V905&gt;=0,"Normal Cost")</f>
        <v>High Cost</v>
      </c>
      <c r="AB905" s="85">
        <f t="shared" si="187"/>
        <v>30468.381000000001</v>
      </c>
      <c r="AC905" s="84">
        <f t="shared" si="188"/>
        <v>274215.429</v>
      </c>
      <c r="AD905" s="80" t="str" cm="1">
        <f t="array" ref="AD905">_xlfn.IFS(E905&gt;=60,"Senior ",E905&gt;=18,"Adult",E905&gt;=0,"Child")</f>
        <v>Adult</v>
      </c>
      <c r="AE905" s="80" t="str">
        <f t="shared" si="189"/>
        <v>June</v>
      </c>
      <c r="AF905" s="80" t="str">
        <f t="shared" si="190"/>
        <v>00904</v>
      </c>
      <c r="AG905" s="80" t="str">
        <f t="shared" si="191"/>
        <v>Aisha-Male</v>
      </c>
      <c r="AH905" s="85">
        <f t="shared" si="193"/>
        <v>112153.55602395827</v>
      </c>
    </row>
    <row r="906" spans="1:34" x14ac:dyDescent="0.3">
      <c r="A906" s="83">
        <v>45819</v>
      </c>
      <c r="B906" s="80" t="s">
        <v>2779</v>
      </c>
      <c r="C906" s="80" t="s">
        <v>1884</v>
      </c>
      <c r="D906" s="80" t="s">
        <v>1847</v>
      </c>
      <c r="E906" s="80">
        <v>20</v>
      </c>
      <c r="F906" s="80" t="s">
        <v>1872</v>
      </c>
      <c r="G906" s="80" t="s">
        <v>1886</v>
      </c>
      <c r="H906" s="80" t="s">
        <v>1887</v>
      </c>
      <c r="I906" s="80" t="s">
        <v>1835</v>
      </c>
      <c r="J906" s="80" t="s">
        <v>1858</v>
      </c>
      <c r="K906" s="80">
        <v>5</v>
      </c>
      <c r="L906" s="85">
        <v>20225</v>
      </c>
      <c r="M906" s="80">
        <v>0</v>
      </c>
      <c r="N906" s="80">
        <v>7.5</v>
      </c>
      <c r="O906" s="80" t="s">
        <v>372</v>
      </c>
      <c r="P906" s="80" t="s">
        <v>1844</v>
      </c>
      <c r="Q906" s="80" t="s">
        <v>649</v>
      </c>
      <c r="R906" s="85">
        <f t="shared" si="182"/>
        <v>101125</v>
      </c>
      <c r="S906" s="85">
        <f t="shared" si="183"/>
        <v>0</v>
      </c>
      <c r="T906" s="85">
        <f t="shared" si="184"/>
        <v>101125</v>
      </c>
      <c r="U906" s="80">
        <f t="shared" si="185"/>
        <v>7584.375</v>
      </c>
      <c r="V906" s="85">
        <f t="shared" si="186"/>
        <v>108709.375</v>
      </c>
      <c r="W906" s="81">
        <v>7.4999999999999997E-2</v>
      </c>
      <c r="X906" s="85">
        <f t="shared" si="194"/>
        <v>7584.375</v>
      </c>
      <c r="Y906" s="80">
        <v>2000</v>
      </c>
      <c r="Z906" s="85">
        <f t="shared" si="192"/>
        <v>110709.375</v>
      </c>
      <c r="AA906" s="80" t="str" cm="1">
        <f t="array" ref="AA906">_xlfn.IFS(V906&gt;=150000,"High Cost",V906&gt;=0,"Normal Cost")</f>
        <v>Normal Cost</v>
      </c>
      <c r="AB906" s="85">
        <f t="shared" si="187"/>
        <v>10870.9375</v>
      </c>
      <c r="AC906" s="84">
        <f t="shared" si="188"/>
        <v>97838.4375</v>
      </c>
      <c r="AD906" s="80" t="str" cm="1">
        <f t="array" ref="AD906">_xlfn.IFS(E906&gt;=60,"Senior ",E906&gt;=18,"Adult",E906&gt;=0,"Child")</f>
        <v>Adult</v>
      </c>
      <c r="AE906" s="80" t="str">
        <f t="shared" si="189"/>
        <v>June</v>
      </c>
      <c r="AF906" s="80" t="str">
        <f t="shared" si="190"/>
        <v>00905</v>
      </c>
      <c r="AG906" s="80" t="str">
        <f t="shared" si="191"/>
        <v>Kabir-Male</v>
      </c>
      <c r="AH906" s="85">
        <f t="shared" si="193"/>
        <v>112153.55602395827</v>
      </c>
    </row>
    <row r="907" spans="1:34" x14ac:dyDescent="0.3">
      <c r="A907" s="83">
        <v>45825</v>
      </c>
      <c r="B907" s="80" t="s">
        <v>2780</v>
      </c>
      <c r="C907" s="80" t="s">
        <v>1871</v>
      </c>
      <c r="D907" s="80" t="s">
        <v>1847</v>
      </c>
      <c r="E907" s="80">
        <v>18</v>
      </c>
      <c r="F907" s="80" t="s">
        <v>1864</v>
      </c>
      <c r="G907" s="80" t="s">
        <v>1868</v>
      </c>
      <c r="H907" s="80" t="s">
        <v>1869</v>
      </c>
      <c r="I907" s="80" t="s">
        <v>1861</v>
      </c>
      <c r="J907" s="80" t="s">
        <v>1848</v>
      </c>
      <c r="K907" s="80">
        <v>4</v>
      </c>
      <c r="L907" s="85">
        <v>3134</v>
      </c>
      <c r="M907" s="80">
        <v>0</v>
      </c>
      <c r="N907" s="80">
        <v>7.5</v>
      </c>
      <c r="O907" s="80" t="s">
        <v>372</v>
      </c>
      <c r="P907" s="80" t="s">
        <v>1844</v>
      </c>
      <c r="Q907" s="80" t="s">
        <v>636</v>
      </c>
      <c r="R907" s="85">
        <f t="shared" si="182"/>
        <v>12536</v>
      </c>
      <c r="S907" s="85">
        <f t="shared" si="183"/>
        <v>0</v>
      </c>
      <c r="T907" s="85">
        <f t="shared" si="184"/>
        <v>12536</v>
      </c>
      <c r="U907" s="80">
        <f t="shared" si="185"/>
        <v>940.19999999999993</v>
      </c>
      <c r="V907" s="85">
        <f t="shared" si="186"/>
        <v>13476.2</v>
      </c>
      <c r="W907" s="81">
        <v>7.4999999999999997E-2</v>
      </c>
      <c r="X907" s="85">
        <f t="shared" si="194"/>
        <v>940.19999999999993</v>
      </c>
      <c r="Y907" s="80">
        <v>2000</v>
      </c>
      <c r="Z907" s="85">
        <f t="shared" si="192"/>
        <v>15476.2</v>
      </c>
      <c r="AA907" s="80" t="str" cm="1">
        <f t="array" ref="AA907">_xlfn.IFS(V907&gt;=150000,"High Cost",V907&gt;=0,"Normal Cost")</f>
        <v>Normal Cost</v>
      </c>
      <c r="AB907" s="85">
        <f t="shared" si="187"/>
        <v>1347.6200000000001</v>
      </c>
      <c r="AC907" s="84">
        <f t="shared" si="188"/>
        <v>12128.58</v>
      </c>
      <c r="AD907" s="80" t="str" cm="1">
        <f t="array" ref="AD907">_xlfn.IFS(E907&gt;=60,"Senior ",E907&gt;=18,"Adult",E907&gt;=0,"Child")</f>
        <v>Adult</v>
      </c>
      <c r="AE907" s="80" t="str">
        <f t="shared" si="189"/>
        <v>June</v>
      </c>
      <c r="AF907" s="80" t="str">
        <f t="shared" si="190"/>
        <v>00906</v>
      </c>
      <c r="AG907" s="80" t="str">
        <f t="shared" si="191"/>
        <v>Farouk-Male</v>
      </c>
      <c r="AH907" s="85">
        <f t="shared" si="193"/>
        <v>112153.55602395827</v>
      </c>
    </row>
    <row r="908" spans="1:34" x14ac:dyDescent="0.3">
      <c r="A908" s="83">
        <v>45854</v>
      </c>
      <c r="B908" s="80" t="s">
        <v>2781</v>
      </c>
      <c r="C908" s="80" t="s">
        <v>1884</v>
      </c>
      <c r="D908" s="80" t="s">
        <v>1847</v>
      </c>
      <c r="E908" s="80">
        <v>46</v>
      </c>
      <c r="F908" s="80" t="s">
        <v>1864</v>
      </c>
      <c r="G908" s="80" t="s">
        <v>1865</v>
      </c>
      <c r="H908" s="80" t="s">
        <v>1842</v>
      </c>
      <c r="I908" s="80" t="s">
        <v>1851</v>
      </c>
      <c r="J908" s="80" t="s">
        <v>1848</v>
      </c>
      <c r="K908" s="80">
        <v>5</v>
      </c>
      <c r="L908" s="85">
        <v>43907</v>
      </c>
      <c r="M908" s="80">
        <v>15</v>
      </c>
      <c r="N908" s="80">
        <v>7.5</v>
      </c>
      <c r="O908" s="80" t="s">
        <v>384</v>
      </c>
      <c r="P908" s="80" t="s">
        <v>1837</v>
      </c>
      <c r="Q908" s="80" t="s">
        <v>665</v>
      </c>
      <c r="R908" s="85">
        <f t="shared" si="182"/>
        <v>219535</v>
      </c>
      <c r="S908" s="85">
        <f t="shared" si="183"/>
        <v>32930.25</v>
      </c>
      <c r="T908" s="85">
        <f t="shared" si="184"/>
        <v>186604.75</v>
      </c>
      <c r="U908" s="80">
        <f t="shared" si="185"/>
        <v>13995.356249999999</v>
      </c>
      <c r="V908" s="85">
        <f t="shared" si="186"/>
        <v>200600.10625000001</v>
      </c>
      <c r="W908" s="81">
        <v>7.4999999999999997E-2</v>
      </c>
      <c r="X908" s="85">
        <f t="shared" si="194"/>
        <v>13995.356249999999</v>
      </c>
      <c r="Y908" s="80">
        <v>2000</v>
      </c>
      <c r="Z908" s="85">
        <f t="shared" si="192"/>
        <v>202600.10625000001</v>
      </c>
      <c r="AA908" s="80" t="str" cm="1">
        <f t="array" ref="AA908">_xlfn.IFS(V908&gt;=150000,"High Cost",V908&gt;=0,"Normal Cost")</f>
        <v>High Cost</v>
      </c>
      <c r="AB908" s="85">
        <f t="shared" si="187"/>
        <v>0</v>
      </c>
      <c r="AC908" s="84">
        <f t="shared" si="188"/>
        <v>200600.10625000001</v>
      </c>
      <c r="AD908" s="80" t="str" cm="1">
        <f t="array" ref="AD908">_xlfn.IFS(E908&gt;=60,"Senior ",E908&gt;=18,"Adult",E908&gt;=0,"Child")</f>
        <v>Adult</v>
      </c>
      <c r="AE908" s="80" t="str">
        <f t="shared" si="189"/>
        <v>July</v>
      </c>
      <c r="AF908" s="80" t="str">
        <f t="shared" si="190"/>
        <v>00907</v>
      </c>
      <c r="AG908" s="80" t="str">
        <f t="shared" si="191"/>
        <v>Kabir-Male</v>
      </c>
      <c r="AH908" s="85">
        <f t="shared" si="193"/>
        <v>112153.55602395827</v>
      </c>
    </row>
    <row r="909" spans="1:34" x14ac:dyDescent="0.3">
      <c r="A909" s="83">
        <v>45822</v>
      </c>
      <c r="B909" s="80" t="s">
        <v>2782</v>
      </c>
      <c r="C909" s="80" t="s">
        <v>1880</v>
      </c>
      <c r="D909" s="80" t="s">
        <v>1831</v>
      </c>
      <c r="E909" s="80">
        <v>70</v>
      </c>
      <c r="F909" s="80" t="s">
        <v>1848</v>
      </c>
      <c r="G909" s="80" t="s">
        <v>1849</v>
      </c>
      <c r="H909" s="80" t="s">
        <v>1850</v>
      </c>
      <c r="I909" s="80" t="s">
        <v>1866</v>
      </c>
      <c r="J909" s="80" t="s">
        <v>1836</v>
      </c>
      <c r="K909" s="80">
        <v>2</v>
      </c>
      <c r="L909" s="85">
        <v>51395</v>
      </c>
      <c r="M909" s="80">
        <v>10</v>
      </c>
      <c r="N909" s="80">
        <v>7.5</v>
      </c>
      <c r="O909" s="80" t="s">
        <v>392</v>
      </c>
      <c r="P909" s="80" t="s">
        <v>1852</v>
      </c>
      <c r="Q909" s="80" t="s">
        <v>643</v>
      </c>
      <c r="R909" s="85">
        <f t="shared" si="182"/>
        <v>102790</v>
      </c>
      <c r="S909" s="85">
        <f t="shared" si="183"/>
        <v>10279</v>
      </c>
      <c r="T909" s="85">
        <f t="shared" si="184"/>
        <v>92511</v>
      </c>
      <c r="U909" s="80">
        <f t="shared" si="185"/>
        <v>6938.3249999999998</v>
      </c>
      <c r="V909" s="85">
        <f t="shared" si="186"/>
        <v>99449.324999999997</v>
      </c>
      <c r="W909" s="81">
        <v>7.4999999999999997E-2</v>
      </c>
      <c r="X909" s="85">
        <f t="shared" si="194"/>
        <v>6938.3249999999998</v>
      </c>
      <c r="Y909" s="80">
        <v>2000</v>
      </c>
      <c r="Z909" s="85">
        <f t="shared" si="192"/>
        <v>101449.325</v>
      </c>
      <c r="AA909" s="80" t="str" cm="1">
        <f t="array" ref="AA909">_xlfn.IFS(V909&gt;=150000,"High Cost",V909&gt;=0,"Normal Cost")</f>
        <v>Normal Cost</v>
      </c>
      <c r="AB909" s="85">
        <f t="shared" si="187"/>
        <v>0</v>
      </c>
      <c r="AC909" s="84">
        <f t="shared" si="188"/>
        <v>99449.324999999997</v>
      </c>
      <c r="AD909" s="80" t="str" cm="1">
        <f t="array" ref="AD909">_xlfn.IFS(E909&gt;=60,"Senior ",E909&gt;=18,"Adult",E909&gt;=0,"Child")</f>
        <v xml:space="preserve">Senior </v>
      </c>
      <c r="AE909" s="80" t="str">
        <f t="shared" si="189"/>
        <v>June</v>
      </c>
      <c r="AF909" s="80" t="str">
        <f t="shared" si="190"/>
        <v>00908</v>
      </c>
      <c r="AG909" s="80" t="str">
        <f t="shared" si="191"/>
        <v>Daniel-Female</v>
      </c>
      <c r="AH909" s="85">
        <f t="shared" si="193"/>
        <v>112153.55602395827</v>
      </c>
    </row>
    <row r="910" spans="1:34" x14ac:dyDescent="0.3">
      <c r="A910" s="83">
        <v>45860</v>
      </c>
      <c r="B910" s="80" t="s">
        <v>2783</v>
      </c>
      <c r="C910" s="80" t="s">
        <v>1871</v>
      </c>
      <c r="D910" s="80" t="s">
        <v>1847</v>
      </c>
      <c r="E910" s="80">
        <v>66</v>
      </c>
      <c r="F910" s="80" t="s">
        <v>1872</v>
      </c>
      <c r="G910" s="80" t="s">
        <v>1873</v>
      </c>
      <c r="H910" s="80" t="s">
        <v>1874</v>
      </c>
      <c r="I910" s="80" t="s">
        <v>1866</v>
      </c>
      <c r="J910" s="80" t="s">
        <v>1848</v>
      </c>
      <c r="K910" s="80">
        <v>4</v>
      </c>
      <c r="L910" s="85">
        <v>70270</v>
      </c>
      <c r="M910" s="80">
        <v>15</v>
      </c>
      <c r="N910" s="80">
        <v>7.5</v>
      </c>
      <c r="O910" s="80" t="s">
        <v>392</v>
      </c>
      <c r="P910" s="80" t="s">
        <v>1852</v>
      </c>
      <c r="Q910" s="80" t="s">
        <v>649</v>
      </c>
      <c r="R910" s="85">
        <f t="shared" si="182"/>
        <v>281080</v>
      </c>
      <c r="S910" s="85">
        <f t="shared" si="183"/>
        <v>42162</v>
      </c>
      <c r="T910" s="85">
        <f t="shared" si="184"/>
        <v>238918</v>
      </c>
      <c r="U910" s="80">
        <f t="shared" si="185"/>
        <v>17918.849999999999</v>
      </c>
      <c r="V910" s="85">
        <f t="shared" si="186"/>
        <v>256836.85</v>
      </c>
      <c r="W910" s="81">
        <v>7.4999999999999997E-2</v>
      </c>
      <c r="X910" s="85">
        <f t="shared" si="194"/>
        <v>17918.849999999999</v>
      </c>
      <c r="Y910" s="80">
        <v>2000</v>
      </c>
      <c r="Z910" s="85">
        <f t="shared" si="192"/>
        <v>258836.85</v>
      </c>
      <c r="AA910" s="80" t="str" cm="1">
        <f t="array" ref="AA910">_xlfn.IFS(V910&gt;=150000,"High Cost",V910&gt;=0,"Normal Cost")</f>
        <v>High Cost</v>
      </c>
      <c r="AB910" s="85">
        <f t="shared" si="187"/>
        <v>0</v>
      </c>
      <c r="AC910" s="84">
        <f t="shared" si="188"/>
        <v>256836.85</v>
      </c>
      <c r="AD910" s="80" t="str" cm="1">
        <f t="array" ref="AD910">_xlfn.IFS(E910&gt;=60,"Senior ",E910&gt;=18,"Adult",E910&gt;=0,"Child")</f>
        <v xml:space="preserve">Senior </v>
      </c>
      <c r="AE910" s="80" t="str">
        <f t="shared" si="189"/>
        <v>July</v>
      </c>
      <c r="AF910" s="80" t="str">
        <f t="shared" si="190"/>
        <v>00909</v>
      </c>
      <c r="AG910" s="80" t="str">
        <f t="shared" si="191"/>
        <v>Farouk-Male</v>
      </c>
      <c r="AH910" s="85">
        <f t="shared" si="193"/>
        <v>112153.55602395827</v>
      </c>
    </row>
    <row r="911" spans="1:34" x14ac:dyDescent="0.3">
      <c r="A911" s="83">
        <v>45846</v>
      </c>
      <c r="B911" s="80" t="s">
        <v>2784</v>
      </c>
      <c r="C911" s="80" t="s">
        <v>1839</v>
      </c>
      <c r="D911" s="80" t="s">
        <v>1847</v>
      </c>
      <c r="E911" s="80">
        <v>77</v>
      </c>
      <c r="F911" s="80" t="s">
        <v>1832</v>
      </c>
      <c r="G911" s="80" t="s">
        <v>1833</v>
      </c>
      <c r="H911" s="80" t="s">
        <v>1834</v>
      </c>
      <c r="I911" s="80" t="s">
        <v>1851</v>
      </c>
      <c r="J911" s="80" t="s">
        <v>1836</v>
      </c>
      <c r="K911" s="80">
        <v>1</v>
      </c>
      <c r="L911" s="85">
        <v>43230</v>
      </c>
      <c r="M911" s="80">
        <v>10</v>
      </c>
      <c r="N911" s="80">
        <v>7.5</v>
      </c>
      <c r="O911" s="80" t="s">
        <v>392</v>
      </c>
      <c r="P911" s="80" t="s">
        <v>1844</v>
      </c>
      <c r="Q911" s="80" t="s">
        <v>636</v>
      </c>
      <c r="R911" s="85">
        <f t="shared" si="182"/>
        <v>43230</v>
      </c>
      <c r="S911" s="85">
        <f t="shared" si="183"/>
        <v>4323</v>
      </c>
      <c r="T911" s="85">
        <f t="shared" si="184"/>
        <v>38907</v>
      </c>
      <c r="U911" s="80">
        <f t="shared" si="185"/>
        <v>2918.0250000000001</v>
      </c>
      <c r="V911" s="85">
        <f t="shared" si="186"/>
        <v>41825.025000000001</v>
      </c>
      <c r="W911" s="81">
        <v>7.4999999999999997E-2</v>
      </c>
      <c r="X911" s="85">
        <f t="shared" si="194"/>
        <v>2918.0250000000001</v>
      </c>
      <c r="Y911" s="80">
        <v>2000</v>
      </c>
      <c r="Z911" s="85">
        <f t="shared" si="192"/>
        <v>43825.025000000001</v>
      </c>
      <c r="AA911" s="80" t="str" cm="1">
        <f t="array" ref="AA911">_xlfn.IFS(V911&gt;=150000,"High Cost",V911&gt;=0,"Normal Cost")</f>
        <v>Normal Cost</v>
      </c>
      <c r="AB911" s="85">
        <f t="shared" si="187"/>
        <v>4182.5025000000005</v>
      </c>
      <c r="AC911" s="84">
        <f t="shared" si="188"/>
        <v>37642.522499999999</v>
      </c>
      <c r="AD911" s="80" t="str" cm="1">
        <f t="array" ref="AD911">_xlfn.IFS(E911&gt;=60,"Senior ",E911&gt;=18,"Adult",E911&gt;=0,"Child")</f>
        <v xml:space="preserve">Senior </v>
      </c>
      <c r="AE911" s="80" t="str">
        <f t="shared" si="189"/>
        <v>July</v>
      </c>
      <c r="AF911" s="80" t="str">
        <f t="shared" si="190"/>
        <v>00910</v>
      </c>
      <c r="AG911" s="80" t="str">
        <f t="shared" si="191"/>
        <v>Bello-Male</v>
      </c>
      <c r="AH911" s="85">
        <f t="shared" si="193"/>
        <v>112153.55602395827</v>
      </c>
    </row>
    <row r="912" spans="1:34" x14ac:dyDescent="0.3">
      <c r="A912" s="83">
        <v>45820</v>
      </c>
      <c r="B912" s="80" t="s">
        <v>2785</v>
      </c>
      <c r="C912" s="80" t="s">
        <v>1839</v>
      </c>
      <c r="D912" s="80" t="s">
        <v>1831</v>
      </c>
      <c r="E912" s="80">
        <v>6</v>
      </c>
      <c r="F912" s="80" t="s">
        <v>1840</v>
      </c>
      <c r="G912" s="80" t="s">
        <v>1841</v>
      </c>
      <c r="H912" s="80" t="s">
        <v>1842</v>
      </c>
      <c r="I912" s="80" t="s">
        <v>1861</v>
      </c>
      <c r="J912" s="80" t="s">
        <v>1836</v>
      </c>
      <c r="K912" s="80">
        <v>5</v>
      </c>
      <c r="L912" s="85">
        <v>14074</v>
      </c>
      <c r="M912" s="80">
        <v>5</v>
      </c>
      <c r="N912" s="80">
        <v>7.5</v>
      </c>
      <c r="O912" s="80" t="s">
        <v>392</v>
      </c>
      <c r="P912" s="80" t="s">
        <v>1837</v>
      </c>
      <c r="Q912" s="80" t="s">
        <v>636</v>
      </c>
      <c r="R912" s="85">
        <f t="shared" si="182"/>
        <v>70370</v>
      </c>
      <c r="S912" s="85">
        <f t="shared" si="183"/>
        <v>3518.5</v>
      </c>
      <c r="T912" s="85">
        <f t="shared" si="184"/>
        <v>66851.5</v>
      </c>
      <c r="U912" s="80">
        <f t="shared" si="185"/>
        <v>5013.8625000000002</v>
      </c>
      <c r="V912" s="85">
        <f t="shared" si="186"/>
        <v>71865.362500000003</v>
      </c>
      <c r="W912" s="81">
        <v>7.4999999999999997E-2</v>
      </c>
      <c r="X912" s="85">
        <f t="shared" si="194"/>
        <v>5013.8625000000002</v>
      </c>
      <c r="Y912" s="80">
        <v>2000</v>
      </c>
      <c r="Z912" s="85">
        <f t="shared" si="192"/>
        <v>73865.362500000003</v>
      </c>
      <c r="AA912" s="80" t="str" cm="1">
        <f t="array" ref="AA912">_xlfn.IFS(V912&gt;=150000,"High Cost",V912&gt;=0,"Normal Cost")</f>
        <v>Normal Cost</v>
      </c>
      <c r="AB912" s="85">
        <f t="shared" si="187"/>
        <v>0</v>
      </c>
      <c r="AC912" s="84">
        <f t="shared" si="188"/>
        <v>71865.362500000003</v>
      </c>
      <c r="AD912" s="80" t="str" cm="1">
        <f t="array" ref="AD912">_xlfn.IFS(E912&gt;=60,"Senior ",E912&gt;=18,"Adult",E912&gt;=0,"Child")</f>
        <v>Child</v>
      </c>
      <c r="AE912" s="80" t="str">
        <f t="shared" si="189"/>
        <v>June</v>
      </c>
      <c r="AF912" s="80" t="str">
        <f t="shared" si="190"/>
        <v>00911</v>
      </c>
      <c r="AG912" s="80" t="str">
        <f t="shared" si="191"/>
        <v>Bello-Female</v>
      </c>
      <c r="AH912" s="85">
        <f t="shared" si="193"/>
        <v>112153.55602395827</v>
      </c>
    </row>
    <row r="913" spans="1:34" x14ac:dyDescent="0.3">
      <c r="A913" s="83">
        <v>45842</v>
      </c>
      <c r="B913" s="80" t="s">
        <v>2786</v>
      </c>
      <c r="C913" s="80" t="s">
        <v>1871</v>
      </c>
      <c r="D913" s="80" t="s">
        <v>1831</v>
      </c>
      <c r="E913" s="80">
        <v>17</v>
      </c>
      <c r="F913" s="80" t="s">
        <v>1855</v>
      </c>
      <c r="G913" s="80" t="s">
        <v>1856</v>
      </c>
      <c r="H913" s="80" t="s">
        <v>1857</v>
      </c>
      <c r="I913" s="80" t="s">
        <v>1866</v>
      </c>
      <c r="J913" s="80" t="s">
        <v>1848</v>
      </c>
      <c r="K913" s="80">
        <v>4</v>
      </c>
      <c r="L913" s="85">
        <v>29436</v>
      </c>
      <c r="M913" s="80">
        <v>15</v>
      </c>
      <c r="N913" s="80">
        <v>7.5</v>
      </c>
      <c r="O913" s="80" t="s">
        <v>372</v>
      </c>
      <c r="P913" s="80" t="s">
        <v>1837</v>
      </c>
      <c r="Q913" s="80" t="s">
        <v>665</v>
      </c>
      <c r="R913" s="85">
        <f t="shared" si="182"/>
        <v>117744</v>
      </c>
      <c r="S913" s="85">
        <f t="shared" si="183"/>
        <v>17661.599999999999</v>
      </c>
      <c r="T913" s="85">
        <f t="shared" si="184"/>
        <v>100082.4</v>
      </c>
      <c r="U913" s="80">
        <f t="shared" si="185"/>
        <v>7506.1799999999994</v>
      </c>
      <c r="V913" s="85">
        <f t="shared" si="186"/>
        <v>107588.57999999999</v>
      </c>
      <c r="W913" s="81">
        <v>7.4999999999999997E-2</v>
      </c>
      <c r="X913" s="85">
        <f t="shared" si="194"/>
        <v>7506.1799999999994</v>
      </c>
      <c r="Y913" s="80">
        <v>2000</v>
      </c>
      <c r="Z913" s="85">
        <f t="shared" si="192"/>
        <v>109588.57999999999</v>
      </c>
      <c r="AA913" s="80" t="str" cm="1">
        <f t="array" ref="AA913">_xlfn.IFS(V913&gt;=150000,"High Cost",V913&gt;=0,"Normal Cost")</f>
        <v>Normal Cost</v>
      </c>
      <c r="AB913" s="85">
        <f t="shared" si="187"/>
        <v>0</v>
      </c>
      <c r="AC913" s="84">
        <f t="shared" si="188"/>
        <v>107588.57999999999</v>
      </c>
      <c r="AD913" s="80" t="str" cm="1">
        <f t="array" ref="AD913">_xlfn.IFS(E913&gt;=60,"Senior ",E913&gt;=18,"Adult",E913&gt;=0,"Child")</f>
        <v>Child</v>
      </c>
      <c r="AE913" s="80" t="str">
        <f t="shared" si="189"/>
        <v>July</v>
      </c>
      <c r="AF913" s="80" t="str">
        <f t="shared" si="190"/>
        <v>00912</v>
      </c>
      <c r="AG913" s="80" t="str">
        <f t="shared" si="191"/>
        <v>Farouk-Female</v>
      </c>
      <c r="AH913" s="85">
        <f t="shared" si="193"/>
        <v>112153.55602395827</v>
      </c>
    </row>
    <row r="914" spans="1:34" x14ac:dyDescent="0.3">
      <c r="A914" s="83">
        <v>45831</v>
      </c>
      <c r="B914" s="80" t="s">
        <v>2787</v>
      </c>
      <c r="C914" s="80" t="s">
        <v>1877</v>
      </c>
      <c r="D914" s="80" t="s">
        <v>1847</v>
      </c>
      <c r="E914" s="80">
        <v>50</v>
      </c>
      <c r="F914" s="80" t="s">
        <v>1832</v>
      </c>
      <c r="G914" s="80" t="s">
        <v>1860</v>
      </c>
      <c r="H914" s="80" t="s">
        <v>1834</v>
      </c>
      <c r="I914" s="80" t="s">
        <v>1851</v>
      </c>
      <c r="J914" s="80" t="s">
        <v>1858</v>
      </c>
      <c r="K914" s="80">
        <v>2</v>
      </c>
      <c r="L914" s="85">
        <v>42785</v>
      </c>
      <c r="M914" s="80">
        <v>10</v>
      </c>
      <c r="N914" s="80">
        <v>7.5</v>
      </c>
      <c r="O914" s="80" t="s">
        <v>384</v>
      </c>
      <c r="P914" s="80" t="s">
        <v>1852</v>
      </c>
      <c r="Q914" s="80" t="s">
        <v>643</v>
      </c>
      <c r="R914" s="85">
        <f t="shared" si="182"/>
        <v>85570</v>
      </c>
      <c r="S914" s="85">
        <f t="shared" si="183"/>
        <v>8557</v>
      </c>
      <c r="T914" s="85">
        <f t="shared" si="184"/>
        <v>77013</v>
      </c>
      <c r="U914" s="80">
        <f t="shared" si="185"/>
        <v>5775.9749999999995</v>
      </c>
      <c r="V914" s="85">
        <f t="shared" si="186"/>
        <v>82788.975000000006</v>
      </c>
      <c r="W914" s="81">
        <v>7.4999999999999997E-2</v>
      </c>
      <c r="X914" s="85">
        <f t="shared" si="194"/>
        <v>5775.9749999999995</v>
      </c>
      <c r="Y914" s="80">
        <v>2000</v>
      </c>
      <c r="Z914" s="85">
        <f t="shared" si="192"/>
        <v>84788.975000000006</v>
      </c>
      <c r="AA914" s="80" t="str" cm="1">
        <f t="array" ref="AA914">_xlfn.IFS(V914&gt;=150000,"High Cost",V914&gt;=0,"Normal Cost")</f>
        <v>Normal Cost</v>
      </c>
      <c r="AB914" s="85">
        <f t="shared" si="187"/>
        <v>0</v>
      </c>
      <c r="AC914" s="84">
        <f t="shared" si="188"/>
        <v>82788.975000000006</v>
      </c>
      <c r="AD914" s="80" t="str" cm="1">
        <f t="array" ref="AD914">_xlfn.IFS(E914&gt;=60,"Senior ",E914&gt;=18,"Adult",E914&gt;=0,"Child")</f>
        <v>Adult</v>
      </c>
      <c r="AE914" s="80" t="str">
        <f t="shared" si="189"/>
        <v>June</v>
      </c>
      <c r="AF914" s="80" t="str">
        <f t="shared" si="190"/>
        <v>00913</v>
      </c>
      <c r="AG914" s="80" t="str">
        <f t="shared" si="191"/>
        <v>Chiamaka-Male</v>
      </c>
      <c r="AH914" s="85">
        <f t="shared" si="193"/>
        <v>112153.55602395827</v>
      </c>
    </row>
    <row r="915" spans="1:34" x14ac:dyDescent="0.3">
      <c r="A915" s="83">
        <v>45860</v>
      </c>
      <c r="B915" s="80" t="s">
        <v>2788</v>
      </c>
      <c r="C915" s="80" t="s">
        <v>106</v>
      </c>
      <c r="D915" s="80" t="s">
        <v>1847</v>
      </c>
      <c r="E915" s="80">
        <v>8</v>
      </c>
      <c r="F915" s="80" t="s">
        <v>1855</v>
      </c>
      <c r="G915" s="80" t="s">
        <v>1878</v>
      </c>
      <c r="H915" s="80" t="s">
        <v>1857</v>
      </c>
      <c r="I915" s="80" t="s">
        <v>1843</v>
      </c>
      <c r="J915" s="80" t="s">
        <v>1836</v>
      </c>
      <c r="K915" s="80">
        <v>5</v>
      </c>
      <c r="L915" s="85">
        <v>43800</v>
      </c>
      <c r="M915" s="80">
        <v>15</v>
      </c>
      <c r="N915" s="80">
        <v>7.5</v>
      </c>
      <c r="O915" s="80" t="s">
        <v>392</v>
      </c>
      <c r="P915" s="80" t="s">
        <v>1844</v>
      </c>
      <c r="Q915" s="80" t="s">
        <v>665</v>
      </c>
      <c r="R915" s="85">
        <f t="shared" si="182"/>
        <v>219000</v>
      </c>
      <c r="S915" s="85">
        <f t="shared" si="183"/>
        <v>32850</v>
      </c>
      <c r="T915" s="85">
        <f t="shared" si="184"/>
        <v>186150</v>
      </c>
      <c r="U915" s="80">
        <f t="shared" si="185"/>
        <v>13961.25</v>
      </c>
      <c r="V915" s="85">
        <f t="shared" si="186"/>
        <v>200111.25</v>
      </c>
      <c r="W915" s="81">
        <v>7.4999999999999997E-2</v>
      </c>
      <c r="X915" s="85">
        <f t="shared" si="194"/>
        <v>13961.25</v>
      </c>
      <c r="Y915" s="80">
        <v>2000</v>
      </c>
      <c r="Z915" s="85">
        <f t="shared" si="192"/>
        <v>202111.25</v>
      </c>
      <c r="AA915" s="80" t="str" cm="1">
        <f t="array" ref="AA915">_xlfn.IFS(V915&gt;=150000,"High Cost",V915&gt;=0,"Normal Cost")</f>
        <v>High Cost</v>
      </c>
      <c r="AB915" s="85">
        <f t="shared" si="187"/>
        <v>20011.125</v>
      </c>
      <c r="AC915" s="84">
        <f t="shared" si="188"/>
        <v>180100.125</v>
      </c>
      <c r="AD915" s="80" t="str" cm="1">
        <f t="array" ref="AD915">_xlfn.IFS(E915&gt;=60,"Senior ",E915&gt;=18,"Adult",E915&gt;=0,"Child")</f>
        <v>Child</v>
      </c>
      <c r="AE915" s="80" t="str">
        <f t="shared" si="189"/>
        <v>July</v>
      </c>
      <c r="AF915" s="80" t="str">
        <f t="shared" si="190"/>
        <v>00914</v>
      </c>
      <c r="AG915" s="80" t="str">
        <f t="shared" si="191"/>
        <v>Aisha-Male</v>
      </c>
      <c r="AH915" s="85">
        <f t="shared" si="193"/>
        <v>112153.55602395827</v>
      </c>
    </row>
    <row r="916" spans="1:34" x14ac:dyDescent="0.3">
      <c r="A916" s="83">
        <v>45849</v>
      </c>
      <c r="B916" s="80" t="s">
        <v>2789</v>
      </c>
      <c r="C916" s="80" t="s">
        <v>1830</v>
      </c>
      <c r="D916" s="80" t="s">
        <v>1831</v>
      </c>
      <c r="E916" s="80">
        <v>47</v>
      </c>
      <c r="F916" s="80" t="s">
        <v>1864</v>
      </c>
      <c r="G916" s="80" t="s">
        <v>1865</v>
      </c>
      <c r="H916" s="80" t="s">
        <v>1842</v>
      </c>
      <c r="I916" s="80" t="s">
        <v>1861</v>
      </c>
      <c r="J916" s="80" t="s">
        <v>1858</v>
      </c>
      <c r="K916" s="80">
        <v>2</v>
      </c>
      <c r="L916" s="85">
        <v>20085</v>
      </c>
      <c r="M916" s="80">
        <v>5</v>
      </c>
      <c r="N916" s="80">
        <v>7.5</v>
      </c>
      <c r="O916" s="80" t="s">
        <v>392</v>
      </c>
      <c r="P916" s="80" t="s">
        <v>1837</v>
      </c>
      <c r="Q916" s="80" t="s">
        <v>649</v>
      </c>
      <c r="R916" s="85">
        <f t="shared" si="182"/>
        <v>40170</v>
      </c>
      <c r="S916" s="85">
        <f t="shared" si="183"/>
        <v>2008.5</v>
      </c>
      <c r="T916" s="85">
        <f t="shared" si="184"/>
        <v>38161.5</v>
      </c>
      <c r="U916" s="80">
        <f t="shared" si="185"/>
        <v>2862.1124999999997</v>
      </c>
      <c r="V916" s="85">
        <f t="shared" si="186"/>
        <v>41023.612500000003</v>
      </c>
      <c r="W916" s="81">
        <v>7.4999999999999997E-2</v>
      </c>
      <c r="X916" s="85">
        <f t="shared" si="194"/>
        <v>2862.1124999999997</v>
      </c>
      <c r="Y916" s="80">
        <v>2000</v>
      </c>
      <c r="Z916" s="85">
        <f t="shared" si="192"/>
        <v>43023.612500000003</v>
      </c>
      <c r="AA916" s="80" t="str" cm="1">
        <f t="array" ref="AA916">_xlfn.IFS(V916&gt;=150000,"High Cost",V916&gt;=0,"Normal Cost")</f>
        <v>Normal Cost</v>
      </c>
      <c r="AB916" s="85">
        <f t="shared" si="187"/>
        <v>0</v>
      </c>
      <c r="AC916" s="84">
        <f t="shared" si="188"/>
        <v>41023.612500000003</v>
      </c>
      <c r="AD916" s="80" t="str" cm="1">
        <f t="array" ref="AD916">_xlfn.IFS(E916&gt;=60,"Senior ",E916&gt;=18,"Adult",E916&gt;=0,"Child")</f>
        <v>Adult</v>
      </c>
      <c r="AE916" s="80" t="str">
        <f t="shared" si="189"/>
        <v>July</v>
      </c>
      <c r="AF916" s="80" t="str">
        <f t="shared" si="190"/>
        <v>00915</v>
      </c>
      <c r="AG916" s="80" t="str">
        <f t="shared" si="191"/>
        <v>Joy-Female</v>
      </c>
      <c r="AH916" s="85">
        <f t="shared" si="193"/>
        <v>112153.55602395827</v>
      </c>
    </row>
    <row r="917" spans="1:34" x14ac:dyDescent="0.3">
      <c r="A917" s="83">
        <v>45821</v>
      </c>
      <c r="B917" s="80" t="s">
        <v>2790</v>
      </c>
      <c r="C917" s="80" t="s">
        <v>1871</v>
      </c>
      <c r="D917" s="80" t="s">
        <v>1831</v>
      </c>
      <c r="E917" s="80">
        <v>64</v>
      </c>
      <c r="F917" s="80" t="s">
        <v>1855</v>
      </c>
      <c r="G917" s="80" t="s">
        <v>1856</v>
      </c>
      <c r="H917" s="80" t="s">
        <v>1857</v>
      </c>
      <c r="I917" s="80" t="s">
        <v>1866</v>
      </c>
      <c r="J917" s="80" t="s">
        <v>1848</v>
      </c>
      <c r="K917" s="80">
        <v>2</v>
      </c>
      <c r="L917" s="85">
        <v>9756</v>
      </c>
      <c r="M917" s="80">
        <v>15</v>
      </c>
      <c r="N917" s="80">
        <v>7.5</v>
      </c>
      <c r="O917" s="80" t="s">
        <v>372</v>
      </c>
      <c r="P917" s="80" t="s">
        <v>1852</v>
      </c>
      <c r="Q917" s="80" t="s">
        <v>665</v>
      </c>
      <c r="R917" s="85">
        <f t="shared" si="182"/>
        <v>19512</v>
      </c>
      <c r="S917" s="85">
        <f t="shared" si="183"/>
        <v>2926.7999999999997</v>
      </c>
      <c r="T917" s="85">
        <f t="shared" si="184"/>
        <v>16585.2</v>
      </c>
      <c r="U917" s="80">
        <f t="shared" si="185"/>
        <v>1243.8900000000001</v>
      </c>
      <c r="V917" s="85">
        <f t="shared" si="186"/>
        <v>17829.09</v>
      </c>
      <c r="W917" s="81">
        <v>7.4999999999999997E-2</v>
      </c>
      <c r="X917" s="85">
        <f t="shared" si="194"/>
        <v>1243.8900000000001</v>
      </c>
      <c r="Y917" s="80">
        <v>2000</v>
      </c>
      <c r="Z917" s="85">
        <f t="shared" si="192"/>
        <v>19829.09</v>
      </c>
      <c r="AA917" s="80" t="str" cm="1">
        <f t="array" ref="AA917">_xlfn.IFS(V917&gt;=150000,"High Cost",V917&gt;=0,"Normal Cost")</f>
        <v>Normal Cost</v>
      </c>
      <c r="AB917" s="85">
        <f t="shared" si="187"/>
        <v>0</v>
      </c>
      <c r="AC917" s="84">
        <f t="shared" si="188"/>
        <v>17829.09</v>
      </c>
      <c r="AD917" s="80" t="str" cm="1">
        <f t="array" ref="AD917">_xlfn.IFS(E917&gt;=60,"Senior ",E917&gt;=18,"Adult",E917&gt;=0,"Child")</f>
        <v xml:space="preserve">Senior </v>
      </c>
      <c r="AE917" s="80" t="str">
        <f t="shared" si="189"/>
        <v>June</v>
      </c>
      <c r="AF917" s="80" t="str">
        <f t="shared" si="190"/>
        <v>00916</v>
      </c>
      <c r="AG917" s="80" t="str">
        <f t="shared" si="191"/>
        <v>Farouk-Female</v>
      </c>
      <c r="AH917" s="85">
        <f t="shared" si="193"/>
        <v>112153.55602395827</v>
      </c>
    </row>
    <row r="918" spans="1:34" x14ac:dyDescent="0.3">
      <c r="A918" s="83">
        <v>45827</v>
      </c>
      <c r="B918" s="80" t="s">
        <v>2791</v>
      </c>
      <c r="C918" s="80" t="s">
        <v>1880</v>
      </c>
      <c r="D918" s="80" t="s">
        <v>1847</v>
      </c>
      <c r="E918" s="80">
        <v>76</v>
      </c>
      <c r="F918" s="80" t="s">
        <v>1872</v>
      </c>
      <c r="G918" s="80" t="s">
        <v>1886</v>
      </c>
      <c r="H918" s="80" t="s">
        <v>1887</v>
      </c>
      <c r="I918" s="80" t="s">
        <v>1861</v>
      </c>
      <c r="J918" s="80" t="s">
        <v>1848</v>
      </c>
      <c r="K918" s="80">
        <v>4</v>
      </c>
      <c r="L918" s="85">
        <v>51745</v>
      </c>
      <c r="M918" s="80">
        <v>10</v>
      </c>
      <c r="N918" s="80">
        <v>7.5</v>
      </c>
      <c r="O918" s="80" t="s">
        <v>392</v>
      </c>
      <c r="P918" s="80" t="s">
        <v>1852</v>
      </c>
      <c r="Q918" s="80" t="s">
        <v>649</v>
      </c>
      <c r="R918" s="85">
        <f t="shared" si="182"/>
        <v>206980</v>
      </c>
      <c r="S918" s="85">
        <f t="shared" si="183"/>
        <v>20698</v>
      </c>
      <c r="T918" s="85">
        <f t="shared" si="184"/>
        <v>186282</v>
      </c>
      <c r="U918" s="80">
        <f t="shared" si="185"/>
        <v>13971.15</v>
      </c>
      <c r="V918" s="85">
        <f t="shared" si="186"/>
        <v>200253.15</v>
      </c>
      <c r="W918" s="81">
        <v>7.4999999999999997E-2</v>
      </c>
      <c r="X918" s="85">
        <f t="shared" si="194"/>
        <v>13971.15</v>
      </c>
      <c r="Y918" s="80">
        <v>2000</v>
      </c>
      <c r="Z918" s="85">
        <f t="shared" si="192"/>
        <v>202253.15</v>
      </c>
      <c r="AA918" s="80" t="str" cm="1">
        <f t="array" ref="AA918">_xlfn.IFS(V918&gt;=150000,"High Cost",V918&gt;=0,"Normal Cost")</f>
        <v>High Cost</v>
      </c>
      <c r="AB918" s="85">
        <f t="shared" si="187"/>
        <v>0</v>
      </c>
      <c r="AC918" s="84">
        <f t="shared" si="188"/>
        <v>200253.15</v>
      </c>
      <c r="AD918" s="80" t="str" cm="1">
        <f t="array" ref="AD918">_xlfn.IFS(E918&gt;=60,"Senior ",E918&gt;=18,"Adult",E918&gt;=0,"Child")</f>
        <v xml:space="preserve">Senior </v>
      </c>
      <c r="AE918" s="80" t="str">
        <f t="shared" si="189"/>
        <v>June</v>
      </c>
      <c r="AF918" s="80" t="str">
        <f t="shared" si="190"/>
        <v>00917</v>
      </c>
      <c r="AG918" s="80" t="str">
        <f t="shared" si="191"/>
        <v>Daniel-Male</v>
      </c>
      <c r="AH918" s="85">
        <f t="shared" si="193"/>
        <v>112153.55602395827</v>
      </c>
    </row>
    <row r="919" spans="1:34" x14ac:dyDescent="0.3">
      <c r="A919" s="83">
        <v>45842</v>
      </c>
      <c r="B919" s="80" t="s">
        <v>2792</v>
      </c>
      <c r="C919" s="80" t="s">
        <v>1882</v>
      </c>
      <c r="D919" s="80" t="s">
        <v>1831</v>
      </c>
      <c r="E919" s="80">
        <v>16</v>
      </c>
      <c r="F919" s="80" t="s">
        <v>1832</v>
      </c>
      <c r="G919" s="80" t="s">
        <v>1833</v>
      </c>
      <c r="H919" s="80" t="s">
        <v>1834</v>
      </c>
      <c r="I919" s="80" t="s">
        <v>1835</v>
      </c>
      <c r="J919" s="80" t="s">
        <v>1848</v>
      </c>
      <c r="K919" s="80">
        <v>5</v>
      </c>
      <c r="L919" s="85">
        <v>10854</v>
      </c>
      <c r="M919" s="80">
        <v>10</v>
      </c>
      <c r="N919" s="80">
        <v>7.5</v>
      </c>
      <c r="O919" s="80" t="s">
        <v>372</v>
      </c>
      <c r="P919" s="80" t="s">
        <v>1837</v>
      </c>
      <c r="Q919" s="80" t="s">
        <v>649</v>
      </c>
      <c r="R919" s="85">
        <f t="shared" si="182"/>
        <v>54270</v>
      </c>
      <c r="S919" s="85">
        <f t="shared" si="183"/>
        <v>5427</v>
      </c>
      <c r="T919" s="85">
        <f t="shared" si="184"/>
        <v>48843</v>
      </c>
      <c r="U919" s="80">
        <f t="shared" si="185"/>
        <v>3663.2249999999999</v>
      </c>
      <c r="V919" s="85">
        <f t="shared" si="186"/>
        <v>52506.224999999999</v>
      </c>
      <c r="W919" s="81">
        <v>7.4999999999999997E-2</v>
      </c>
      <c r="X919" s="85">
        <f t="shared" si="194"/>
        <v>3663.2249999999999</v>
      </c>
      <c r="Y919" s="80">
        <v>2000</v>
      </c>
      <c r="Z919" s="85">
        <f t="shared" si="192"/>
        <v>54506.224999999999</v>
      </c>
      <c r="AA919" s="80" t="str" cm="1">
        <f t="array" ref="AA919">_xlfn.IFS(V919&gt;=150000,"High Cost",V919&gt;=0,"Normal Cost")</f>
        <v>Normal Cost</v>
      </c>
      <c r="AB919" s="85">
        <f t="shared" si="187"/>
        <v>0</v>
      </c>
      <c r="AC919" s="84">
        <f t="shared" si="188"/>
        <v>52506.224999999999</v>
      </c>
      <c r="AD919" s="80" t="str" cm="1">
        <f t="array" ref="AD919">_xlfn.IFS(E919&gt;=60,"Senior ",E919&gt;=18,"Adult",E919&gt;=0,"Child")</f>
        <v>Child</v>
      </c>
      <c r="AE919" s="80" t="str">
        <f t="shared" si="189"/>
        <v>July</v>
      </c>
      <c r="AF919" s="80" t="str">
        <f t="shared" si="190"/>
        <v>00918</v>
      </c>
      <c r="AG919" s="80" t="str">
        <f t="shared" si="191"/>
        <v>Ifeanyi-Female</v>
      </c>
      <c r="AH919" s="85">
        <f t="shared" si="193"/>
        <v>112153.55602395827</v>
      </c>
    </row>
    <row r="920" spans="1:34" x14ac:dyDescent="0.3">
      <c r="A920" s="83">
        <v>45857</v>
      </c>
      <c r="B920" s="80" t="s">
        <v>2793</v>
      </c>
      <c r="C920" s="80" t="s">
        <v>1871</v>
      </c>
      <c r="D920" s="80" t="s">
        <v>1831</v>
      </c>
      <c r="E920" s="80">
        <v>55</v>
      </c>
      <c r="F920" s="80" t="s">
        <v>1840</v>
      </c>
      <c r="G920" s="80" t="s">
        <v>1841</v>
      </c>
      <c r="H920" s="80" t="s">
        <v>1842</v>
      </c>
      <c r="I920" s="80" t="s">
        <v>1866</v>
      </c>
      <c r="J920" s="80" t="s">
        <v>1836</v>
      </c>
      <c r="K920" s="80">
        <v>3</v>
      </c>
      <c r="L920" s="85">
        <v>13624</v>
      </c>
      <c r="M920" s="80">
        <v>0</v>
      </c>
      <c r="N920" s="80">
        <v>7.5</v>
      </c>
      <c r="O920" s="80" t="s">
        <v>384</v>
      </c>
      <c r="P920" s="80" t="s">
        <v>1837</v>
      </c>
      <c r="Q920" s="80" t="s">
        <v>665</v>
      </c>
      <c r="R920" s="85">
        <f t="shared" si="182"/>
        <v>40872</v>
      </c>
      <c r="S920" s="85">
        <f t="shared" si="183"/>
        <v>0</v>
      </c>
      <c r="T920" s="85">
        <f t="shared" si="184"/>
        <v>40872</v>
      </c>
      <c r="U920" s="80">
        <f t="shared" si="185"/>
        <v>3065.4</v>
      </c>
      <c r="V920" s="85">
        <f t="shared" si="186"/>
        <v>43937.4</v>
      </c>
      <c r="W920" s="81">
        <v>7.4999999999999997E-2</v>
      </c>
      <c r="X920" s="85">
        <f t="shared" si="194"/>
        <v>3065.4</v>
      </c>
      <c r="Y920" s="80">
        <v>2000</v>
      </c>
      <c r="Z920" s="85">
        <f t="shared" si="192"/>
        <v>45937.4</v>
      </c>
      <c r="AA920" s="80" t="str" cm="1">
        <f t="array" ref="AA920">_xlfn.IFS(V920&gt;=150000,"High Cost",V920&gt;=0,"Normal Cost")</f>
        <v>Normal Cost</v>
      </c>
      <c r="AB920" s="85">
        <f t="shared" si="187"/>
        <v>0</v>
      </c>
      <c r="AC920" s="84">
        <f t="shared" si="188"/>
        <v>43937.4</v>
      </c>
      <c r="AD920" s="80" t="str" cm="1">
        <f t="array" ref="AD920">_xlfn.IFS(E920&gt;=60,"Senior ",E920&gt;=18,"Adult",E920&gt;=0,"Child")</f>
        <v>Adult</v>
      </c>
      <c r="AE920" s="80" t="str">
        <f t="shared" si="189"/>
        <v>July</v>
      </c>
      <c r="AF920" s="80" t="str">
        <f t="shared" si="190"/>
        <v>00919</v>
      </c>
      <c r="AG920" s="80" t="str">
        <f t="shared" si="191"/>
        <v>Farouk-Female</v>
      </c>
      <c r="AH920" s="85">
        <f t="shared" si="193"/>
        <v>112153.55602395827</v>
      </c>
    </row>
    <row r="921" spans="1:34" x14ac:dyDescent="0.3">
      <c r="A921" s="83">
        <v>45814</v>
      </c>
      <c r="B921" s="80" t="s">
        <v>2794</v>
      </c>
      <c r="C921" s="80" t="s">
        <v>1830</v>
      </c>
      <c r="D921" s="80" t="s">
        <v>1831</v>
      </c>
      <c r="E921" s="80">
        <v>56</v>
      </c>
      <c r="F921" s="80" t="s">
        <v>1855</v>
      </c>
      <c r="G921" s="80" t="s">
        <v>1878</v>
      </c>
      <c r="H921" s="80" t="s">
        <v>1857</v>
      </c>
      <c r="I921" s="80" t="s">
        <v>1843</v>
      </c>
      <c r="J921" s="80" t="s">
        <v>1848</v>
      </c>
      <c r="K921" s="80">
        <v>3</v>
      </c>
      <c r="L921" s="85">
        <v>21411</v>
      </c>
      <c r="M921" s="80">
        <v>5</v>
      </c>
      <c r="N921" s="80">
        <v>7.5</v>
      </c>
      <c r="O921" s="80" t="s">
        <v>372</v>
      </c>
      <c r="P921" s="80" t="s">
        <v>1852</v>
      </c>
      <c r="Q921" s="80" t="s">
        <v>649</v>
      </c>
      <c r="R921" s="85">
        <f t="shared" si="182"/>
        <v>64233</v>
      </c>
      <c r="S921" s="85">
        <f t="shared" si="183"/>
        <v>3211.65</v>
      </c>
      <c r="T921" s="85">
        <f t="shared" si="184"/>
        <v>61021.35</v>
      </c>
      <c r="U921" s="80">
        <f t="shared" si="185"/>
        <v>4576.6012499999997</v>
      </c>
      <c r="V921" s="85">
        <f t="shared" si="186"/>
        <v>65597.951249999998</v>
      </c>
      <c r="W921" s="81">
        <v>7.4999999999999997E-2</v>
      </c>
      <c r="X921" s="85">
        <f t="shared" si="194"/>
        <v>4576.6012499999997</v>
      </c>
      <c r="Y921" s="80">
        <v>2000</v>
      </c>
      <c r="Z921" s="85">
        <f t="shared" si="192"/>
        <v>67597.951249999998</v>
      </c>
      <c r="AA921" s="80" t="str" cm="1">
        <f t="array" ref="AA921">_xlfn.IFS(V921&gt;=150000,"High Cost",V921&gt;=0,"Normal Cost")</f>
        <v>Normal Cost</v>
      </c>
      <c r="AB921" s="85">
        <f t="shared" si="187"/>
        <v>0</v>
      </c>
      <c r="AC921" s="84">
        <f t="shared" si="188"/>
        <v>65597.951249999998</v>
      </c>
      <c r="AD921" s="80" t="str" cm="1">
        <f t="array" ref="AD921">_xlfn.IFS(E921&gt;=60,"Senior ",E921&gt;=18,"Adult",E921&gt;=0,"Child")</f>
        <v>Adult</v>
      </c>
      <c r="AE921" s="80" t="str">
        <f t="shared" si="189"/>
        <v>June</v>
      </c>
      <c r="AF921" s="80" t="str">
        <f t="shared" si="190"/>
        <v>00920</v>
      </c>
      <c r="AG921" s="80" t="str">
        <f t="shared" si="191"/>
        <v>Joy-Female</v>
      </c>
      <c r="AH921" s="85">
        <f t="shared" si="193"/>
        <v>112153.55602395827</v>
      </c>
    </row>
    <row r="922" spans="1:34" x14ac:dyDescent="0.3">
      <c r="A922" s="83">
        <v>45838</v>
      </c>
      <c r="B922" s="80" t="s">
        <v>2795</v>
      </c>
      <c r="C922" s="80" t="s">
        <v>1880</v>
      </c>
      <c r="D922" s="80" t="s">
        <v>1847</v>
      </c>
      <c r="E922" s="80">
        <v>71</v>
      </c>
      <c r="F922" s="80" t="s">
        <v>1832</v>
      </c>
      <c r="G922" s="80" t="s">
        <v>1833</v>
      </c>
      <c r="H922" s="80" t="s">
        <v>1834</v>
      </c>
      <c r="I922" s="80" t="s">
        <v>1835</v>
      </c>
      <c r="J922" s="80" t="s">
        <v>1836</v>
      </c>
      <c r="K922" s="80">
        <v>2</v>
      </c>
      <c r="L922" s="85">
        <v>8081</v>
      </c>
      <c r="M922" s="80">
        <v>15</v>
      </c>
      <c r="N922" s="80">
        <v>7.5</v>
      </c>
      <c r="O922" s="80" t="s">
        <v>372</v>
      </c>
      <c r="P922" s="80" t="s">
        <v>1844</v>
      </c>
      <c r="Q922" s="80" t="s">
        <v>636</v>
      </c>
      <c r="R922" s="85">
        <f t="shared" si="182"/>
        <v>16162</v>
      </c>
      <c r="S922" s="85">
        <f t="shared" si="183"/>
        <v>2424.2999999999997</v>
      </c>
      <c r="T922" s="85">
        <f t="shared" si="184"/>
        <v>13737.7</v>
      </c>
      <c r="U922" s="80">
        <f t="shared" si="185"/>
        <v>1030.3275000000001</v>
      </c>
      <c r="V922" s="85">
        <f t="shared" si="186"/>
        <v>14768.0275</v>
      </c>
      <c r="W922" s="81">
        <v>7.4999999999999997E-2</v>
      </c>
      <c r="X922" s="85">
        <f t="shared" si="194"/>
        <v>1030.3275000000001</v>
      </c>
      <c r="Y922" s="80">
        <v>2000</v>
      </c>
      <c r="Z922" s="85">
        <f t="shared" si="192"/>
        <v>16768.0275</v>
      </c>
      <c r="AA922" s="80" t="str" cm="1">
        <f t="array" ref="AA922">_xlfn.IFS(V922&gt;=150000,"High Cost",V922&gt;=0,"Normal Cost")</f>
        <v>Normal Cost</v>
      </c>
      <c r="AB922" s="85">
        <f t="shared" si="187"/>
        <v>1476.8027500000001</v>
      </c>
      <c r="AC922" s="84">
        <f t="shared" si="188"/>
        <v>13291.224749999999</v>
      </c>
      <c r="AD922" s="80" t="str" cm="1">
        <f t="array" ref="AD922">_xlfn.IFS(E922&gt;=60,"Senior ",E922&gt;=18,"Adult",E922&gt;=0,"Child")</f>
        <v xml:space="preserve">Senior </v>
      </c>
      <c r="AE922" s="80" t="str">
        <f t="shared" si="189"/>
        <v>June</v>
      </c>
      <c r="AF922" s="80" t="str">
        <f t="shared" si="190"/>
        <v>00921</v>
      </c>
      <c r="AG922" s="80" t="str">
        <f t="shared" si="191"/>
        <v>Daniel-Male</v>
      </c>
      <c r="AH922" s="85">
        <f t="shared" si="193"/>
        <v>112153.55602395827</v>
      </c>
    </row>
    <row r="923" spans="1:34" x14ac:dyDescent="0.3">
      <c r="A923" s="83">
        <v>45817</v>
      </c>
      <c r="B923" s="80" t="s">
        <v>2796</v>
      </c>
      <c r="C923" s="80" t="s">
        <v>1871</v>
      </c>
      <c r="D923" s="80" t="s">
        <v>1831</v>
      </c>
      <c r="E923" s="80">
        <v>9</v>
      </c>
      <c r="F923" s="80" t="s">
        <v>1832</v>
      </c>
      <c r="G923" s="80" t="s">
        <v>1860</v>
      </c>
      <c r="H923" s="80" t="s">
        <v>1834</v>
      </c>
      <c r="I923" s="80" t="s">
        <v>1843</v>
      </c>
      <c r="J923" s="80" t="s">
        <v>1848</v>
      </c>
      <c r="K923" s="80">
        <v>4</v>
      </c>
      <c r="L923" s="85">
        <v>54003</v>
      </c>
      <c r="M923" s="80">
        <v>0</v>
      </c>
      <c r="N923" s="80">
        <v>7.5</v>
      </c>
      <c r="O923" s="80" t="s">
        <v>384</v>
      </c>
      <c r="P923" s="80" t="s">
        <v>1837</v>
      </c>
      <c r="Q923" s="80" t="s">
        <v>649</v>
      </c>
      <c r="R923" s="85">
        <f t="shared" si="182"/>
        <v>216012</v>
      </c>
      <c r="S923" s="85">
        <f t="shared" si="183"/>
        <v>0</v>
      </c>
      <c r="T923" s="85">
        <f t="shared" si="184"/>
        <v>216012</v>
      </c>
      <c r="U923" s="80">
        <f t="shared" si="185"/>
        <v>16200.9</v>
      </c>
      <c r="V923" s="85">
        <f t="shared" si="186"/>
        <v>232212.9</v>
      </c>
      <c r="W923" s="81">
        <v>7.4999999999999997E-2</v>
      </c>
      <c r="X923" s="85">
        <f t="shared" si="194"/>
        <v>16200.9</v>
      </c>
      <c r="Y923" s="80">
        <v>2000</v>
      </c>
      <c r="Z923" s="85">
        <f t="shared" si="192"/>
        <v>234212.9</v>
      </c>
      <c r="AA923" s="80" t="str" cm="1">
        <f t="array" ref="AA923">_xlfn.IFS(V923&gt;=150000,"High Cost",V923&gt;=0,"Normal Cost")</f>
        <v>High Cost</v>
      </c>
      <c r="AB923" s="85">
        <f t="shared" si="187"/>
        <v>0</v>
      </c>
      <c r="AC923" s="84">
        <f t="shared" si="188"/>
        <v>232212.9</v>
      </c>
      <c r="AD923" s="80" t="str" cm="1">
        <f t="array" ref="AD923">_xlfn.IFS(E923&gt;=60,"Senior ",E923&gt;=18,"Adult",E923&gt;=0,"Child")</f>
        <v>Child</v>
      </c>
      <c r="AE923" s="80" t="str">
        <f t="shared" si="189"/>
        <v>June</v>
      </c>
      <c r="AF923" s="80" t="str">
        <f t="shared" si="190"/>
        <v>00922</v>
      </c>
      <c r="AG923" s="80" t="str">
        <f t="shared" si="191"/>
        <v>Farouk-Female</v>
      </c>
      <c r="AH923" s="85">
        <f t="shared" si="193"/>
        <v>112153.55602395827</v>
      </c>
    </row>
    <row r="924" spans="1:34" x14ac:dyDescent="0.3">
      <c r="A924" s="83">
        <v>45824</v>
      </c>
      <c r="B924" s="80" t="s">
        <v>2797</v>
      </c>
      <c r="C924" s="80" t="s">
        <v>1846</v>
      </c>
      <c r="D924" s="80" t="s">
        <v>1847</v>
      </c>
      <c r="E924" s="80">
        <v>2</v>
      </c>
      <c r="F924" s="80" t="s">
        <v>1855</v>
      </c>
      <c r="G924" s="80" t="s">
        <v>1878</v>
      </c>
      <c r="H924" s="80" t="s">
        <v>1857</v>
      </c>
      <c r="I924" s="80" t="s">
        <v>1861</v>
      </c>
      <c r="J924" s="80" t="s">
        <v>1836</v>
      </c>
      <c r="K924" s="80">
        <v>4</v>
      </c>
      <c r="L924" s="85">
        <v>56976</v>
      </c>
      <c r="M924" s="80">
        <v>0</v>
      </c>
      <c r="N924" s="80">
        <v>7.5</v>
      </c>
      <c r="O924" s="80" t="s">
        <v>372</v>
      </c>
      <c r="P924" s="80" t="s">
        <v>1852</v>
      </c>
      <c r="Q924" s="80" t="s">
        <v>636</v>
      </c>
      <c r="R924" s="85">
        <f t="shared" si="182"/>
        <v>227904</v>
      </c>
      <c r="S924" s="85">
        <f t="shared" si="183"/>
        <v>0</v>
      </c>
      <c r="T924" s="85">
        <f t="shared" si="184"/>
        <v>227904</v>
      </c>
      <c r="U924" s="80">
        <f t="shared" si="185"/>
        <v>17092.8</v>
      </c>
      <c r="V924" s="85">
        <f t="shared" si="186"/>
        <v>244996.8</v>
      </c>
      <c r="W924" s="81">
        <v>7.4999999999999997E-2</v>
      </c>
      <c r="X924" s="85">
        <f t="shared" si="194"/>
        <v>17092.8</v>
      </c>
      <c r="Y924" s="80">
        <v>2000</v>
      </c>
      <c r="Z924" s="85">
        <f t="shared" si="192"/>
        <v>246996.8</v>
      </c>
      <c r="AA924" s="80" t="str" cm="1">
        <f t="array" ref="AA924">_xlfn.IFS(V924&gt;=150000,"High Cost",V924&gt;=0,"Normal Cost")</f>
        <v>High Cost</v>
      </c>
      <c r="AB924" s="85">
        <f t="shared" si="187"/>
        <v>0</v>
      </c>
      <c r="AC924" s="84">
        <f t="shared" si="188"/>
        <v>244996.8</v>
      </c>
      <c r="AD924" s="80" t="str" cm="1">
        <f t="array" ref="AD924">_xlfn.IFS(E924&gt;=60,"Senior ",E924&gt;=18,"Adult",E924&gt;=0,"Child")</f>
        <v>Child</v>
      </c>
      <c r="AE924" s="80" t="str">
        <f t="shared" si="189"/>
        <v>June</v>
      </c>
      <c r="AF924" s="80" t="str">
        <f t="shared" si="190"/>
        <v>00923</v>
      </c>
      <c r="AG924" s="80" t="str">
        <f t="shared" si="191"/>
        <v>Hauwa-Male</v>
      </c>
      <c r="AH924" s="85">
        <f t="shared" si="193"/>
        <v>112153.55602395827</v>
      </c>
    </row>
    <row r="925" spans="1:34" x14ac:dyDescent="0.3">
      <c r="A925" s="83">
        <v>45866</v>
      </c>
      <c r="B925" s="80" t="s">
        <v>2798</v>
      </c>
      <c r="C925" s="80" t="s">
        <v>1880</v>
      </c>
      <c r="D925" s="80" t="s">
        <v>1847</v>
      </c>
      <c r="E925" s="80">
        <v>5</v>
      </c>
      <c r="F925" s="80" t="s">
        <v>1855</v>
      </c>
      <c r="G925" s="80" t="s">
        <v>1878</v>
      </c>
      <c r="H925" s="80" t="s">
        <v>1857</v>
      </c>
      <c r="I925" s="80" t="s">
        <v>1861</v>
      </c>
      <c r="J925" s="80" t="s">
        <v>1836</v>
      </c>
      <c r="K925" s="80">
        <v>2</v>
      </c>
      <c r="L925" s="85">
        <v>74008</v>
      </c>
      <c r="M925" s="80">
        <v>5</v>
      </c>
      <c r="N925" s="80">
        <v>7.5</v>
      </c>
      <c r="O925" s="80" t="s">
        <v>392</v>
      </c>
      <c r="P925" s="80" t="s">
        <v>1852</v>
      </c>
      <c r="Q925" s="80" t="s">
        <v>649</v>
      </c>
      <c r="R925" s="85">
        <f t="shared" si="182"/>
        <v>148016</v>
      </c>
      <c r="S925" s="85">
        <f t="shared" si="183"/>
        <v>7400.8</v>
      </c>
      <c r="T925" s="85">
        <f t="shared" si="184"/>
        <v>140615.20000000001</v>
      </c>
      <c r="U925" s="80">
        <f t="shared" si="185"/>
        <v>10546.140000000001</v>
      </c>
      <c r="V925" s="85">
        <f t="shared" si="186"/>
        <v>151161.34000000003</v>
      </c>
      <c r="W925" s="81">
        <v>7.4999999999999997E-2</v>
      </c>
      <c r="X925" s="85">
        <f t="shared" si="194"/>
        <v>10546.140000000001</v>
      </c>
      <c r="Y925" s="80">
        <v>2000</v>
      </c>
      <c r="Z925" s="85">
        <f t="shared" si="192"/>
        <v>153161.34000000003</v>
      </c>
      <c r="AA925" s="80" t="str" cm="1">
        <f t="array" ref="AA925">_xlfn.IFS(V925&gt;=150000,"High Cost",V925&gt;=0,"Normal Cost")</f>
        <v>High Cost</v>
      </c>
      <c r="AB925" s="85">
        <f t="shared" si="187"/>
        <v>0</v>
      </c>
      <c r="AC925" s="84">
        <f t="shared" si="188"/>
        <v>151161.34000000003</v>
      </c>
      <c r="AD925" s="80" t="str" cm="1">
        <f t="array" ref="AD925">_xlfn.IFS(E925&gt;=60,"Senior ",E925&gt;=18,"Adult",E925&gt;=0,"Child")</f>
        <v>Child</v>
      </c>
      <c r="AE925" s="80" t="str">
        <f t="shared" si="189"/>
        <v>July</v>
      </c>
      <c r="AF925" s="80" t="str">
        <f t="shared" si="190"/>
        <v>00924</v>
      </c>
      <c r="AG925" s="80" t="str">
        <f t="shared" si="191"/>
        <v>Daniel-Male</v>
      </c>
      <c r="AH925" s="85">
        <f t="shared" si="193"/>
        <v>112153.55602395827</v>
      </c>
    </row>
    <row r="926" spans="1:34" x14ac:dyDescent="0.3">
      <c r="A926" s="83">
        <v>45846</v>
      </c>
      <c r="B926" s="80" t="s">
        <v>2799</v>
      </c>
      <c r="C926" s="80" t="s">
        <v>1863</v>
      </c>
      <c r="D926" s="80" t="s">
        <v>1847</v>
      </c>
      <c r="E926" s="80">
        <v>33</v>
      </c>
      <c r="F926" s="80" t="s">
        <v>1840</v>
      </c>
      <c r="G926" s="80" t="s">
        <v>1890</v>
      </c>
      <c r="H926" s="80" t="s">
        <v>1891</v>
      </c>
      <c r="I926" s="80" t="s">
        <v>1861</v>
      </c>
      <c r="J926" s="80" t="s">
        <v>1858</v>
      </c>
      <c r="K926" s="80">
        <v>5</v>
      </c>
      <c r="L926" s="85">
        <v>14523</v>
      </c>
      <c r="M926" s="80">
        <v>0</v>
      </c>
      <c r="N926" s="80">
        <v>7.5</v>
      </c>
      <c r="O926" s="80" t="s">
        <v>392</v>
      </c>
      <c r="P926" s="80" t="s">
        <v>1852</v>
      </c>
      <c r="Q926" s="80" t="s">
        <v>643</v>
      </c>
      <c r="R926" s="85">
        <f t="shared" si="182"/>
        <v>72615</v>
      </c>
      <c r="S926" s="85">
        <f t="shared" si="183"/>
        <v>0</v>
      </c>
      <c r="T926" s="85">
        <f t="shared" si="184"/>
        <v>72615</v>
      </c>
      <c r="U926" s="80">
        <f t="shared" si="185"/>
        <v>5446.125</v>
      </c>
      <c r="V926" s="85">
        <f t="shared" si="186"/>
        <v>78061.125</v>
      </c>
      <c r="W926" s="81">
        <v>7.4999999999999997E-2</v>
      </c>
      <c r="X926" s="85">
        <f t="shared" si="194"/>
        <v>5446.125</v>
      </c>
      <c r="Y926" s="80">
        <v>2000</v>
      </c>
      <c r="Z926" s="85">
        <f t="shared" si="192"/>
        <v>80061.125</v>
      </c>
      <c r="AA926" s="80" t="str" cm="1">
        <f t="array" ref="AA926">_xlfn.IFS(V926&gt;=150000,"High Cost",V926&gt;=0,"Normal Cost")</f>
        <v>Normal Cost</v>
      </c>
      <c r="AB926" s="85">
        <f t="shared" si="187"/>
        <v>0</v>
      </c>
      <c r="AC926" s="84">
        <f t="shared" si="188"/>
        <v>78061.125</v>
      </c>
      <c r="AD926" s="80" t="str" cm="1">
        <f t="array" ref="AD926">_xlfn.IFS(E926&gt;=60,"Senior ",E926&gt;=18,"Adult",E926&gt;=0,"Child")</f>
        <v>Adult</v>
      </c>
      <c r="AE926" s="80" t="str">
        <f t="shared" si="189"/>
        <v>July</v>
      </c>
      <c r="AF926" s="80" t="str">
        <f t="shared" si="190"/>
        <v>00925</v>
      </c>
      <c r="AG926" s="80" t="str">
        <f t="shared" si="191"/>
        <v>Esther-Male</v>
      </c>
      <c r="AH926" s="85">
        <f t="shared" si="193"/>
        <v>112153.55602395827</v>
      </c>
    </row>
    <row r="927" spans="1:34" x14ac:dyDescent="0.3">
      <c r="A927" s="83">
        <v>45849</v>
      </c>
      <c r="B927" s="80" t="s">
        <v>2800</v>
      </c>
      <c r="C927" s="80" t="s">
        <v>1871</v>
      </c>
      <c r="D927" s="80" t="s">
        <v>1831</v>
      </c>
      <c r="E927" s="80">
        <v>24</v>
      </c>
      <c r="F927" s="80" t="s">
        <v>1872</v>
      </c>
      <c r="G927" s="80" t="s">
        <v>1886</v>
      </c>
      <c r="H927" s="80" t="s">
        <v>1887</v>
      </c>
      <c r="I927" s="80" t="s">
        <v>1866</v>
      </c>
      <c r="J927" s="80" t="s">
        <v>1836</v>
      </c>
      <c r="K927" s="80">
        <v>5</v>
      </c>
      <c r="L927" s="85">
        <v>72808</v>
      </c>
      <c r="M927" s="80">
        <v>15</v>
      </c>
      <c r="N927" s="80">
        <v>7.5</v>
      </c>
      <c r="O927" s="80" t="s">
        <v>384</v>
      </c>
      <c r="P927" s="80" t="s">
        <v>1852</v>
      </c>
      <c r="Q927" s="80" t="s">
        <v>649</v>
      </c>
      <c r="R927" s="85">
        <f t="shared" si="182"/>
        <v>364040</v>
      </c>
      <c r="S927" s="85">
        <f t="shared" si="183"/>
        <v>54606</v>
      </c>
      <c r="T927" s="85">
        <f t="shared" si="184"/>
        <v>309434</v>
      </c>
      <c r="U927" s="80">
        <f t="shared" si="185"/>
        <v>23207.55</v>
      </c>
      <c r="V927" s="85">
        <f t="shared" si="186"/>
        <v>332641.55</v>
      </c>
      <c r="W927" s="81">
        <v>7.4999999999999997E-2</v>
      </c>
      <c r="X927" s="85">
        <f t="shared" si="194"/>
        <v>23207.55</v>
      </c>
      <c r="Y927" s="80">
        <v>2000</v>
      </c>
      <c r="Z927" s="85">
        <f t="shared" si="192"/>
        <v>334641.55</v>
      </c>
      <c r="AA927" s="80" t="str" cm="1">
        <f t="array" ref="AA927">_xlfn.IFS(V927&gt;=150000,"High Cost",V927&gt;=0,"Normal Cost")</f>
        <v>High Cost</v>
      </c>
      <c r="AB927" s="85">
        <f t="shared" si="187"/>
        <v>0</v>
      </c>
      <c r="AC927" s="84">
        <f t="shared" si="188"/>
        <v>332641.55</v>
      </c>
      <c r="AD927" s="80" t="str" cm="1">
        <f t="array" ref="AD927">_xlfn.IFS(E927&gt;=60,"Senior ",E927&gt;=18,"Adult",E927&gt;=0,"Child")</f>
        <v>Adult</v>
      </c>
      <c r="AE927" s="80" t="str">
        <f t="shared" si="189"/>
        <v>July</v>
      </c>
      <c r="AF927" s="80" t="str">
        <f t="shared" si="190"/>
        <v>00926</v>
      </c>
      <c r="AG927" s="80" t="str">
        <f t="shared" si="191"/>
        <v>Farouk-Female</v>
      </c>
      <c r="AH927" s="85">
        <f t="shared" si="193"/>
        <v>112153.55602395827</v>
      </c>
    </row>
    <row r="928" spans="1:34" x14ac:dyDescent="0.3">
      <c r="A928" s="83">
        <v>45836</v>
      </c>
      <c r="B928" s="80" t="s">
        <v>2801</v>
      </c>
      <c r="C928" s="80" t="s">
        <v>1830</v>
      </c>
      <c r="D928" s="80" t="s">
        <v>1831</v>
      </c>
      <c r="E928" s="80">
        <v>81</v>
      </c>
      <c r="F928" s="80" t="s">
        <v>1864</v>
      </c>
      <c r="G928" s="80" t="s">
        <v>1865</v>
      </c>
      <c r="H928" s="80" t="s">
        <v>1842</v>
      </c>
      <c r="I928" s="80" t="s">
        <v>1835</v>
      </c>
      <c r="J928" s="80" t="s">
        <v>1836</v>
      </c>
      <c r="K928" s="80">
        <v>3</v>
      </c>
      <c r="L928" s="85">
        <v>12326</v>
      </c>
      <c r="M928" s="80">
        <v>10</v>
      </c>
      <c r="N928" s="80">
        <v>7.5</v>
      </c>
      <c r="O928" s="80" t="s">
        <v>384</v>
      </c>
      <c r="P928" s="80" t="s">
        <v>1852</v>
      </c>
      <c r="Q928" s="80" t="s">
        <v>665</v>
      </c>
      <c r="R928" s="85">
        <f t="shared" si="182"/>
        <v>36978</v>
      </c>
      <c r="S928" s="85">
        <f t="shared" si="183"/>
        <v>3697.8</v>
      </c>
      <c r="T928" s="85">
        <f t="shared" si="184"/>
        <v>33280.199999999997</v>
      </c>
      <c r="U928" s="80">
        <f t="shared" si="185"/>
        <v>2496.0149999999999</v>
      </c>
      <c r="V928" s="85">
        <f t="shared" si="186"/>
        <v>35776.214999999997</v>
      </c>
      <c r="W928" s="81">
        <v>7.4999999999999997E-2</v>
      </c>
      <c r="X928" s="85">
        <f t="shared" si="194"/>
        <v>2496.0149999999999</v>
      </c>
      <c r="Y928" s="80">
        <v>2000</v>
      </c>
      <c r="Z928" s="85">
        <f t="shared" si="192"/>
        <v>37776.214999999997</v>
      </c>
      <c r="AA928" s="80" t="str" cm="1">
        <f t="array" ref="AA928">_xlfn.IFS(V928&gt;=150000,"High Cost",V928&gt;=0,"Normal Cost")</f>
        <v>Normal Cost</v>
      </c>
      <c r="AB928" s="85">
        <f t="shared" si="187"/>
        <v>0</v>
      </c>
      <c r="AC928" s="84">
        <f t="shared" si="188"/>
        <v>35776.214999999997</v>
      </c>
      <c r="AD928" s="80" t="str" cm="1">
        <f t="array" ref="AD928">_xlfn.IFS(E928&gt;=60,"Senior ",E928&gt;=18,"Adult",E928&gt;=0,"Child")</f>
        <v xml:space="preserve">Senior </v>
      </c>
      <c r="AE928" s="80" t="str">
        <f t="shared" si="189"/>
        <v>June</v>
      </c>
      <c r="AF928" s="80" t="str">
        <f t="shared" si="190"/>
        <v>00927</v>
      </c>
      <c r="AG928" s="80" t="str">
        <f t="shared" si="191"/>
        <v>Joy-Female</v>
      </c>
      <c r="AH928" s="85">
        <f t="shared" si="193"/>
        <v>112153.55602395827</v>
      </c>
    </row>
    <row r="929" spans="1:34" x14ac:dyDescent="0.3">
      <c r="A929" s="83">
        <v>45817</v>
      </c>
      <c r="B929" s="80" t="s">
        <v>2802</v>
      </c>
      <c r="C929" s="80" t="s">
        <v>1877</v>
      </c>
      <c r="D929" s="80" t="s">
        <v>1831</v>
      </c>
      <c r="E929" s="80">
        <v>78</v>
      </c>
      <c r="F929" s="80" t="s">
        <v>1855</v>
      </c>
      <c r="G929" s="80" t="s">
        <v>1878</v>
      </c>
      <c r="H929" s="80" t="s">
        <v>1857</v>
      </c>
      <c r="I929" s="80" t="s">
        <v>1835</v>
      </c>
      <c r="J929" s="80" t="s">
        <v>1836</v>
      </c>
      <c r="K929" s="80">
        <v>1</v>
      </c>
      <c r="L929" s="85">
        <v>41024</v>
      </c>
      <c r="M929" s="80">
        <v>15</v>
      </c>
      <c r="N929" s="80">
        <v>7.5</v>
      </c>
      <c r="O929" s="80" t="s">
        <v>392</v>
      </c>
      <c r="P929" s="80" t="s">
        <v>1852</v>
      </c>
      <c r="Q929" s="80" t="s">
        <v>665</v>
      </c>
      <c r="R929" s="85">
        <f t="shared" si="182"/>
        <v>41024</v>
      </c>
      <c r="S929" s="85">
        <f t="shared" si="183"/>
        <v>6153.5999999999995</v>
      </c>
      <c r="T929" s="85">
        <f t="shared" si="184"/>
        <v>34870.400000000001</v>
      </c>
      <c r="U929" s="80">
        <f t="shared" si="185"/>
        <v>2615.2800000000002</v>
      </c>
      <c r="V929" s="85">
        <f t="shared" si="186"/>
        <v>37485.68</v>
      </c>
      <c r="W929" s="81">
        <v>7.4999999999999997E-2</v>
      </c>
      <c r="X929" s="85">
        <f t="shared" si="194"/>
        <v>2615.2800000000002</v>
      </c>
      <c r="Y929" s="80">
        <v>2000</v>
      </c>
      <c r="Z929" s="85">
        <f t="shared" si="192"/>
        <v>39485.68</v>
      </c>
      <c r="AA929" s="80" t="str" cm="1">
        <f t="array" ref="AA929">_xlfn.IFS(V929&gt;=150000,"High Cost",V929&gt;=0,"Normal Cost")</f>
        <v>Normal Cost</v>
      </c>
      <c r="AB929" s="85">
        <f t="shared" si="187"/>
        <v>0</v>
      </c>
      <c r="AC929" s="84">
        <f t="shared" si="188"/>
        <v>37485.68</v>
      </c>
      <c r="AD929" s="80" t="str" cm="1">
        <f t="array" ref="AD929">_xlfn.IFS(E929&gt;=60,"Senior ",E929&gt;=18,"Adult",E929&gt;=0,"Child")</f>
        <v xml:space="preserve">Senior </v>
      </c>
      <c r="AE929" s="80" t="str">
        <f t="shared" si="189"/>
        <v>June</v>
      </c>
      <c r="AF929" s="80" t="str">
        <f t="shared" si="190"/>
        <v>00928</v>
      </c>
      <c r="AG929" s="80" t="str">
        <f t="shared" si="191"/>
        <v>Chiamaka-Female</v>
      </c>
      <c r="AH929" s="85">
        <f t="shared" si="193"/>
        <v>112153.55602395827</v>
      </c>
    </row>
    <row r="930" spans="1:34" x14ac:dyDescent="0.3">
      <c r="A930" s="83">
        <v>45859</v>
      </c>
      <c r="B930" s="80" t="s">
        <v>2803</v>
      </c>
      <c r="C930" s="80" t="s">
        <v>1884</v>
      </c>
      <c r="D930" s="80" t="s">
        <v>1831</v>
      </c>
      <c r="E930" s="80">
        <v>25</v>
      </c>
      <c r="F930" s="80" t="s">
        <v>1855</v>
      </c>
      <c r="G930" s="80" t="s">
        <v>1878</v>
      </c>
      <c r="H930" s="80" t="s">
        <v>1857</v>
      </c>
      <c r="I930" s="80" t="s">
        <v>1835</v>
      </c>
      <c r="J930" s="80" t="s">
        <v>1848</v>
      </c>
      <c r="K930" s="80">
        <v>1</v>
      </c>
      <c r="L930" s="85">
        <v>63426</v>
      </c>
      <c r="M930" s="80">
        <v>10</v>
      </c>
      <c r="N930" s="80">
        <v>7.5</v>
      </c>
      <c r="O930" s="80" t="s">
        <v>392</v>
      </c>
      <c r="P930" s="80" t="s">
        <v>1837</v>
      </c>
      <c r="Q930" s="80" t="s">
        <v>665</v>
      </c>
      <c r="R930" s="85">
        <f t="shared" si="182"/>
        <v>63426</v>
      </c>
      <c r="S930" s="85">
        <f t="shared" si="183"/>
        <v>6342.6</v>
      </c>
      <c r="T930" s="85">
        <f t="shared" si="184"/>
        <v>57083.4</v>
      </c>
      <c r="U930" s="80">
        <f t="shared" si="185"/>
        <v>4281.2550000000001</v>
      </c>
      <c r="V930" s="85">
        <f t="shared" si="186"/>
        <v>61364.654999999999</v>
      </c>
      <c r="W930" s="81">
        <v>7.4999999999999997E-2</v>
      </c>
      <c r="X930" s="85">
        <f t="shared" si="194"/>
        <v>4281.2550000000001</v>
      </c>
      <c r="Y930" s="80">
        <v>2000</v>
      </c>
      <c r="Z930" s="85">
        <f t="shared" si="192"/>
        <v>63364.654999999999</v>
      </c>
      <c r="AA930" s="80" t="str" cm="1">
        <f t="array" ref="AA930">_xlfn.IFS(V930&gt;=150000,"High Cost",V930&gt;=0,"Normal Cost")</f>
        <v>Normal Cost</v>
      </c>
      <c r="AB930" s="85">
        <f t="shared" si="187"/>
        <v>0</v>
      </c>
      <c r="AC930" s="84">
        <f t="shared" si="188"/>
        <v>61364.654999999999</v>
      </c>
      <c r="AD930" s="80" t="str" cm="1">
        <f t="array" ref="AD930">_xlfn.IFS(E930&gt;=60,"Senior ",E930&gt;=18,"Adult",E930&gt;=0,"Child")</f>
        <v>Adult</v>
      </c>
      <c r="AE930" s="80" t="str">
        <f t="shared" si="189"/>
        <v>July</v>
      </c>
      <c r="AF930" s="80" t="str">
        <f t="shared" si="190"/>
        <v>00929</v>
      </c>
      <c r="AG930" s="80" t="str">
        <f t="shared" si="191"/>
        <v>Kabir-Female</v>
      </c>
      <c r="AH930" s="85">
        <f t="shared" si="193"/>
        <v>112153.55602395827</v>
      </c>
    </row>
    <row r="931" spans="1:34" x14ac:dyDescent="0.3">
      <c r="A931" s="83">
        <v>45824</v>
      </c>
      <c r="B931" s="80" t="s">
        <v>2804</v>
      </c>
      <c r="C931" s="80" t="s">
        <v>1830</v>
      </c>
      <c r="D931" s="80" t="s">
        <v>1831</v>
      </c>
      <c r="E931" s="80">
        <v>12</v>
      </c>
      <c r="F931" s="80" t="s">
        <v>1864</v>
      </c>
      <c r="G931" s="80" t="s">
        <v>1865</v>
      </c>
      <c r="H931" s="80" t="s">
        <v>1842</v>
      </c>
      <c r="I931" s="80" t="s">
        <v>1835</v>
      </c>
      <c r="J931" s="80" t="s">
        <v>1836</v>
      </c>
      <c r="K931" s="80">
        <v>4</v>
      </c>
      <c r="L931" s="85">
        <v>70541</v>
      </c>
      <c r="M931" s="80">
        <v>10</v>
      </c>
      <c r="N931" s="80">
        <v>7.5</v>
      </c>
      <c r="O931" s="80" t="s">
        <v>384</v>
      </c>
      <c r="P931" s="80" t="s">
        <v>1844</v>
      </c>
      <c r="Q931" s="80" t="s">
        <v>643</v>
      </c>
      <c r="R931" s="85">
        <f t="shared" si="182"/>
        <v>282164</v>
      </c>
      <c r="S931" s="85">
        <f t="shared" si="183"/>
        <v>28216.400000000001</v>
      </c>
      <c r="T931" s="85">
        <f t="shared" si="184"/>
        <v>253947.6</v>
      </c>
      <c r="U931" s="80">
        <f t="shared" si="185"/>
        <v>19046.07</v>
      </c>
      <c r="V931" s="85">
        <f t="shared" si="186"/>
        <v>272993.67</v>
      </c>
      <c r="W931" s="81">
        <v>7.4999999999999997E-2</v>
      </c>
      <c r="X931" s="85">
        <f t="shared" si="194"/>
        <v>19046.07</v>
      </c>
      <c r="Y931" s="80">
        <v>2000</v>
      </c>
      <c r="Z931" s="85">
        <f t="shared" si="192"/>
        <v>274993.67</v>
      </c>
      <c r="AA931" s="80" t="str" cm="1">
        <f t="array" ref="AA931">_xlfn.IFS(V931&gt;=150000,"High Cost",V931&gt;=0,"Normal Cost")</f>
        <v>High Cost</v>
      </c>
      <c r="AB931" s="85">
        <f t="shared" si="187"/>
        <v>27299.366999999998</v>
      </c>
      <c r="AC931" s="84">
        <f t="shared" si="188"/>
        <v>245694.30299999999</v>
      </c>
      <c r="AD931" s="80" t="str" cm="1">
        <f t="array" ref="AD931">_xlfn.IFS(E931&gt;=60,"Senior ",E931&gt;=18,"Adult",E931&gt;=0,"Child")</f>
        <v>Child</v>
      </c>
      <c r="AE931" s="80" t="str">
        <f t="shared" si="189"/>
        <v>June</v>
      </c>
      <c r="AF931" s="80" t="str">
        <f t="shared" si="190"/>
        <v>00930</v>
      </c>
      <c r="AG931" s="80" t="str">
        <f t="shared" si="191"/>
        <v>Joy-Female</v>
      </c>
      <c r="AH931" s="85">
        <f t="shared" si="193"/>
        <v>112153.55602395827</v>
      </c>
    </row>
    <row r="932" spans="1:34" x14ac:dyDescent="0.3">
      <c r="A932" s="83">
        <v>45837</v>
      </c>
      <c r="B932" s="80" t="s">
        <v>2805</v>
      </c>
      <c r="C932" s="80" t="s">
        <v>1839</v>
      </c>
      <c r="D932" s="80" t="s">
        <v>1831</v>
      </c>
      <c r="E932" s="80">
        <v>25</v>
      </c>
      <c r="F932" s="80" t="s">
        <v>1855</v>
      </c>
      <c r="G932" s="80" t="s">
        <v>1878</v>
      </c>
      <c r="H932" s="80" t="s">
        <v>1857</v>
      </c>
      <c r="I932" s="80" t="s">
        <v>1843</v>
      </c>
      <c r="J932" s="80" t="s">
        <v>1848</v>
      </c>
      <c r="K932" s="80">
        <v>5</v>
      </c>
      <c r="L932" s="85">
        <v>16654</v>
      </c>
      <c r="M932" s="80">
        <v>0</v>
      </c>
      <c r="N932" s="80">
        <v>7.5</v>
      </c>
      <c r="O932" s="80" t="s">
        <v>372</v>
      </c>
      <c r="P932" s="80" t="s">
        <v>1844</v>
      </c>
      <c r="Q932" s="80" t="s">
        <v>665</v>
      </c>
      <c r="R932" s="85">
        <f t="shared" si="182"/>
        <v>83270</v>
      </c>
      <c r="S932" s="85">
        <f t="shared" si="183"/>
        <v>0</v>
      </c>
      <c r="T932" s="85">
        <f t="shared" si="184"/>
        <v>83270</v>
      </c>
      <c r="U932" s="80">
        <f t="shared" si="185"/>
        <v>6245.25</v>
      </c>
      <c r="V932" s="85">
        <f t="shared" si="186"/>
        <v>89515.25</v>
      </c>
      <c r="W932" s="81">
        <v>7.4999999999999997E-2</v>
      </c>
      <c r="X932" s="85">
        <f t="shared" si="194"/>
        <v>6245.25</v>
      </c>
      <c r="Y932" s="80">
        <v>2000</v>
      </c>
      <c r="Z932" s="85">
        <f t="shared" si="192"/>
        <v>91515.25</v>
      </c>
      <c r="AA932" s="80" t="str" cm="1">
        <f t="array" ref="AA932">_xlfn.IFS(V932&gt;=150000,"High Cost",V932&gt;=0,"Normal Cost")</f>
        <v>Normal Cost</v>
      </c>
      <c r="AB932" s="85">
        <f t="shared" si="187"/>
        <v>8951.5249999999996</v>
      </c>
      <c r="AC932" s="84">
        <f t="shared" si="188"/>
        <v>80563.725000000006</v>
      </c>
      <c r="AD932" s="80" t="str" cm="1">
        <f t="array" ref="AD932">_xlfn.IFS(E932&gt;=60,"Senior ",E932&gt;=18,"Adult",E932&gt;=0,"Child")</f>
        <v>Adult</v>
      </c>
      <c r="AE932" s="80" t="str">
        <f t="shared" si="189"/>
        <v>June</v>
      </c>
      <c r="AF932" s="80" t="str">
        <f t="shared" si="190"/>
        <v>00931</v>
      </c>
      <c r="AG932" s="80" t="str">
        <f t="shared" si="191"/>
        <v>Bello-Female</v>
      </c>
      <c r="AH932" s="85">
        <f t="shared" si="193"/>
        <v>112153.55602395827</v>
      </c>
    </row>
    <row r="933" spans="1:34" x14ac:dyDescent="0.3">
      <c r="A933" s="83">
        <v>45846</v>
      </c>
      <c r="B933" s="80" t="s">
        <v>2806</v>
      </c>
      <c r="C933" s="80" t="s">
        <v>106</v>
      </c>
      <c r="D933" s="80" t="s">
        <v>1831</v>
      </c>
      <c r="E933" s="80">
        <v>28</v>
      </c>
      <c r="F933" s="80" t="s">
        <v>1855</v>
      </c>
      <c r="G933" s="80" t="s">
        <v>1856</v>
      </c>
      <c r="H933" s="80" t="s">
        <v>1857</v>
      </c>
      <c r="I933" s="80" t="s">
        <v>1843</v>
      </c>
      <c r="J933" s="80" t="s">
        <v>1858</v>
      </c>
      <c r="K933" s="80">
        <v>5</v>
      </c>
      <c r="L933" s="85">
        <v>22389</v>
      </c>
      <c r="M933" s="80">
        <v>0</v>
      </c>
      <c r="N933" s="80">
        <v>7.5</v>
      </c>
      <c r="O933" s="80" t="s">
        <v>392</v>
      </c>
      <c r="P933" s="80" t="s">
        <v>1837</v>
      </c>
      <c r="Q933" s="80" t="s">
        <v>636</v>
      </c>
      <c r="R933" s="85">
        <f t="shared" si="182"/>
        <v>111945</v>
      </c>
      <c r="S933" s="85">
        <f t="shared" si="183"/>
        <v>0</v>
      </c>
      <c r="T933" s="85">
        <f t="shared" si="184"/>
        <v>111945</v>
      </c>
      <c r="U933" s="80">
        <f t="shared" si="185"/>
        <v>8395.875</v>
      </c>
      <c r="V933" s="85">
        <f t="shared" si="186"/>
        <v>120340.875</v>
      </c>
      <c r="W933" s="81">
        <v>7.4999999999999997E-2</v>
      </c>
      <c r="X933" s="85">
        <f t="shared" si="194"/>
        <v>8395.875</v>
      </c>
      <c r="Y933" s="80">
        <v>2000</v>
      </c>
      <c r="Z933" s="85">
        <f t="shared" si="192"/>
        <v>122340.875</v>
      </c>
      <c r="AA933" s="80" t="str" cm="1">
        <f t="array" ref="AA933">_xlfn.IFS(V933&gt;=150000,"High Cost",V933&gt;=0,"Normal Cost")</f>
        <v>Normal Cost</v>
      </c>
      <c r="AB933" s="85">
        <f t="shared" si="187"/>
        <v>0</v>
      </c>
      <c r="AC933" s="84">
        <f t="shared" si="188"/>
        <v>120340.875</v>
      </c>
      <c r="AD933" s="80" t="str" cm="1">
        <f t="array" ref="AD933">_xlfn.IFS(E933&gt;=60,"Senior ",E933&gt;=18,"Adult",E933&gt;=0,"Child")</f>
        <v>Adult</v>
      </c>
      <c r="AE933" s="80" t="str">
        <f t="shared" si="189"/>
        <v>July</v>
      </c>
      <c r="AF933" s="80" t="str">
        <f t="shared" si="190"/>
        <v>00932</v>
      </c>
      <c r="AG933" s="80" t="str">
        <f t="shared" si="191"/>
        <v>Aisha-Female</v>
      </c>
      <c r="AH933" s="85">
        <f t="shared" si="193"/>
        <v>112153.55602395827</v>
      </c>
    </row>
    <row r="934" spans="1:34" x14ac:dyDescent="0.3">
      <c r="A934" s="83">
        <v>45810</v>
      </c>
      <c r="B934" s="80" t="s">
        <v>2807</v>
      </c>
      <c r="C934" s="80" t="s">
        <v>1882</v>
      </c>
      <c r="D934" s="80" t="s">
        <v>1847</v>
      </c>
      <c r="E934" s="80">
        <v>26</v>
      </c>
      <c r="F934" s="80" t="s">
        <v>1848</v>
      </c>
      <c r="G934" s="80" t="s">
        <v>1849</v>
      </c>
      <c r="H934" s="80" t="s">
        <v>1850</v>
      </c>
      <c r="I934" s="80" t="s">
        <v>1851</v>
      </c>
      <c r="J934" s="80" t="s">
        <v>1836</v>
      </c>
      <c r="K934" s="80">
        <v>2</v>
      </c>
      <c r="L934" s="85">
        <v>61363</v>
      </c>
      <c r="M934" s="80">
        <v>15</v>
      </c>
      <c r="N934" s="80">
        <v>7.5</v>
      </c>
      <c r="O934" s="80" t="s">
        <v>372</v>
      </c>
      <c r="P934" s="80" t="s">
        <v>1844</v>
      </c>
      <c r="Q934" s="80" t="s">
        <v>649</v>
      </c>
      <c r="R934" s="85">
        <f t="shared" si="182"/>
        <v>122726</v>
      </c>
      <c r="S934" s="85">
        <f t="shared" si="183"/>
        <v>18408.899999999998</v>
      </c>
      <c r="T934" s="85">
        <f t="shared" si="184"/>
        <v>104317.1</v>
      </c>
      <c r="U934" s="80">
        <f t="shared" si="185"/>
        <v>7823.7825000000003</v>
      </c>
      <c r="V934" s="85">
        <f t="shared" si="186"/>
        <v>112140.88250000001</v>
      </c>
      <c r="W934" s="81">
        <v>7.4999999999999997E-2</v>
      </c>
      <c r="X934" s="85">
        <f t="shared" si="194"/>
        <v>7823.7825000000003</v>
      </c>
      <c r="Y934" s="80">
        <v>2000</v>
      </c>
      <c r="Z934" s="85">
        <f t="shared" si="192"/>
        <v>114140.88250000001</v>
      </c>
      <c r="AA934" s="80" t="str" cm="1">
        <f t="array" ref="AA934">_xlfn.IFS(V934&gt;=150000,"High Cost",V934&gt;=0,"Normal Cost")</f>
        <v>Normal Cost</v>
      </c>
      <c r="AB934" s="85">
        <f t="shared" si="187"/>
        <v>11214.088250000001</v>
      </c>
      <c r="AC934" s="84">
        <f t="shared" si="188"/>
        <v>100926.79425000001</v>
      </c>
      <c r="AD934" s="80" t="str" cm="1">
        <f t="array" ref="AD934">_xlfn.IFS(E934&gt;=60,"Senior ",E934&gt;=18,"Adult",E934&gt;=0,"Child")</f>
        <v>Adult</v>
      </c>
      <c r="AE934" s="80" t="str">
        <f t="shared" si="189"/>
        <v>June</v>
      </c>
      <c r="AF934" s="80" t="str">
        <f t="shared" si="190"/>
        <v>00933</v>
      </c>
      <c r="AG934" s="80" t="str">
        <f t="shared" si="191"/>
        <v>Ifeanyi-Male</v>
      </c>
      <c r="AH934" s="85">
        <f t="shared" si="193"/>
        <v>112153.55602395827</v>
      </c>
    </row>
    <row r="935" spans="1:34" x14ac:dyDescent="0.3">
      <c r="A935" s="83">
        <v>45815</v>
      </c>
      <c r="B935" s="80" t="s">
        <v>2808</v>
      </c>
      <c r="C935" s="80" t="s">
        <v>1839</v>
      </c>
      <c r="D935" s="80" t="s">
        <v>1847</v>
      </c>
      <c r="E935" s="80">
        <v>42</v>
      </c>
      <c r="F935" s="80" t="s">
        <v>1872</v>
      </c>
      <c r="G935" s="80" t="s">
        <v>1886</v>
      </c>
      <c r="H935" s="80" t="s">
        <v>1887</v>
      </c>
      <c r="I935" s="80" t="s">
        <v>1851</v>
      </c>
      <c r="J935" s="80" t="s">
        <v>1836</v>
      </c>
      <c r="K935" s="80">
        <v>3</v>
      </c>
      <c r="L935" s="85">
        <v>65365</v>
      </c>
      <c r="M935" s="80">
        <v>10</v>
      </c>
      <c r="N935" s="80">
        <v>7.5</v>
      </c>
      <c r="O935" s="80" t="s">
        <v>392</v>
      </c>
      <c r="P935" s="80" t="s">
        <v>1852</v>
      </c>
      <c r="Q935" s="80" t="s">
        <v>643</v>
      </c>
      <c r="R935" s="85">
        <f t="shared" si="182"/>
        <v>196095</v>
      </c>
      <c r="S935" s="85">
        <f t="shared" si="183"/>
        <v>19609.5</v>
      </c>
      <c r="T935" s="85">
        <f t="shared" si="184"/>
        <v>176485.5</v>
      </c>
      <c r="U935" s="80">
        <f t="shared" si="185"/>
        <v>13236.4125</v>
      </c>
      <c r="V935" s="85">
        <f t="shared" si="186"/>
        <v>189721.91250000001</v>
      </c>
      <c r="W935" s="81">
        <v>7.4999999999999997E-2</v>
      </c>
      <c r="X935" s="85">
        <f t="shared" si="194"/>
        <v>13236.4125</v>
      </c>
      <c r="Y935" s="80">
        <v>2000</v>
      </c>
      <c r="Z935" s="85">
        <f t="shared" si="192"/>
        <v>191721.91250000001</v>
      </c>
      <c r="AA935" s="80" t="str" cm="1">
        <f t="array" ref="AA935">_xlfn.IFS(V935&gt;=150000,"High Cost",V935&gt;=0,"Normal Cost")</f>
        <v>High Cost</v>
      </c>
      <c r="AB935" s="85">
        <f t="shared" si="187"/>
        <v>0</v>
      </c>
      <c r="AC935" s="84">
        <f t="shared" si="188"/>
        <v>189721.91250000001</v>
      </c>
      <c r="AD935" s="80" t="str" cm="1">
        <f t="array" ref="AD935">_xlfn.IFS(E935&gt;=60,"Senior ",E935&gt;=18,"Adult",E935&gt;=0,"Child")</f>
        <v>Adult</v>
      </c>
      <c r="AE935" s="80" t="str">
        <f t="shared" si="189"/>
        <v>June</v>
      </c>
      <c r="AF935" s="80" t="str">
        <f t="shared" si="190"/>
        <v>00934</v>
      </c>
      <c r="AG935" s="80" t="str">
        <f t="shared" si="191"/>
        <v>Bello-Male</v>
      </c>
      <c r="AH935" s="85">
        <f t="shared" si="193"/>
        <v>112153.55602395827</v>
      </c>
    </row>
    <row r="936" spans="1:34" x14ac:dyDescent="0.3">
      <c r="A936" s="83">
        <v>45816</v>
      </c>
      <c r="B936" s="80" t="s">
        <v>2809</v>
      </c>
      <c r="C936" s="80" t="s">
        <v>1877</v>
      </c>
      <c r="D936" s="80" t="s">
        <v>1831</v>
      </c>
      <c r="E936" s="80">
        <v>53</v>
      </c>
      <c r="F936" s="80" t="s">
        <v>1872</v>
      </c>
      <c r="G936" s="80" t="s">
        <v>1886</v>
      </c>
      <c r="H936" s="80" t="s">
        <v>1887</v>
      </c>
      <c r="I936" s="80" t="s">
        <v>1851</v>
      </c>
      <c r="J936" s="80" t="s">
        <v>1858</v>
      </c>
      <c r="K936" s="80">
        <v>2</v>
      </c>
      <c r="L936" s="85">
        <v>21667</v>
      </c>
      <c r="M936" s="80">
        <v>0</v>
      </c>
      <c r="N936" s="80">
        <v>7.5</v>
      </c>
      <c r="O936" s="80" t="s">
        <v>372</v>
      </c>
      <c r="P936" s="80" t="s">
        <v>1837</v>
      </c>
      <c r="Q936" s="80" t="s">
        <v>649</v>
      </c>
      <c r="R936" s="85">
        <f t="shared" si="182"/>
        <v>43334</v>
      </c>
      <c r="S936" s="85">
        <f t="shared" si="183"/>
        <v>0</v>
      </c>
      <c r="T936" s="85">
        <f t="shared" si="184"/>
        <v>43334</v>
      </c>
      <c r="U936" s="80">
        <f t="shared" si="185"/>
        <v>3250.0499999999997</v>
      </c>
      <c r="V936" s="85">
        <f t="shared" si="186"/>
        <v>46584.05</v>
      </c>
      <c r="W936" s="81">
        <v>7.4999999999999997E-2</v>
      </c>
      <c r="X936" s="85">
        <f t="shared" si="194"/>
        <v>3250.0499999999997</v>
      </c>
      <c r="Y936" s="80">
        <v>2000</v>
      </c>
      <c r="Z936" s="85">
        <f t="shared" si="192"/>
        <v>48584.05</v>
      </c>
      <c r="AA936" s="80" t="str" cm="1">
        <f t="array" ref="AA936">_xlfn.IFS(V936&gt;=150000,"High Cost",V936&gt;=0,"Normal Cost")</f>
        <v>Normal Cost</v>
      </c>
      <c r="AB936" s="85">
        <f t="shared" si="187"/>
        <v>0</v>
      </c>
      <c r="AC936" s="84">
        <f t="shared" si="188"/>
        <v>46584.05</v>
      </c>
      <c r="AD936" s="80" t="str" cm="1">
        <f t="array" ref="AD936">_xlfn.IFS(E936&gt;=60,"Senior ",E936&gt;=18,"Adult",E936&gt;=0,"Child")</f>
        <v>Adult</v>
      </c>
      <c r="AE936" s="80" t="str">
        <f t="shared" si="189"/>
        <v>June</v>
      </c>
      <c r="AF936" s="80" t="str">
        <f t="shared" si="190"/>
        <v>00935</v>
      </c>
      <c r="AG936" s="80" t="str">
        <f t="shared" si="191"/>
        <v>Chiamaka-Female</v>
      </c>
      <c r="AH936" s="85">
        <f t="shared" si="193"/>
        <v>112153.55602395827</v>
      </c>
    </row>
    <row r="937" spans="1:34" x14ac:dyDescent="0.3">
      <c r="A937" s="83">
        <v>45855</v>
      </c>
      <c r="B937" s="80" t="s">
        <v>2810</v>
      </c>
      <c r="C937" s="80" t="s">
        <v>1882</v>
      </c>
      <c r="D937" s="80" t="s">
        <v>1847</v>
      </c>
      <c r="E937" s="80">
        <v>39</v>
      </c>
      <c r="F937" s="80" t="s">
        <v>1855</v>
      </c>
      <c r="G937" s="80" t="s">
        <v>1878</v>
      </c>
      <c r="H937" s="80" t="s">
        <v>1857</v>
      </c>
      <c r="I937" s="80" t="s">
        <v>1861</v>
      </c>
      <c r="J937" s="80" t="s">
        <v>1858</v>
      </c>
      <c r="K937" s="80">
        <v>5</v>
      </c>
      <c r="L937" s="85">
        <v>19758</v>
      </c>
      <c r="M937" s="80">
        <v>5</v>
      </c>
      <c r="N937" s="80">
        <v>7.5</v>
      </c>
      <c r="O937" s="80" t="s">
        <v>392</v>
      </c>
      <c r="P937" s="80" t="s">
        <v>1844</v>
      </c>
      <c r="Q937" s="80" t="s">
        <v>636</v>
      </c>
      <c r="R937" s="85">
        <f t="shared" si="182"/>
        <v>98790</v>
      </c>
      <c r="S937" s="85">
        <f t="shared" si="183"/>
        <v>4939.5</v>
      </c>
      <c r="T937" s="85">
        <f t="shared" si="184"/>
        <v>93850.5</v>
      </c>
      <c r="U937" s="80">
        <f t="shared" si="185"/>
        <v>7038.7874999999995</v>
      </c>
      <c r="V937" s="85">
        <f t="shared" si="186"/>
        <v>100889.28750000001</v>
      </c>
      <c r="W937" s="81">
        <v>7.4999999999999997E-2</v>
      </c>
      <c r="X937" s="85">
        <f t="shared" si="194"/>
        <v>7038.7874999999995</v>
      </c>
      <c r="Y937" s="80">
        <v>2000</v>
      </c>
      <c r="Z937" s="85">
        <f t="shared" si="192"/>
        <v>102889.28750000001</v>
      </c>
      <c r="AA937" s="80" t="str" cm="1">
        <f t="array" ref="AA937">_xlfn.IFS(V937&gt;=150000,"High Cost",V937&gt;=0,"Normal Cost")</f>
        <v>Normal Cost</v>
      </c>
      <c r="AB937" s="85">
        <f t="shared" si="187"/>
        <v>10088.928750000001</v>
      </c>
      <c r="AC937" s="84">
        <f t="shared" si="188"/>
        <v>90800.358749999999</v>
      </c>
      <c r="AD937" s="80" t="str" cm="1">
        <f t="array" ref="AD937">_xlfn.IFS(E937&gt;=60,"Senior ",E937&gt;=18,"Adult",E937&gt;=0,"Child")</f>
        <v>Adult</v>
      </c>
      <c r="AE937" s="80" t="str">
        <f t="shared" si="189"/>
        <v>July</v>
      </c>
      <c r="AF937" s="80" t="str">
        <f t="shared" si="190"/>
        <v>00936</v>
      </c>
      <c r="AG937" s="80" t="str">
        <f t="shared" si="191"/>
        <v>Ifeanyi-Male</v>
      </c>
      <c r="AH937" s="85">
        <f t="shared" si="193"/>
        <v>112153.55602395827</v>
      </c>
    </row>
    <row r="938" spans="1:34" x14ac:dyDescent="0.3">
      <c r="A938" s="83">
        <v>45836</v>
      </c>
      <c r="B938" s="80" t="s">
        <v>2811</v>
      </c>
      <c r="C938" s="80" t="s">
        <v>1846</v>
      </c>
      <c r="D938" s="80" t="s">
        <v>1847</v>
      </c>
      <c r="E938" s="80">
        <v>46</v>
      </c>
      <c r="F938" s="80" t="s">
        <v>1864</v>
      </c>
      <c r="G938" s="80" t="s">
        <v>1868</v>
      </c>
      <c r="H938" s="80" t="s">
        <v>1869</v>
      </c>
      <c r="I938" s="80" t="s">
        <v>1843</v>
      </c>
      <c r="J938" s="80" t="s">
        <v>1836</v>
      </c>
      <c r="K938" s="80">
        <v>1</v>
      </c>
      <c r="L938" s="85">
        <v>10476</v>
      </c>
      <c r="M938" s="80">
        <v>10</v>
      </c>
      <c r="N938" s="80">
        <v>7.5</v>
      </c>
      <c r="O938" s="80" t="s">
        <v>384</v>
      </c>
      <c r="P938" s="80" t="s">
        <v>1852</v>
      </c>
      <c r="Q938" s="80" t="s">
        <v>636</v>
      </c>
      <c r="R938" s="85">
        <f t="shared" si="182"/>
        <v>10476</v>
      </c>
      <c r="S938" s="85">
        <f t="shared" si="183"/>
        <v>1047.6000000000001</v>
      </c>
      <c r="T938" s="85">
        <f t="shared" si="184"/>
        <v>9428.4</v>
      </c>
      <c r="U938" s="80">
        <f t="shared" si="185"/>
        <v>707.13</v>
      </c>
      <c r="V938" s="85">
        <f t="shared" si="186"/>
        <v>10135.529999999999</v>
      </c>
      <c r="W938" s="81">
        <v>7.4999999999999997E-2</v>
      </c>
      <c r="X938" s="85">
        <f t="shared" si="194"/>
        <v>707.13</v>
      </c>
      <c r="Y938" s="80">
        <v>2000</v>
      </c>
      <c r="Z938" s="85">
        <f t="shared" si="192"/>
        <v>12135.529999999999</v>
      </c>
      <c r="AA938" s="80" t="str" cm="1">
        <f t="array" ref="AA938">_xlfn.IFS(V938&gt;=150000,"High Cost",V938&gt;=0,"Normal Cost")</f>
        <v>Normal Cost</v>
      </c>
      <c r="AB938" s="85">
        <f t="shared" si="187"/>
        <v>0</v>
      </c>
      <c r="AC938" s="84">
        <f t="shared" si="188"/>
        <v>10135.529999999999</v>
      </c>
      <c r="AD938" s="80" t="str" cm="1">
        <f t="array" ref="AD938">_xlfn.IFS(E938&gt;=60,"Senior ",E938&gt;=18,"Adult",E938&gt;=0,"Child")</f>
        <v>Adult</v>
      </c>
      <c r="AE938" s="80" t="str">
        <f t="shared" si="189"/>
        <v>June</v>
      </c>
      <c r="AF938" s="80" t="str">
        <f t="shared" si="190"/>
        <v>00937</v>
      </c>
      <c r="AG938" s="80" t="str">
        <f t="shared" si="191"/>
        <v>Hauwa-Male</v>
      </c>
      <c r="AH938" s="85">
        <f t="shared" si="193"/>
        <v>112153.55602395827</v>
      </c>
    </row>
    <row r="939" spans="1:34" x14ac:dyDescent="0.3">
      <c r="A939" s="83">
        <v>45823</v>
      </c>
      <c r="B939" s="80" t="s">
        <v>2812</v>
      </c>
      <c r="C939" s="80" t="s">
        <v>1877</v>
      </c>
      <c r="D939" s="80" t="s">
        <v>1831</v>
      </c>
      <c r="E939" s="80">
        <v>68</v>
      </c>
      <c r="F939" s="80" t="s">
        <v>1840</v>
      </c>
      <c r="G939" s="80" t="s">
        <v>1890</v>
      </c>
      <c r="H939" s="80" t="s">
        <v>1891</v>
      </c>
      <c r="I939" s="80" t="s">
        <v>1851</v>
      </c>
      <c r="J939" s="80" t="s">
        <v>1836</v>
      </c>
      <c r="K939" s="80">
        <v>1</v>
      </c>
      <c r="L939" s="85">
        <v>19782</v>
      </c>
      <c r="M939" s="80">
        <v>0</v>
      </c>
      <c r="N939" s="80">
        <v>7.5</v>
      </c>
      <c r="O939" s="80" t="s">
        <v>384</v>
      </c>
      <c r="P939" s="80" t="s">
        <v>1844</v>
      </c>
      <c r="Q939" s="80" t="s">
        <v>649</v>
      </c>
      <c r="R939" s="85">
        <f t="shared" si="182"/>
        <v>19782</v>
      </c>
      <c r="S939" s="85">
        <f t="shared" si="183"/>
        <v>0</v>
      </c>
      <c r="T939" s="85">
        <f t="shared" si="184"/>
        <v>19782</v>
      </c>
      <c r="U939" s="80">
        <f t="shared" si="185"/>
        <v>1483.6499999999999</v>
      </c>
      <c r="V939" s="85">
        <f t="shared" si="186"/>
        <v>21265.65</v>
      </c>
      <c r="W939" s="81">
        <v>7.4999999999999997E-2</v>
      </c>
      <c r="X939" s="85">
        <f t="shared" si="194"/>
        <v>1483.6499999999999</v>
      </c>
      <c r="Y939" s="80">
        <v>2000</v>
      </c>
      <c r="Z939" s="85">
        <f t="shared" si="192"/>
        <v>23265.65</v>
      </c>
      <c r="AA939" s="80" t="str" cm="1">
        <f t="array" ref="AA939">_xlfn.IFS(V939&gt;=150000,"High Cost",V939&gt;=0,"Normal Cost")</f>
        <v>Normal Cost</v>
      </c>
      <c r="AB939" s="85">
        <f t="shared" si="187"/>
        <v>2126.5650000000001</v>
      </c>
      <c r="AC939" s="84">
        <f t="shared" si="188"/>
        <v>19139.085000000003</v>
      </c>
      <c r="AD939" s="80" t="str" cm="1">
        <f t="array" ref="AD939">_xlfn.IFS(E939&gt;=60,"Senior ",E939&gt;=18,"Adult",E939&gt;=0,"Child")</f>
        <v xml:space="preserve">Senior </v>
      </c>
      <c r="AE939" s="80" t="str">
        <f t="shared" si="189"/>
        <v>June</v>
      </c>
      <c r="AF939" s="80" t="str">
        <f t="shared" si="190"/>
        <v>00938</v>
      </c>
      <c r="AG939" s="80" t="str">
        <f t="shared" si="191"/>
        <v>Chiamaka-Female</v>
      </c>
      <c r="AH939" s="85">
        <f t="shared" si="193"/>
        <v>112153.55602395827</v>
      </c>
    </row>
    <row r="940" spans="1:34" x14ac:dyDescent="0.3">
      <c r="A940" s="83">
        <v>45817</v>
      </c>
      <c r="B940" s="80" t="s">
        <v>2813</v>
      </c>
      <c r="C940" s="80" t="s">
        <v>1871</v>
      </c>
      <c r="D940" s="80" t="s">
        <v>1847</v>
      </c>
      <c r="E940" s="80">
        <v>51</v>
      </c>
      <c r="F940" s="80" t="s">
        <v>1855</v>
      </c>
      <c r="G940" s="80" t="s">
        <v>1878</v>
      </c>
      <c r="H940" s="80" t="s">
        <v>1857</v>
      </c>
      <c r="I940" s="80" t="s">
        <v>1866</v>
      </c>
      <c r="J940" s="80" t="s">
        <v>1836</v>
      </c>
      <c r="K940" s="80">
        <v>4</v>
      </c>
      <c r="L940" s="85">
        <v>59054</v>
      </c>
      <c r="M940" s="80">
        <v>5</v>
      </c>
      <c r="N940" s="80">
        <v>7.5</v>
      </c>
      <c r="O940" s="80" t="s">
        <v>384</v>
      </c>
      <c r="P940" s="80" t="s">
        <v>1852</v>
      </c>
      <c r="Q940" s="80" t="s">
        <v>665</v>
      </c>
      <c r="R940" s="85">
        <f t="shared" si="182"/>
        <v>236216</v>
      </c>
      <c r="S940" s="85">
        <f t="shared" si="183"/>
        <v>11810.800000000001</v>
      </c>
      <c r="T940" s="85">
        <f t="shared" si="184"/>
        <v>224405.2</v>
      </c>
      <c r="U940" s="80">
        <f t="shared" si="185"/>
        <v>16830.39</v>
      </c>
      <c r="V940" s="85">
        <f t="shared" si="186"/>
        <v>241235.59000000003</v>
      </c>
      <c r="W940" s="81">
        <v>7.4999999999999997E-2</v>
      </c>
      <c r="X940" s="85">
        <f t="shared" si="194"/>
        <v>16830.39</v>
      </c>
      <c r="Y940" s="80">
        <v>2000</v>
      </c>
      <c r="Z940" s="85">
        <f t="shared" si="192"/>
        <v>243235.59000000003</v>
      </c>
      <c r="AA940" s="80" t="str" cm="1">
        <f t="array" ref="AA940">_xlfn.IFS(V940&gt;=150000,"High Cost",V940&gt;=0,"Normal Cost")</f>
        <v>High Cost</v>
      </c>
      <c r="AB940" s="85">
        <f t="shared" si="187"/>
        <v>0</v>
      </c>
      <c r="AC940" s="84">
        <f t="shared" si="188"/>
        <v>241235.59000000003</v>
      </c>
      <c r="AD940" s="80" t="str" cm="1">
        <f t="array" ref="AD940">_xlfn.IFS(E940&gt;=60,"Senior ",E940&gt;=18,"Adult",E940&gt;=0,"Child")</f>
        <v>Adult</v>
      </c>
      <c r="AE940" s="80" t="str">
        <f t="shared" si="189"/>
        <v>June</v>
      </c>
      <c r="AF940" s="80" t="str">
        <f t="shared" si="190"/>
        <v>00939</v>
      </c>
      <c r="AG940" s="80" t="str">
        <f t="shared" si="191"/>
        <v>Farouk-Male</v>
      </c>
      <c r="AH940" s="85">
        <f t="shared" si="193"/>
        <v>112153.55602395827</v>
      </c>
    </row>
    <row r="941" spans="1:34" x14ac:dyDescent="0.3">
      <c r="A941" s="83">
        <v>45822</v>
      </c>
      <c r="B941" s="80" t="s">
        <v>2814</v>
      </c>
      <c r="C941" s="80" t="s">
        <v>1880</v>
      </c>
      <c r="D941" s="80" t="s">
        <v>1847</v>
      </c>
      <c r="E941" s="80">
        <v>61</v>
      </c>
      <c r="F941" s="80" t="s">
        <v>1840</v>
      </c>
      <c r="G941" s="80" t="s">
        <v>1890</v>
      </c>
      <c r="H941" s="80" t="s">
        <v>1891</v>
      </c>
      <c r="I941" s="80" t="s">
        <v>1851</v>
      </c>
      <c r="J941" s="80" t="s">
        <v>1858</v>
      </c>
      <c r="K941" s="80">
        <v>4</v>
      </c>
      <c r="L941" s="85">
        <v>22283</v>
      </c>
      <c r="M941" s="80">
        <v>10</v>
      </c>
      <c r="N941" s="80">
        <v>7.5</v>
      </c>
      <c r="O941" s="80" t="s">
        <v>392</v>
      </c>
      <c r="P941" s="80" t="s">
        <v>1837</v>
      </c>
      <c r="Q941" s="80" t="s">
        <v>665</v>
      </c>
      <c r="R941" s="85">
        <f t="shared" si="182"/>
        <v>89132</v>
      </c>
      <c r="S941" s="85">
        <f t="shared" si="183"/>
        <v>8913.2000000000007</v>
      </c>
      <c r="T941" s="85">
        <f t="shared" si="184"/>
        <v>80218.8</v>
      </c>
      <c r="U941" s="80">
        <f t="shared" si="185"/>
        <v>6016.41</v>
      </c>
      <c r="V941" s="85">
        <f t="shared" si="186"/>
        <v>86235.21</v>
      </c>
      <c r="W941" s="81">
        <v>7.4999999999999997E-2</v>
      </c>
      <c r="X941" s="85">
        <f t="shared" si="194"/>
        <v>6016.41</v>
      </c>
      <c r="Y941" s="80">
        <v>2000</v>
      </c>
      <c r="Z941" s="85">
        <f t="shared" si="192"/>
        <v>88235.21</v>
      </c>
      <c r="AA941" s="80" t="str" cm="1">
        <f t="array" ref="AA941">_xlfn.IFS(V941&gt;=150000,"High Cost",V941&gt;=0,"Normal Cost")</f>
        <v>Normal Cost</v>
      </c>
      <c r="AB941" s="85">
        <f t="shared" si="187"/>
        <v>0</v>
      </c>
      <c r="AC941" s="84">
        <f t="shared" si="188"/>
        <v>86235.21</v>
      </c>
      <c r="AD941" s="80" t="str" cm="1">
        <f t="array" ref="AD941">_xlfn.IFS(E941&gt;=60,"Senior ",E941&gt;=18,"Adult",E941&gt;=0,"Child")</f>
        <v xml:space="preserve">Senior </v>
      </c>
      <c r="AE941" s="80" t="str">
        <f t="shared" si="189"/>
        <v>June</v>
      </c>
      <c r="AF941" s="80" t="str">
        <f t="shared" si="190"/>
        <v>00940</v>
      </c>
      <c r="AG941" s="80" t="str">
        <f t="shared" si="191"/>
        <v>Daniel-Male</v>
      </c>
      <c r="AH941" s="85">
        <f t="shared" si="193"/>
        <v>112153.55602395827</v>
      </c>
    </row>
    <row r="942" spans="1:34" x14ac:dyDescent="0.3">
      <c r="A942" s="83">
        <v>45851</v>
      </c>
      <c r="B942" s="80" t="s">
        <v>2815</v>
      </c>
      <c r="C942" s="80" t="s">
        <v>1846</v>
      </c>
      <c r="D942" s="80" t="s">
        <v>1847</v>
      </c>
      <c r="E942" s="80">
        <v>65</v>
      </c>
      <c r="F942" s="80" t="s">
        <v>1864</v>
      </c>
      <c r="G942" s="80" t="s">
        <v>1868</v>
      </c>
      <c r="H942" s="80" t="s">
        <v>1869</v>
      </c>
      <c r="I942" s="80" t="s">
        <v>1861</v>
      </c>
      <c r="J942" s="80" t="s">
        <v>1858</v>
      </c>
      <c r="K942" s="80">
        <v>2</v>
      </c>
      <c r="L942" s="85">
        <v>72635</v>
      </c>
      <c r="M942" s="80">
        <v>0</v>
      </c>
      <c r="N942" s="80">
        <v>7.5</v>
      </c>
      <c r="O942" s="80" t="s">
        <v>384</v>
      </c>
      <c r="P942" s="80" t="s">
        <v>1844</v>
      </c>
      <c r="Q942" s="80" t="s">
        <v>643</v>
      </c>
      <c r="R942" s="85">
        <f t="shared" si="182"/>
        <v>145270</v>
      </c>
      <c r="S942" s="85">
        <f t="shared" si="183"/>
        <v>0</v>
      </c>
      <c r="T942" s="85">
        <f t="shared" si="184"/>
        <v>145270</v>
      </c>
      <c r="U942" s="80">
        <f t="shared" si="185"/>
        <v>10895.25</v>
      </c>
      <c r="V942" s="85">
        <f t="shared" si="186"/>
        <v>156165.25</v>
      </c>
      <c r="W942" s="81">
        <v>7.4999999999999997E-2</v>
      </c>
      <c r="X942" s="85">
        <f t="shared" si="194"/>
        <v>10895.25</v>
      </c>
      <c r="Y942" s="80">
        <v>2000</v>
      </c>
      <c r="Z942" s="85">
        <f t="shared" si="192"/>
        <v>158165.25</v>
      </c>
      <c r="AA942" s="80" t="str" cm="1">
        <f t="array" ref="AA942">_xlfn.IFS(V942&gt;=150000,"High Cost",V942&gt;=0,"Normal Cost")</f>
        <v>High Cost</v>
      </c>
      <c r="AB942" s="85">
        <f t="shared" si="187"/>
        <v>15616.525000000001</v>
      </c>
      <c r="AC942" s="84">
        <f t="shared" si="188"/>
        <v>140548.72500000001</v>
      </c>
      <c r="AD942" s="80" t="str" cm="1">
        <f t="array" ref="AD942">_xlfn.IFS(E942&gt;=60,"Senior ",E942&gt;=18,"Adult",E942&gt;=0,"Child")</f>
        <v xml:space="preserve">Senior </v>
      </c>
      <c r="AE942" s="80" t="str">
        <f t="shared" si="189"/>
        <v>July</v>
      </c>
      <c r="AF942" s="80" t="str">
        <f t="shared" si="190"/>
        <v>00941</v>
      </c>
      <c r="AG942" s="80" t="str">
        <f t="shared" si="191"/>
        <v>Hauwa-Male</v>
      </c>
      <c r="AH942" s="85">
        <f t="shared" si="193"/>
        <v>112153.55602395827</v>
      </c>
    </row>
    <row r="943" spans="1:34" x14ac:dyDescent="0.3">
      <c r="A943" s="83">
        <v>45838</v>
      </c>
      <c r="B943" s="80" t="s">
        <v>2816</v>
      </c>
      <c r="C943" s="80" t="s">
        <v>1830</v>
      </c>
      <c r="D943" s="80" t="s">
        <v>1847</v>
      </c>
      <c r="E943" s="80">
        <v>41</v>
      </c>
      <c r="F943" s="80" t="s">
        <v>1864</v>
      </c>
      <c r="G943" s="80" t="s">
        <v>1865</v>
      </c>
      <c r="H943" s="80" t="s">
        <v>1842</v>
      </c>
      <c r="I943" s="80" t="s">
        <v>1843</v>
      </c>
      <c r="J943" s="80" t="s">
        <v>1858</v>
      </c>
      <c r="K943" s="80">
        <v>2</v>
      </c>
      <c r="L943" s="85">
        <v>72322</v>
      </c>
      <c r="M943" s="80">
        <v>0</v>
      </c>
      <c r="N943" s="80">
        <v>7.5</v>
      </c>
      <c r="O943" s="80" t="s">
        <v>384</v>
      </c>
      <c r="P943" s="80" t="s">
        <v>1852</v>
      </c>
      <c r="Q943" s="80" t="s">
        <v>665</v>
      </c>
      <c r="R943" s="85">
        <f t="shared" si="182"/>
        <v>144644</v>
      </c>
      <c r="S943" s="85">
        <f t="shared" si="183"/>
        <v>0</v>
      </c>
      <c r="T943" s="85">
        <f t="shared" si="184"/>
        <v>144644</v>
      </c>
      <c r="U943" s="80">
        <f t="shared" si="185"/>
        <v>10848.3</v>
      </c>
      <c r="V943" s="85">
        <f t="shared" si="186"/>
        <v>155492.29999999999</v>
      </c>
      <c r="W943" s="81">
        <v>7.4999999999999997E-2</v>
      </c>
      <c r="X943" s="85">
        <f t="shared" si="194"/>
        <v>10848.3</v>
      </c>
      <c r="Y943" s="80">
        <v>2000</v>
      </c>
      <c r="Z943" s="85">
        <f t="shared" si="192"/>
        <v>157492.29999999999</v>
      </c>
      <c r="AA943" s="80" t="str" cm="1">
        <f t="array" ref="AA943">_xlfn.IFS(V943&gt;=150000,"High Cost",V943&gt;=0,"Normal Cost")</f>
        <v>High Cost</v>
      </c>
      <c r="AB943" s="85">
        <f t="shared" si="187"/>
        <v>0</v>
      </c>
      <c r="AC943" s="84">
        <f t="shared" si="188"/>
        <v>155492.29999999999</v>
      </c>
      <c r="AD943" s="80" t="str" cm="1">
        <f t="array" ref="AD943">_xlfn.IFS(E943&gt;=60,"Senior ",E943&gt;=18,"Adult",E943&gt;=0,"Child")</f>
        <v>Adult</v>
      </c>
      <c r="AE943" s="80" t="str">
        <f t="shared" si="189"/>
        <v>June</v>
      </c>
      <c r="AF943" s="80" t="str">
        <f t="shared" si="190"/>
        <v>00942</v>
      </c>
      <c r="AG943" s="80" t="str">
        <f t="shared" si="191"/>
        <v>Joy-Male</v>
      </c>
      <c r="AH943" s="85">
        <f t="shared" si="193"/>
        <v>112153.55602395827</v>
      </c>
    </row>
    <row r="944" spans="1:34" x14ac:dyDescent="0.3">
      <c r="A944" s="83">
        <v>45864</v>
      </c>
      <c r="B944" s="80" t="s">
        <v>2817</v>
      </c>
      <c r="C944" s="80" t="s">
        <v>1871</v>
      </c>
      <c r="D944" s="80" t="s">
        <v>1847</v>
      </c>
      <c r="E944" s="80">
        <v>55</v>
      </c>
      <c r="F944" s="80" t="s">
        <v>1864</v>
      </c>
      <c r="G944" s="80" t="s">
        <v>1868</v>
      </c>
      <c r="H944" s="80" t="s">
        <v>1869</v>
      </c>
      <c r="I944" s="80" t="s">
        <v>1861</v>
      </c>
      <c r="J944" s="80" t="s">
        <v>1848</v>
      </c>
      <c r="K944" s="80">
        <v>2</v>
      </c>
      <c r="L944" s="85">
        <v>62726</v>
      </c>
      <c r="M944" s="80">
        <v>10</v>
      </c>
      <c r="N944" s="80">
        <v>7.5</v>
      </c>
      <c r="O944" s="80" t="s">
        <v>384</v>
      </c>
      <c r="P944" s="80" t="s">
        <v>1844</v>
      </c>
      <c r="Q944" s="80" t="s">
        <v>665</v>
      </c>
      <c r="R944" s="85">
        <f t="shared" si="182"/>
        <v>125452</v>
      </c>
      <c r="S944" s="85">
        <f t="shared" si="183"/>
        <v>12545.2</v>
      </c>
      <c r="T944" s="85">
        <f t="shared" si="184"/>
        <v>112906.8</v>
      </c>
      <c r="U944" s="80">
        <f t="shared" si="185"/>
        <v>8468.01</v>
      </c>
      <c r="V944" s="85">
        <f t="shared" si="186"/>
        <v>121374.81</v>
      </c>
      <c r="W944" s="81">
        <v>7.4999999999999997E-2</v>
      </c>
      <c r="X944" s="85">
        <f t="shared" si="194"/>
        <v>8468.01</v>
      </c>
      <c r="Y944" s="80">
        <v>2000</v>
      </c>
      <c r="Z944" s="85">
        <f t="shared" si="192"/>
        <v>123374.81</v>
      </c>
      <c r="AA944" s="80" t="str" cm="1">
        <f t="array" ref="AA944">_xlfn.IFS(V944&gt;=150000,"High Cost",V944&gt;=0,"Normal Cost")</f>
        <v>Normal Cost</v>
      </c>
      <c r="AB944" s="85">
        <f t="shared" si="187"/>
        <v>12137.481</v>
      </c>
      <c r="AC944" s="84">
        <f t="shared" si="188"/>
        <v>109237.329</v>
      </c>
      <c r="AD944" s="80" t="str" cm="1">
        <f t="array" ref="AD944">_xlfn.IFS(E944&gt;=60,"Senior ",E944&gt;=18,"Adult",E944&gt;=0,"Child")</f>
        <v>Adult</v>
      </c>
      <c r="AE944" s="80" t="str">
        <f t="shared" si="189"/>
        <v>July</v>
      </c>
      <c r="AF944" s="80" t="str">
        <f t="shared" si="190"/>
        <v>00943</v>
      </c>
      <c r="AG944" s="80" t="str">
        <f t="shared" si="191"/>
        <v>Farouk-Male</v>
      </c>
      <c r="AH944" s="85">
        <f t="shared" si="193"/>
        <v>112153.55602395827</v>
      </c>
    </row>
    <row r="945" spans="1:34" x14ac:dyDescent="0.3">
      <c r="A945" s="83">
        <v>45866</v>
      </c>
      <c r="B945" s="80" t="s">
        <v>2818</v>
      </c>
      <c r="C945" s="80" t="s">
        <v>1839</v>
      </c>
      <c r="D945" s="80" t="s">
        <v>1847</v>
      </c>
      <c r="E945" s="80">
        <v>19</v>
      </c>
      <c r="F945" s="80" t="s">
        <v>1840</v>
      </c>
      <c r="G945" s="80" t="s">
        <v>1841</v>
      </c>
      <c r="H945" s="80" t="s">
        <v>1842</v>
      </c>
      <c r="I945" s="80" t="s">
        <v>1866</v>
      </c>
      <c r="J945" s="80" t="s">
        <v>1836</v>
      </c>
      <c r="K945" s="80">
        <v>4</v>
      </c>
      <c r="L945" s="85">
        <v>6249</v>
      </c>
      <c r="M945" s="80">
        <v>5</v>
      </c>
      <c r="N945" s="80">
        <v>7.5</v>
      </c>
      <c r="O945" s="80" t="s">
        <v>384</v>
      </c>
      <c r="P945" s="80" t="s">
        <v>1852</v>
      </c>
      <c r="Q945" s="80" t="s">
        <v>643</v>
      </c>
      <c r="R945" s="85">
        <f t="shared" si="182"/>
        <v>24996</v>
      </c>
      <c r="S945" s="85">
        <f t="shared" si="183"/>
        <v>1249.8000000000002</v>
      </c>
      <c r="T945" s="85">
        <f t="shared" si="184"/>
        <v>23746.2</v>
      </c>
      <c r="U945" s="80">
        <f t="shared" si="185"/>
        <v>1780.9649999999999</v>
      </c>
      <c r="V945" s="85">
        <f t="shared" si="186"/>
        <v>25527.165000000001</v>
      </c>
      <c r="W945" s="81">
        <v>7.4999999999999997E-2</v>
      </c>
      <c r="X945" s="85">
        <f t="shared" si="194"/>
        <v>1780.9649999999999</v>
      </c>
      <c r="Y945" s="80">
        <v>2000</v>
      </c>
      <c r="Z945" s="85">
        <f t="shared" si="192"/>
        <v>27527.165000000001</v>
      </c>
      <c r="AA945" s="80" t="str" cm="1">
        <f t="array" ref="AA945">_xlfn.IFS(V945&gt;=150000,"High Cost",V945&gt;=0,"Normal Cost")</f>
        <v>Normal Cost</v>
      </c>
      <c r="AB945" s="85">
        <f t="shared" si="187"/>
        <v>0</v>
      </c>
      <c r="AC945" s="84">
        <f t="shared" si="188"/>
        <v>25527.165000000001</v>
      </c>
      <c r="AD945" s="80" t="str" cm="1">
        <f t="array" ref="AD945">_xlfn.IFS(E945&gt;=60,"Senior ",E945&gt;=18,"Adult",E945&gt;=0,"Child")</f>
        <v>Adult</v>
      </c>
      <c r="AE945" s="80" t="str">
        <f t="shared" si="189"/>
        <v>July</v>
      </c>
      <c r="AF945" s="80" t="str">
        <f t="shared" si="190"/>
        <v>00944</v>
      </c>
      <c r="AG945" s="80" t="str">
        <f t="shared" si="191"/>
        <v>Bello-Male</v>
      </c>
      <c r="AH945" s="85">
        <f t="shared" si="193"/>
        <v>112153.55602395827</v>
      </c>
    </row>
    <row r="946" spans="1:34" x14ac:dyDescent="0.3">
      <c r="A946" s="83">
        <v>45860</v>
      </c>
      <c r="B946" s="80" t="s">
        <v>2819</v>
      </c>
      <c r="C946" s="80" t="s">
        <v>1880</v>
      </c>
      <c r="D946" s="80" t="s">
        <v>1847</v>
      </c>
      <c r="E946" s="80">
        <v>1</v>
      </c>
      <c r="F946" s="80" t="s">
        <v>1872</v>
      </c>
      <c r="G946" s="80" t="s">
        <v>1886</v>
      </c>
      <c r="H946" s="80" t="s">
        <v>1887</v>
      </c>
      <c r="I946" s="80" t="s">
        <v>1866</v>
      </c>
      <c r="J946" s="80" t="s">
        <v>1848</v>
      </c>
      <c r="K946" s="80">
        <v>3</v>
      </c>
      <c r="L946" s="85">
        <v>18094</v>
      </c>
      <c r="M946" s="80">
        <v>10</v>
      </c>
      <c r="N946" s="80">
        <v>7.5</v>
      </c>
      <c r="O946" s="80" t="s">
        <v>392</v>
      </c>
      <c r="P946" s="80" t="s">
        <v>1837</v>
      </c>
      <c r="Q946" s="80" t="s">
        <v>643</v>
      </c>
      <c r="R946" s="85">
        <f t="shared" si="182"/>
        <v>54282</v>
      </c>
      <c r="S946" s="85">
        <f t="shared" si="183"/>
        <v>5428.2000000000007</v>
      </c>
      <c r="T946" s="85">
        <f t="shared" si="184"/>
        <v>48853.8</v>
      </c>
      <c r="U946" s="80">
        <f t="shared" si="185"/>
        <v>3664.0350000000003</v>
      </c>
      <c r="V946" s="85">
        <f t="shared" si="186"/>
        <v>52517.835000000006</v>
      </c>
      <c r="W946" s="81">
        <v>7.4999999999999997E-2</v>
      </c>
      <c r="X946" s="85">
        <f t="shared" si="194"/>
        <v>3664.0350000000003</v>
      </c>
      <c r="Y946" s="80">
        <v>2000</v>
      </c>
      <c r="Z946" s="85">
        <f t="shared" si="192"/>
        <v>54517.835000000006</v>
      </c>
      <c r="AA946" s="80" t="str" cm="1">
        <f t="array" ref="AA946">_xlfn.IFS(V946&gt;=150000,"High Cost",V946&gt;=0,"Normal Cost")</f>
        <v>Normal Cost</v>
      </c>
      <c r="AB946" s="85">
        <f t="shared" si="187"/>
        <v>0</v>
      </c>
      <c r="AC946" s="84">
        <f t="shared" si="188"/>
        <v>52517.835000000006</v>
      </c>
      <c r="AD946" s="80" t="str" cm="1">
        <f t="array" ref="AD946">_xlfn.IFS(E946&gt;=60,"Senior ",E946&gt;=18,"Adult",E946&gt;=0,"Child")</f>
        <v>Child</v>
      </c>
      <c r="AE946" s="80" t="str">
        <f t="shared" si="189"/>
        <v>July</v>
      </c>
      <c r="AF946" s="80" t="str">
        <f t="shared" si="190"/>
        <v>00945</v>
      </c>
      <c r="AG946" s="80" t="str">
        <f t="shared" si="191"/>
        <v>Daniel-Male</v>
      </c>
      <c r="AH946" s="85">
        <f t="shared" si="193"/>
        <v>112153.55602395827</v>
      </c>
    </row>
    <row r="947" spans="1:34" x14ac:dyDescent="0.3">
      <c r="A947" s="83">
        <v>45827</v>
      </c>
      <c r="B947" s="80" t="s">
        <v>2820</v>
      </c>
      <c r="C947" s="80" t="s">
        <v>1846</v>
      </c>
      <c r="D947" s="80" t="s">
        <v>1847</v>
      </c>
      <c r="E947" s="80">
        <v>18</v>
      </c>
      <c r="F947" s="80" t="s">
        <v>1872</v>
      </c>
      <c r="G947" s="80" t="s">
        <v>1886</v>
      </c>
      <c r="H947" s="80" t="s">
        <v>1887</v>
      </c>
      <c r="I947" s="80" t="s">
        <v>1843</v>
      </c>
      <c r="J947" s="80" t="s">
        <v>1858</v>
      </c>
      <c r="K947" s="80">
        <v>1</v>
      </c>
      <c r="L947" s="85">
        <v>39113</v>
      </c>
      <c r="M947" s="80">
        <v>15</v>
      </c>
      <c r="N947" s="80">
        <v>7.5</v>
      </c>
      <c r="O947" s="80" t="s">
        <v>372</v>
      </c>
      <c r="P947" s="80" t="s">
        <v>1852</v>
      </c>
      <c r="Q947" s="80" t="s">
        <v>665</v>
      </c>
      <c r="R947" s="85">
        <f t="shared" si="182"/>
        <v>39113</v>
      </c>
      <c r="S947" s="85">
        <f t="shared" si="183"/>
        <v>5866.95</v>
      </c>
      <c r="T947" s="85">
        <f t="shared" si="184"/>
        <v>33246.050000000003</v>
      </c>
      <c r="U947" s="80">
        <f t="shared" si="185"/>
        <v>2493.4537500000001</v>
      </c>
      <c r="V947" s="85">
        <f t="shared" si="186"/>
        <v>35739.503750000003</v>
      </c>
      <c r="W947" s="81">
        <v>7.4999999999999997E-2</v>
      </c>
      <c r="X947" s="85">
        <f t="shared" si="194"/>
        <v>2493.4537500000001</v>
      </c>
      <c r="Y947" s="80">
        <v>2000</v>
      </c>
      <c r="Z947" s="85">
        <f t="shared" si="192"/>
        <v>37739.503750000003</v>
      </c>
      <c r="AA947" s="80" t="str" cm="1">
        <f t="array" ref="AA947">_xlfn.IFS(V947&gt;=150000,"High Cost",V947&gt;=0,"Normal Cost")</f>
        <v>Normal Cost</v>
      </c>
      <c r="AB947" s="85">
        <f t="shared" si="187"/>
        <v>0</v>
      </c>
      <c r="AC947" s="84">
        <f t="shared" si="188"/>
        <v>35739.503750000003</v>
      </c>
      <c r="AD947" s="80" t="str" cm="1">
        <f t="array" ref="AD947">_xlfn.IFS(E947&gt;=60,"Senior ",E947&gt;=18,"Adult",E947&gt;=0,"Child")</f>
        <v>Adult</v>
      </c>
      <c r="AE947" s="80" t="str">
        <f t="shared" si="189"/>
        <v>June</v>
      </c>
      <c r="AF947" s="80" t="str">
        <f t="shared" si="190"/>
        <v>00946</v>
      </c>
      <c r="AG947" s="80" t="str">
        <f t="shared" si="191"/>
        <v>Hauwa-Male</v>
      </c>
      <c r="AH947" s="85">
        <f t="shared" si="193"/>
        <v>112153.55602395827</v>
      </c>
    </row>
    <row r="948" spans="1:34" x14ac:dyDescent="0.3">
      <c r="A948" s="83">
        <v>45844</v>
      </c>
      <c r="B948" s="80" t="s">
        <v>2821</v>
      </c>
      <c r="C948" s="80" t="s">
        <v>1839</v>
      </c>
      <c r="D948" s="80" t="s">
        <v>1847</v>
      </c>
      <c r="E948" s="80">
        <v>14</v>
      </c>
      <c r="F948" s="80" t="s">
        <v>1864</v>
      </c>
      <c r="G948" s="80" t="s">
        <v>1868</v>
      </c>
      <c r="H948" s="80" t="s">
        <v>1869</v>
      </c>
      <c r="I948" s="80" t="s">
        <v>1835</v>
      </c>
      <c r="J948" s="80" t="s">
        <v>1836</v>
      </c>
      <c r="K948" s="80">
        <v>5</v>
      </c>
      <c r="L948" s="85">
        <v>31818</v>
      </c>
      <c r="M948" s="80">
        <v>15</v>
      </c>
      <c r="N948" s="80">
        <v>7.5</v>
      </c>
      <c r="O948" s="80" t="s">
        <v>384</v>
      </c>
      <c r="P948" s="80" t="s">
        <v>1852</v>
      </c>
      <c r="Q948" s="80" t="s">
        <v>649</v>
      </c>
      <c r="R948" s="85">
        <f t="shared" si="182"/>
        <v>159090</v>
      </c>
      <c r="S948" s="85">
        <f t="shared" si="183"/>
        <v>23863.5</v>
      </c>
      <c r="T948" s="85">
        <f t="shared" si="184"/>
        <v>135226.5</v>
      </c>
      <c r="U948" s="80">
        <f t="shared" si="185"/>
        <v>10141.987499999999</v>
      </c>
      <c r="V948" s="85">
        <f t="shared" si="186"/>
        <v>145368.48749999999</v>
      </c>
      <c r="W948" s="81">
        <v>7.4999999999999997E-2</v>
      </c>
      <c r="X948" s="85">
        <f t="shared" si="194"/>
        <v>10141.987499999999</v>
      </c>
      <c r="Y948" s="80">
        <v>2000</v>
      </c>
      <c r="Z948" s="85">
        <f t="shared" si="192"/>
        <v>147368.48749999999</v>
      </c>
      <c r="AA948" s="80" t="str" cm="1">
        <f t="array" ref="AA948">_xlfn.IFS(V948&gt;=150000,"High Cost",V948&gt;=0,"Normal Cost")</f>
        <v>Normal Cost</v>
      </c>
      <c r="AB948" s="85">
        <f t="shared" si="187"/>
        <v>0</v>
      </c>
      <c r="AC948" s="84">
        <f t="shared" si="188"/>
        <v>145368.48749999999</v>
      </c>
      <c r="AD948" s="80" t="str" cm="1">
        <f t="array" ref="AD948">_xlfn.IFS(E948&gt;=60,"Senior ",E948&gt;=18,"Adult",E948&gt;=0,"Child")</f>
        <v>Child</v>
      </c>
      <c r="AE948" s="80" t="str">
        <f t="shared" si="189"/>
        <v>July</v>
      </c>
      <c r="AF948" s="80" t="str">
        <f t="shared" si="190"/>
        <v>00947</v>
      </c>
      <c r="AG948" s="80" t="str">
        <f t="shared" si="191"/>
        <v>Bello-Male</v>
      </c>
      <c r="AH948" s="85">
        <f t="shared" si="193"/>
        <v>112153.55602395827</v>
      </c>
    </row>
    <row r="949" spans="1:34" x14ac:dyDescent="0.3">
      <c r="A949" s="83">
        <v>45864</v>
      </c>
      <c r="B949" s="80" t="s">
        <v>2822</v>
      </c>
      <c r="C949" s="80" t="s">
        <v>1880</v>
      </c>
      <c r="D949" s="80" t="s">
        <v>1847</v>
      </c>
      <c r="E949" s="80">
        <v>50</v>
      </c>
      <c r="F949" s="80" t="s">
        <v>1864</v>
      </c>
      <c r="G949" s="80" t="s">
        <v>1868</v>
      </c>
      <c r="H949" s="80" t="s">
        <v>1869</v>
      </c>
      <c r="I949" s="80" t="s">
        <v>1851</v>
      </c>
      <c r="J949" s="80" t="s">
        <v>1858</v>
      </c>
      <c r="K949" s="80">
        <v>1</v>
      </c>
      <c r="L949" s="85">
        <v>50142</v>
      </c>
      <c r="M949" s="80">
        <v>0</v>
      </c>
      <c r="N949" s="80">
        <v>7.5</v>
      </c>
      <c r="O949" s="80" t="s">
        <v>372</v>
      </c>
      <c r="P949" s="80" t="s">
        <v>1852</v>
      </c>
      <c r="Q949" s="80" t="s">
        <v>665</v>
      </c>
      <c r="R949" s="85">
        <f t="shared" si="182"/>
        <v>50142</v>
      </c>
      <c r="S949" s="85">
        <f t="shared" si="183"/>
        <v>0</v>
      </c>
      <c r="T949" s="85">
        <f t="shared" si="184"/>
        <v>50142</v>
      </c>
      <c r="U949" s="80">
        <f t="shared" si="185"/>
        <v>3760.6499999999996</v>
      </c>
      <c r="V949" s="85">
        <f t="shared" si="186"/>
        <v>53902.65</v>
      </c>
      <c r="W949" s="81">
        <v>7.4999999999999997E-2</v>
      </c>
      <c r="X949" s="85">
        <f t="shared" si="194"/>
        <v>3760.6499999999996</v>
      </c>
      <c r="Y949" s="80">
        <v>2000</v>
      </c>
      <c r="Z949" s="85">
        <f t="shared" si="192"/>
        <v>55902.65</v>
      </c>
      <c r="AA949" s="80" t="str" cm="1">
        <f t="array" ref="AA949">_xlfn.IFS(V949&gt;=150000,"High Cost",V949&gt;=0,"Normal Cost")</f>
        <v>Normal Cost</v>
      </c>
      <c r="AB949" s="85">
        <f t="shared" si="187"/>
        <v>0</v>
      </c>
      <c r="AC949" s="84">
        <f t="shared" si="188"/>
        <v>53902.65</v>
      </c>
      <c r="AD949" s="80" t="str" cm="1">
        <f t="array" ref="AD949">_xlfn.IFS(E949&gt;=60,"Senior ",E949&gt;=18,"Adult",E949&gt;=0,"Child")</f>
        <v>Adult</v>
      </c>
      <c r="AE949" s="80" t="str">
        <f t="shared" si="189"/>
        <v>July</v>
      </c>
      <c r="AF949" s="80" t="str">
        <f t="shared" si="190"/>
        <v>00948</v>
      </c>
      <c r="AG949" s="80" t="str">
        <f t="shared" si="191"/>
        <v>Daniel-Male</v>
      </c>
      <c r="AH949" s="85">
        <f t="shared" si="193"/>
        <v>112153.55602395827</v>
      </c>
    </row>
    <row r="950" spans="1:34" x14ac:dyDescent="0.3">
      <c r="A950" s="83">
        <v>45847</v>
      </c>
      <c r="B950" s="80" t="s">
        <v>2823</v>
      </c>
      <c r="C950" s="80" t="s">
        <v>1884</v>
      </c>
      <c r="D950" s="80" t="s">
        <v>1847</v>
      </c>
      <c r="E950" s="80">
        <v>69</v>
      </c>
      <c r="F950" s="80" t="s">
        <v>1840</v>
      </c>
      <c r="G950" s="80" t="s">
        <v>1890</v>
      </c>
      <c r="H950" s="80" t="s">
        <v>1891</v>
      </c>
      <c r="I950" s="80" t="s">
        <v>1866</v>
      </c>
      <c r="J950" s="80" t="s">
        <v>1848</v>
      </c>
      <c r="K950" s="80">
        <v>1</v>
      </c>
      <c r="L950" s="85">
        <v>45896</v>
      </c>
      <c r="M950" s="80">
        <v>0</v>
      </c>
      <c r="N950" s="80">
        <v>7.5</v>
      </c>
      <c r="O950" s="80" t="s">
        <v>384</v>
      </c>
      <c r="P950" s="80" t="s">
        <v>1844</v>
      </c>
      <c r="Q950" s="80" t="s">
        <v>636</v>
      </c>
      <c r="R950" s="85">
        <f t="shared" si="182"/>
        <v>45896</v>
      </c>
      <c r="S950" s="85">
        <f t="shared" si="183"/>
        <v>0</v>
      </c>
      <c r="T950" s="85">
        <f t="shared" si="184"/>
        <v>45896</v>
      </c>
      <c r="U950" s="80">
        <f t="shared" si="185"/>
        <v>3442.2</v>
      </c>
      <c r="V950" s="85">
        <f t="shared" si="186"/>
        <v>49338.2</v>
      </c>
      <c r="W950" s="81">
        <v>7.4999999999999997E-2</v>
      </c>
      <c r="X950" s="85">
        <f t="shared" si="194"/>
        <v>3442.2</v>
      </c>
      <c r="Y950" s="80">
        <v>2000</v>
      </c>
      <c r="Z950" s="85">
        <f t="shared" si="192"/>
        <v>51338.2</v>
      </c>
      <c r="AA950" s="80" t="str" cm="1">
        <f t="array" ref="AA950">_xlfn.IFS(V950&gt;=150000,"High Cost",V950&gt;=0,"Normal Cost")</f>
        <v>Normal Cost</v>
      </c>
      <c r="AB950" s="85">
        <f t="shared" si="187"/>
        <v>4933.82</v>
      </c>
      <c r="AC950" s="84">
        <f t="shared" si="188"/>
        <v>44404.38</v>
      </c>
      <c r="AD950" s="80" t="str" cm="1">
        <f t="array" ref="AD950">_xlfn.IFS(E950&gt;=60,"Senior ",E950&gt;=18,"Adult",E950&gt;=0,"Child")</f>
        <v xml:space="preserve">Senior </v>
      </c>
      <c r="AE950" s="80" t="str">
        <f t="shared" si="189"/>
        <v>July</v>
      </c>
      <c r="AF950" s="80" t="str">
        <f t="shared" si="190"/>
        <v>00949</v>
      </c>
      <c r="AG950" s="80" t="str">
        <f t="shared" si="191"/>
        <v>Kabir-Male</v>
      </c>
      <c r="AH950" s="85">
        <f t="shared" si="193"/>
        <v>112153.55602395827</v>
      </c>
    </row>
    <row r="951" spans="1:34" x14ac:dyDescent="0.3">
      <c r="A951" s="83">
        <v>45826</v>
      </c>
      <c r="B951" s="80" t="s">
        <v>2824</v>
      </c>
      <c r="C951" s="80" t="s">
        <v>1846</v>
      </c>
      <c r="D951" s="80" t="s">
        <v>1847</v>
      </c>
      <c r="E951" s="80">
        <v>13</v>
      </c>
      <c r="F951" s="80" t="s">
        <v>1848</v>
      </c>
      <c r="G951" s="80" t="s">
        <v>1849</v>
      </c>
      <c r="H951" s="80" t="s">
        <v>1850</v>
      </c>
      <c r="I951" s="80" t="s">
        <v>1866</v>
      </c>
      <c r="J951" s="80" t="s">
        <v>1836</v>
      </c>
      <c r="K951" s="80">
        <v>2</v>
      </c>
      <c r="L951" s="85">
        <v>54704</v>
      </c>
      <c r="M951" s="80">
        <v>0</v>
      </c>
      <c r="N951" s="80">
        <v>7.5</v>
      </c>
      <c r="O951" s="80" t="s">
        <v>392</v>
      </c>
      <c r="P951" s="80" t="s">
        <v>1837</v>
      </c>
      <c r="Q951" s="80" t="s">
        <v>636</v>
      </c>
      <c r="R951" s="85">
        <f t="shared" si="182"/>
        <v>109408</v>
      </c>
      <c r="S951" s="85">
        <f t="shared" si="183"/>
        <v>0</v>
      </c>
      <c r="T951" s="85">
        <f t="shared" si="184"/>
        <v>109408</v>
      </c>
      <c r="U951" s="80">
        <f t="shared" si="185"/>
        <v>8205.6</v>
      </c>
      <c r="V951" s="85">
        <f t="shared" si="186"/>
        <v>117613.6</v>
      </c>
      <c r="W951" s="81">
        <v>7.4999999999999997E-2</v>
      </c>
      <c r="X951" s="85">
        <f t="shared" si="194"/>
        <v>8205.6</v>
      </c>
      <c r="Y951" s="80">
        <v>2000</v>
      </c>
      <c r="Z951" s="85">
        <f t="shared" si="192"/>
        <v>119613.6</v>
      </c>
      <c r="AA951" s="80" t="str" cm="1">
        <f t="array" ref="AA951">_xlfn.IFS(V951&gt;=150000,"High Cost",V951&gt;=0,"Normal Cost")</f>
        <v>Normal Cost</v>
      </c>
      <c r="AB951" s="85">
        <f t="shared" si="187"/>
        <v>0</v>
      </c>
      <c r="AC951" s="84">
        <f t="shared" si="188"/>
        <v>117613.6</v>
      </c>
      <c r="AD951" s="80" t="str" cm="1">
        <f t="array" ref="AD951">_xlfn.IFS(E951&gt;=60,"Senior ",E951&gt;=18,"Adult",E951&gt;=0,"Child")</f>
        <v>Child</v>
      </c>
      <c r="AE951" s="80" t="str">
        <f t="shared" si="189"/>
        <v>June</v>
      </c>
      <c r="AF951" s="80" t="str">
        <f t="shared" si="190"/>
        <v>00950</v>
      </c>
      <c r="AG951" s="80" t="str">
        <f t="shared" si="191"/>
        <v>Hauwa-Male</v>
      </c>
      <c r="AH951" s="85">
        <f t="shared" si="193"/>
        <v>112153.55602395827</v>
      </c>
    </row>
    <row r="952" spans="1:34" x14ac:dyDescent="0.3">
      <c r="A952" s="83">
        <v>45817</v>
      </c>
      <c r="B952" s="80" t="s">
        <v>2825</v>
      </c>
      <c r="C952" s="80" t="s">
        <v>1846</v>
      </c>
      <c r="D952" s="80" t="s">
        <v>1831</v>
      </c>
      <c r="E952" s="80">
        <v>26</v>
      </c>
      <c r="F952" s="80" t="s">
        <v>1872</v>
      </c>
      <c r="G952" s="80" t="s">
        <v>1886</v>
      </c>
      <c r="H952" s="80" t="s">
        <v>1887</v>
      </c>
      <c r="I952" s="80" t="s">
        <v>1843</v>
      </c>
      <c r="J952" s="80" t="s">
        <v>1858</v>
      </c>
      <c r="K952" s="80">
        <v>2</v>
      </c>
      <c r="L952" s="85">
        <v>12770</v>
      </c>
      <c r="M952" s="80">
        <v>10</v>
      </c>
      <c r="N952" s="80">
        <v>7.5</v>
      </c>
      <c r="O952" s="80" t="s">
        <v>384</v>
      </c>
      <c r="P952" s="80" t="s">
        <v>1852</v>
      </c>
      <c r="Q952" s="80" t="s">
        <v>665</v>
      </c>
      <c r="R952" s="85">
        <f t="shared" si="182"/>
        <v>25540</v>
      </c>
      <c r="S952" s="85">
        <f t="shared" si="183"/>
        <v>2554</v>
      </c>
      <c r="T952" s="85">
        <f t="shared" si="184"/>
        <v>22986</v>
      </c>
      <c r="U952" s="80">
        <f t="shared" si="185"/>
        <v>1723.95</v>
      </c>
      <c r="V952" s="85">
        <f t="shared" si="186"/>
        <v>24709.95</v>
      </c>
      <c r="W952" s="81">
        <v>7.4999999999999997E-2</v>
      </c>
      <c r="X952" s="85">
        <f t="shared" si="194"/>
        <v>1723.95</v>
      </c>
      <c r="Y952" s="80">
        <v>2000</v>
      </c>
      <c r="Z952" s="85">
        <f t="shared" si="192"/>
        <v>26709.95</v>
      </c>
      <c r="AA952" s="80" t="str" cm="1">
        <f t="array" ref="AA952">_xlfn.IFS(V952&gt;=150000,"High Cost",V952&gt;=0,"Normal Cost")</f>
        <v>Normal Cost</v>
      </c>
      <c r="AB952" s="85">
        <f t="shared" si="187"/>
        <v>0</v>
      </c>
      <c r="AC952" s="84">
        <f t="shared" si="188"/>
        <v>24709.95</v>
      </c>
      <c r="AD952" s="80" t="str" cm="1">
        <f t="array" ref="AD952">_xlfn.IFS(E952&gt;=60,"Senior ",E952&gt;=18,"Adult",E952&gt;=0,"Child")</f>
        <v>Adult</v>
      </c>
      <c r="AE952" s="80" t="str">
        <f t="shared" si="189"/>
        <v>June</v>
      </c>
      <c r="AF952" s="80" t="str">
        <f t="shared" si="190"/>
        <v>00951</v>
      </c>
      <c r="AG952" s="80" t="str">
        <f t="shared" si="191"/>
        <v>Hauwa-Female</v>
      </c>
      <c r="AH952" s="85">
        <f t="shared" si="193"/>
        <v>112153.55602395827</v>
      </c>
    </row>
    <row r="953" spans="1:34" x14ac:dyDescent="0.3">
      <c r="A953" s="83">
        <v>45840</v>
      </c>
      <c r="B953" s="80" t="s">
        <v>2826</v>
      </c>
      <c r="C953" s="80" t="s">
        <v>1882</v>
      </c>
      <c r="D953" s="80" t="s">
        <v>1847</v>
      </c>
      <c r="E953" s="80">
        <v>60</v>
      </c>
      <c r="F953" s="80" t="s">
        <v>1848</v>
      </c>
      <c r="G953" s="80" t="s">
        <v>1849</v>
      </c>
      <c r="H953" s="80" t="s">
        <v>1850</v>
      </c>
      <c r="I953" s="80" t="s">
        <v>1843</v>
      </c>
      <c r="J953" s="80" t="s">
        <v>1836</v>
      </c>
      <c r="K953" s="80">
        <v>5</v>
      </c>
      <c r="L953" s="85">
        <v>17930</v>
      </c>
      <c r="M953" s="80">
        <v>15</v>
      </c>
      <c r="N953" s="80">
        <v>7.5</v>
      </c>
      <c r="O953" s="80" t="s">
        <v>384</v>
      </c>
      <c r="P953" s="80" t="s">
        <v>1837</v>
      </c>
      <c r="Q953" s="80" t="s">
        <v>643</v>
      </c>
      <c r="R953" s="85">
        <f t="shared" si="182"/>
        <v>89650</v>
      </c>
      <c r="S953" s="85">
        <f t="shared" si="183"/>
        <v>13447.5</v>
      </c>
      <c r="T953" s="85">
        <f t="shared" si="184"/>
        <v>76202.5</v>
      </c>
      <c r="U953" s="80">
        <f t="shared" si="185"/>
        <v>5715.1875</v>
      </c>
      <c r="V953" s="85">
        <f t="shared" si="186"/>
        <v>81917.6875</v>
      </c>
      <c r="W953" s="81">
        <v>7.4999999999999997E-2</v>
      </c>
      <c r="X953" s="85">
        <f t="shared" si="194"/>
        <v>5715.1875</v>
      </c>
      <c r="Y953" s="80">
        <v>2000</v>
      </c>
      <c r="Z953" s="85">
        <f t="shared" si="192"/>
        <v>83917.6875</v>
      </c>
      <c r="AA953" s="80" t="str" cm="1">
        <f t="array" ref="AA953">_xlfn.IFS(V953&gt;=150000,"High Cost",V953&gt;=0,"Normal Cost")</f>
        <v>Normal Cost</v>
      </c>
      <c r="AB953" s="85">
        <f t="shared" si="187"/>
        <v>0</v>
      </c>
      <c r="AC953" s="84">
        <f t="shared" si="188"/>
        <v>81917.6875</v>
      </c>
      <c r="AD953" s="80" t="str" cm="1">
        <f t="array" ref="AD953">_xlfn.IFS(E953&gt;=60,"Senior ",E953&gt;=18,"Adult",E953&gt;=0,"Child")</f>
        <v xml:space="preserve">Senior </v>
      </c>
      <c r="AE953" s="80" t="str">
        <f t="shared" si="189"/>
        <v>July</v>
      </c>
      <c r="AF953" s="80" t="str">
        <f t="shared" si="190"/>
        <v>00952</v>
      </c>
      <c r="AG953" s="80" t="str">
        <f t="shared" si="191"/>
        <v>Ifeanyi-Male</v>
      </c>
      <c r="AH953" s="85">
        <f t="shared" si="193"/>
        <v>112153.55602395827</v>
      </c>
    </row>
    <row r="954" spans="1:34" x14ac:dyDescent="0.3">
      <c r="A954" s="83">
        <v>45853</v>
      </c>
      <c r="B954" s="80" t="s">
        <v>2827</v>
      </c>
      <c r="C954" s="80" t="s">
        <v>1882</v>
      </c>
      <c r="D954" s="80" t="s">
        <v>1831</v>
      </c>
      <c r="E954" s="80">
        <v>75</v>
      </c>
      <c r="F954" s="80" t="s">
        <v>1864</v>
      </c>
      <c r="G954" s="80" t="s">
        <v>1868</v>
      </c>
      <c r="H954" s="80" t="s">
        <v>1869</v>
      </c>
      <c r="I954" s="80" t="s">
        <v>1843</v>
      </c>
      <c r="J954" s="80" t="s">
        <v>1858</v>
      </c>
      <c r="K954" s="80">
        <v>4</v>
      </c>
      <c r="L954" s="85">
        <v>72152</v>
      </c>
      <c r="M954" s="80">
        <v>0</v>
      </c>
      <c r="N954" s="80">
        <v>7.5</v>
      </c>
      <c r="O954" s="80" t="s">
        <v>384</v>
      </c>
      <c r="P954" s="80" t="s">
        <v>1844</v>
      </c>
      <c r="Q954" s="80" t="s">
        <v>649</v>
      </c>
      <c r="R954" s="85">
        <f t="shared" si="182"/>
        <v>288608</v>
      </c>
      <c r="S954" s="85">
        <f t="shared" si="183"/>
        <v>0</v>
      </c>
      <c r="T954" s="85">
        <f t="shared" si="184"/>
        <v>288608</v>
      </c>
      <c r="U954" s="80">
        <f t="shared" si="185"/>
        <v>21645.599999999999</v>
      </c>
      <c r="V954" s="85">
        <f t="shared" si="186"/>
        <v>310253.59999999998</v>
      </c>
      <c r="W954" s="81">
        <v>7.4999999999999997E-2</v>
      </c>
      <c r="X954" s="85">
        <f t="shared" si="194"/>
        <v>21645.599999999999</v>
      </c>
      <c r="Y954" s="80">
        <v>2000</v>
      </c>
      <c r="Z954" s="85">
        <f t="shared" si="192"/>
        <v>312253.59999999998</v>
      </c>
      <c r="AA954" s="80" t="str" cm="1">
        <f t="array" ref="AA954">_xlfn.IFS(V954&gt;=150000,"High Cost",V954&gt;=0,"Normal Cost")</f>
        <v>High Cost</v>
      </c>
      <c r="AB954" s="85">
        <f t="shared" si="187"/>
        <v>31025.360000000001</v>
      </c>
      <c r="AC954" s="84">
        <f t="shared" si="188"/>
        <v>279228.24</v>
      </c>
      <c r="AD954" s="80" t="str" cm="1">
        <f t="array" ref="AD954">_xlfn.IFS(E954&gt;=60,"Senior ",E954&gt;=18,"Adult",E954&gt;=0,"Child")</f>
        <v xml:space="preserve">Senior </v>
      </c>
      <c r="AE954" s="80" t="str">
        <f t="shared" si="189"/>
        <v>July</v>
      </c>
      <c r="AF954" s="80" t="str">
        <f t="shared" si="190"/>
        <v>00953</v>
      </c>
      <c r="AG954" s="80" t="str">
        <f t="shared" si="191"/>
        <v>Ifeanyi-Female</v>
      </c>
      <c r="AH954" s="85">
        <f t="shared" si="193"/>
        <v>112153.55602395827</v>
      </c>
    </row>
    <row r="955" spans="1:34" x14ac:dyDescent="0.3">
      <c r="A955" s="83">
        <v>45838</v>
      </c>
      <c r="B955" s="80" t="s">
        <v>2828</v>
      </c>
      <c r="C955" s="80" t="s">
        <v>106</v>
      </c>
      <c r="D955" s="80" t="s">
        <v>1847</v>
      </c>
      <c r="E955" s="80">
        <v>45</v>
      </c>
      <c r="F955" s="80" t="s">
        <v>1848</v>
      </c>
      <c r="G955" s="80" t="s">
        <v>1849</v>
      </c>
      <c r="H955" s="80" t="s">
        <v>1850</v>
      </c>
      <c r="I955" s="80" t="s">
        <v>1843</v>
      </c>
      <c r="J955" s="80" t="s">
        <v>1836</v>
      </c>
      <c r="K955" s="80">
        <v>1</v>
      </c>
      <c r="L955" s="85">
        <v>45342</v>
      </c>
      <c r="M955" s="80">
        <v>10</v>
      </c>
      <c r="N955" s="80">
        <v>7.5</v>
      </c>
      <c r="O955" s="80" t="s">
        <v>384</v>
      </c>
      <c r="P955" s="80" t="s">
        <v>1852</v>
      </c>
      <c r="Q955" s="80" t="s">
        <v>643</v>
      </c>
      <c r="R955" s="85">
        <f t="shared" si="182"/>
        <v>45342</v>
      </c>
      <c r="S955" s="85">
        <f t="shared" si="183"/>
        <v>4534.2</v>
      </c>
      <c r="T955" s="85">
        <f t="shared" si="184"/>
        <v>40807.800000000003</v>
      </c>
      <c r="U955" s="80">
        <f t="shared" si="185"/>
        <v>3060.585</v>
      </c>
      <c r="V955" s="85">
        <f t="shared" si="186"/>
        <v>43868.385000000002</v>
      </c>
      <c r="W955" s="81">
        <v>7.4999999999999997E-2</v>
      </c>
      <c r="X955" s="85">
        <f t="shared" si="194"/>
        <v>3060.585</v>
      </c>
      <c r="Y955" s="80">
        <v>2000</v>
      </c>
      <c r="Z955" s="85">
        <f t="shared" si="192"/>
        <v>45868.385000000002</v>
      </c>
      <c r="AA955" s="80" t="str" cm="1">
        <f t="array" ref="AA955">_xlfn.IFS(V955&gt;=150000,"High Cost",V955&gt;=0,"Normal Cost")</f>
        <v>Normal Cost</v>
      </c>
      <c r="AB955" s="85">
        <f t="shared" si="187"/>
        <v>0</v>
      </c>
      <c r="AC955" s="84">
        <f t="shared" si="188"/>
        <v>43868.385000000002</v>
      </c>
      <c r="AD955" s="80" t="str" cm="1">
        <f t="array" ref="AD955">_xlfn.IFS(E955&gt;=60,"Senior ",E955&gt;=18,"Adult",E955&gt;=0,"Child")</f>
        <v>Adult</v>
      </c>
      <c r="AE955" s="80" t="str">
        <f t="shared" si="189"/>
        <v>June</v>
      </c>
      <c r="AF955" s="80" t="str">
        <f t="shared" si="190"/>
        <v>00954</v>
      </c>
      <c r="AG955" s="80" t="str">
        <f t="shared" si="191"/>
        <v>Aisha-Male</v>
      </c>
      <c r="AH955" s="85">
        <f t="shared" si="193"/>
        <v>112153.55602395827</v>
      </c>
    </row>
    <row r="956" spans="1:34" x14ac:dyDescent="0.3">
      <c r="A956" s="83">
        <v>45857</v>
      </c>
      <c r="B956" s="80" t="s">
        <v>2829</v>
      </c>
      <c r="C956" s="80" t="s">
        <v>106</v>
      </c>
      <c r="D956" s="80" t="s">
        <v>1831</v>
      </c>
      <c r="E956" s="80">
        <v>6</v>
      </c>
      <c r="F956" s="80" t="s">
        <v>1855</v>
      </c>
      <c r="G956" s="80" t="s">
        <v>1856</v>
      </c>
      <c r="H956" s="80" t="s">
        <v>1857</v>
      </c>
      <c r="I956" s="80" t="s">
        <v>1851</v>
      </c>
      <c r="J956" s="80" t="s">
        <v>1858</v>
      </c>
      <c r="K956" s="80">
        <v>2</v>
      </c>
      <c r="L956" s="85">
        <v>15356</v>
      </c>
      <c r="M956" s="80">
        <v>5</v>
      </c>
      <c r="N956" s="80">
        <v>7.5</v>
      </c>
      <c r="O956" s="80" t="s">
        <v>384</v>
      </c>
      <c r="P956" s="80" t="s">
        <v>1844</v>
      </c>
      <c r="Q956" s="80" t="s">
        <v>636</v>
      </c>
      <c r="R956" s="85">
        <f t="shared" si="182"/>
        <v>30712</v>
      </c>
      <c r="S956" s="85">
        <f t="shared" si="183"/>
        <v>1535.6000000000001</v>
      </c>
      <c r="T956" s="85">
        <f t="shared" si="184"/>
        <v>29176.400000000001</v>
      </c>
      <c r="U956" s="80">
        <f t="shared" si="185"/>
        <v>2188.23</v>
      </c>
      <c r="V956" s="85">
        <f t="shared" si="186"/>
        <v>31364.63</v>
      </c>
      <c r="W956" s="81">
        <v>7.4999999999999997E-2</v>
      </c>
      <c r="X956" s="85">
        <f t="shared" si="194"/>
        <v>2188.23</v>
      </c>
      <c r="Y956" s="80">
        <v>2000</v>
      </c>
      <c r="Z956" s="85">
        <f t="shared" si="192"/>
        <v>33364.630000000005</v>
      </c>
      <c r="AA956" s="80" t="str" cm="1">
        <f t="array" ref="AA956">_xlfn.IFS(V956&gt;=150000,"High Cost",V956&gt;=0,"Normal Cost")</f>
        <v>Normal Cost</v>
      </c>
      <c r="AB956" s="85">
        <f t="shared" si="187"/>
        <v>3136.4630000000002</v>
      </c>
      <c r="AC956" s="84">
        <f t="shared" si="188"/>
        <v>28228.167000000001</v>
      </c>
      <c r="AD956" s="80" t="str" cm="1">
        <f t="array" ref="AD956">_xlfn.IFS(E956&gt;=60,"Senior ",E956&gt;=18,"Adult",E956&gt;=0,"Child")</f>
        <v>Child</v>
      </c>
      <c r="AE956" s="80" t="str">
        <f t="shared" si="189"/>
        <v>July</v>
      </c>
      <c r="AF956" s="80" t="str">
        <f t="shared" si="190"/>
        <v>00955</v>
      </c>
      <c r="AG956" s="80" t="str">
        <f t="shared" si="191"/>
        <v>Aisha-Female</v>
      </c>
      <c r="AH956" s="85">
        <f t="shared" si="193"/>
        <v>112153.55602395827</v>
      </c>
    </row>
    <row r="957" spans="1:34" x14ac:dyDescent="0.3">
      <c r="A957" s="83">
        <v>45824</v>
      </c>
      <c r="B957" s="80" t="s">
        <v>2830</v>
      </c>
      <c r="C957" s="80" t="s">
        <v>1830</v>
      </c>
      <c r="D957" s="80" t="s">
        <v>1847</v>
      </c>
      <c r="E957" s="80">
        <v>16</v>
      </c>
      <c r="F957" s="80" t="s">
        <v>1832</v>
      </c>
      <c r="G957" s="80" t="s">
        <v>1833</v>
      </c>
      <c r="H957" s="80" t="s">
        <v>1834</v>
      </c>
      <c r="I957" s="80" t="s">
        <v>1843</v>
      </c>
      <c r="J957" s="80" t="s">
        <v>1858</v>
      </c>
      <c r="K957" s="80">
        <v>3</v>
      </c>
      <c r="L957" s="85">
        <v>32427</v>
      </c>
      <c r="M957" s="80">
        <v>5</v>
      </c>
      <c r="N957" s="80">
        <v>7.5</v>
      </c>
      <c r="O957" s="80" t="s">
        <v>384</v>
      </c>
      <c r="P957" s="80" t="s">
        <v>1844</v>
      </c>
      <c r="Q957" s="80" t="s">
        <v>665</v>
      </c>
      <c r="R957" s="85">
        <f t="shared" si="182"/>
        <v>97281</v>
      </c>
      <c r="S957" s="85">
        <f t="shared" si="183"/>
        <v>4864.05</v>
      </c>
      <c r="T957" s="85">
        <f t="shared" si="184"/>
        <v>92416.95</v>
      </c>
      <c r="U957" s="80">
        <f t="shared" si="185"/>
        <v>6931.2712499999998</v>
      </c>
      <c r="V957" s="85">
        <f t="shared" si="186"/>
        <v>99348.221250000002</v>
      </c>
      <c r="W957" s="81">
        <v>7.4999999999999997E-2</v>
      </c>
      <c r="X957" s="85">
        <f t="shared" si="194"/>
        <v>6931.2712499999998</v>
      </c>
      <c r="Y957" s="80">
        <v>2000</v>
      </c>
      <c r="Z957" s="85">
        <f t="shared" si="192"/>
        <v>101348.22125</v>
      </c>
      <c r="AA957" s="80" t="str" cm="1">
        <f t="array" ref="AA957">_xlfn.IFS(V957&gt;=150000,"High Cost",V957&gt;=0,"Normal Cost")</f>
        <v>Normal Cost</v>
      </c>
      <c r="AB957" s="85">
        <f t="shared" si="187"/>
        <v>9934.8221250000006</v>
      </c>
      <c r="AC957" s="84">
        <f t="shared" si="188"/>
        <v>89413.399124999996</v>
      </c>
      <c r="AD957" s="80" t="str" cm="1">
        <f t="array" ref="AD957">_xlfn.IFS(E957&gt;=60,"Senior ",E957&gt;=18,"Adult",E957&gt;=0,"Child")</f>
        <v>Child</v>
      </c>
      <c r="AE957" s="80" t="str">
        <f t="shared" si="189"/>
        <v>June</v>
      </c>
      <c r="AF957" s="80" t="str">
        <f t="shared" si="190"/>
        <v>00956</v>
      </c>
      <c r="AG957" s="80" t="str">
        <f t="shared" si="191"/>
        <v>Joy-Male</v>
      </c>
      <c r="AH957" s="85">
        <f t="shared" si="193"/>
        <v>112153.55602395827</v>
      </c>
    </row>
    <row r="958" spans="1:34" x14ac:dyDescent="0.3">
      <c r="A958" s="83">
        <v>45863</v>
      </c>
      <c r="B958" s="80" t="s">
        <v>2831</v>
      </c>
      <c r="C958" s="80" t="s">
        <v>1880</v>
      </c>
      <c r="D958" s="80" t="s">
        <v>1831</v>
      </c>
      <c r="E958" s="80">
        <v>12</v>
      </c>
      <c r="F958" s="80" t="s">
        <v>1840</v>
      </c>
      <c r="G958" s="80" t="s">
        <v>1841</v>
      </c>
      <c r="H958" s="80" t="s">
        <v>1842</v>
      </c>
      <c r="I958" s="80" t="s">
        <v>1861</v>
      </c>
      <c r="J958" s="80" t="s">
        <v>1836</v>
      </c>
      <c r="K958" s="80">
        <v>5</v>
      </c>
      <c r="L958" s="85">
        <v>51015</v>
      </c>
      <c r="M958" s="80">
        <v>10</v>
      </c>
      <c r="N958" s="80">
        <v>7.5</v>
      </c>
      <c r="O958" s="80" t="s">
        <v>372</v>
      </c>
      <c r="P958" s="80" t="s">
        <v>1837</v>
      </c>
      <c r="Q958" s="80" t="s">
        <v>649</v>
      </c>
      <c r="R958" s="85">
        <f t="shared" si="182"/>
        <v>255075</v>
      </c>
      <c r="S958" s="85">
        <f t="shared" si="183"/>
        <v>25507.5</v>
      </c>
      <c r="T958" s="85">
        <f t="shared" si="184"/>
        <v>229567.5</v>
      </c>
      <c r="U958" s="80">
        <f t="shared" si="185"/>
        <v>17217.5625</v>
      </c>
      <c r="V958" s="85">
        <f t="shared" si="186"/>
        <v>246785.0625</v>
      </c>
      <c r="W958" s="81">
        <v>7.4999999999999997E-2</v>
      </c>
      <c r="X958" s="85">
        <f t="shared" si="194"/>
        <v>17217.5625</v>
      </c>
      <c r="Y958" s="80">
        <v>2000</v>
      </c>
      <c r="Z958" s="85">
        <f t="shared" si="192"/>
        <v>248785.0625</v>
      </c>
      <c r="AA958" s="80" t="str" cm="1">
        <f t="array" ref="AA958">_xlfn.IFS(V958&gt;=150000,"High Cost",V958&gt;=0,"Normal Cost")</f>
        <v>High Cost</v>
      </c>
      <c r="AB958" s="85">
        <f t="shared" si="187"/>
        <v>0</v>
      </c>
      <c r="AC958" s="84">
        <f t="shared" si="188"/>
        <v>246785.0625</v>
      </c>
      <c r="AD958" s="80" t="str" cm="1">
        <f t="array" ref="AD958">_xlfn.IFS(E958&gt;=60,"Senior ",E958&gt;=18,"Adult",E958&gt;=0,"Child")</f>
        <v>Child</v>
      </c>
      <c r="AE958" s="80" t="str">
        <f t="shared" si="189"/>
        <v>July</v>
      </c>
      <c r="AF958" s="80" t="str">
        <f t="shared" si="190"/>
        <v>00957</v>
      </c>
      <c r="AG958" s="80" t="str">
        <f t="shared" si="191"/>
        <v>Daniel-Female</v>
      </c>
      <c r="AH958" s="85">
        <f t="shared" si="193"/>
        <v>112153.55602395827</v>
      </c>
    </row>
    <row r="959" spans="1:34" x14ac:dyDescent="0.3">
      <c r="A959" s="83">
        <v>45869</v>
      </c>
      <c r="B959" s="80" t="s">
        <v>2832</v>
      </c>
      <c r="C959" s="80" t="s">
        <v>1880</v>
      </c>
      <c r="D959" s="80" t="s">
        <v>1847</v>
      </c>
      <c r="E959" s="80">
        <v>38</v>
      </c>
      <c r="F959" s="80" t="s">
        <v>1872</v>
      </c>
      <c r="G959" s="80" t="s">
        <v>1873</v>
      </c>
      <c r="H959" s="80" t="s">
        <v>1874</v>
      </c>
      <c r="I959" s="80" t="s">
        <v>1843</v>
      </c>
      <c r="J959" s="80" t="s">
        <v>1848</v>
      </c>
      <c r="K959" s="80">
        <v>4</v>
      </c>
      <c r="L959" s="85">
        <v>8049</v>
      </c>
      <c r="M959" s="80">
        <v>5</v>
      </c>
      <c r="N959" s="80">
        <v>7.5</v>
      </c>
      <c r="O959" s="80" t="s">
        <v>372</v>
      </c>
      <c r="P959" s="80" t="s">
        <v>1844</v>
      </c>
      <c r="Q959" s="80" t="s">
        <v>643</v>
      </c>
      <c r="R959" s="85">
        <f t="shared" si="182"/>
        <v>32196</v>
      </c>
      <c r="S959" s="85">
        <f t="shared" si="183"/>
        <v>1609.8000000000002</v>
      </c>
      <c r="T959" s="85">
        <f t="shared" si="184"/>
        <v>30586.2</v>
      </c>
      <c r="U959" s="80">
        <f t="shared" si="185"/>
        <v>2293.9650000000001</v>
      </c>
      <c r="V959" s="85">
        <f t="shared" si="186"/>
        <v>32880.165000000001</v>
      </c>
      <c r="W959" s="81">
        <v>7.4999999999999997E-2</v>
      </c>
      <c r="X959" s="85">
        <f t="shared" si="194"/>
        <v>2293.9650000000001</v>
      </c>
      <c r="Y959" s="80">
        <v>2000</v>
      </c>
      <c r="Z959" s="85">
        <f t="shared" si="192"/>
        <v>34880.165000000001</v>
      </c>
      <c r="AA959" s="80" t="str" cm="1">
        <f t="array" ref="AA959">_xlfn.IFS(V959&gt;=150000,"High Cost",V959&gt;=0,"Normal Cost")</f>
        <v>Normal Cost</v>
      </c>
      <c r="AB959" s="85">
        <f t="shared" si="187"/>
        <v>3288.0165000000002</v>
      </c>
      <c r="AC959" s="84">
        <f t="shared" si="188"/>
        <v>29592.148499999999</v>
      </c>
      <c r="AD959" s="80" t="str" cm="1">
        <f t="array" ref="AD959">_xlfn.IFS(E959&gt;=60,"Senior ",E959&gt;=18,"Adult",E959&gt;=0,"Child")</f>
        <v>Adult</v>
      </c>
      <c r="AE959" s="80" t="str">
        <f t="shared" si="189"/>
        <v>July</v>
      </c>
      <c r="AF959" s="80" t="str">
        <f t="shared" si="190"/>
        <v>00958</v>
      </c>
      <c r="AG959" s="80" t="str">
        <f t="shared" si="191"/>
        <v>Daniel-Male</v>
      </c>
      <c r="AH959" s="85">
        <f t="shared" si="193"/>
        <v>112153.55602395827</v>
      </c>
    </row>
    <row r="960" spans="1:34" x14ac:dyDescent="0.3">
      <c r="A960" s="83">
        <v>45812</v>
      </c>
      <c r="B960" s="80" t="s">
        <v>2833</v>
      </c>
      <c r="C960" s="80" t="s">
        <v>1877</v>
      </c>
      <c r="D960" s="80" t="s">
        <v>1847</v>
      </c>
      <c r="E960" s="80">
        <v>44</v>
      </c>
      <c r="F960" s="80" t="s">
        <v>1848</v>
      </c>
      <c r="G960" s="80" t="s">
        <v>1849</v>
      </c>
      <c r="H960" s="80" t="s">
        <v>1850</v>
      </c>
      <c r="I960" s="80" t="s">
        <v>1861</v>
      </c>
      <c r="J960" s="80" t="s">
        <v>1836</v>
      </c>
      <c r="K960" s="80">
        <v>1</v>
      </c>
      <c r="L960" s="85">
        <v>32118</v>
      </c>
      <c r="M960" s="80">
        <v>15</v>
      </c>
      <c r="N960" s="80">
        <v>7.5</v>
      </c>
      <c r="O960" s="80" t="s">
        <v>392</v>
      </c>
      <c r="P960" s="80" t="s">
        <v>1852</v>
      </c>
      <c r="Q960" s="80" t="s">
        <v>643</v>
      </c>
      <c r="R960" s="85">
        <f t="shared" si="182"/>
        <v>32118</v>
      </c>
      <c r="S960" s="85">
        <f t="shared" si="183"/>
        <v>4817.7</v>
      </c>
      <c r="T960" s="85">
        <f t="shared" si="184"/>
        <v>27300.3</v>
      </c>
      <c r="U960" s="80">
        <f t="shared" si="185"/>
        <v>2047.5224999999998</v>
      </c>
      <c r="V960" s="85">
        <f t="shared" si="186"/>
        <v>29347.822499999998</v>
      </c>
      <c r="W960" s="81">
        <v>7.4999999999999997E-2</v>
      </c>
      <c r="X960" s="85">
        <f t="shared" si="194"/>
        <v>2047.5224999999998</v>
      </c>
      <c r="Y960" s="80">
        <v>2000</v>
      </c>
      <c r="Z960" s="85">
        <f t="shared" si="192"/>
        <v>31347.822499999998</v>
      </c>
      <c r="AA960" s="80" t="str" cm="1">
        <f t="array" ref="AA960">_xlfn.IFS(V960&gt;=150000,"High Cost",V960&gt;=0,"Normal Cost")</f>
        <v>Normal Cost</v>
      </c>
      <c r="AB960" s="85">
        <f t="shared" si="187"/>
        <v>0</v>
      </c>
      <c r="AC960" s="84">
        <f t="shared" si="188"/>
        <v>29347.822499999998</v>
      </c>
      <c r="AD960" s="80" t="str" cm="1">
        <f t="array" ref="AD960">_xlfn.IFS(E960&gt;=60,"Senior ",E960&gt;=18,"Adult",E960&gt;=0,"Child")</f>
        <v>Adult</v>
      </c>
      <c r="AE960" s="80" t="str">
        <f t="shared" si="189"/>
        <v>June</v>
      </c>
      <c r="AF960" s="80" t="str">
        <f t="shared" si="190"/>
        <v>00959</v>
      </c>
      <c r="AG960" s="80" t="str">
        <f t="shared" si="191"/>
        <v>Chiamaka-Male</v>
      </c>
      <c r="AH960" s="85">
        <f t="shared" si="193"/>
        <v>112153.55602395827</v>
      </c>
    </row>
    <row r="961" spans="1:34" x14ac:dyDescent="0.3">
      <c r="A961" s="83">
        <v>45863</v>
      </c>
      <c r="B961" s="80" t="s">
        <v>2834</v>
      </c>
      <c r="C961" s="80" t="s">
        <v>1877</v>
      </c>
      <c r="D961" s="80" t="s">
        <v>1831</v>
      </c>
      <c r="E961" s="80">
        <v>48</v>
      </c>
      <c r="F961" s="80" t="s">
        <v>1855</v>
      </c>
      <c r="G961" s="80" t="s">
        <v>1878</v>
      </c>
      <c r="H961" s="80" t="s">
        <v>1857</v>
      </c>
      <c r="I961" s="80" t="s">
        <v>1851</v>
      </c>
      <c r="J961" s="80" t="s">
        <v>1848</v>
      </c>
      <c r="K961" s="80">
        <v>3</v>
      </c>
      <c r="L961" s="85">
        <v>72736</v>
      </c>
      <c r="M961" s="80">
        <v>0</v>
      </c>
      <c r="N961" s="80">
        <v>7.5</v>
      </c>
      <c r="O961" s="80" t="s">
        <v>384</v>
      </c>
      <c r="P961" s="80" t="s">
        <v>1852</v>
      </c>
      <c r="Q961" s="80" t="s">
        <v>665</v>
      </c>
      <c r="R961" s="85">
        <f t="shared" si="182"/>
        <v>218208</v>
      </c>
      <c r="S961" s="85">
        <f t="shared" si="183"/>
        <v>0</v>
      </c>
      <c r="T961" s="85">
        <f t="shared" si="184"/>
        <v>218208</v>
      </c>
      <c r="U961" s="80">
        <f t="shared" si="185"/>
        <v>16365.599999999999</v>
      </c>
      <c r="V961" s="85">
        <f t="shared" si="186"/>
        <v>234573.6</v>
      </c>
      <c r="W961" s="81">
        <v>7.4999999999999997E-2</v>
      </c>
      <c r="X961" s="85">
        <f t="shared" si="194"/>
        <v>16365.599999999999</v>
      </c>
      <c r="Y961" s="80">
        <v>2000</v>
      </c>
      <c r="Z961" s="85">
        <f t="shared" si="192"/>
        <v>236573.6</v>
      </c>
      <c r="AA961" s="80" t="str" cm="1">
        <f t="array" ref="AA961">_xlfn.IFS(V961&gt;=150000,"High Cost",V961&gt;=0,"Normal Cost")</f>
        <v>High Cost</v>
      </c>
      <c r="AB961" s="85">
        <f t="shared" si="187"/>
        <v>0</v>
      </c>
      <c r="AC961" s="84">
        <f t="shared" si="188"/>
        <v>234573.6</v>
      </c>
      <c r="AD961" s="80" t="str" cm="1">
        <f t="array" ref="AD961">_xlfn.IFS(E961&gt;=60,"Senior ",E961&gt;=18,"Adult",E961&gt;=0,"Child")</f>
        <v>Adult</v>
      </c>
      <c r="AE961" s="80" t="str">
        <f t="shared" si="189"/>
        <v>July</v>
      </c>
      <c r="AF961" s="80" t="str">
        <f t="shared" si="190"/>
        <v>00960</v>
      </c>
      <c r="AG961" s="80" t="str">
        <f t="shared" si="191"/>
        <v>Chiamaka-Female</v>
      </c>
      <c r="AH961" s="85">
        <f t="shared" si="193"/>
        <v>112153.55602395827</v>
      </c>
    </row>
    <row r="962" spans="1:34" x14ac:dyDescent="0.3">
      <c r="A962" s="83">
        <v>45838</v>
      </c>
      <c r="B962" s="80" t="s">
        <v>2835</v>
      </c>
      <c r="C962" s="80" t="s">
        <v>1871</v>
      </c>
      <c r="D962" s="80" t="s">
        <v>1831</v>
      </c>
      <c r="E962" s="80">
        <v>3</v>
      </c>
      <c r="F962" s="80" t="s">
        <v>1855</v>
      </c>
      <c r="G962" s="80" t="s">
        <v>1878</v>
      </c>
      <c r="H962" s="80" t="s">
        <v>1857</v>
      </c>
      <c r="I962" s="80" t="s">
        <v>1851</v>
      </c>
      <c r="J962" s="80" t="s">
        <v>1836</v>
      </c>
      <c r="K962" s="80">
        <v>2</v>
      </c>
      <c r="L962" s="85">
        <v>40787</v>
      </c>
      <c r="M962" s="80">
        <v>5</v>
      </c>
      <c r="N962" s="80">
        <v>7.5</v>
      </c>
      <c r="O962" s="80" t="s">
        <v>384</v>
      </c>
      <c r="P962" s="80" t="s">
        <v>1852</v>
      </c>
      <c r="Q962" s="80" t="s">
        <v>636</v>
      </c>
      <c r="R962" s="85">
        <f t="shared" ref="R962:R1025" si="195">SUM(K962*L962)</f>
        <v>81574</v>
      </c>
      <c r="S962" s="85">
        <f t="shared" ref="S962:S1025" si="196">SUM(R962*M962%)</f>
        <v>4078.7000000000003</v>
      </c>
      <c r="T962" s="85">
        <f t="shared" ref="T962:T1025" si="197">SUM(R962-S962)</f>
        <v>77495.3</v>
      </c>
      <c r="U962" s="80">
        <f t="shared" ref="U962:U1025" si="198">SUM(T962*N962%)</f>
        <v>5812.1475</v>
      </c>
      <c r="V962" s="85">
        <f t="shared" ref="V962:V1025" si="199">SUM(T962+U962)</f>
        <v>83307.447500000009</v>
      </c>
      <c r="W962" s="81">
        <v>7.4999999999999997E-2</v>
      </c>
      <c r="X962" s="85">
        <f t="shared" si="194"/>
        <v>5812.1475</v>
      </c>
      <c r="Y962" s="80">
        <v>2000</v>
      </c>
      <c r="Z962" s="85">
        <f t="shared" si="192"/>
        <v>85307.447500000009</v>
      </c>
      <c r="AA962" s="80" t="str" cm="1">
        <f t="array" ref="AA962">_xlfn.IFS(V962&gt;=150000,"High Cost",V962&gt;=0,"Normal Cost")</f>
        <v>Normal Cost</v>
      </c>
      <c r="AB962" s="85">
        <f t="shared" ref="AB962:AB1025" si="200">IF(P962="NHIS",10%*V962,0)</f>
        <v>0</v>
      </c>
      <c r="AC962" s="84">
        <f t="shared" ref="AC962:AC1025" si="201">SUM(V962-AB962)</f>
        <v>83307.447500000009</v>
      </c>
      <c r="AD962" s="80" t="str" cm="1">
        <f t="array" ref="AD962">_xlfn.IFS(E962&gt;=60,"Senior ",E962&gt;=18,"Adult",E962&gt;=0,"Child")</f>
        <v>Child</v>
      </c>
      <c r="AE962" s="80" t="str">
        <f t="shared" ref="AE962:AE1025" si="202">TEXT(A962,"mmmm")</f>
        <v>June</v>
      </c>
      <c r="AF962" s="80" t="str">
        <f t="shared" ref="AF962:AF1025" si="203">RIGHT(B962,5)</f>
        <v>00961</v>
      </c>
      <c r="AG962" s="80" t="str">
        <f t="shared" ref="AG962:AG1025" si="204">_xlfn.CONCAT(C962,"-",D962)</f>
        <v>Farouk-Female</v>
      </c>
      <c r="AH962" s="85">
        <f t="shared" si="193"/>
        <v>112153.55602395827</v>
      </c>
    </row>
    <row r="963" spans="1:34" x14ac:dyDescent="0.3">
      <c r="A963" s="83">
        <v>45836</v>
      </c>
      <c r="B963" s="80" t="s">
        <v>2836</v>
      </c>
      <c r="C963" s="80" t="s">
        <v>1880</v>
      </c>
      <c r="D963" s="80" t="s">
        <v>1831</v>
      </c>
      <c r="E963" s="80">
        <v>56</v>
      </c>
      <c r="F963" s="80" t="s">
        <v>1832</v>
      </c>
      <c r="G963" s="80" t="s">
        <v>1860</v>
      </c>
      <c r="H963" s="80" t="s">
        <v>1834</v>
      </c>
      <c r="I963" s="80" t="s">
        <v>1861</v>
      </c>
      <c r="J963" s="80" t="s">
        <v>1848</v>
      </c>
      <c r="K963" s="80">
        <v>5</v>
      </c>
      <c r="L963" s="85">
        <v>60234</v>
      </c>
      <c r="M963" s="80">
        <v>10</v>
      </c>
      <c r="N963" s="80">
        <v>7.5</v>
      </c>
      <c r="O963" s="80" t="s">
        <v>372</v>
      </c>
      <c r="P963" s="80" t="s">
        <v>1852</v>
      </c>
      <c r="Q963" s="80" t="s">
        <v>665</v>
      </c>
      <c r="R963" s="85">
        <f t="shared" si="195"/>
        <v>301170</v>
      </c>
      <c r="S963" s="85">
        <f t="shared" si="196"/>
        <v>30117</v>
      </c>
      <c r="T963" s="85">
        <f t="shared" si="197"/>
        <v>271053</v>
      </c>
      <c r="U963" s="80">
        <f t="shared" si="198"/>
        <v>20328.974999999999</v>
      </c>
      <c r="V963" s="85">
        <f t="shared" si="199"/>
        <v>291381.97499999998</v>
      </c>
      <c r="W963" s="81">
        <v>7.4999999999999997E-2</v>
      </c>
      <c r="X963" s="85">
        <f t="shared" si="194"/>
        <v>20328.974999999999</v>
      </c>
      <c r="Y963" s="80">
        <v>2000</v>
      </c>
      <c r="Z963" s="85">
        <f t="shared" ref="Z963:Z1026" si="205">$Y$4+V963</f>
        <v>293381.97499999998</v>
      </c>
      <c r="AA963" s="80" t="str" cm="1">
        <f t="array" ref="AA963">_xlfn.IFS(V963&gt;=150000,"High Cost",V963&gt;=0,"Normal Cost")</f>
        <v>High Cost</v>
      </c>
      <c r="AB963" s="85">
        <f t="shared" si="200"/>
        <v>0</v>
      </c>
      <c r="AC963" s="84">
        <f t="shared" si="201"/>
        <v>291381.97499999998</v>
      </c>
      <c r="AD963" s="80" t="str" cm="1">
        <f t="array" ref="AD963">_xlfn.IFS(E963&gt;=60,"Senior ",E963&gt;=18,"Adult",E963&gt;=0,"Child")</f>
        <v>Adult</v>
      </c>
      <c r="AE963" s="80" t="str">
        <f t="shared" si="202"/>
        <v>June</v>
      </c>
      <c r="AF963" s="80" t="str">
        <f t="shared" si="203"/>
        <v>00962</v>
      </c>
      <c r="AG963" s="80" t="str">
        <f t="shared" si="204"/>
        <v>Daniel-Female</v>
      </c>
      <c r="AH963" s="85">
        <f t="shared" ref="AH963:AH1026" si="206">SUM(Z:Z)/1200</f>
        <v>112153.55602395827</v>
      </c>
    </row>
    <row r="964" spans="1:34" x14ac:dyDescent="0.3">
      <c r="A964" s="83">
        <v>45827</v>
      </c>
      <c r="B964" s="80" t="s">
        <v>2837</v>
      </c>
      <c r="C964" s="80" t="s">
        <v>1839</v>
      </c>
      <c r="D964" s="80" t="s">
        <v>1831</v>
      </c>
      <c r="E964" s="80">
        <v>45</v>
      </c>
      <c r="F964" s="80" t="s">
        <v>1864</v>
      </c>
      <c r="G964" s="80" t="s">
        <v>1865</v>
      </c>
      <c r="H964" s="80" t="s">
        <v>1842</v>
      </c>
      <c r="I964" s="80" t="s">
        <v>1835</v>
      </c>
      <c r="J964" s="80" t="s">
        <v>1836</v>
      </c>
      <c r="K964" s="80">
        <v>2</v>
      </c>
      <c r="L964" s="85">
        <v>68313</v>
      </c>
      <c r="M964" s="80">
        <v>15</v>
      </c>
      <c r="N964" s="80">
        <v>7.5</v>
      </c>
      <c r="O964" s="80" t="s">
        <v>392</v>
      </c>
      <c r="P964" s="80" t="s">
        <v>1852</v>
      </c>
      <c r="Q964" s="80" t="s">
        <v>649</v>
      </c>
      <c r="R964" s="85">
        <f t="shared" si="195"/>
        <v>136626</v>
      </c>
      <c r="S964" s="85">
        <f t="shared" si="196"/>
        <v>20493.899999999998</v>
      </c>
      <c r="T964" s="85">
        <f t="shared" si="197"/>
        <v>116132.1</v>
      </c>
      <c r="U964" s="80">
        <f t="shared" si="198"/>
        <v>8709.9074999999993</v>
      </c>
      <c r="V964" s="85">
        <f t="shared" si="199"/>
        <v>124842.00750000001</v>
      </c>
      <c r="W964" s="81">
        <v>7.4999999999999997E-2</v>
      </c>
      <c r="X964" s="85">
        <f t="shared" ref="X964:X1027" si="207">$W$4*T964</f>
        <v>8709.9074999999993</v>
      </c>
      <c r="Y964" s="80">
        <v>2000</v>
      </c>
      <c r="Z964" s="85">
        <f t="shared" si="205"/>
        <v>126842.00750000001</v>
      </c>
      <c r="AA964" s="80" t="str" cm="1">
        <f t="array" ref="AA964">_xlfn.IFS(V964&gt;=150000,"High Cost",V964&gt;=0,"Normal Cost")</f>
        <v>Normal Cost</v>
      </c>
      <c r="AB964" s="85">
        <f t="shared" si="200"/>
        <v>0</v>
      </c>
      <c r="AC964" s="84">
        <f t="shared" si="201"/>
        <v>124842.00750000001</v>
      </c>
      <c r="AD964" s="80" t="str" cm="1">
        <f t="array" ref="AD964">_xlfn.IFS(E964&gt;=60,"Senior ",E964&gt;=18,"Adult",E964&gt;=0,"Child")</f>
        <v>Adult</v>
      </c>
      <c r="AE964" s="80" t="str">
        <f t="shared" si="202"/>
        <v>June</v>
      </c>
      <c r="AF964" s="80" t="str">
        <f t="shared" si="203"/>
        <v>00963</v>
      </c>
      <c r="AG964" s="80" t="str">
        <f t="shared" si="204"/>
        <v>Bello-Female</v>
      </c>
      <c r="AH964" s="85">
        <f t="shared" si="206"/>
        <v>112153.55602395827</v>
      </c>
    </row>
    <row r="965" spans="1:34" x14ac:dyDescent="0.3">
      <c r="A965" s="83">
        <v>45865</v>
      </c>
      <c r="B965" s="80" t="s">
        <v>2838</v>
      </c>
      <c r="C965" s="80" t="s">
        <v>1882</v>
      </c>
      <c r="D965" s="80" t="s">
        <v>1847</v>
      </c>
      <c r="E965" s="80">
        <v>75</v>
      </c>
      <c r="F965" s="80" t="s">
        <v>1848</v>
      </c>
      <c r="G965" s="80" t="s">
        <v>1849</v>
      </c>
      <c r="H965" s="80" t="s">
        <v>1850</v>
      </c>
      <c r="I965" s="80" t="s">
        <v>1835</v>
      </c>
      <c r="J965" s="80" t="s">
        <v>1836</v>
      </c>
      <c r="K965" s="80">
        <v>4</v>
      </c>
      <c r="L965" s="85">
        <v>40188</v>
      </c>
      <c r="M965" s="80">
        <v>0</v>
      </c>
      <c r="N965" s="80">
        <v>7.5</v>
      </c>
      <c r="O965" s="80" t="s">
        <v>392</v>
      </c>
      <c r="P965" s="80" t="s">
        <v>1837</v>
      </c>
      <c r="Q965" s="80" t="s">
        <v>643</v>
      </c>
      <c r="R965" s="85">
        <f t="shared" si="195"/>
        <v>160752</v>
      </c>
      <c r="S965" s="85">
        <f t="shared" si="196"/>
        <v>0</v>
      </c>
      <c r="T965" s="85">
        <f t="shared" si="197"/>
        <v>160752</v>
      </c>
      <c r="U965" s="80">
        <f t="shared" si="198"/>
        <v>12056.4</v>
      </c>
      <c r="V965" s="85">
        <f t="shared" si="199"/>
        <v>172808.4</v>
      </c>
      <c r="W965" s="81">
        <v>7.4999999999999997E-2</v>
      </c>
      <c r="X965" s="85">
        <f t="shared" si="207"/>
        <v>12056.4</v>
      </c>
      <c r="Y965" s="80">
        <v>2000</v>
      </c>
      <c r="Z965" s="85">
        <f t="shared" si="205"/>
        <v>174808.4</v>
      </c>
      <c r="AA965" s="80" t="str" cm="1">
        <f t="array" ref="AA965">_xlfn.IFS(V965&gt;=150000,"High Cost",V965&gt;=0,"Normal Cost")</f>
        <v>High Cost</v>
      </c>
      <c r="AB965" s="85">
        <f t="shared" si="200"/>
        <v>0</v>
      </c>
      <c r="AC965" s="84">
        <f t="shared" si="201"/>
        <v>172808.4</v>
      </c>
      <c r="AD965" s="80" t="str" cm="1">
        <f t="array" ref="AD965">_xlfn.IFS(E965&gt;=60,"Senior ",E965&gt;=18,"Adult",E965&gt;=0,"Child")</f>
        <v xml:space="preserve">Senior </v>
      </c>
      <c r="AE965" s="80" t="str">
        <f t="shared" si="202"/>
        <v>July</v>
      </c>
      <c r="AF965" s="80" t="str">
        <f t="shared" si="203"/>
        <v>00964</v>
      </c>
      <c r="AG965" s="80" t="str">
        <f t="shared" si="204"/>
        <v>Ifeanyi-Male</v>
      </c>
      <c r="AH965" s="85">
        <f t="shared" si="206"/>
        <v>112153.55602395827</v>
      </c>
    </row>
    <row r="966" spans="1:34" x14ac:dyDescent="0.3">
      <c r="A966" s="83">
        <v>45816</v>
      </c>
      <c r="B966" s="80" t="s">
        <v>2839</v>
      </c>
      <c r="C966" s="80" t="s">
        <v>1846</v>
      </c>
      <c r="D966" s="80" t="s">
        <v>1831</v>
      </c>
      <c r="E966" s="80">
        <v>82</v>
      </c>
      <c r="F966" s="80" t="s">
        <v>1864</v>
      </c>
      <c r="G966" s="80" t="s">
        <v>1868</v>
      </c>
      <c r="H966" s="80" t="s">
        <v>1869</v>
      </c>
      <c r="I966" s="80" t="s">
        <v>1861</v>
      </c>
      <c r="J966" s="80" t="s">
        <v>1848</v>
      </c>
      <c r="K966" s="80">
        <v>3</v>
      </c>
      <c r="L966" s="85">
        <v>64729</v>
      </c>
      <c r="M966" s="80">
        <v>0</v>
      </c>
      <c r="N966" s="80">
        <v>7.5</v>
      </c>
      <c r="O966" s="80" t="s">
        <v>384</v>
      </c>
      <c r="P966" s="80" t="s">
        <v>1852</v>
      </c>
      <c r="Q966" s="80" t="s">
        <v>636</v>
      </c>
      <c r="R966" s="85">
        <f t="shared" si="195"/>
        <v>194187</v>
      </c>
      <c r="S966" s="85">
        <f t="shared" si="196"/>
        <v>0</v>
      </c>
      <c r="T966" s="85">
        <f t="shared" si="197"/>
        <v>194187</v>
      </c>
      <c r="U966" s="80">
        <f t="shared" si="198"/>
        <v>14564.025</v>
      </c>
      <c r="V966" s="85">
        <f t="shared" si="199"/>
        <v>208751.02499999999</v>
      </c>
      <c r="W966" s="81">
        <v>7.4999999999999997E-2</v>
      </c>
      <c r="X966" s="85">
        <f t="shared" si="207"/>
        <v>14564.025</v>
      </c>
      <c r="Y966" s="80">
        <v>2000</v>
      </c>
      <c r="Z966" s="85">
        <f t="shared" si="205"/>
        <v>210751.02499999999</v>
      </c>
      <c r="AA966" s="80" t="str" cm="1">
        <f t="array" ref="AA966">_xlfn.IFS(V966&gt;=150000,"High Cost",V966&gt;=0,"Normal Cost")</f>
        <v>High Cost</v>
      </c>
      <c r="AB966" s="85">
        <f t="shared" si="200"/>
        <v>0</v>
      </c>
      <c r="AC966" s="84">
        <f t="shared" si="201"/>
        <v>208751.02499999999</v>
      </c>
      <c r="AD966" s="80" t="str" cm="1">
        <f t="array" ref="AD966">_xlfn.IFS(E966&gt;=60,"Senior ",E966&gt;=18,"Adult",E966&gt;=0,"Child")</f>
        <v xml:space="preserve">Senior </v>
      </c>
      <c r="AE966" s="80" t="str">
        <f t="shared" si="202"/>
        <v>June</v>
      </c>
      <c r="AF966" s="80" t="str">
        <f t="shared" si="203"/>
        <v>00965</v>
      </c>
      <c r="AG966" s="80" t="str">
        <f t="shared" si="204"/>
        <v>Hauwa-Female</v>
      </c>
      <c r="AH966" s="85">
        <f t="shared" si="206"/>
        <v>112153.55602395827</v>
      </c>
    </row>
    <row r="967" spans="1:34" x14ac:dyDescent="0.3">
      <c r="A967" s="83">
        <v>45821</v>
      </c>
      <c r="B967" s="80" t="s">
        <v>2840</v>
      </c>
      <c r="C967" s="80" t="s">
        <v>1871</v>
      </c>
      <c r="D967" s="80" t="s">
        <v>1831</v>
      </c>
      <c r="E967" s="80">
        <v>63</v>
      </c>
      <c r="F967" s="80" t="s">
        <v>1872</v>
      </c>
      <c r="G967" s="80" t="s">
        <v>1886</v>
      </c>
      <c r="H967" s="80" t="s">
        <v>1887</v>
      </c>
      <c r="I967" s="80" t="s">
        <v>1866</v>
      </c>
      <c r="J967" s="80" t="s">
        <v>1836</v>
      </c>
      <c r="K967" s="80">
        <v>5</v>
      </c>
      <c r="L967" s="85">
        <v>3342</v>
      </c>
      <c r="M967" s="80">
        <v>15</v>
      </c>
      <c r="N967" s="80">
        <v>7.5</v>
      </c>
      <c r="O967" s="80" t="s">
        <v>392</v>
      </c>
      <c r="P967" s="80" t="s">
        <v>1844</v>
      </c>
      <c r="Q967" s="80" t="s">
        <v>665</v>
      </c>
      <c r="R967" s="85">
        <f t="shared" si="195"/>
        <v>16710</v>
      </c>
      <c r="S967" s="85">
        <f t="shared" si="196"/>
        <v>2506.5</v>
      </c>
      <c r="T967" s="85">
        <f t="shared" si="197"/>
        <v>14203.5</v>
      </c>
      <c r="U967" s="80">
        <f t="shared" si="198"/>
        <v>1065.2625</v>
      </c>
      <c r="V967" s="85">
        <f t="shared" si="199"/>
        <v>15268.762500000001</v>
      </c>
      <c r="W967" s="81">
        <v>7.4999999999999997E-2</v>
      </c>
      <c r="X967" s="85">
        <f t="shared" si="207"/>
        <v>1065.2625</v>
      </c>
      <c r="Y967" s="80">
        <v>2000</v>
      </c>
      <c r="Z967" s="85">
        <f t="shared" si="205"/>
        <v>17268.762500000001</v>
      </c>
      <c r="AA967" s="80" t="str" cm="1">
        <f t="array" ref="AA967">_xlfn.IFS(V967&gt;=150000,"High Cost",V967&gt;=0,"Normal Cost")</f>
        <v>Normal Cost</v>
      </c>
      <c r="AB967" s="85">
        <f t="shared" si="200"/>
        <v>1526.8762500000003</v>
      </c>
      <c r="AC967" s="84">
        <f t="shared" si="201"/>
        <v>13741.88625</v>
      </c>
      <c r="AD967" s="80" t="str" cm="1">
        <f t="array" ref="AD967">_xlfn.IFS(E967&gt;=60,"Senior ",E967&gt;=18,"Adult",E967&gt;=0,"Child")</f>
        <v xml:space="preserve">Senior </v>
      </c>
      <c r="AE967" s="80" t="str">
        <f t="shared" si="202"/>
        <v>June</v>
      </c>
      <c r="AF967" s="80" t="str">
        <f t="shared" si="203"/>
        <v>00966</v>
      </c>
      <c r="AG967" s="80" t="str">
        <f t="shared" si="204"/>
        <v>Farouk-Female</v>
      </c>
      <c r="AH967" s="85">
        <f t="shared" si="206"/>
        <v>112153.55602395827</v>
      </c>
    </row>
    <row r="968" spans="1:34" x14ac:dyDescent="0.3">
      <c r="A968" s="83">
        <v>45844</v>
      </c>
      <c r="B968" s="80" t="s">
        <v>2841</v>
      </c>
      <c r="C968" s="80" t="s">
        <v>1871</v>
      </c>
      <c r="D968" s="80" t="s">
        <v>1831</v>
      </c>
      <c r="E968" s="80">
        <v>84</v>
      </c>
      <c r="F968" s="80" t="s">
        <v>1840</v>
      </c>
      <c r="G968" s="80" t="s">
        <v>1890</v>
      </c>
      <c r="H968" s="80" t="s">
        <v>1891</v>
      </c>
      <c r="I968" s="80" t="s">
        <v>1835</v>
      </c>
      <c r="J968" s="80" t="s">
        <v>1858</v>
      </c>
      <c r="K968" s="80">
        <v>1</v>
      </c>
      <c r="L968" s="85">
        <v>3338</v>
      </c>
      <c r="M968" s="80">
        <v>10</v>
      </c>
      <c r="N968" s="80">
        <v>7.5</v>
      </c>
      <c r="O968" s="80" t="s">
        <v>392</v>
      </c>
      <c r="P968" s="80" t="s">
        <v>1837</v>
      </c>
      <c r="Q968" s="80" t="s">
        <v>649</v>
      </c>
      <c r="R968" s="85">
        <f t="shared" si="195"/>
        <v>3338</v>
      </c>
      <c r="S968" s="85">
        <f t="shared" si="196"/>
        <v>333.8</v>
      </c>
      <c r="T968" s="85">
        <f t="shared" si="197"/>
        <v>3004.2</v>
      </c>
      <c r="U968" s="80">
        <f t="shared" si="198"/>
        <v>225.31499999999997</v>
      </c>
      <c r="V968" s="85">
        <f t="shared" si="199"/>
        <v>3229.5149999999999</v>
      </c>
      <c r="W968" s="81">
        <v>7.4999999999999997E-2</v>
      </c>
      <c r="X968" s="85">
        <f t="shared" si="207"/>
        <v>225.31499999999997</v>
      </c>
      <c r="Y968" s="80">
        <v>2000</v>
      </c>
      <c r="Z968" s="85">
        <f t="shared" si="205"/>
        <v>5229.5149999999994</v>
      </c>
      <c r="AA968" s="80" t="str" cm="1">
        <f t="array" ref="AA968">_xlfn.IFS(V968&gt;=150000,"High Cost",V968&gt;=0,"Normal Cost")</f>
        <v>Normal Cost</v>
      </c>
      <c r="AB968" s="85">
        <f t="shared" si="200"/>
        <v>0</v>
      </c>
      <c r="AC968" s="84">
        <f t="shared" si="201"/>
        <v>3229.5149999999999</v>
      </c>
      <c r="AD968" s="80" t="str" cm="1">
        <f t="array" ref="AD968">_xlfn.IFS(E968&gt;=60,"Senior ",E968&gt;=18,"Adult",E968&gt;=0,"Child")</f>
        <v xml:space="preserve">Senior </v>
      </c>
      <c r="AE968" s="80" t="str">
        <f t="shared" si="202"/>
        <v>July</v>
      </c>
      <c r="AF968" s="80" t="str">
        <f t="shared" si="203"/>
        <v>00967</v>
      </c>
      <c r="AG968" s="80" t="str">
        <f t="shared" si="204"/>
        <v>Farouk-Female</v>
      </c>
      <c r="AH968" s="85">
        <f t="shared" si="206"/>
        <v>112153.55602395827</v>
      </c>
    </row>
    <row r="969" spans="1:34" x14ac:dyDescent="0.3">
      <c r="A969" s="83">
        <v>45859</v>
      </c>
      <c r="B969" s="80" t="s">
        <v>2842</v>
      </c>
      <c r="C969" s="80" t="s">
        <v>106</v>
      </c>
      <c r="D969" s="80" t="s">
        <v>1831</v>
      </c>
      <c r="E969" s="80">
        <v>51</v>
      </c>
      <c r="F969" s="80" t="s">
        <v>1864</v>
      </c>
      <c r="G969" s="80" t="s">
        <v>1868</v>
      </c>
      <c r="H969" s="80" t="s">
        <v>1869</v>
      </c>
      <c r="I969" s="80" t="s">
        <v>1851</v>
      </c>
      <c r="J969" s="80" t="s">
        <v>1848</v>
      </c>
      <c r="K969" s="80">
        <v>5</v>
      </c>
      <c r="L969" s="85">
        <v>57916</v>
      </c>
      <c r="M969" s="80">
        <v>0</v>
      </c>
      <c r="N969" s="80">
        <v>7.5</v>
      </c>
      <c r="O969" s="80" t="s">
        <v>384</v>
      </c>
      <c r="P969" s="80" t="s">
        <v>1837</v>
      </c>
      <c r="Q969" s="80" t="s">
        <v>636</v>
      </c>
      <c r="R969" s="85">
        <f t="shared" si="195"/>
        <v>289580</v>
      </c>
      <c r="S969" s="85">
        <f t="shared" si="196"/>
        <v>0</v>
      </c>
      <c r="T969" s="85">
        <f t="shared" si="197"/>
        <v>289580</v>
      </c>
      <c r="U969" s="80">
        <f t="shared" si="198"/>
        <v>21718.5</v>
      </c>
      <c r="V969" s="85">
        <f t="shared" si="199"/>
        <v>311298.5</v>
      </c>
      <c r="W969" s="81">
        <v>7.4999999999999997E-2</v>
      </c>
      <c r="X969" s="85">
        <f t="shared" si="207"/>
        <v>21718.5</v>
      </c>
      <c r="Y969" s="80">
        <v>2000</v>
      </c>
      <c r="Z969" s="85">
        <f t="shared" si="205"/>
        <v>313298.5</v>
      </c>
      <c r="AA969" s="80" t="str" cm="1">
        <f t="array" ref="AA969">_xlfn.IFS(V969&gt;=150000,"High Cost",V969&gt;=0,"Normal Cost")</f>
        <v>High Cost</v>
      </c>
      <c r="AB969" s="85">
        <f t="shared" si="200"/>
        <v>0</v>
      </c>
      <c r="AC969" s="84">
        <f t="shared" si="201"/>
        <v>311298.5</v>
      </c>
      <c r="AD969" s="80" t="str" cm="1">
        <f t="array" ref="AD969">_xlfn.IFS(E969&gt;=60,"Senior ",E969&gt;=18,"Adult",E969&gt;=0,"Child")</f>
        <v>Adult</v>
      </c>
      <c r="AE969" s="80" t="str">
        <f t="shared" si="202"/>
        <v>July</v>
      </c>
      <c r="AF969" s="80" t="str">
        <f t="shared" si="203"/>
        <v>00968</v>
      </c>
      <c r="AG969" s="80" t="str">
        <f t="shared" si="204"/>
        <v>Aisha-Female</v>
      </c>
      <c r="AH969" s="85">
        <f t="shared" si="206"/>
        <v>112153.55602395827</v>
      </c>
    </row>
    <row r="970" spans="1:34" x14ac:dyDescent="0.3">
      <c r="A970" s="83">
        <v>45850</v>
      </c>
      <c r="B970" s="80" t="s">
        <v>2843</v>
      </c>
      <c r="C970" s="80" t="s">
        <v>1830</v>
      </c>
      <c r="D970" s="80" t="s">
        <v>1831</v>
      </c>
      <c r="E970" s="80">
        <v>73</v>
      </c>
      <c r="F970" s="80" t="s">
        <v>1832</v>
      </c>
      <c r="G970" s="80" t="s">
        <v>1860</v>
      </c>
      <c r="H970" s="80" t="s">
        <v>1834</v>
      </c>
      <c r="I970" s="80" t="s">
        <v>1843</v>
      </c>
      <c r="J970" s="80" t="s">
        <v>1848</v>
      </c>
      <c r="K970" s="80">
        <v>2</v>
      </c>
      <c r="L970" s="85">
        <v>43118</v>
      </c>
      <c r="M970" s="80">
        <v>15</v>
      </c>
      <c r="N970" s="80">
        <v>7.5</v>
      </c>
      <c r="O970" s="80" t="s">
        <v>392</v>
      </c>
      <c r="P970" s="80" t="s">
        <v>1844</v>
      </c>
      <c r="Q970" s="80" t="s">
        <v>643</v>
      </c>
      <c r="R970" s="85">
        <f t="shared" si="195"/>
        <v>86236</v>
      </c>
      <c r="S970" s="85">
        <f t="shared" si="196"/>
        <v>12935.4</v>
      </c>
      <c r="T970" s="85">
        <f t="shared" si="197"/>
        <v>73300.600000000006</v>
      </c>
      <c r="U970" s="80">
        <f t="shared" si="198"/>
        <v>5497.5450000000001</v>
      </c>
      <c r="V970" s="85">
        <f t="shared" si="199"/>
        <v>78798.145000000004</v>
      </c>
      <c r="W970" s="81">
        <v>7.4999999999999997E-2</v>
      </c>
      <c r="X970" s="85">
        <f t="shared" si="207"/>
        <v>5497.5450000000001</v>
      </c>
      <c r="Y970" s="80">
        <v>2000</v>
      </c>
      <c r="Z970" s="85">
        <f t="shared" si="205"/>
        <v>80798.145000000004</v>
      </c>
      <c r="AA970" s="80" t="str" cm="1">
        <f t="array" ref="AA970">_xlfn.IFS(V970&gt;=150000,"High Cost",V970&gt;=0,"Normal Cost")</f>
        <v>Normal Cost</v>
      </c>
      <c r="AB970" s="85">
        <f t="shared" si="200"/>
        <v>7879.8145000000004</v>
      </c>
      <c r="AC970" s="84">
        <f t="shared" si="201"/>
        <v>70918.330500000011</v>
      </c>
      <c r="AD970" s="80" t="str" cm="1">
        <f t="array" ref="AD970">_xlfn.IFS(E970&gt;=60,"Senior ",E970&gt;=18,"Adult",E970&gt;=0,"Child")</f>
        <v xml:space="preserve">Senior </v>
      </c>
      <c r="AE970" s="80" t="str">
        <f t="shared" si="202"/>
        <v>July</v>
      </c>
      <c r="AF970" s="80" t="str">
        <f t="shared" si="203"/>
        <v>00969</v>
      </c>
      <c r="AG970" s="80" t="str">
        <f t="shared" si="204"/>
        <v>Joy-Female</v>
      </c>
      <c r="AH970" s="85">
        <f t="shared" si="206"/>
        <v>112153.55602395827</v>
      </c>
    </row>
    <row r="971" spans="1:34" x14ac:dyDescent="0.3">
      <c r="A971" s="83">
        <v>45844</v>
      </c>
      <c r="B971" s="80" t="s">
        <v>2844</v>
      </c>
      <c r="C971" s="80" t="s">
        <v>1871</v>
      </c>
      <c r="D971" s="80" t="s">
        <v>1847</v>
      </c>
      <c r="E971" s="80">
        <v>85</v>
      </c>
      <c r="F971" s="80" t="s">
        <v>1872</v>
      </c>
      <c r="G971" s="80" t="s">
        <v>1886</v>
      </c>
      <c r="H971" s="80" t="s">
        <v>1887</v>
      </c>
      <c r="I971" s="80" t="s">
        <v>1835</v>
      </c>
      <c r="J971" s="80" t="s">
        <v>1848</v>
      </c>
      <c r="K971" s="80">
        <v>1</v>
      </c>
      <c r="L971" s="85">
        <v>66378</v>
      </c>
      <c r="M971" s="80">
        <v>10</v>
      </c>
      <c r="N971" s="80">
        <v>7.5</v>
      </c>
      <c r="O971" s="80" t="s">
        <v>372</v>
      </c>
      <c r="P971" s="80" t="s">
        <v>1844</v>
      </c>
      <c r="Q971" s="80" t="s">
        <v>649</v>
      </c>
      <c r="R971" s="85">
        <f t="shared" si="195"/>
        <v>66378</v>
      </c>
      <c r="S971" s="85">
        <f t="shared" si="196"/>
        <v>6637.8</v>
      </c>
      <c r="T971" s="85">
        <f t="shared" si="197"/>
        <v>59740.2</v>
      </c>
      <c r="U971" s="80">
        <f t="shared" si="198"/>
        <v>4480.5149999999994</v>
      </c>
      <c r="V971" s="85">
        <f t="shared" si="199"/>
        <v>64220.714999999997</v>
      </c>
      <c r="W971" s="81">
        <v>7.4999999999999997E-2</v>
      </c>
      <c r="X971" s="85">
        <f t="shared" si="207"/>
        <v>4480.5149999999994</v>
      </c>
      <c r="Y971" s="80">
        <v>2000</v>
      </c>
      <c r="Z971" s="85">
        <f t="shared" si="205"/>
        <v>66220.714999999997</v>
      </c>
      <c r="AA971" s="80" t="str" cm="1">
        <f t="array" ref="AA971">_xlfn.IFS(V971&gt;=150000,"High Cost",V971&gt;=0,"Normal Cost")</f>
        <v>Normal Cost</v>
      </c>
      <c r="AB971" s="85">
        <f t="shared" si="200"/>
        <v>6422.0715</v>
      </c>
      <c r="AC971" s="84">
        <f t="shared" si="201"/>
        <v>57798.643499999998</v>
      </c>
      <c r="AD971" s="80" t="str" cm="1">
        <f t="array" ref="AD971">_xlfn.IFS(E971&gt;=60,"Senior ",E971&gt;=18,"Adult",E971&gt;=0,"Child")</f>
        <v xml:space="preserve">Senior </v>
      </c>
      <c r="AE971" s="80" t="str">
        <f t="shared" si="202"/>
        <v>July</v>
      </c>
      <c r="AF971" s="80" t="str">
        <f t="shared" si="203"/>
        <v>00970</v>
      </c>
      <c r="AG971" s="80" t="str">
        <f t="shared" si="204"/>
        <v>Farouk-Male</v>
      </c>
      <c r="AH971" s="85">
        <f t="shared" si="206"/>
        <v>112153.55602395827</v>
      </c>
    </row>
    <row r="972" spans="1:34" x14ac:dyDescent="0.3">
      <c r="A972" s="83">
        <v>45856</v>
      </c>
      <c r="B972" s="80" t="s">
        <v>2845</v>
      </c>
      <c r="C972" s="80" t="s">
        <v>1863</v>
      </c>
      <c r="D972" s="80" t="s">
        <v>1847</v>
      </c>
      <c r="E972" s="80">
        <v>29</v>
      </c>
      <c r="F972" s="80" t="s">
        <v>1872</v>
      </c>
      <c r="G972" s="80" t="s">
        <v>1886</v>
      </c>
      <c r="H972" s="80" t="s">
        <v>1887</v>
      </c>
      <c r="I972" s="80" t="s">
        <v>1843</v>
      </c>
      <c r="J972" s="80" t="s">
        <v>1858</v>
      </c>
      <c r="K972" s="80">
        <v>3</v>
      </c>
      <c r="L972" s="85">
        <v>55126</v>
      </c>
      <c r="M972" s="80">
        <v>5</v>
      </c>
      <c r="N972" s="80">
        <v>7.5</v>
      </c>
      <c r="O972" s="80" t="s">
        <v>372</v>
      </c>
      <c r="P972" s="80" t="s">
        <v>1852</v>
      </c>
      <c r="Q972" s="80" t="s">
        <v>636</v>
      </c>
      <c r="R972" s="85">
        <f t="shared" si="195"/>
        <v>165378</v>
      </c>
      <c r="S972" s="85">
        <f t="shared" si="196"/>
        <v>8268.9</v>
      </c>
      <c r="T972" s="85">
        <f t="shared" si="197"/>
        <v>157109.1</v>
      </c>
      <c r="U972" s="80">
        <f t="shared" si="198"/>
        <v>11783.182500000001</v>
      </c>
      <c r="V972" s="85">
        <f t="shared" si="199"/>
        <v>168892.2825</v>
      </c>
      <c r="W972" s="81">
        <v>7.4999999999999997E-2</v>
      </c>
      <c r="X972" s="85">
        <f t="shared" si="207"/>
        <v>11783.182500000001</v>
      </c>
      <c r="Y972" s="80">
        <v>2000</v>
      </c>
      <c r="Z972" s="85">
        <f t="shared" si="205"/>
        <v>170892.2825</v>
      </c>
      <c r="AA972" s="80" t="str" cm="1">
        <f t="array" ref="AA972">_xlfn.IFS(V972&gt;=150000,"High Cost",V972&gt;=0,"Normal Cost")</f>
        <v>High Cost</v>
      </c>
      <c r="AB972" s="85">
        <f t="shared" si="200"/>
        <v>0</v>
      </c>
      <c r="AC972" s="84">
        <f t="shared" si="201"/>
        <v>168892.2825</v>
      </c>
      <c r="AD972" s="80" t="str" cm="1">
        <f t="array" ref="AD972">_xlfn.IFS(E972&gt;=60,"Senior ",E972&gt;=18,"Adult",E972&gt;=0,"Child")</f>
        <v>Adult</v>
      </c>
      <c r="AE972" s="80" t="str">
        <f t="shared" si="202"/>
        <v>July</v>
      </c>
      <c r="AF972" s="80" t="str">
        <f t="shared" si="203"/>
        <v>00971</v>
      </c>
      <c r="AG972" s="80" t="str">
        <f t="shared" si="204"/>
        <v>Esther-Male</v>
      </c>
      <c r="AH972" s="85">
        <f t="shared" si="206"/>
        <v>112153.55602395827</v>
      </c>
    </row>
    <row r="973" spans="1:34" x14ac:dyDescent="0.3">
      <c r="A973" s="83">
        <v>45814</v>
      </c>
      <c r="B973" s="80" t="s">
        <v>2846</v>
      </c>
      <c r="C973" s="80" t="s">
        <v>1830</v>
      </c>
      <c r="D973" s="80" t="s">
        <v>1847</v>
      </c>
      <c r="E973" s="80">
        <v>23</v>
      </c>
      <c r="F973" s="80" t="s">
        <v>1840</v>
      </c>
      <c r="G973" s="80" t="s">
        <v>1890</v>
      </c>
      <c r="H973" s="80" t="s">
        <v>1891</v>
      </c>
      <c r="I973" s="80" t="s">
        <v>1843</v>
      </c>
      <c r="J973" s="80" t="s">
        <v>1848</v>
      </c>
      <c r="K973" s="80">
        <v>4</v>
      </c>
      <c r="L973" s="85">
        <v>6280</v>
      </c>
      <c r="M973" s="80">
        <v>5</v>
      </c>
      <c r="N973" s="80">
        <v>7.5</v>
      </c>
      <c r="O973" s="80" t="s">
        <v>384</v>
      </c>
      <c r="P973" s="80" t="s">
        <v>1844</v>
      </c>
      <c r="Q973" s="80" t="s">
        <v>649</v>
      </c>
      <c r="R973" s="85">
        <f t="shared" si="195"/>
        <v>25120</v>
      </c>
      <c r="S973" s="85">
        <f t="shared" si="196"/>
        <v>1256</v>
      </c>
      <c r="T973" s="85">
        <f t="shared" si="197"/>
        <v>23864</v>
      </c>
      <c r="U973" s="80">
        <f t="shared" si="198"/>
        <v>1789.8</v>
      </c>
      <c r="V973" s="85">
        <f t="shared" si="199"/>
        <v>25653.8</v>
      </c>
      <c r="W973" s="81">
        <v>7.4999999999999997E-2</v>
      </c>
      <c r="X973" s="85">
        <f t="shared" si="207"/>
        <v>1789.8</v>
      </c>
      <c r="Y973" s="80">
        <v>2000</v>
      </c>
      <c r="Z973" s="85">
        <f t="shared" si="205"/>
        <v>27653.8</v>
      </c>
      <c r="AA973" s="80" t="str" cm="1">
        <f t="array" ref="AA973">_xlfn.IFS(V973&gt;=150000,"High Cost",V973&gt;=0,"Normal Cost")</f>
        <v>Normal Cost</v>
      </c>
      <c r="AB973" s="85">
        <f t="shared" si="200"/>
        <v>2565.38</v>
      </c>
      <c r="AC973" s="84">
        <f t="shared" si="201"/>
        <v>23088.42</v>
      </c>
      <c r="AD973" s="80" t="str" cm="1">
        <f t="array" ref="AD973">_xlfn.IFS(E973&gt;=60,"Senior ",E973&gt;=18,"Adult",E973&gt;=0,"Child")</f>
        <v>Adult</v>
      </c>
      <c r="AE973" s="80" t="str">
        <f t="shared" si="202"/>
        <v>June</v>
      </c>
      <c r="AF973" s="80" t="str">
        <f t="shared" si="203"/>
        <v>00972</v>
      </c>
      <c r="AG973" s="80" t="str">
        <f t="shared" si="204"/>
        <v>Joy-Male</v>
      </c>
      <c r="AH973" s="85">
        <f t="shared" si="206"/>
        <v>112153.55602395827</v>
      </c>
    </row>
    <row r="974" spans="1:34" x14ac:dyDescent="0.3">
      <c r="A974" s="83">
        <v>45826</v>
      </c>
      <c r="B974" s="80" t="s">
        <v>2847</v>
      </c>
      <c r="C974" s="80" t="s">
        <v>1877</v>
      </c>
      <c r="D974" s="80" t="s">
        <v>1847</v>
      </c>
      <c r="E974" s="80">
        <v>40</v>
      </c>
      <c r="F974" s="80" t="s">
        <v>1864</v>
      </c>
      <c r="G974" s="80" t="s">
        <v>1865</v>
      </c>
      <c r="H974" s="80" t="s">
        <v>1842</v>
      </c>
      <c r="I974" s="80" t="s">
        <v>1843</v>
      </c>
      <c r="J974" s="80" t="s">
        <v>1836</v>
      </c>
      <c r="K974" s="80">
        <v>1</v>
      </c>
      <c r="L974" s="85">
        <v>19045</v>
      </c>
      <c r="M974" s="80">
        <v>15</v>
      </c>
      <c r="N974" s="80">
        <v>7.5</v>
      </c>
      <c r="O974" s="80" t="s">
        <v>392</v>
      </c>
      <c r="P974" s="80" t="s">
        <v>1844</v>
      </c>
      <c r="Q974" s="80" t="s">
        <v>643</v>
      </c>
      <c r="R974" s="85">
        <f t="shared" si="195"/>
        <v>19045</v>
      </c>
      <c r="S974" s="85">
        <f t="shared" si="196"/>
        <v>2856.75</v>
      </c>
      <c r="T974" s="85">
        <f t="shared" si="197"/>
        <v>16188.25</v>
      </c>
      <c r="U974" s="80">
        <f t="shared" si="198"/>
        <v>1214.1187499999999</v>
      </c>
      <c r="V974" s="85">
        <f t="shared" si="199"/>
        <v>17402.368750000001</v>
      </c>
      <c r="W974" s="81">
        <v>7.4999999999999997E-2</v>
      </c>
      <c r="X974" s="85">
        <f t="shared" si="207"/>
        <v>1214.1187499999999</v>
      </c>
      <c r="Y974" s="80">
        <v>2000</v>
      </c>
      <c r="Z974" s="85">
        <f t="shared" si="205"/>
        <v>19402.368750000001</v>
      </c>
      <c r="AA974" s="80" t="str" cm="1">
        <f t="array" ref="AA974">_xlfn.IFS(V974&gt;=150000,"High Cost",V974&gt;=0,"Normal Cost")</f>
        <v>Normal Cost</v>
      </c>
      <c r="AB974" s="85">
        <f t="shared" si="200"/>
        <v>1740.2368750000003</v>
      </c>
      <c r="AC974" s="84">
        <f t="shared" si="201"/>
        <v>15662.131875000001</v>
      </c>
      <c r="AD974" s="80" t="str" cm="1">
        <f t="array" ref="AD974">_xlfn.IFS(E974&gt;=60,"Senior ",E974&gt;=18,"Adult",E974&gt;=0,"Child")</f>
        <v>Adult</v>
      </c>
      <c r="AE974" s="80" t="str">
        <f t="shared" si="202"/>
        <v>June</v>
      </c>
      <c r="AF974" s="80" t="str">
        <f t="shared" si="203"/>
        <v>00973</v>
      </c>
      <c r="AG974" s="80" t="str">
        <f t="shared" si="204"/>
        <v>Chiamaka-Male</v>
      </c>
      <c r="AH974" s="85">
        <f t="shared" si="206"/>
        <v>112153.55602395827</v>
      </c>
    </row>
    <row r="975" spans="1:34" x14ac:dyDescent="0.3">
      <c r="A975" s="83">
        <v>45861</v>
      </c>
      <c r="B975" s="80" t="s">
        <v>2848</v>
      </c>
      <c r="C975" s="80" t="s">
        <v>1882</v>
      </c>
      <c r="D975" s="80" t="s">
        <v>1847</v>
      </c>
      <c r="E975" s="80">
        <v>30</v>
      </c>
      <c r="F975" s="80" t="s">
        <v>1832</v>
      </c>
      <c r="G975" s="80" t="s">
        <v>1833</v>
      </c>
      <c r="H975" s="80" t="s">
        <v>1834</v>
      </c>
      <c r="I975" s="80" t="s">
        <v>1843</v>
      </c>
      <c r="J975" s="80" t="s">
        <v>1858</v>
      </c>
      <c r="K975" s="80">
        <v>3</v>
      </c>
      <c r="L975" s="85">
        <v>44072</v>
      </c>
      <c r="M975" s="80">
        <v>0</v>
      </c>
      <c r="N975" s="80">
        <v>7.5</v>
      </c>
      <c r="O975" s="80" t="s">
        <v>384</v>
      </c>
      <c r="P975" s="80" t="s">
        <v>1837</v>
      </c>
      <c r="Q975" s="80" t="s">
        <v>643</v>
      </c>
      <c r="R975" s="85">
        <f t="shared" si="195"/>
        <v>132216</v>
      </c>
      <c r="S975" s="85">
        <f t="shared" si="196"/>
        <v>0</v>
      </c>
      <c r="T975" s="85">
        <f t="shared" si="197"/>
        <v>132216</v>
      </c>
      <c r="U975" s="80">
        <f t="shared" si="198"/>
        <v>9916.1999999999989</v>
      </c>
      <c r="V975" s="85">
        <f t="shared" si="199"/>
        <v>142132.20000000001</v>
      </c>
      <c r="W975" s="81">
        <v>7.4999999999999997E-2</v>
      </c>
      <c r="X975" s="85">
        <f t="shared" si="207"/>
        <v>9916.1999999999989</v>
      </c>
      <c r="Y975" s="80">
        <v>2000</v>
      </c>
      <c r="Z975" s="85">
        <f t="shared" si="205"/>
        <v>144132.20000000001</v>
      </c>
      <c r="AA975" s="80" t="str" cm="1">
        <f t="array" ref="AA975">_xlfn.IFS(V975&gt;=150000,"High Cost",V975&gt;=0,"Normal Cost")</f>
        <v>Normal Cost</v>
      </c>
      <c r="AB975" s="85">
        <f t="shared" si="200"/>
        <v>0</v>
      </c>
      <c r="AC975" s="84">
        <f t="shared" si="201"/>
        <v>142132.20000000001</v>
      </c>
      <c r="AD975" s="80" t="str" cm="1">
        <f t="array" ref="AD975">_xlfn.IFS(E975&gt;=60,"Senior ",E975&gt;=18,"Adult",E975&gt;=0,"Child")</f>
        <v>Adult</v>
      </c>
      <c r="AE975" s="80" t="str">
        <f t="shared" si="202"/>
        <v>July</v>
      </c>
      <c r="AF975" s="80" t="str">
        <f t="shared" si="203"/>
        <v>00974</v>
      </c>
      <c r="AG975" s="80" t="str">
        <f t="shared" si="204"/>
        <v>Ifeanyi-Male</v>
      </c>
      <c r="AH975" s="85">
        <f t="shared" si="206"/>
        <v>112153.55602395827</v>
      </c>
    </row>
    <row r="976" spans="1:34" x14ac:dyDescent="0.3">
      <c r="A976" s="83">
        <v>45817</v>
      </c>
      <c r="B976" s="80" t="s">
        <v>2849</v>
      </c>
      <c r="C976" s="80" t="s">
        <v>1884</v>
      </c>
      <c r="D976" s="80" t="s">
        <v>1831</v>
      </c>
      <c r="E976" s="80">
        <v>82</v>
      </c>
      <c r="F976" s="80" t="s">
        <v>1832</v>
      </c>
      <c r="G976" s="80" t="s">
        <v>1833</v>
      </c>
      <c r="H976" s="80" t="s">
        <v>1834</v>
      </c>
      <c r="I976" s="80" t="s">
        <v>1851</v>
      </c>
      <c r="J976" s="80" t="s">
        <v>1836</v>
      </c>
      <c r="K976" s="80">
        <v>1</v>
      </c>
      <c r="L976" s="85">
        <v>57979</v>
      </c>
      <c r="M976" s="80">
        <v>15</v>
      </c>
      <c r="N976" s="80">
        <v>7.5</v>
      </c>
      <c r="O976" s="80" t="s">
        <v>384</v>
      </c>
      <c r="P976" s="80" t="s">
        <v>1852</v>
      </c>
      <c r="Q976" s="80" t="s">
        <v>665</v>
      </c>
      <c r="R976" s="85">
        <f t="shared" si="195"/>
        <v>57979</v>
      </c>
      <c r="S976" s="85">
        <f t="shared" si="196"/>
        <v>8696.85</v>
      </c>
      <c r="T976" s="85">
        <f t="shared" si="197"/>
        <v>49282.15</v>
      </c>
      <c r="U976" s="80">
        <f t="shared" si="198"/>
        <v>3696.1612500000001</v>
      </c>
      <c r="V976" s="85">
        <f t="shared" si="199"/>
        <v>52978.311249999999</v>
      </c>
      <c r="W976" s="81">
        <v>7.4999999999999997E-2</v>
      </c>
      <c r="X976" s="85">
        <f t="shared" si="207"/>
        <v>3696.1612500000001</v>
      </c>
      <c r="Y976" s="80">
        <v>2000</v>
      </c>
      <c r="Z976" s="85">
        <f t="shared" si="205"/>
        <v>54978.311249999999</v>
      </c>
      <c r="AA976" s="80" t="str" cm="1">
        <f t="array" ref="AA976">_xlfn.IFS(V976&gt;=150000,"High Cost",V976&gt;=0,"Normal Cost")</f>
        <v>Normal Cost</v>
      </c>
      <c r="AB976" s="85">
        <f t="shared" si="200"/>
        <v>0</v>
      </c>
      <c r="AC976" s="84">
        <f t="shared" si="201"/>
        <v>52978.311249999999</v>
      </c>
      <c r="AD976" s="80" t="str" cm="1">
        <f t="array" ref="AD976">_xlfn.IFS(E976&gt;=60,"Senior ",E976&gt;=18,"Adult",E976&gt;=0,"Child")</f>
        <v xml:space="preserve">Senior </v>
      </c>
      <c r="AE976" s="80" t="str">
        <f t="shared" si="202"/>
        <v>June</v>
      </c>
      <c r="AF976" s="80" t="str">
        <f t="shared" si="203"/>
        <v>00975</v>
      </c>
      <c r="AG976" s="80" t="str">
        <f t="shared" si="204"/>
        <v>Kabir-Female</v>
      </c>
      <c r="AH976" s="85">
        <f t="shared" si="206"/>
        <v>112153.55602395827</v>
      </c>
    </row>
    <row r="977" spans="1:34" x14ac:dyDescent="0.3">
      <c r="A977" s="83">
        <v>45847</v>
      </c>
      <c r="B977" s="80" t="s">
        <v>2850</v>
      </c>
      <c r="C977" s="80" t="s">
        <v>1880</v>
      </c>
      <c r="D977" s="80" t="s">
        <v>1831</v>
      </c>
      <c r="E977" s="80">
        <v>47</v>
      </c>
      <c r="F977" s="80" t="s">
        <v>1832</v>
      </c>
      <c r="G977" s="80" t="s">
        <v>1833</v>
      </c>
      <c r="H977" s="80" t="s">
        <v>1834</v>
      </c>
      <c r="I977" s="80" t="s">
        <v>1851</v>
      </c>
      <c r="J977" s="80" t="s">
        <v>1858</v>
      </c>
      <c r="K977" s="80">
        <v>1</v>
      </c>
      <c r="L977" s="85">
        <v>28284</v>
      </c>
      <c r="M977" s="80">
        <v>10</v>
      </c>
      <c r="N977" s="80">
        <v>7.5</v>
      </c>
      <c r="O977" s="80" t="s">
        <v>384</v>
      </c>
      <c r="P977" s="80" t="s">
        <v>1852</v>
      </c>
      <c r="Q977" s="80" t="s">
        <v>643</v>
      </c>
      <c r="R977" s="85">
        <f t="shared" si="195"/>
        <v>28284</v>
      </c>
      <c r="S977" s="85">
        <f t="shared" si="196"/>
        <v>2828.4</v>
      </c>
      <c r="T977" s="85">
        <f t="shared" si="197"/>
        <v>25455.599999999999</v>
      </c>
      <c r="U977" s="80">
        <f t="shared" si="198"/>
        <v>1909.1699999999998</v>
      </c>
      <c r="V977" s="85">
        <f t="shared" si="199"/>
        <v>27364.769999999997</v>
      </c>
      <c r="W977" s="81">
        <v>7.4999999999999997E-2</v>
      </c>
      <c r="X977" s="85">
        <f t="shared" si="207"/>
        <v>1909.1699999999998</v>
      </c>
      <c r="Y977" s="80">
        <v>2000</v>
      </c>
      <c r="Z977" s="85">
        <f t="shared" si="205"/>
        <v>29364.769999999997</v>
      </c>
      <c r="AA977" s="80" t="str" cm="1">
        <f t="array" ref="AA977">_xlfn.IFS(V977&gt;=150000,"High Cost",V977&gt;=0,"Normal Cost")</f>
        <v>Normal Cost</v>
      </c>
      <c r="AB977" s="85">
        <f t="shared" si="200"/>
        <v>0</v>
      </c>
      <c r="AC977" s="84">
        <f t="shared" si="201"/>
        <v>27364.769999999997</v>
      </c>
      <c r="AD977" s="80" t="str" cm="1">
        <f t="array" ref="AD977">_xlfn.IFS(E977&gt;=60,"Senior ",E977&gt;=18,"Adult",E977&gt;=0,"Child")</f>
        <v>Adult</v>
      </c>
      <c r="AE977" s="80" t="str">
        <f t="shared" si="202"/>
        <v>July</v>
      </c>
      <c r="AF977" s="80" t="str">
        <f t="shared" si="203"/>
        <v>00976</v>
      </c>
      <c r="AG977" s="80" t="str">
        <f t="shared" si="204"/>
        <v>Daniel-Female</v>
      </c>
      <c r="AH977" s="85">
        <f t="shared" si="206"/>
        <v>112153.55602395827</v>
      </c>
    </row>
    <row r="978" spans="1:34" x14ac:dyDescent="0.3">
      <c r="A978" s="83">
        <v>45843</v>
      </c>
      <c r="B978" s="80" t="s">
        <v>2851</v>
      </c>
      <c r="C978" s="80" t="s">
        <v>1863</v>
      </c>
      <c r="D978" s="80" t="s">
        <v>1831</v>
      </c>
      <c r="E978" s="80">
        <v>44</v>
      </c>
      <c r="F978" s="80" t="s">
        <v>1840</v>
      </c>
      <c r="G978" s="80" t="s">
        <v>1841</v>
      </c>
      <c r="H978" s="80" t="s">
        <v>1842</v>
      </c>
      <c r="I978" s="80" t="s">
        <v>1851</v>
      </c>
      <c r="J978" s="80" t="s">
        <v>1836</v>
      </c>
      <c r="K978" s="80">
        <v>4</v>
      </c>
      <c r="L978" s="85">
        <v>64279</v>
      </c>
      <c r="M978" s="80">
        <v>10</v>
      </c>
      <c r="N978" s="80">
        <v>7.5</v>
      </c>
      <c r="O978" s="80" t="s">
        <v>392</v>
      </c>
      <c r="P978" s="80" t="s">
        <v>1837</v>
      </c>
      <c r="Q978" s="80" t="s">
        <v>665</v>
      </c>
      <c r="R978" s="85">
        <f t="shared" si="195"/>
        <v>257116</v>
      </c>
      <c r="S978" s="85">
        <f t="shared" si="196"/>
        <v>25711.600000000002</v>
      </c>
      <c r="T978" s="85">
        <f t="shared" si="197"/>
        <v>231404.4</v>
      </c>
      <c r="U978" s="80">
        <f t="shared" si="198"/>
        <v>17355.329999999998</v>
      </c>
      <c r="V978" s="85">
        <f t="shared" si="199"/>
        <v>248759.72999999998</v>
      </c>
      <c r="W978" s="81">
        <v>7.4999999999999997E-2</v>
      </c>
      <c r="X978" s="85">
        <f t="shared" si="207"/>
        <v>17355.329999999998</v>
      </c>
      <c r="Y978" s="80">
        <v>2000</v>
      </c>
      <c r="Z978" s="85">
        <f t="shared" si="205"/>
        <v>250759.72999999998</v>
      </c>
      <c r="AA978" s="80" t="str" cm="1">
        <f t="array" ref="AA978">_xlfn.IFS(V978&gt;=150000,"High Cost",V978&gt;=0,"Normal Cost")</f>
        <v>High Cost</v>
      </c>
      <c r="AB978" s="85">
        <f t="shared" si="200"/>
        <v>0</v>
      </c>
      <c r="AC978" s="84">
        <f t="shared" si="201"/>
        <v>248759.72999999998</v>
      </c>
      <c r="AD978" s="80" t="str" cm="1">
        <f t="array" ref="AD978">_xlfn.IFS(E978&gt;=60,"Senior ",E978&gt;=18,"Adult",E978&gt;=0,"Child")</f>
        <v>Adult</v>
      </c>
      <c r="AE978" s="80" t="str">
        <f t="shared" si="202"/>
        <v>July</v>
      </c>
      <c r="AF978" s="80" t="str">
        <f t="shared" si="203"/>
        <v>00977</v>
      </c>
      <c r="AG978" s="80" t="str">
        <f t="shared" si="204"/>
        <v>Esther-Female</v>
      </c>
      <c r="AH978" s="85">
        <f t="shared" si="206"/>
        <v>112153.55602395827</v>
      </c>
    </row>
    <row r="979" spans="1:34" x14ac:dyDescent="0.3">
      <c r="A979" s="83">
        <v>45814</v>
      </c>
      <c r="B979" s="80" t="s">
        <v>2852</v>
      </c>
      <c r="C979" s="80" t="s">
        <v>1830</v>
      </c>
      <c r="D979" s="80" t="s">
        <v>1831</v>
      </c>
      <c r="E979" s="80">
        <v>34</v>
      </c>
      <c r="F979" s="80" t="s">
        <v>1864</v>
      </c>
      <c r="G979" s="80" t="s">
        <v>1865</v>
      </c>
      <c r="H979" s="80" t="s">
        <v>1842</v>
      </c>
      <c r="I979" s="80" t="s">
        <v>1861</v>
      </c>
      <c r="J979" s="80" t="s">
        <v>1836</v>
      </c>
      <c r="K979" s="80">
        <v>2</v>
      </c>
      <c r="L979" s="85">
        <v>68927</v>
      </c>
      <c r="M979" s="80">
        <v>0</v>
      </c>
      <c r="N979" s="80">
        <v>7.5</v>
      </c>
      <c r="O979" s="80" t="s">
        <v>392</v>
      </c>
      <c r="P979" s="80" t="s">
        <v>1844</v>
      </c>
      <c r="Q979" s="80" t="s">
        <v>643</v>
      </c>
      <c r="R979" s="85">
        <f t="shared" si="195"/>
        <v>137854</v>
      </c>
      <c r="S979" s="85">
        <f t="shared" si="196"/>
        <v>0</v>
      </c>
      <c r="T979" s="85">
        <f t="shared" si="197"/>
        <v>137854</v>
      </c>
      <c r="U979" s="80">
        <f t="shared" si="198"/>
        <v>10339.049999999999</v>
      </c>
      <c r="V979" s="85">
        <f t="shared" si="199"/>
        <v>148193.04999999999</v>
      </c>
      <c r="W979" s="81">
        <v>7.4999999999999997E-2</v>
      </c>
      <c r="X979" s="85">
        <f t="shared" si="207"/>
        <v>10339.049999999999</v>
      </c>
      <c r="Y979" s="80">
        <v>2000</v>
      </c>
      <c r="Z979" s="85">
        <f t="shared" si="205"/>
        <v>150193.04999999999</v>
      </c>
      <c r="AA979" s="80" t="str" cm="1">
        <f t="array" ref="AA979">_xlfn.IFS(V979&gt;=150000,"High Cost",V979&gt;=0,"Normal Cost")</f>
        <v>Normal Cost</v>
      </c>
      <c r="AB979" s="85">
        <f t="shared" si="200"/>
        <v>14819.305</v>
      </c>
      <c r="AC979" s="84">
        <f t="shared" si="201"/>
        <v>133373.745</v>
      </c>
      <c r="AD979" s="80" t="str" cm="1">
        <f t="array" ref="AD979">_xlfn.IFS(E979&gt;=60,"Senior ",E979&gt;=18,"Adult",E979&gt;=0,"Child")</f>
        <v>Adult</v>
      </c>
      <c r="AE979" s="80" t="str">
        <f t="shared" si="202"/>
        <v>June</v>
      </c>
      <c r="AF979" s="80" t="str">
        <f t="shared" si="203"/>
        <v>00978</v>
      </c>
      <c r="AG979" s="80" t="str">
        <f t="shared" si="204"/>
        <v>Joy-Female</v>
      </c>
      <c r="AH979" s="85">
        <f t="shared" si="206"/>
        <v>112153.55602395827</v>
      </c>
    </row>
    <row r="980" spans="1:34" x14ac:dyDescent="0.3">
      <c r="A980" s="83">
        <v>45809</v>
      </c>
      <c r="B980" s="80" t="s">
        <v>2853</v>
      </c>
      <c r="C980" s="80" t="s">
        <v>1884</v>
      </c>
      <c r="D980" s="80" t="s">
        <v>1831</v>
      </c>
      <c r="E980" s="80">
        <v>26</v>
      </c>
      <c r="F980" s="80" t="s">
        <v>1864</v>
      </c>
      <c r="G980" s="80" t="s">
        <v>1865</v>
      </c>
      <c r="H980" s="80" t="s">
        <v>1842</v>
      </c>
      <c r="I980" s="80" t="s">
        <v>1851</v>
      </c>
      <c r="J980" s="80" t="s">
        <v>1836</v>
      </c>
      <c r="K980" s="80">
        <v>3</v>
      </c>
      <c r="L980" s="85">
        <v>22923</v>
      </c>
      <c r="M980" s="80">
        <v>15</v>
      </c>
      <c r="N980" s="80">
        <v>7.5</v>
      </c>
      <c r="O980" s="80" t="s">
        <v>384</v>
      </c>
      <c r="P980" s="80" t="s">
        <v>1844</v>
      </c>
      <c r="Q980" s="80" t="s">
        <v>649</v>
      </c>
      <c r="R980" s="85">
        <f t="shared" si="195"/>
        <v>68769</v>
      </c>
      <c r="S980" s="85">
        <f t="shared" si="196"/>
        <v>10315.35</v>
      </c>
      <c r="T980" s="85">
        <f t="shared" si="197"/>
        <v>58453.65</v>
      </c>
      <c r="U980" s="80">
        <f t="shared" si="198"/>
        <v>4384.0237500000003</v>
      </c>
      <c r="V980" s="85">
        <f t="shared" si="199"/>
        <v>62837.673750000002</v>
      </c>
      <c r="W980" s="81">
        <v>7.4999999999999997E-2</v>
      </c>
      <c r="X980" s="85">
        <f t="shared" si="207"/>
        <v>4384.0237500000003</v>
      </c>
      <c r="Y980" s="80">
        <v>2000</v>
      </c>
      <c r="Z980" s="85">
        <f t="shared" si="205"/>
        <v>64837.673750000002</v>
      </c>
      <c r="AA980" s="80" t="str" cm="1">
        <f t="array" ref="AA980">_xlfn.IFS(V980&gt;=150000,"High Cost",V980&gt;=0,"Normal Cost")</f>
        <v>Normal Cost</v>
      </c>
      <c r="AB980" s="85">
        <f t="shared" si="200"/>
        <v>6283.7673750000004</v>
      </c>
      <c r="AC980" s="84">
        <f t="shared" si="201"/>
        <v>56553.906374999999</v>
      </c>
      <c r="AD980" s="80" t="str" cm="1">
        <f t="array" ref="AD980">_xlfn.IFS(E980&gt;=60,"Senior ",E980&gt;=18,"Adult",E980&gt;=0,"Child")</f>
        <v>Adult</v>
      </c>
      <c r="AE980" s="80" t="str">
        <f t="shared" si="202"/>
        <v>June</v>
      </c>
      <c r="AF980" s="80" t="str">
        <f t="shared" si="203"/>
        <v>00979</v>
      </c>
      <c r="AG980" s="80" t="str">
        <f t="shared" si="204"/>
        <v>Kabir-Female</v>
      </c>
      <c r="AH980" s="85">
        <f t="shared" si="206"/>
        <v>112153.55602395827</v>
      </c>
    </row>
    <row r="981" spans="1:34" x14ac:dyDescent="0.3">
      <c r="A981" s="83">
        <v>45825</v>
      </c>
      <c r="B981" s="80" t="s">
        <v>2854</v>
      </c>
      <c r="C981" s="80" t="s">
        <v>1880</v>
      </c>
      <c r="D981" s="80" t="s">
        <v>1831</v>
      </c>
      <c r="E981" s="80">
        <v>21</v>
      </c>
      <c r="F981" s="80" t="s">
        <v>1832</v>
      </c>
      <c r="G981" s="80" t="s">
        <v>1833</v>
      </c>
      <c r="H981" s="80" t="s">
        <v>1834</v>
      </c>
      <c r="I981" s="80" t="s">
        <v>1851</v>
      </c>
      <c r="J981" s="80" t="s">
        <v>1858</v>
      </c>
      <c r="K981" s="80">
        <v>2</v>
      </c>
      <c r="L981" s="85">
        <v>8392</v>
      </c>
      <c r="M981" s="80">
        <v>10</v>
      </c>
      <c r="N981" s="80">
        <v>7.5</v>
      </c>
      <c r="O981" s="80" t="s">
        <v>372</v>
      </c>
      <c r="P981" s="80" t="s">
        <v>1844</v>
      </c>
      <c r="Q981" s="80" t="s">
        <v>643</v>
      </c>
      <c r="R981" s="85">
        <f t="shared" si="195"/>
        <v>16784</v>
      </c>
      <c r="S981" s="85">
        <f t="shared" si="196"/>
        <v>1678.4</v>
      </c>
      <c r="T981" s="85">
        <f t="shared" si="197"/>
        <v>15105.6</v>
      </c>
      <c r="U981" s="80">
        <f t="shared" si="198"/>
        <v>1132.92</v>
      </c>
      <c r="V981" s="85">
        <f t="shared" si="199"/>
        <v>16238.52</v>
      </c>
      <c r="W981" s="81">
        <v>7.4999999999999997E-2</v>
      </c>
      <c r="X981" s="85">
        <f t="shared" si="207"/>
        <v>1132.92</v>
      </c>
      <c r="Y981" s="80">
        <v>2000</v>
      </c>
      <c r="Z981" s="85">
        <f t="shared" si="205"/>
        <v>18238.52</v>
      </c>
      <c r="AA981" s="80" t="str" cm="1">
        <f t="array" ref="AA981">_xlfn.IFS(V981&gt;=150000,"High Cost",V981&gt;=0,"Normal Cost")</f>
        <v>Normal Cost</v>
      </c>
      <c r="AB981" s="85">
        <f t="shared" si="200"/>
        <v>1623.8520000000001</v>
      </c>
      <c r="AC981" s="84">
        <f t="shared" si="201"/>
        <v>14614.668</v>
      </c>
      <c r="AD981" s="80" t="str" cm="1">
        <f t="array" ref="AD981">_xlfn.IFS(E981&gt;=60,"Senior ",E981&gt;=18,"Adult",E981&gt;=0,"Child")</f>
        <v>Adult</v>
      </c>
      <c r="AE981" s="80" t="str">
        <f t="shared" si="202"/>
        <v>June</v>
      </c>
      <c r="AF981" s="80" t="str">
        <f t="shared" si="203"/>
        <v>00980</v>
      </c>
      <c r="AG981" s="80" t="str">
        <f t="shared" si="204"/>
        <v>Daniel-Female</v>
      </c>
      <c r="AH981" s="85">
        <f t="shared" si="206"/>
        <v>112153.55602395827</v>
      </c>
    </row>
    <row r="982" spans="1:34" x14ac:dyDescent="0.3">
      <c r="A982" s="83">
        <v>45846</v>
      </c>
      <c r="B982" s="80" t="s">
        <v>2855</v>
      </c>
      <c r="C982" s="80" t="s">
        <v>1871</v>
      </c>
      <c r="D982" s="80" t="s">
        <v>1831</v>
      </c>
      <c r="E982" s="80">
        <v>2</v>
      </c>
      <c r="F982" s="80" t="s">
        <v>1840</v>
      </c>
      <c r="G982" s="80" t="s">
        <v>1890</v>
      </c>
      <c r="H982" s="80" t="s">
        <v>1891</v>
      </c>
      <c r="I982" s="80" t="s">
        <v>1851</v>
      </c>
      <c r="J982" s="80" t="s">
        <v>1848</v>
      </c>
      <c r="K982" s="80">
        <v>2</v>
      </c>
      <c r="L982" s="85">
        <v>38650</v>
      </c>
      <c r="M982" s="80">
        <v>15</v>
      </c>
      <c r="N982" s="80">
        <v>7.5</v>
      </c>
      <c r="O982" s="80" t="s">
        <v>392</v>
      </c>
      <c r="P982" s="80" t="s">
        <v>1852</v>
      </c>
      <c r="Q982" s="80" t="s">
        <v>636</v>
      </c>
      <c r="R982" s="85">
        <f t="shared" si="195"/>
        <v>77300</v>
      </c>
      <c r="S982" s="85">
        <f t="shared" si="196"/>
        <v>11595</v>
      </c>
      <c r="T982" s="85">
        <f t="shared" si="197"/>
        <v>65705</v>
      </c>
      <c r="U982" s="80">
        <f t="shared" si="198"/>
        <v>4927.875</v>
      </c>
      <c r="V982" s="85">
        <f t="shared" si="199"/>
        <v>70632.875</v>
      </c>
      <c r="W982" s="81">
        <v>7.4999999999999997E-2</v>
      </c>
      <c r="X982" s="85">
        <f t="shared" si="207"/>
        <v>4927.875</v>
      </c>
      <c r="Y982" s="80">
        <v>2000</v>
      </c>
      <c r="Z982" s="85">
        <f t="shared" si="205"/>
        <v>72632.875</v>
      </c>
      <c r="AA982" s="80" t="str" cm="1">
        <f t="array" ref="AA982">_xlfn.IFS(V982&gt;=150000,"High Cost",V982&gt;=0,"Normal Cost")</f>
        <v>Normal Cost</v>
      </c>
      <c r="AB982" s="85">
        <f t="shared" si="200"/>
        <v>0</v>
      </c>
      <c r="AC982" s="84">
        <f t="shared" si="201"/>
        <v>70632.875</v>
      </c>
      <c r="AD982" s="80" t="str" cm="1">
        <f t="array" ref="AD982">_xlfn.IFS(E982&gt;=60,"Senior ",E982&gt;=18,"Adult",E982&gt;=0,"Child")</f>
        <v>Child</v>
      </c>
      <c r="AE982" s="80" t="str">
        <f t="shared" si="202"/>
        <v>July</v>
      </c>
      <c r="AF982" s="80" t="str">
        <f t="shared" si="203"/>
        <v>00981</v>
      </c>
      <c r="AG982" s="80" t="str">
        <f t="shared" si="204"/>
        <v>Farouk-Female</v>
      </c>
      <c r="AH982" s="85">
        <f t="shared" si="206"/>
        <v>112153.55602395827</v>
      </c>
    </row>
    <row r="983" spans="1:34" x14ac:dyDescent="0.3">
      <c r="A983" s="83">
        <v>45854</v>
      </c>
      <c r="B983" s="80" t="s">
        <v>2856</v>
      </c>
      <c r="C983" s="80" t="s">
        <v>1830</v>
      </c>
      <c r="D983" s="80" t="s">
        <v>1847</v>
      </c>
      <c r="E983" s="80">
        <v>1</v>
      </c>
      <c r="F983" s="80" t="s">
        <v>1840</v>
      </c>
      <c r="G983" s="80" t="s">
        <v>1841</v>
      </c>
      <c r="H983" s="80" t="s">
        <v>1842</v>
      </c>
      <c r="I983" s="80" t="s">
        <v>1835</v>
      </c>
      <c r="J983" s="80" t="s">
        <v>1858</v>
      </c>
      <c r="K983" s="80">
        <v>2</v>
      </c>
      <c r="L983" s="85">
        <v>44064</v>
      </c>
      <c r="M983" s="80">
        <v>0</v>
      </c>
      <c r="N983" s="80">
        <v>7.5</v>
      </c>
      <c r="O983" s="80" t="s">
        <v>384</v>
      </c>
      <c r="P983" s="80" t="s">
        <v>1837</v>
      </c>
      <c r="Q983" s="80" t="s">
        <v>643</v>
      </c>
      <c r="R983" s="85">
        <f t="shared" si="195"/>
        <v>88128</v>
      </c>
      <c r="S983" s="85">
        <f t="shared" si="196"/>
        <v>0</v>
      </c>
      <c r="T983" s="85">
        <f t="shared" si="197"/>
        <v>88128</v>
      </c>
      <c r="U983" s="80">
        <f t="shared" si="198"/>
        <v>6609.5999999999995</v>
      </c>
      <c r="V983" s="85">
        <f t="shared" si="199"/>
        <v>94737.600000000006</v>
      </c>
      <c r="W983" s="81">
        <v>7.4999999999999997E-2</v>
      </c>
      <c r="X983" s="85">
        <f t="shared" si="207"/>
        <v>6609.5999999999995</v>
      </c>
      <c r="Y983" s="80">
        <v>2000</v>
      </c>
      <c r="Z983" s="85">
        <f t="shared" si="205"/>
        <v>96737.600000000006</v>
      </c>
      <c r="AA983" s="80" t="str" cm="1">
        <f t="array" ref="AA983">_xlfn.IFS(V983&gt;=150000,"High Cost",V983&gt;=0,"Normal Cost")</f>
        <v>Normal Cost</v>
      </c>
      <c r="AB983" s="85">
        <f t="shared" si="200"/>
        <v>0</v>
      </c>
      <c r="AC983" s="84">
        <f t="shared" si="201"/>
        <v>94737.600000000006</v>
      </c>
      <c r="AD983" s="80" t="str" cm="1">
        <f t="array" ref="AD983">_xlfn.IFS(E983&gt;=60,"Senior ",E983&gt;=18,"Adult",E983&gt;=0,"Child")</f>
        <v>Child</v>
      </c>
      <c r="AE983" s="80" t="str">
        <f t="shared" si="202"/>
        <v>July</v>
      </c>
      <c r="AF983" s="80" t="str">
        <f t="shared" si="203"/>
        <v>00982</v>
      </c>
      <c r="AG983" s="80" t="str">
        <f t="shared" si="204"/>
        <v>Joy-Male</v>
      </c>
      <c r="AH983" s="85">
        <f t="shared" si="206"/>
        <v>112153.55602395827</v>
      </c>
    </row>
    <row r="984" spans="1:34" x14ac:dyDescent="0.3">
      <c r="A984" s="83">
        <v>45854</v>
      </c>
      <c r="B984" s="80" t="s">
        <v>2857</v>
      </c>
      <c r="C984" s="80" t="s">
        <v>1884</v>
      </c>
      <c r="D984" s="80" t="s">
        <v>1847</v>
      </c>
      <c r="E984" s="80">
        <v>17</v>
      </c>
      <c r="F984" s="80" t="s">
        <v>1864</v>
      </c>
      <c r="G984" s="80" t="s">
        <v>1868</v>
      </c>
      <c r="H984" s="80" t="s">
        <v>1869</v>
      </c>
      <c r="I984" s="80" t="s">
        <v>1851</v>
      </c>
      <c r="J984" s="80" t="s">
        <v>1858</v>
      </c>
      <c r="K984" s="80">
        <v>2</v>
      </c>
      <c r="L984" s="85">
        <v>33647</v>
      </c>
      <c r="M984" s="80">
        <v>10</v>
      </c>
      <c r="N984" s="80">
        <v>7.5</v>
      </c>
      <c r="O984" s="80" t="s">
        <v>392</v>
      </c>
      <c r="P984" s="80" t="s">
        <v>1844</v>
      </c>
      <c r="Q984" s="80" t="s">
        <v>649</v>
      </c>
      <c r="R984" s="85">
        <f t="shared" si="195"/>
        <v>67294</v>
      </c>
      <c r="S984" s="85">
        <f t="shared" si="196"/>
        <v>6729.4000000000005</v>
      </c>
      <c r="T984" s="85">
        <f t="shared" si="197"/>
        <v>60564.6</v>
      </c>
      <c r="U984" s="80">
        <f t="shared" si="198"/>
        <v>4542.3449999999993</v>
      </c>
      <c r="V984" s="85">
        <f t="shared" si="199"/>
        <v>65106.945</v>
      </c>
      <c r="W984" s="81">
        <v>7.4999999999999997E-2</v>
      </c>
      <c r="X984" s="85">
        <f t="shared" si="207"/>
        <v>4542.3449999999993</v>
      </c>
      <c r="Y984" s="80">
        <v>2000</v>
      </c>
      <c r="Z984" s="85">
        <f t="shared" si="205"/>
        <v>67106.945000000007</v>
      </c>
      <c r="AA984" s="80" t="str" cm="1">
        <f t="array" ref="AA984">_xlfn.IFS(V984&gt;=150000,"High Cost",V984&gt;=0,"Normal Cost")</f>
        <v>Normal Cost</v>
      </c>
      <c r="AB984" s="85">
        <f t="shared" si="200"/>
        <v>6510.6945000000005</v>
      </c>
      <c r="AC984" s="84">
        <f t="shared" si="201"/>
        <v>58596.250500000002</v>
      </c>
      <c r="AD984" s="80" t="str" cm="1">
        <f t="array" ref="AD984">_xlfn.IFS(E984&gt;=60,"Senior ",E984&gt;=18,"Adult",E984&gt;=0,"Child")</f>
        <v>Child</v>
      </c>
      <c r="AE984" s="80" t="str">
        <f t="shared" si="202"/>
        <v>July</v>
      </c>
      <c r="AF984" s="80" t="str">
        <f t="shared" si="203"/>
        <v>00983</v>
      </c>
      <c r="AG984" s="80" t="str">
        <f t="shared" si="204"/>
        <v>Kabir-Male</v>
      </c>
      <c r="AH984" s="85">
        <f t="shared" si="206"/>
        <v>112153.55602395827</v>
      </c>
    </row>
    <row r="985" spans="1:34" x14ac:dyDescent="0.3">
      <c r="A985" s="83">
        <v>45812</v>
      </c>
      <c r="B985" s="80" t="s">
        <v>2858</v>
      </c>
      <c r="C985" s="80" t="s">
        <v>1882</v>
      </c>
      <c r="D985" s="80" t="s">
        <v>1847</v>
      </c>
      <c r="E985" s="80">
        <v>67</v>
      </c>
      <c r="F985" s="80" t="s">
        <v>1872</v>
      </c>
      <c r="G985" s="80" t="s">
        <v>1886</v>
      </c>
      <c r="H985" s="80" t="s">
        <v>1887</v>
      </c>
      <c r="I985" s="80" t="s">
        <v>1843</v>
      </c>
      <c r="J985" s="80" t="s">
        <v>1848</v>
      </c>
      <c r="K985" s="80">
        <v>3</v>
      </c>
      <c r="L985" s="85">
        <v>39833</v>
      </c>
      <c r="M985" s="80">
        <v>5</v>
      </c>
      <c r="N985" s="80">
        <v>7.5</v>
      </c>
      <c r="O985" s="80" t="s">
        <v>392</v>
      </c>
      <c r="P985" s="80" t="s">
        <v>1837</v>
      </c>
      <c r="Q985" s="80" t="s">
        <v>649</v>
      </c>
      <c r="R985" s="85">
        <f t="shared" si="195"/>
        <v>119499</v>
      </c>
      <c r="S985" s="85">
        <f t="shared" si="196"/>
        <v>5974.9500000000007</v>
      </c>
      <c r="T985" s="85">
        <f t="shared" si="197"/>
        <v>113524.05</v>
      </c>
      <c r="U985" s="80">
        <f t="shared" si="198"/>
        <v>8514.3037499999991</v>
      </c>
      <c r="V985" s="85">
        <f t="shared" si="199"/>
        <v>122038.35375000001</v>
      </c>
      <c r="W985" s="81">
        <v>7.4999999999999997E-2</v>
      </c>
      <c r="X985" s="85">
        <f t="shared" si="207"/>
        <v>8514.3037499999991</v>
      </c>
      <c r="Y985" s="80">
        <v>2000</v>
      </c>
      <c r="Z985" s="85">
        <f t="shared" si="205"/>
        <v>124038.35375000001</v>
      </c>
      <c r="AA985" s="80" t="str" cm="1">
        <f t="array" ref="AA985">_xlfn.IFS(V985&gt;=150000,"High Cost",V985&gt;=0,"Normal Cost")</f>
        <v>Normal Cost</v>
      </c>
      <c r="AB985" s="85">
        <f t="shared" si="200"/>
        <v>0</v>
      </c>
      <c r="AC985" s="84">
        <f t="shared" si="201"/>
        <v>122038.35375000001</v>
      </c>
      <c r="AD985" s="80" t="str" cm="1">
        <f t="array" ref="AD985">_xlfn.IFS(E985&gt;=60,"Senior ",E985&gt;=18,"Adult",E985&gt;=0,"Child")</f>
        <v xml:space="preserve">Senior </v>
      </c>
      <c r="AE985" s="80" t="str">
        <f t="shared" si="202"/>
        <v>June</v>
      </c>
      <c r="AF985" s="80" t="str">
        <f t="shared" si="203"/>
        <v>00984</v>
      </c>
      <c r="AG985" s="80" t="str">
        <f t="shared" si="204"/>
        <v>Ifeanyi-Male</v>
      </c>
      <c r="AH985" s="85">
        <f t="shared" si="206"/>
        <v>112153.55602395827</v>
      </c>
    </row>
    <row r="986" spans="1:34" x14ac:dyDescent="0.3">
      <c r="A986" s="83">
        <v>45816</v>
      </c>
      <c r="B986" s="80" t="s">
        <v>2859</v>
      </c>
      <c r="C986" s="80" t="s">
        <v>1880</v>
      </c>
      <c r="D986" s="80" t="s">
        <v>1847</v>
      </c>
      <c r="E986" s="80">
        <v>26</v>
      </c>
      <c r="F986" s="80" t="s">
        <v>1840</v>
      </c>
      <c r="G986" s="80" t="s">
        <v>1890</v>
      </c>
      <c r="H986" s="80" t="s">
        <v>1891</v>
      </c>
      <c r="I986" s="80" t="s">
        <v>1866</v>
      </c>
      <c r="J986" s="80" t="s">
        <v>1858</v>
      </c>
      <c r="K986" s="80">
        <v>1</v>
      </c>
      <c r="L986" s="85">
        <v>16708</v>
      </c>
      <c r="M986" s="80">
        <v>10</v>
      </c>
      <c r="N986" s="80">
        <v>7.5</v>
      </c>
      <c r="O986" s="80" t="s">
        <v>384</v>
      </c>
      <c r="P986" s="80" t="s">
        <v>1837</v>
      </c>
      <c r="Q986" s="80" t="s">
        <v>636</v>
      </c>
      <c r="R986" s="85">
        <f t="shared" si="195"/>
        <v>16708</v>
      </c>
      <c r="S986" s="85">
        <f t="shared" si="196"/>
        <v>1670.8000000000002</v>
      </c>
      <c r="T986" s="85">
        <f t="shared" si="197"/>
        <v>15037.2</v>
      </c>
      <c r="U986" s="80">
        <f t="shared" si="198"/>
        <v>1127.79</v>
      </c>
      <c r="V986" s="85">
        <f t="shared" si="199"/>
        <v>16164.990000000002</v>
      </c>
      <c r="W986" s="81">
        <v>7.4999999999999997E-2</v>
      </c>
      <c r="X986" s="85">
        <f t="shared" si="207"/>
        <v>1127.79</v>
      </c>
      <c r="Y986" s="80">
        <v>2000</v>
      </c>
      <c r="Z986" s="85">
        <f t="shared" si="205"/>
        <v>18164.990000000002</v>
      </c>
      <c r="AA986" s="80" t="str" cm="1">
        <f t="array" ref="AA986">_xlfn.IFS(V986&gt;=150000,"High Cost",V986&gt;=0,"Normal Cost")</f>
        <v>Normal Cost</v>
      </c>
      <c r="AB986" s="85">
        <f t="shared" si="200"/>
        <v>0</v>
      </c>
      <c r="AC986" s="84">
        <f t="shared" si="201"/>
        <v>16164.990000000002</v>
      </c>
      <c r="AD986" s="80" t="str" cm="1">
        <f t="array" ref="AD986">_xlfn.IFS(E986&gt;=60,"Senior ",E986&gt;=18,"Adult",E986&gt;=0,"Child")</f>
        <v>Adult</v>
      </c>
      <c r="AE986" s="80" t="str">
        <f t="shared" si="202"/>
        <v>June</v>
      </c>
      <c r="AF986" s="80" t="str">
        <f t="shared" si="203"/>
        <v>00985</v>
      </c>
      <c r="AG986" s="80" t="str">
        <f t="shared" si="204"/>
        <v>Daniel-Male</v>
      </c>
      <c r="AH986" s="85">
        <f t="shared" si="206"/>
        <v>112153.55602395827</v>
      </c>
    </row>
    <row r="987" spans="1:34" x14ac:dyDescent="0.3">
      <c r="A987" s="83">
        <v>45834</v>
      </c>
      <c r="B987" s="80" t="s">
        <v>2860</v>
      </c>
      <c r="C987" s="80" t="s">
        <v>1877</v>
      </c>
      <c r="D987" s="80" t="s">
        <v>1831</v>
      </c>
      <c r="E987" s="80">
        <v>14</v>
      </c>
      <c r="F987" s="80" t="s">
        <v>1840</v>
      </c>
      <c r="G987" s="80" t="s">
        <v>1841</v>
      </c>
      <c r="H987" s="80" t="s">
        <v>1842</v>
      </c>
      <c r="I987" s="80" t="s">
        <v>1835</v>
      </c>
      <c r="J987" s="80" t="s">
        <v>1858</v>
      </c>
      <c r="K987" s="80">
        <v>2</v>
      </c>
      <c r="L987" s="85">
        <v>55873</v>
      </c>
      <c r="M987" s="80">
        <v>15</v>
      </c>
      <c r="N987" s="80">
        <v>7.5</v>
      </c>
      <c r="O987" s="80" t="s">
        <v>392</v>
      </c>
      <c r="P987" s="80" t="s">
        <v>1844</v>
      </c>
      <c r="Q987" s="80" t="s">
        <v>643</v>
      </c>
      <c r="R987" s="85">
        <f t="shared" si="195"/>
        <v>111746</v>
      </c>
      <c r="S987" s="85">
        <f t="shared" si="196"/>
        <v>16761.899999999998</v>
      </c>
      <c r="T987" s="85">
        <f t="shared" si="197"/>
        <v>94984.1</v>
      </c>
      <c r="U987" s="80">
        <f t="shared" si="198"/>
        <v>7123.8074999999999</v>
      </c>
      <c r="V987" s="85">
        <f t="shared" si="199"/>
        <v>102107.9075</v>
      </c>
      <c r="W987" s="81">
        <v>7.4999999999999997E-2</v>
      </c>
      <c r="X987" s="85">
        <f t="shared" si="207"/>
        <v>7123.8074999999999</v>
      </c>
      <c r="Y987" s="80">
        <v>2000</v>
      </c>
      <c r="Z987" s="85">
        <f t="shared" si="205"/>
        <v>104107.9075</v>
      </c>
      <c r="AA987" s="80" t="str" cm="1">
        <f t="array" ref="AA987">_xlfn.IFS(V987&gt;=150000,"High Cost",V987&gt;=0,"Normal Cost")</f>
        <v>Normal Cost</v>
      </c>
      <c r="AB987" s="85">
        <f t="shared" si="200"/>
        <v>10210.79075</v>
      </c>
      <c r="AC987" s="84">
        <f t="shared" si="201"/>
        <v>91897.116750000001</v>
      </c>
      <c r="AD987" s="80" t="str" cm="1">
        <f t="array" ref="AD987">_xlfn.IFS(E987&gt;=60,"Senior ",E987&gt;=18,"Adult",E987&gt;=0,"Child")</f>
        <v>Child</v>
      </c>
      <c r="AE987" s="80" t="str">
        <f t="shared" si="202"/>
        <v>June</v>
      </c>
      <c r="AF987" s="80" t="str">
        <f t="shared" si="203"/>
        <v>00986</v>
      </c>
      <c r="AG987" s="80" t="str">
        <f t="shared" si="204"/>
        <v>Chiamaka-Female</v>
      </c>
      <c r="AH987" s="85">
        <f t="shared" si="206"/>
        <v>112153.55602395827</v>
      </c>
    </row>
    <row r="988" spans="1:34" x14ac:dyDescent="0.3">
      <c r="A988" s="83">
        <v>45837</v>
      </c>
      <c r="B988" s="80" t="s">
        <v>2861</v>
      </c>
      <c r="C988" s="80" t="s">
        <v>1884</v>
      </c>
      <c r="D988" s="80" t="s">
        <v>1847</v>
      </c>
      <c r="E988" s="80">
        <v>71</v>
      </c>
      <c r="F988" s="80" t="s">
        <v>1832</v>
      </c>
      <c r="G988" s="80" t="s">
        <v>1860</v>
      </c>
      <c r="H988" s="80" t="s">
        <v>1834</v>
      </c>
      <c r="I988" s="80" t="s">
        <v>1861</v>
      </c>
      <c r="J988" s="80" t="s">
        <v>1848</v>
      </c>
      <c r="K988" s="80">
        <v>4</v>
      </c>
      <c r="L988" s="85">
        <v>39639</v>
      </c>
      <c r="M988" s="80">
        <v>15</v>
      </c>
      <c r="N988" s="80">
        <v>7.5</v>
      </c>
      <c r="O988" s="80" t="s">
        <v>392</v>
      </c>
      <c r="P988" s="80" t="s">
        <v>1852</v>
      </c>
      <c r="Q988" s="80" t="s">
        <v>665</v>
      </c>
      <c r="R988" s="85">
        <f t="shared" si="195"/>
        <v>158556</v>
      </c>
      <c r="S988" s="85">
        <f t="shared" si="196"/>
        <v>23783.399999999998</v>
      </c>
      <c r="T988" s="85">
        <f t="shared" si="197"/>
        <v>134772.6</v>
      </c>
      <c r="U988" s="80">
        <f t="shared" si="198"/>
        <v>10107.945</v>
      </c>
      <c r="V988" s="85">
        <f t="shared" si="199"/>
        <v>144880.54500000001</v>
      </c>
      <c r="W988" s="81">
        <v>7.4999999999999997E-2</v>
      </c>
      <c r="X988" s="85">
        <f t="shared" si="207"/>
        <v>10107.945</v>
      </c>
      <c r="Y988" s="80">
        <v>2000</v>
      </c>
      <c r="Z988" s="85">
        <f t="shared" si="205"/>
        <v>146880.54500000001</v>
      </c>
      <c r="AA988" s="80" t="str" cm="1">
        <f t="array" ref="AA988">_xlfn.IFS(V988&gt;=150000,"High Cost",V988&gt;=0,"Normal Cost")</f>
        <v>Normal Cost</v>
      </c>
      <c r="AB988" s="85">
        <f t="shared" si="200"/>
        <v>0</v>
      </c>
      <c r="AC988" s="84">
        <f t="shared" si="201"/>
        <v>144880.54500000001</v>
      </c>
      <c r="AD988" s="80" t="str" cm="1">
        <f t="array" ref="AD988">_xlfn.IFS(E988&gt;=60,"Senior ",E988&gt;=18,"Adult",E988&gt;=0,"Child")</f>
        <v xml:space="preserve">Senior </v>
      </c>
      <c r="AE988" s="80" t="str">
        <f t="shared" si="202"/>
        <v>June</v>
      </c>
      <c r="AF988" s="80" t="str">
        <f t="shared" si="203"/>
        <v>00987</v>
      </c>
      <c r="AG988" s="80" t="str">
        <f t="shared" si="204"/>
        <v>Kabir-Male</v>
      </c>
      <c r="AH988" s="85">
        <f t="shared" si="206"/>
        <v>112153.55602395827</v>
      </c>
    </row>
    <row r="989" spans="1:34" x14ac:dyDescent="0.3">
      <c r="A989" s="83">
        <v>45841</v>
      </c>
      <c r="B989" s="80" t="s">
        <v>2862</v>
      </c>
      <c r="C989" s="80" t="s">
        <v>1880</v>
      </c>
      <c r="D989" s="80" t="s">
        <v>1847</v>
      </c>
      <c r="E989" s="80">
        <v>77</v>
      </c>
      <c r="F989" s="80" t="s">
        <v>1855</v>
      </c>
      <c r="G989" s="80" t="s">
        <v>1856</v>
      </c>
      <c r="H989" s="80" t="s">
        <v>1857</v>
      </c>
      <c r="I989" s="80" t="s">
        <v>1866</v>
      </c>
      <c r="J989" s="80" t="s">
        <v>1836</v>
      </c>
      <c r="K989" s="80">
        <v>5</v>
      </c>
      <c r="L989" s="85">
        <v>10087</v>
      </c>
      <c r="M989" s="80">
        <v>0</v>
      </c>
      <c r="N989" s="80">
        <v>7.5</v>
      </c>
      <c r="O989" s="80" t="s">
        <v>392</v>
      </c>
      <c r="P989" s="80" t="s">
        <v>1844</v>
      </c>
      <c r="Q989" s="80" t="s">
        <v>649</v>
      </c>
      <c r="R989" s="85">
        <f t="shared" si="195"/>
        <v>50435</v>
      </c>
      <c r="S989" s="85">
        <f t="shared" si="196"/>
        <v>0</v>
      </c>
      <c r="T989" s="85">
        <f t="shared" si="197"/>
        <v>50435</v>
      </c>
      <c r="U989" s="80">
        <f t="shared" si="198"/>
        <v>3782.625</v>
      </c>
      <c r="V989" s="85">
        <f t="shared" si="199"/>
        <v>54217.625</v>
      </c>
      <c r="W989" s="81">
        <v>7.4999999999999997E-2</v>
      </c>
      <c r="X989" s="85">
        <f t="shared" si="207"/>
        <v>3782.625</v>
      </c>
      <c r="Y989" s="80">
        <v>2000</v>
      </c>
      <c r="Z989" s="85">
        <f t="shared" si="205"/>
        <v>56217.625</v>
      </c>
      <c r="AA989" s="80" t="str" cm="1">
        <f t="array" ref="AA989">_xlfn.IFS(V989&gt;=150000,"High Cost",V989&gt;=0,"Normal Cost")</f>
        <v>Normal Cost</v>
      </c>
      <c r="AB989" s="85">
        <f t="shared" si="200"/>
        <v>5421.7625000000007</v>
      </c>
      <c r="AC989" s="84">
        <f t="shared" si="201"/>
        <v>48795.862500000003</v>
      </c>
      <c r="AD989" s="80" t="str" cm="1">
        <f t="array" ref="AD989">_xlfn.IFS(E989&gt;=60,"Senior ",E989&gt;=18,"Adult",E989&gt;=0,"Child")</f>
        <v xml:space="preserve">Senior </v>
      </c>
      <c r="AE989" s="80" t="str">
        <f t="shared" si="202"/>
        <v>July</v>
      </c>
      <c r="AF989" s="80" t="str">
        <f t="shared" si="203"/>
        <v>00988</v>
      </c>
      <c r="AG989" s="80" t="str">
        <f t="shared" si="204"/>
        <v>Daniel-Male</v>
      </c>
      <c r="AH989" s="85">
        <f t="shared" si="206"/>
        <v>112153.55602395827</v>
      </c>
    </row>
    <row r="990" spans="1:34" x14ac:dyDescent="0.3">
      <c r="A990" s="83">
        <v>45836</v>
      </c>
      <c r="B990" s="80" t="s">
        <v>2863</v>
      </c>
      <c r="C990" s="80" t="s">
        <v>1846</v>
      </c>
      <c r="D990" s="80" t="s">
        <v>1831</v>
      </c>
      <c r="E990" s="80">
        <v>3</v>
      </c>
      <c r="F990" s="80" t="s">
        <v>1864</v>
      </c>
      <c r="G990" s="80" t="s">
        <v>1868</v>
      </c>
      <c r="H990" s="80" t="s">
        <v>1869</v>
      </c>
      <c r="I990" s="80" t="s">
        <v>1835</v>
      </c>
      <c r="J990" s="80" t="s">
        <v>1858</v>
      </c>
      <c r="K990" s="80">
        <v>4</v>
      </c>
      <c r="L990" s="85">
        <v>14590</v>
      </c>
      <c r="M990" s="80">
        <v>5</v>
      </c>
      <c r="N990" s="80">
        <v>7.5</v>
      </c>
      <c r="O990" s="80" t="s">
        <v>372</v>
      </c>
      <c r="P990" s="80" t="s">
        <v>1837</v>
      </c>
      <c r="Q990" s="80" t="s">
        <v>649</v>
      </c>
      <c r="R990" s="85">
        <f t="shared" si="195"/>
        <v>58360</v>
      </c>
      <c r="S990" s="85">
        <f t="shared" si="196"/>
        <v>2918</v>
      </c>
      <c r="T990" s="85">
        <f t="shared" si="197"/>
        <v>55442</v>
      </c>
      <c r="U990" s="80">
        <f t="shared" si="198"/>
        <v>4158.1499999999996</v>
      </c>
      <c r="V990" s="85">
        <f t="shared" si="199"/>
        <v>59600.15</v>
      </c>
      <c r="W990" s="81">
        <v>7.4999999999999997E-2</v>
      </c>
      <c r="X990" s="85">
        <f t="shared" si="207"/>
        <v>4158.1499999999996</v>
      </c>
      <c r="Y990" s="80">
        <v>2000</v>
      </c>
      <c r="Z990" s="85">
        <f t="shared" si="205"/>
        <v>61600.15</v>
      </c>
      <c r="AA990" s="80" t="str" cm="1">
        <f t="array" ref="AA990">_xlfn.IFS(V990&gt;=150000,"High Cost",V990&gt;=0,"Normal Cost")</f>
        <v>Normal Cost</v>
      </c>
      <c r="AB990" s="85">
        <f t="shared" si="200"/>
        <v>0</v>
      </c>
      <c r="AC990" s="84">
        <f t="shared" si="201"/>
        <v>59600.15</v>
      </c>
      <c r="AD990" s="80" t="str" cm="1">
        <f t="array" ref="AD990">_xlfn.IFS(E990&gt;=60,"Senior ",E990&gt;=18,"Adult",E990&gt;=0,"Child")</f>
        <v>Child</v>
      </c>
      <c r="AE990" s="80" t="str">
        <f t="shared" si="202"/>
        <v>June</v>
      </c>
      <c r="AF990" s="80" t="str">
        <f t="shared" si="203"/>
        <v>00989</v>
      </c>
      <c r="AG990" s="80" t="str">
        <f t="shared" si="204"/>
        <v>Hauwa-Female</v>
      </c>
      <c r="AH990" s="85">
        <f t="shared" si="206"/>
        <v>112153.55602395827</v>
      </c>
    </row>
    <row r="991" spans="1:34" x14ac:dyDescent="0.3">
      <c r="A991" s="83">
        <v>45848</v>
      </c>
      <c r="B991" s="80" t="s">
        <v>2864</v>
      </c>
      <c r="C991" s="80" t="s">
        <v>1877</v>
      </c>
      <c r="D991" s="80" t="s">
        <v>1847</v>
      </c>
      <c r="E991" s="80">
        <v>19</v>
      </c>
      <c r="F991" s="80" t="s">
        <v>1864</v>
      </c>
      <c r="G991" s="80" t="s">
        <v>1865</v>
      </c>
      <c r="H991" s="80" t="s">
        <v>1842</v>
      </c>
      <c r="I991" s="80" t="s">
        <v>1851</v>
      </c>
      <c r="J991" s="80" t="s">
        <v>1836</v>
      </c>
      <c r="K991" s="80">
        <v>5</v>
      </c>
      <c r="L991" s="85">
        <v>20726</v>
      </c>
      <c r="M991" s="80">
        <v>5</v>
      </c>
      <c r="N991" s="80">
        <v>7.5</v>
      </c>
      <c r="O991" s="80" t="s">
        <v>372</v>
      </c>
      <c r="P991" s="80" t="s">
        <v>1837</v>
      </c>
      <c r="Q991" s="80" t="s">
        <v>636</v>
      </c>
      <c r="R991" s="85">
        <f t="shared" si="195"/>
        <v>103630</v>
      </c>
      <c r="S991" s="85">
        <f t="shared" si="196"/>
        <v>5181.5</v>
      </c>
      <c r="T991" s="85">
        <f t="shared" si="197"/>
        <v>98448.5</v>
      </c>
      <c r="U991" s="80">
        <f t="shared" si="198"/>
        <v>7383.6374999999998</v>
      </c>
      <c r="V991" s="85">
        <f t="shared" si="199"/>
        <v>105832.1375</v>
      </c>
      <c r="W991" s="81">
        <v>7.4999999999999997E-2</v>
      </c>
      <c r="X991" s="85">
        <f t="shared" si="207"/>
        <v>7383.6374999999998</v>
      </c>
      <c r="Y991" s="80">
        <v>2000</v>
      </c>
      <c r="Z991" s="85">
        <f t="shared" si="205"/>
        <v>107832.1375</v>
      </c>
      <c r="AA991" s="80" t="str" cm="1">
        <f t="array" ref="AA991">_xlfn.IFS(V991&gt;=150000,"High Cost",V991&gt;=0,"Normal Cost")</f>
        <v>Normal Cost</v>
      </c>
      <c r="AB991" s="85">
        <f t="shared" si="200"/>
        <v>0</v>
      </c>
      <c r="AC991" s="84">
        <f t="shared" si="201"/>
        <v>105832.1375</v>
      </c>
      <c r="AD991" s="80" t="str" cm="1">
        <f t="array" ref="AD991">_xlfn.IFS(E991&gt;=60,"Senior ",E991&gt;=18,"Adult",E991&gt;=0,"Child")</f>
        <v>Adult</v>
      </c>
      <c r="AE991" s="80" t="str">
        <f t="shared" si="202"/>
        <v>July</v>
      </c>
      <c r="AF991" s="80" t="str">
        <f t="shared" si="203"/>
        <v>00990</v>
      </c>
      <c r="AG991" s="80" t="str">
        <f t="shared" si="204"/>
        <v>Chiamaka-Male</v>
      </c>
      <c r="AH991" s="85">
        <f t="shared" si="206"/>
        <v>112153.55602395827</v>
      </c>
    </row>
    <row r="992" spans="1:34" x14ac:dyDescent="0.3">
      <c r="A992" s="83">
        <v>45859</v>
      </c>
      <c r="B992" s="80" t="s">
        <v>2865</v>
      </c>
      <c r="C992" s="80" t="s">
        <v>1882</v>
      </c>
      <c r="D992" s="80" t="s">
        <v>1847</v>
      </c>
      <c r="E992" s="80">
        <v>65</v>
      </c>
      <c r="F992" s="80" t="s">
        <v>1864</v>
      </c>
      <c r="G992" s="80" t="s">
        <v>1868</v>
      </c>
      <c r="H992" s="80" t="s">
        <v>1869</v>
      </c>
      <c r="I992" s="80" t="s">
        <v>1843</v>
      </c>
      <c r="J992" s="80" t="s">
        <v>1848</v>
      </c>
      <c r="K992" s="80">
        <v>3</v>
      </c>
      <c r="L992" s="85">
        <v>45102</v>
      </c>
      <c r="M992" s="80">
        <v>10</v>
      </c>
      <c r="N992" s="80">
        <v>7.5</v>
      </c>
      <c r="O992" s="80" t="s">
        <v>384</v>
      </c>
      <c r="P992" s="80" t="s">
        <v>1844</v>
      </c>
      <c r="Q992" s="80" t="s">
        <v>665</v>
      </c>
      <c r="R992" s="85">
        <f t="shared" si="195"/>
        <v>135306</v>
      </c>
      <c r="S992" s="85">
        <f t="shared" si="196"/>
        <v>13530.6</v>
      </c>
      <c r="T992" s="85">
        <f t="shared" si="197"/>
        <v>121775.4</v>
      </c>
      <c r="U992" s="80">
        <f t="shared" si="198"/>
        <v>9133.1549999999988</v>
      </c>
      <c r="V992" s="85">
        <f t="shared" si="199"/>
        <v>130908.55499999999</v>
      </c>
      <c r="W992" s="81">
        <v>7.4999999999999997E-2</v>
      </c>
      <c r="X992" s="85">
        <f t="shared" si="207"/>
        <v>9133.1549999999988</v>
      </c>
      <c r="Y992" s="80">
        <v>2000</v>
      </c>
      <c r="Z992" s="85">
        <f t="shared" si="205"/>
        <v>132908.55499999999</v>
      </c>
      <c r="AA992" s="80" t="str" cm="1">
        <f t="array" ref="AA992">_xlfn.IFS(V992&gt;=150000,"High Cost",V992&gt;=0,"Normal Cost")</f>
        <v>Normal Cost</v>
      </c>
      <c r="AB992" s="85">
        <f t="shared" si="200"/>
        <v>13090.8555</v>
      </c>
      <c r="AC992" s="84">
        <f t="shared" si="201"/>
        <v>117817.69949999999</v>
      </c>
      <c r="AD992" s="80" t="str" cm="1">
        <f t="array" ref="AD992">_xlfn.IFS(E992&gt;=60,"Senior ",E992&gt;=18,"Adult",E992&gt;=0,"Child")</f>
        <v xml:space="preserve">Senior </v>
      </c>
      <c r="AE992" s="80" t="str">
        <f t="shared" si="202"/>
        <v>July</v>
      </c>
      <c r="AF992" s="80" t="str">
        <f t="shared" si="203"/>
        <v>00991</v>
      </c>
      <c r="AG992" s="80" t="str">
        <f t="shared" si="204"/>
        <v>Ifeanyi-Male</v>
      </c>
      <c r="AH992" s="85">
        <f t="shared" si="206"/>
        <v>112153.55602395827</v>
      </c>
    </row>
    <row r="993" spans="1:34" x14ac:dyDescent="0.3">
      <c r="A993" s="83">
        <v>45864</v>
      </c>
      <c r="B993" s="80" t="s">
        <v>2866</v>
      </c>
      <c r="C993" s="80" t="s">
        <v>1882</v>
      </c>
      <c r="D993" s="80" t="s">
        <v>1847</v>
      </c>
      <c r="E993" s="80">
        <v>22</v>
      </c>
      <c r="F993" s="80" t="s">
        <v>1872</v>
      </c>
      <c r="G993" s="80" t="s">
        <v>1873</v>
      </c>
      <c r="H993" s="80" t="s">
        <v>1874</v>
      </c>
      <c r="I993" s="80" t="s">
        <v>1851</v>
      </c>
      <c r="J993" s="80" t="s">
        <v>1848</v>
      </c>
      <c r="K993" s="80">
        <v>4</v>
      </c>
      <c r="L993" s="85">
        <v>6770</v>
      </c>
      <c r="M993" s="80">
        <v>5</v>
      </c>
      <c r="N993" s="80">
        <v>7.5</v>
      </c>
      <c r="O993" s="80" t="s">
        <v>372</v>
      </c>
      <c r="P993" s="80" t="s">
        <v>1837</v>
      </c>
      <c r="Q993" s="80" t="s">
        <v>636</v>
      </c>
      <c r="R993" s="85">
        <f t="shared" si="195"/>
        <v>27080</v>
      </c>
      <c r="S993" s="85">
        <f t="shared" si="196"/>
        <v>1354</v>
      </c>
      <c r="T993" s="85">
        <f t="shared" si="197"/>
        <v>25726</v>
      </c>
      <c r="U993" s="80">
        <f t="shared" si="198"/>
        <v>1929.4499999999998</v>
      </c>
      <c r="V993" s="85">
        <f t="shared" si="199"/>
        <v>27655.45</v>
      </c>
      <c r="W993" s="81">
        <v>7.4999999999999997E-2</v>
      </c>
      <c r="X993" s="85">
        <f t="shared" si="207"/>
        <v>1929.4499999999998</v>
      </c>
      <c r="Y993" s="80">
        <v>2000</v>
      </c>
      <c r="Z993" s="85">
        <f t="shared" si="205"/>
        <v>29655.45</v>
      </c>
      <c r="AA993" s="80" t="str" cm="1">
        <f t="array" ref="AA993">_xlfn.IFS(V993&gt;=150000,"High Cost",V993&gt;=0,"Normal Cost")</f>
        <v>Normal Cost</v>
      </c>
      <c r="AB993" s="85">
        <f t="shared" si="200"/>
        <v>0</v>
      </c>
      <c r="AC993" s="84">
        <f t="shared" si="201"/>
        <v>27655.45</v>
      </c>
      <c r="AD993" s="80" t="str" cm="1">
        <f t="array" ref="AD993">_xlfn.IFS(E993&gt;=60,"Senior ",E993&gt;=18,"Adult",E993&gt;=0,"Child")</f>
        <v>Adult</v>
      </c>
      <c r="AE993" s="80" t="str">
        <f t="shared" si="202"/>
        <v>July</v>
      </c>
      <c r="AF993" s="80" t="str">
        <f t="shared" si="203"/>
        <v>00992</v>
      </c>
      <c r="AG993" s="80" t="str">
        <f t="shared" si="204"/>
        <v>Ifeanyi-Male</v>
      </c>
      <c r="AH993" s="85">
        <f t="shared" si="206"/>
        <v>112153.55602395827</v>
      </c>
    </row>
    <row r="994" spans="1:34" x14ac:dyDescent="0.3">
      <c r="A994" s="83">
        <v>45851</v>
      </c>
      <c r="B994" s="80" t="s">
        <v>2867</v>
      </c>
      <c r="C994" s="80" t="s">
        <v>1871</v>
      </c>
      <c r="D994" s="80" t="s">
        <v>1831</v>
      </c>
      <c r="E994" s="80">
        <v>32</v>
      </c>
      <c r="F994" s="80" t="s">
        <v>1855</v>
      </c>
      <c r="G994" s="80" t="s">
        <v>1878</v>
      </c>
      <c r="H994" s="80" t="s">
        <v>1857</v>
      </c>
      <c r="I994" s="80" t="s">
        <v>1851</v>
      </c>
      <c r="J994" s="80" t="s">
        <v>1858</v>
      </c>
      <c r="K994" s="80">
        <v>3</v>
      </c>
      <c r="L994" s="85">
        <v>48161</v>
      </c>
      <c r="M994" s="80">
        <v>5</v>
      </c>
      <c r="N994" s="80">
        <v>7.5</v>
      </c>
      <c r="O994" s="80" t="s">
        <v>392</v>
      </c>
      <c r="P994" s="80" t="s">
        <v>1844</v>
      </c>
      <c r="Q994" s="80" t="s">
        <v>665</v>
      </c>
      <c r="R994" s="85">
        <f t="shared" si="195"/>
        <v>144483</v>
      </c>
      <c r="S994" s="85">
        <f t="shared" si="196"/>
        <v>7224.1500000000005</v>
      </c>
      <c r="T994" s="85">
        <f t="shared" si="197"/>
        <v>137258.85</v>
      </c>
      <c r="U994" s="80">
        <f t="shared" si="198"/>
        <v>10294.41375</v>
      </c>
      <c r="V994" s="85">
        <f t="shared" si="199"/>
        <v>147553.26375000001</v>
      </c>
      <c r="W994" s="81">
        <v>7.4999999999999997E-2</v>
      </c>
      <c r="X994" s="85">
        <f t="shared" si="207"/>
        <v>10294.41375</v>
      </c>
      <c r="Y994" s="80">
        <v>2000</v>
      </c>
      <c r="Z994" s="85">
        <f t="shared" si="205"/>
        <v>149553.26375000001</v>
      </c>
      <c r="AA994" s="80" t="str" cm="1">
        <f t="array" ref="AA994">_xlfn.IFS(V994&gt;=150000,"High Cost",V994&gt;=0,"Normal Cost")</f>
        <v>Normal Cost</v>
      </c>
      <c r="AB994" s="85">
        <f t="shared" si="200"/>
        <v>14755.326375000002</v>
      </c>
      <c r="AC994" s="84">
        <f t="shared" si="201"/>
        <v>132797.93737500001</v>
      </c>
      <c r="AD994" s="80" t="str" cm="1">
        <f t="array" ref="AD994">_xlfn.IFS(E994&gt;=60,"Senior ",E994&gt;=18,"Adult",E994&gt;=0,"Child")</f>
        <v>Adult</v>
      </c>
      <c r="AE994" s="80" t="str">
        <f t="shared" si="202"/>
        <v>July</v>
      </c>
      <c r="AF994" s="80" t="str">
        <f t="shared" si="203"/>
        <v>00993</v>
      </c>
      <c r="AG994" s="80" t="str">
        <f t="shared" si="204"/>
        <v>Farouk-Female</v>
      </c>
      <c r="AH994" s="85">
        <f t="shared" si="206"/>
        <v>112153.55602395827</v>
      </c>
    </row>
    <row r="995" spans="1:34" x14ac:dyDescent="0.3">
      <c r="A995" s="83">
        <v>45867</v>
      </c>
      <c r="B995" s="80" t="s">
        <v>2868</v>
      </c>
      <c r="C995" s="80" t="s">
        <v>1830</v>
      </c>
      <c r="D995" s="80" t="s">
        <v>1847</v>
      </c>
      <c r="E995" s="80">
        <v>51</v>
      </c>
      <c r="F995" s="80" t="s">
        <v>1848</v>
      </c>
      <c r="G995" s="80" t="s">
        <v>1849</v>
      </c>
      <c r="H995" s="80" t="s">
        <v>1850</v>
      </c>
      <c r="I995" s="80" t="s">
        <v>1861</v>
      </c>
      <c r="J995" s="80" t="s">
        <v>1848</v>
      </c>
      <c r="K995" s="80">
        <v>5</v>
      </c>
      <c r="L995" s="85">
        <v>10037</v>
      </c>
      <c r="M995" s="80">
        <v>5</v>
      </c>
      <c r="N995" s="80">
        <v>7.5</v>
      </c>
      <c r="O995" s="80" t="s">
        <v>372</v>
      </c>
      <c r="P995" s="80" t="s">
        <v>1837</v>
      </c>
      <c r="Q995" s="80" t="s">
        <v>643</v>
      </c>
      <c r="R995" s="85">
        <f t="shared" si="195"/>
        <v>50185</v>
      </c>
      <c r="S995" s="85">
        <f t="shared" si="196"/>
        <v>2509.25</v>
      </c>
      <c r="T995" s="85">
        <f t="shared" si="197"/>
        <v>47675.75</v>
      </c>
      <c r="U995" s="80">
        <f t="shared" si="198"/>
        <v>3575.6812500000001</v>
      </c>
      <c r="V995" s="85">
        <f t="shared" si="199"/>
        <v>51251.431250000001</v>
      </c>
      <c r="W995" s="81">
        <v>7.4999999999999997E-2</v>
      </c>
      <c r="X995" s="85">
        <f t="shared" si="207"/>
        <v>3575.6812500000001</v>
      </c>
      <c r="Y995" s="80">
        <v>2000</v>
      </c>
      <c r="Z995" s="85">
        <f t="shared" si="205"/>
        <v>53251.431250000001</v>
      </c>
      <c r="AA995" s="80" t="str" cm="1">
        <f t="array" ref="AA995">_xlfn.IFS(V995&gt;=150000,"High Cost",V995&gt;=0,"Normal Cost")</f>
        <v>Normal Cost</v>
      </c>
      <c r="AB995" s="85">
        <f t="shared" si="200"/>
        <v>0</v>
      </c>
      <c r="AC995" s="84">
        <f t="shared" si="201"/>
        <v>51251.431250000001</v>
      </c>
      <c r="AD995" s="80" t="str" cm="1">
        <f t="array" ref="AD995">_xlfn.IFS(E995&gt;=60,"Senior ",E995&gt;=18,"Adult",E995&gt;=0,"Child")</f>
        <v>Adult</v>
      </c>
      <c r="AE995" s="80" t="str">
        <f t="shared" si="202"/>
        <v>July</v>
      </c>
      <c r="AF995" s="80" t="str">
        <f t="shared" si="203"/>
        <v>00994</v>
      </c>
      <c r="AG995" s="80" t="str">
        <f t="shared" si="204"/>
        <v>Joy-Male</v>
      </c>
      <c r="AH995" s="85">
        <f t="shared" si="206"/>
        <v>112153.55602395827</v>
      </c>
    </row>
    <row r="996" spans="1:34" x14ac:dyDescent="0.3">
      <c r="A996" s="83">
        <v>45857</v>
      </c>
      <c r="B996" s="80" t="s">
        <v>2869</v>
      </c>
      <c r="C996" s="80" t="s">
        <v>1871</v>
      </c>
      <c r="D996" s="80" t="s">
        <v>1847</v>
      </c>
      <c r="E996" s="80">
        <v>52</v>
      </c>
      <c r="F996" s="80" t="s">
        <v>1855</v>
      </c>
      <c r="G996" s="80" t="s">
        <v>1856</v>
      </c>
      <c r="H996" s="80" t="s">
        <v>1857</v>
      </c>
      <c r="I996" s="80" t="s">
        <v>1866</v>
      </c>
      <c r="J996" s="80" t="s">
        <v>1836</v>
      </c>
      <c r="K996" s="80">
        <v>5</v>
      </c>
      <c r="L996" s="85">
        <v>44516</v>
      </c>
      <c r="M996" s="80">
        <v>0</v>
      </c>
      <c r="N996" s="80">
        <v>7.5</v>
      </c>
      <c r="O996" s="80" t="s">
        <v>384</v>
      </c>
      <c r="P996" s="80" t="s">
        <v>1837</v>
      </c>
      <c r="Q996" s="80" t="s">
        <v>643</v>
      </c>
      <c r="R996" s="85">
        <f t="shared" si="195"/>
        <v>222580</v>
      </c>
      <c r="S996" s="85">
        <f t="shared" si="196"/>
        <v>0</v>
      </c>
      <c r="T996" s="85">
        <f t="shared" si="197"/>
        <v>222580</v>
      </c>
      <c r="U996" s="80">
        <f t="shared" si="198"/>
        <v>16693.5</v>
      </c>
      <c r="V996" s="85">
        <f t="shared" si="199"/>
        <v>239273.5</v>
      </c>
      <c r="W996" s="81">
        <v>7.4999999999999997E-2</v>
      </c>
      <c r="X996" s="85">
        <f t="shared" si="207"/>
        <v>16693.5</v>
      </c>
      <c r="Y996" s="80">
        <v>2000</v>
      </c>
      <c r="Z996" s="85">
        <f t="shared" si="205"/>
        <v>241273.5</v>
      </c>
      <c r="AA996" s="80" t="str" cm="1">
        <f t="array" ref="AA996">_xlfn.IFS(V996&gt;=150000,"High Cost",V996&gt;=0,"Normal Cost")</f>
        <v>High Cost</v>
      </c>
      <c r="AB996" s="85">
        <f t="shared" si="200"/>
        <v>0</v>
      </c>
      <c r="AC996" s="84">
        <f t="shared" si="201"/>
        <v>239273.5</v>
      </c>
      <c r="AD996" s="80" t="str" cm="1">
        <f t="array" ref="AD996">_xlfn.IFS(E996&gt;=60,"Senior ",E996&gt;=18,"Adult",E996&gt;=0,"Child")</f>
        <v>Adult</v>
      </c>
      <c r="AE996" s="80" t="str">
        <f t="shared" si="202"/>
        <v>July</v>
      </c>
      <c r="AF996" s="80" t="str">
        <f t="shared" si="203"/>
        <v>00995</v>
      </c>
      <c r="AG996" s="80" t="str">
        <f t="shared" si="204"/>
        <v>Farouk-Male</v>
      </c>
      <c r="AH996" s="85">
        <f t="shared" si="206"/>
        <v>112153.55602395827</v>
      </c>
    </row>
    <row r="997" spans="1:34" x14ac:dyDescent="0.3">
      <c r="A997" s="83">
        <v>45861</v>
      </c>
      <c r="B997" s="80" t="s">
        <v>2870</v>
      </c>
      <c r="C997" s="80" t="s">
        <v>106</v>
      </c>
      <c r="D997" s="80" t="s">
        <v>1847</v>
      </c>
      <c r="E997" s="80">
        <v>47</v>
      </c>
      <c r="F997" s="80" t="s">
        <v>1872</v>
      </c>
      <c r="G997" s="80" t="s">
        <v>1873</v>
      </c>
      <c r="H997" s="80" t="s">
        <v>1874</v>
      </c>
      <c r="I997" s="80" t="s">
        <v>1851</v>
      </c>
      <c r="J997" s="80" t="s">
        <v>1848</v>
      </c>
      <c r="K997" s="80">
        <v>2</v>
      </c>
      <c r="L997" s="85">
        <v>63002</v>
      </c>
      <c r="M997" s="80">
        <v>10</v>
      </c>
      <c r="N997" s="80">
        <v>7.5</v>
      </c>
      <c r="O997" s="80" t="s">
        <v>384</v>
      </c>
      <c r="P997" s="80" t="s">
        <v>1837</v>
      </c>
      <c r="Q997" s="80" t="s">
        <v>636</v>
      </c>
      <c r="R997" s="85">
        <f t="shared" si="195"/>
        <v>126004</v>
      </c>
      <c r="S997" s="85">
        <f t="shared" si="196"/>
        <v>12600.400000000001</v>
      </c>
      <c r="T997" s="85">
        <f t="shared" si="197"/>
        <v>113403.6</v>
      </c>
      <c r="U997" s="80">
        <f t="shared" si="198"/>
        <v>8505.27</v>
      </c>
      <c r="V997" s="85">
        <f t="shared" si="199"/>
        <v>121908.87000000001</v>
      </c>
      <c r="W997" s="81">
        <v>7.4999999999999997E-2</v>
      </c>
      <c r="X997" s="85">
        <f t="shared" si="207"/>
        <v>8505.27</v>
      </c>
      <c r="Y997" s="80">
        <v>2000</v>
      </c>
      <c r="Z997" s="85">
        <f t="shared" si="205"/>
        <v>123908.87000000001</v>
      </c>
      <c r="AA997" s="80" t="str" cm="1">
        <f t="array" ref="AA997">_xlfn.IFS(V997&gt;=150000,"High Cost",V997&gt;=0,"Normal Cost")</f>
        <v>Normal Cost</v>
      </c>
      <c r="AB997" s="85">
        <f t="shared" si="200"/>
        <v>0</v>
      </c>
      <c r="AC997" s="84">
        <f t="shared" si="201"/>
        <v>121908.87000000001</v>
      </c>
      <c r="AD997" s="80" t="str" cm="1">
        <f t="array" ref="AD997">_xlfn.IFS(E997&gt;=60,"Senior ",E997&gt;=18,"Adult",E997&gt;=0,"Child")</f>
        <v>Adult</v>
      </c>
      <c r="AE997" s="80" t="str">
        <f t="shared" si="202"/>
        <v>July</v>
      </c>
      <c r="AF997" s="80" t="str">
        <f t="shared" si="203"/>
        <v>00996</v>
      </c>
      <c r="AG997" s="80" t="str">
        <f t="shared" si="204"/>
        <v>Aisha-Male</v>
      </c>
      <c r="AH997" s="85">
        <f t="shared" si="206"/>
        <v>112153.55602395827</v>
      </c>
    </row>
    <row r="998" spans="1:34" x14ac:dyDescent="0.3">
      <c r="A998" s="83">
        <v>45838</v>
      </c>
      <c r="B998" s="80" t="s">
        <v>2871</v>
      </c>
      <c r="C998" s="80" t="s">
        <v>1882</v>
      </c>
      <c r="D998" s="80" t="s">
        <v>1847</v>
      </c>
      <c r="E998" s="80">
        <v>53</v>
      </c>
      <c r="F998" s="80" t="s">
        <v>1855</v>
      </c>
      <c r="G998" s="80" t="s">
        <v>1856</v>
      </c>
      <c r="H998" s="80" t="s">
        <v>1857</v>
      </c>
      <c r="I998" s="80" t="s">
        <v>1861</v>
      </c>
      <c r="J998" s="80" t="s">
        <v>1858</v>
      </c>
      <c r="K998" s="80">
        <v>3</v>
      </c>
      <c r="L998" s="85">
        <v>54624</v>
      </c>
      <c r="M998" s="80">
        <v>5</v>
      </c>
      <c r="N998" s="80">
        <v>7.5</v>
      </c>
      <c r="O998" s="80" t="s">
        <v>384</v>
      </c>
      <c r="P998" s="80" t="s">
        <v>1844</v>
      </c>
      <c r="Q998" s="80" t="s">
        <v>636</v>
      </c>
      <c r="R998" s="85">
        <f t="shared" si="195"/>
        <v>163872</v>
      </c>
      <c r="S998" s="85">
        <f t="shared" si="196"/>
        <v>8193.6</v>
      </c>
      <c r="T998" s="85">
        <f t="shared" si="197"/>
        <v>155678.39999999999</v>
      </c>
      <c r="U998" s="80">
        <f t="shared" si="198"/>
        <v>11675.88</v>
      </c>
      <c r="V998" s="85">
        <f t="shared" si="199"/>
        <v>167354.28</v>
      </c>
      <c r="W998" s="81">
        <v>7.4999999999999997E-2</v>
      </c>
      <c r="X998" s="85">
        <f t="shared" si="207"/>
        <v>11675.88</v>
      </c>
      <c r="Y998" s="80">
        <v>2000</v>
      </c>
      <c r="Z998" s="85">
        <f t="shared" si="205"/>
        <v>169354.28</v>
      </c>
      <c r="AA998" s="80" t="str" cm="1">
        <f t="array" ref="AA998">_xlfn.IFS(V998&gt;=150000,"High Cost",V998&gt;=0,"Normal Cost")</f>
        <v>High Cost</v>
      </c>
      <c r="AB998" s="85">
        <f t="shared" si="200"/>
        <v>16735.428</v>
      </c>
      <c r="AC998" s="84">
        <f t="shared" si="201"/>
        <v>150618.85200000001</v>
      </c>
      <c r="AD998" s="80" t="str" cm="1">
        <f t="array" ref="AD998">_xlfn.IFS(E998&gt;=60,"Senior ",E998&gt;=18,"Adult",E998&gt;=0,"Child")</f>
        <v>Adult</v>
      </c>
      <c r="AE998" s="80" t="str">
        <f t="shared" si="202"/>
        <v>June</v>
      </c>
      <c r="AF998" s="80" t="str">
        <f t="shared" si="203"/>
        <v>00997</v>
      </c>
      <c r="AG998" s="80" t="str">
        <f t="shared" si="204"/>
        <v>Ifeanyi-Male</v>
      </c>
      <c r="AH998" s="85">
        <f t="shared" si="206"/>
        <v>112153.55602395827</v>
      </c>
    </row>
    <row r="999" spans="1:34" x14ac:dyDescent="0.3">
      <c r="A999" s="83">
        <v>45864</v>
      </c>
      <c r="B999" s="80" t="s">
        <v>2872</v>
      </c>
      <c r="C999" s="80" t="s">
        <v>1880</v>
      </c>
      <c r="D999" s="80" t="s">
        <v>1831</v>
      </c>
      <c r="E999" s="80">
        <v>58</v>
      </c>
      <c r="F999" s="80" t="s">
        <v>1872</v>
      </c>
      <c r="G999" s="80" t="s">
        <v>1873</v>
      </c>
      <c r="H999" s="80" t="s">
        <v>1874</v>
      </c>
      <c r="I999" s="80" t="s">
        <v>1835</v>
      </c>
      <c r="J999" s="80" t="s">
        <v>1848</v>
      </c>
      <c r="K999" s="80">
        <v>2</v>
      </c>
      <c r="L999" s="85">
        <v>21857</v>
      </c>
      <c r="M999" s="80">
        <v>0</v>
      </c>
      <c r="N999" s="80">
        <v>7.5</v>
      </c>
      <c r="O999" s="80" t="s">
        <v>392</v>
      </c>
      <c r="P999" s="80" t="s">
        <v>1852</v>
      </c>
      <c r="Q999" s="80" t="s">
        <v>665</v>
      </c>
      <c r="R999" s="85">
        <f t="shared" si="195"/>
        <v>43714</v>
      </c>
      <c r="S999" s="85">
        <f t="shared" si="196"/>
        <v>0</v>
      </c>
      <c r="T999" s="85">
        <f t="shared" si="197"/>
        <v>43714</v>
      </c>
      <c r="U999" s="80">
        <f t="shared" si="198"/>
        <v>3278.5499999999997</v>
      </c>
      <c r="V999" s="85">
        <f t="shared" si="199"/>
        <v>46992.55</v>
      </c>
      <c r="W999" s="81">
        <v>7.4999999999999997E-2</v>
      </c>
      <c r="X999" s="85">
        <f t="shared" si="207"/>
        <v>3278.5499999999997</v>
      </c>
      <c r="Y999" s="80">
        <v>2000</v>
      </c>
      <c r="Z999" s="85">
        <f t="shared" si="205"/>
        <v>48992.55</v>
      </c>
      <c r="AA999" s="80" t="str" cm="1">
        <f t="array" ref="AA999">_xlfn.IFS(V999&gt;=150000,"High Cost",V999&gt;=0,"Normal Cost")</f>
        <v>Normal Cost</v>
      </c>
      <c r="AB999" s="85">
        <f t="shared" si="200"/>
        <v>0</v>
      </c>
      <c r="AC999" s="84">
        <f t="shared" si="201"/>
        <v>46992.55</v>
      </c>
      <c r="AD999" s="80" t="str" cm="1">
        <f t="array" ref="AD999">_xlfn.IFS(E999&gt;=60,"Senior ",E999&gt;=18,"Adult",E999&gt;=0,"Child")</f>
        <v>Adult</v>
      </c>
      <c r="AE999" s="80" t="str">
        <f t="shared" si="202"/>
        <v>July</v>
      </c>
      <c r="AF999" s="80" t="str">
        <f t="shared" si="203"/>
        <v>00998</v>
      </c>
      <c r="AG999" s="80" t="str">
        <f t="shared" si="204"/>
        <v>Daniel-Female</v>
      </c>
      <c r="AH999" s="85">
        <f t="shared" si="206"/>
        <v>112153.55602395827</v>
      </c>
    </row>
    <row r="1000" spans="1:34" x14ac:dyDescent="0.3">
      <c r="A1000" s="83">
        <v>45857</v>
      </c>
      <c r="B1000" s="80" t="s">
        <v>2873</v>
      </c>
      <c r="C1000" s="80" t="s">
        <v>1863</v>
      </c>
      <c r="D1000" s="80" t="s">
        <v>1847</v>
      </c>
      <c r="E1000" s="80">
        <v>69</v>
      </c>
      <c r="F1000" s="80" t="s">
        <v>1840</v>
      </c>
      <c r="G1000" s="80" t="s">
        <v>1841</v>
      </c>
      <c r="H1000" s="80" t="s">
        <v>1842</v>
      </c>
      <c r="I1000" s="80" t="s">
        <v>1851</v>
      </c>
      <c r="J1000" s="80" t="s">
        <v>1836</v>
      </c>
      <c r="K1000" s="80">
        <v>1</v>
      </c>
      <c r="L1000" s="85">
        <v>44496</v>
      </c>
      <c r="M1000" s="80">
        <v>5</v>
      </c>
      <c r="N1000" s="80">
        <v>7.5</v>
      </c>
      <c r="O1000" s="80" t="s">
        <v>384</v>
      </c>
      <c r="P1000" s="80" t="s">
        <v>1844</v>
      </c>
      <c r="Q1000" s="80" t="s">
        <v>636</v>
      </c>
      <c r="R1000" s="85">
        <f t="shared" si="195"/>
        <v>44496</v>
      </c>
      <c r="S1000" s="85">
        <f t="shared" si="196"/>
        <v>2224.8000000000002</v>
      </c>
      <c r="T1000" s="85">
        <f t="shared" si="197"/>
        <v>42271.199999999997</v>
      </c>
      <c r="U1000" s="80">
        <f t="shared" si="198"/>
        <v>3170.3399999999997</v>
      </c>
      <c r="V1000" s="85">
        <f t="shared" si="199"/>
        <v>45441.539999999994</v>
      </c>
      <c r="W1000" s="81">
        <v>7.4999999999999997E-2</v>
      </c>
      <c r="X1000" s="85">
        <f t="shared" si="207"/>
        <v>3170.3399999999997</v>
      </c>
      <c r="Y1000" s="80">
        <v>2000</v>
      </c>
      <c r="Z1000" s="85">
        <f t="shared" si="205"/>
        <v>47441.539999999994</v>
      </c>
      <c r="AA1000" s="80" t="str" cm="1">
        <f t="array" ref="AA1000">_xlfn.IFS(V1000&gt;=150000,"High Cost",V1000&gt;=0,"Normal Cost")</f>
        <v>Normal Cost</v>
      </c>
      <c r="AB1000" s="85">
        <f t="shared" si="200"/>
        <v>4544.1539999999995</v>
      </c>
      <c r="AC1000" s="84">
        <f t="shared" si="201"/>
        <v>40897.385999999991</v>
      </c>
      <c r="AD1000" s="80" t="str" cm="1">
        <f t="array" ref="AD1000">_xlfn.IFS(E1000&gt;=60,"Senior ",E1000&gt;=18,"Adult",E1000&gt;=0,"Child")</f>
        <v xml:space="preserve">Senior </v>
      </c>
      <c r="AE1000" s="80" t="str">
        <f t="shared" si="202"/>
        <v>July</v>
      </c>
      <c r="AF1000" s="80" t="str">
        <f t="shared" si="203"/>
        <v>00999</v>
      </c>
      <c r="AG1000" s="80" t="str">
        <f t="shared" si="204"/>
        <v>Esther-Male</v>
      </c>
      <c r="AH1000" s="85">
        <f t="shared" si="206"/>
        <v>112153.55602395827</v>
      </c>
    </row>
    <row r="1001" spans="1:34" x14ac:dyDescent="0.3">
      <c r="A1001" s="83">
        <v>45858</v>
      </c>
      <c r="B1001" s="80" t="s">
        <v>2874</v>
      </c>
      <c r="C1001" s="80" t="s">
        <v>1877</v>
      </c>
      <c r="D1001" s="80" t="s">
        <v>1847</v>
      </c>
      <c r="E1001" s="80">
        <v>57</v>
      </c>
      <c r="F1001" s="80" t="s">
        <v>1832</v>
      </c>
      <c r="G1001" s="80" t="s">
        <v>1860</v>
      </c>
      <c r="H1001" s="80" t="s">
        <v>1834</v>
      </c>
      <c r="I1001" s="80" t="s">
        <v>1861</v>
      </c>
      <c r="J1001" s="80" t="s">
        <v>1836</v>
      </c>
      <c r="K1001" s="80">
        <v>1</v>
      </c>
      <c r="L1001" s="85">
        <v>74905</v>
      </c>
      <c r="M1001" s="80">
        <v>5</v>
      </c>
      <c r="N1001" s="80">
        <v>7.5</v>
      </c>
      <c r="O1001" s="80" t="s">
        <v>392</v>
      </c>
      <c r="P1001" s="80" t="s">
        <v>1844</v>
      </c>
      <c r="Q1001" s="80" t="s">
        <v>636</v>
      </c>
      <c r="R1001" s="85">
        <f t="shared" si="195"/>
        <v>74905</v>
      </c>
      <c r="S1001" s="85">
        <f t="shared" si="196"/>
        <v>3745.25</v>
      </c>
      <c r="T1001" s="85">
        <f t="shared" si="197"/>
        <v>71159.75</v>
      </c>
      <c r="U1001" s="80">
        <f t="shared" si="198"/>
        <v>5336.9812499999998</v>
      </c>
      <c r="V1001" s="85">
        <f t="shared" si="199"/>
        <v>76496.731249999997</v>
      </c>
      <c r="W1001" s="81">
        <v>7.4999999999999997E-2</v>
      </c>
      <c r="X1001" s="85">
        <f t="shared" si="207"/>
        <v>5336.9812499999998</v>
      </c>
      <c r="Y1001" s="80">
        <v>2000</v>
      </c>
      <c r="Z1001" s="85">
        <f t="shared" si="205"/>
        <v>78496.731249999997</v>
      </c>
      <c r="AA1001" s="80" t="str" cm="1">
        <f t="array" ref="AA1001">_xlfn.IFS(V1001&gt;=150000,"High Cost",V1001&gt;=0,"Normal Cost")</f>
        <v>Normal Cost</v>
      </c>
      <c r="AB1001" s="85">
        <f t="shared" si="200"/>
        <v>7649.6731250000003</v>
      </c>
      <c r="AC1001" s="84">
        <f t="shared" si="201"/>
        <v>68847.058124999996</v>
      </c>
      <c r="AD1001" s="80" t="str" cm="1">
        <f t="array" ref="AD1001">_xlfn.IFS(E1001&gt;=60,"Senior ",E1001&gt;=18,"Adult",E1001&gt;=0,"Child")</f>
        <v>Adult</v>
      </c>
      <c r="AE1001" s="80" t="str">
        <f t="shared" si="202"/>
        <v>July</v>
      </c>
      <c r="AF1001" s="80" t="str">
        <f t="shared" si="203"/>
        <v>01000</v>
      </c>
      <c r="AG1001" s="80" t="str">
        <f t="shared" si="204"/>
        <v>Chiamaka-Male</v>
      </c>
      <c r="AH1001" s="85">
        <f t="shared" si="206"/>
        <v>112153.55602395827</v>
      </c>
    </row>
    <row r="1002" spans="1:34" x14ac:dyDescent="0.3">
      <c r="A1002" s="83">
        <v>45814</v>
      </c>
      <c r="B1002" s="80" t="s">
        <v>2875</v>
      </c>
      <c r="C1002" s="80" t="s">
        <v>1877</v>
      </c>
      <c r="D1002" s="80" t="s">
        <v>1831</v>
      </c>
      <c r="E1002" s="80">
        <v>59</v>
      </c>
      <c r="F1002" s="80" t="s">
        <v>1872</v>
      </c>
      <c r="G1002" s="80" t="s">
        <v>1886</v>
      </c>
      <c r="H1002" s="80" t="s">
        <v>1887</v>
      </c>
      <c r="I1002" s="80" t="s">
        <v>1851</v>
      </c>
      <c r="J1002" s="80" t="s">
        <v>1848</v>
      </c>
      <c r="K1002" s="80">
        <v>1</v>
      </c>
      <c r="L1002" s="85">
        <v>30348</v>
      </c>
      <c r="M1002" s="80">
        <v>15</v>
      </c>
      <c r="N1002" s="80">
        <v>7.5</v>
      </c>
      <c r="O1002" s="80" t="s">
        <v>384</v>
      </c>
      <c r="P1002" s="80" t="s">
        <v>1837</v>
      </c>
      <c r="Q1002" s="80" t="s">
        <v>665</v>
      </c>
      <c r="R1002" s="85">
        <f t="shared" si="195"/>
        <v>30348</v>
      </c>
      <c r="S1002" s="85">
        <f t="shared" si="196"/>
        <v>4552.2</v>
      </c>
      <c r="T1002" s="85">
        <f t="shared" si="197"/>
        <v>25795.8</v>
      </c>
      <c r="U1002" s="80">
        <f t="shared" si="198"/>
        <v>1934.6849999999999</v>
      </c>
      <c r="V1002" s="85">
        <f t="shared" si="199"/>
        <v>27730.485000000001</v>
      </c>
      <c r="W1002" s="81">
        <v>7.4999999999999997E-2</v>
      </c>
      <c r="X1002" s="85">
        <f t="shared" si="207"/>
        <v>1934.6849999999999</v>
      </c>
      <c r="Y1002" s="80">
        <v>2000</v>
      </c>
      <c r="Z1002" s="85">
        <f t="shared" si="205"/>
        <v>29730.485000000001</v>
      </c>
      <c r="AA1002" s="80" t="str" cm="1">
        <f t="array" ref="AA1002">_xlfn.IFS(V1002&gt;=150000,"High Cost",V1002&gt;=0,"Normal Cost")</f>
        <v>Normal Cost</v>
      </c>
      <c r="AB1002" s="85">
        <f t="shared" si="200"/>
        <v>0</v>
      </c>
      <c r="AC1002" s="84">
        <f t="shared" si="201"/>
        <v>27730.485000000001</v>
      </c>
      <c r="AD1002" s="80" t="str" cm="1">
        <f t="array" ref="AD1002">_xlfn.IFS(E1002&gt;=60,"Senior ",E1002&gt;=18,"Adult",E1002&gt;=0,"Child")</f>
        <v>Adult</v>
      </c>
      <c r="AE1002" s="80" t="str">
        <f t="shared" si="202"/>
        <v>June</v>
      </c>
      <c r="AF1002" s="80" t="str">
        <f t="shared" si="203"/>
        <v>01001</v>
      </c>
      <c r="AG1002" s="80" t="str">
        <f t="shared" si="204"/>
        <v>Chiamaka-Female</v>
      </c>
      <c r="AH1002" s="85">
        <f t="shared" si="206"/>
        <v>112153.55602395827</v>
      </c>
    </row>
    <row r="1003" spans="1:34" x14ac:dyDescent="0.3">
      <c r="A1003" s="83">
        <v>45853</v>
      </c>
      <c r="B1003" s="80" t="s">
        <v>2876</v>
      </c>
      <c r="C1003" s="80" t="s">
        <v>1846</v>
      </c>
      <c r="D1003" s="80" t="s">
        <v>1847</v>
      </c>
      <c r="E1003" s="80">
        <v>18</v>
      </c>
      <c r="F1003" s="80" t="s">
        <v>1840</v>
      </c>
      <c r="G1003" s="80" t="s">
        <v>1841</v>
      </c>
      <c r="H1003" s="80" t="s">
        <v>1842</v>
      </c>
      <c r="I1003" s="80" t="s">
        <v>1851</v>
      </c>
      <c r="J1003" s="80" t="s">
        <v>1836</v>
      </c>
      <c r="K1003" s="80">
        <v>4</v>
      </c>
      <c r="L1003" s="85">
        <v>15806</v>
      </c>
      <c r="M1003" s="80">
        <v>15</v>
      </c>
      <c r="N1003" s="80">
        <v>7.5</v>
      </c>
      <c r="O1003" s="80" t="s">
        <v>392</v>
      </c>
      <c r="P1003" s="80" t="s">
        <v>1837</v>
      </c>
      <c r="Q1003" s="80" t="s">
        <v>636</v>
      </c>
      <c r="R1003" s="85">
        <f t="shared" si="195"/>
        <v>63224</v>
      </c>
      <c r="S1003" s="85">
        <f t="shared" si="196"/>
        <v>9483.6</v>
      </c>
      <c r="T1003" s="85">
        <f t="shared" si="197"/>
        <v>53740.4</v>
      </c>
      <c r="U1003" s="80">
        <f t="shared" si="198"/>
        <v>4030.5299999999997</v>
      </c>
      <c r="V1003" s="85">
        <f t="shared" si="199"/>
        <v>57770.93</v>
      </c>
      <c r="W1003" s="81">
        <v>7.4999999999999997E-2</v>
      </c>
      <c r="X1003" s="85">
        <f t="shared" si="207"/>
        <v>4030.5299999999997</v>
      </c>
      <c r="Y1003" s="80">
        <v>2000</v>
      </c>
      <c r="Z1003" s="85">
        <f t="shared" si="205"/>
        <v>59770.93</v>
      </c>
      <c r="AA1003" s="80" t="str" cm="1">
        <f t="array" ref="AA1003">_xlfn.IFS(V1003&gt;=150000,"High Cost",V1003&gt;=0,"Normal Cost")</f>
        <v>Normal Cost</v>
      </c>
      <c r="AB1003" s="85">
        <f t="shared" si="200"/>
        <v>0</v>
      </c>
      <c r="AC1003" s="84">
        <f t="shared" si="201"/>
        <v>57770.93</v>
      </c>
      <c r="AD1003" s="80" t="str" cm="1">
        <f t="array" ref="AD1003">_xlfn.IFS(E1003&gt;=60,"Senior ",E1003&gt;=18,"Adult",E1003&gt;=0,"Child")</f>
        <v>Adult</v>
      </c>
      <c r="AE1003" s="80" t="str">
        <f t="shared" si="202"/>
        <v>July</v>
      </c>
      <c r="AF1003" s="80" t="str">
        <f t="shared" si="203"/>
        <v>01002</v>
      </c>
      <c r="AG1003" s="80" t="str">
        <f t="shared" si="204"/>
        <v>Hauwa-Male</v>
      </c>
      <c r="AH1003" s="85">
        <f t="shared" si="206"/>
        <v>112153.55602395827</v>
      </c>
    </row>
    <row r="1004" spans="1:34" x14ac:dyDescent="0.3">
      <c r="A1004" s="83">
        <v>45842</v>
      </c>
      <c r="B1004" s="80" t="s">
        <v>2877</v>
      </c>
      <c r="C1004" s="80" t="s">
        <v>1884</v>
      </c>
      <c r="D1004" s="80" t="s">
        <v>1847</v>
      </c>
      <c r="E1004" s="80">
        <v>48</v>
      </c>
      <c r="F1004" s="80" t="s">
        <v>1864</v>
      </c>
      <c r="G1004" s="80" t="s">
        <v>1868</v>
      </c>
      <c r="H1004" s="80" t="s">
        <v>1869</v>
      </c>
      <c r="I1004" s="80" t="s">
        <v>1866</v>
      </c>
      <c r="J1004" s="80" t="s">
        <v>1858</v>
      </c>
      <c r="K1004" s="80">
        <v>3</v>
      </c>
      <c r="L1004" s="85">
        <v>33912</v>
      </c>
      <c r="M1004" s="80">
        <v>15</v>
      </c>
      <c r="N1004" s="80">
        <v>7.5</v>
      </c>
      <c r="O1004" s="80" t="s">
        <v>392</v>
      </c>
      <c r="P1004" s="80" t="s">
        <v>1852</v>
      </c>
      <c r="Q1004" s="80" t="s">
        <v>649</v>
      </c>
      <c r="R1004" s="85">
        <f t="shared" si="195"/>
        <v>101736</v>
      </c>
      <c r="S1004" s="85">
        <f t="shared" si="196"/>
        <v>15260.4</v>
      </c>
      <c r="T1004" s="85">
        <f t="shared" si="197"/>
        <v>86475.6</v>
      </c>
      <c r="U1004" s="80">
        <f t="shared" si="198"/>
        <v>6485.67</v>
      </c>
      <c r="V1004" s="85">
        <f t="shared" si="199"/>
        <v>92961.27</v>
      </c>
      <c r="W1004" s="81">
        <v>7.4999999999999997E-2</v>
      </c>
      <c r="X1004" s="85">
        <f t="shared" si="207"/>
        <v>6485.67</v>
      </c>
      <c r="Y1004" s="80">
        <v>2000</v>
      </c>
      <c r="Z1004" s="85">
        <f t="shared" si="205"/>
        <v>94961.27</v>
      </c>
      <c r="AA1004" s="80" t="str" cm="1">
        <f t="array" ref="AA1004">_xlfn.IFS(V1004&gt;=150000,"High Cost",V1004&gt;=0,"Normal Cost")</f>
        <v>Normal Cost</v>
      </c>
      <c r="AB1004" s="85">
        <f t="shared" si="200"/>
        <v>0</v>
      </c>
      <c r="AC1004" s="84">
        <f t="shared" si="201"/>
        <v>92961.27</v>
      </c>
      <c r="AD1004" s="80" t="str" cm="1">
        <f t="array" ref="AD1004">_xlfn.IFS(E1004&gt;=60,"Senior ",E1004&gt;=18,"Adult",E1004&gt;=0,"Child")</f>
        <v>Adult</v>
      </c>
      <c r="AE1004" s="80" t="str">
        <f t="shared" si="202"/>
        <v>July</v>
      </c>
      <c r="AF1004" s="80" t="str">
        <f t="shared" si="203"/>
        <v>01003</v>
      </c>
      <c r="AG1004" s="80" t="str">
        <f t="shared" si="204"/>
        <v>Kabir-Male</v>
      </c>
      <c r="AH1004" s="85">
        <f t="shared" si="206"/>
        <v>112153.55602395827</v>
      </c>
    </row>
    <row r="1005" spans="1:34" x14ac:dyDescent="0.3">
      <c r="A1005" s="83">
        <v>45858</v>
      </c>
      <c r="B1005" s="80" t="s">
        <v>2878</v>
      </c>
      <c r="C1005" s="80" t="s">
        <v>1882</v>
      </c>
      <c r="D1005" s="80" t="s">
        <v>1847</v>
      </c>
      <c r="E1005" s="80">
        <v>44</v>
      </c>
      <c r="F1005" s="80" t="s">
        <v>1864</v>
      </c>
      <c r="G1005" s="80" t="s">
        <v>1865</v>
      </c>
      <c r="H1005" s="80" t="s">
        <v>1842</v>
      </c>
      <c r="I1005" s="80" t="s">
        <v>1843</v>
      </c>
      <c r="J1005" s="80" t="s">
        <v>1858</v>
      </c>
      <c r="K1005" s="80">
        <v>5</v>
      </c>
      <c r="L1005" s="85">
        <v>46745</v>
      </c>
      <c r="M1005" s="80">
        <v>5</v>
      </c>
      <c r="N1005" s="80">
        <v>7.5</v>
      </c>
      <c r="O1005" s="80" t="s">
        <v>392</v>
      </c>
      <c r="P1005" s="80" t="s">
        <v>1852</v>
      </c>
      <c r="Q1005" s="80" t="s">
        <v>649</v>
      </c>
      <c r="R1005" s="85">
        <f t="shared" si="195"/>
        <v>233725</v>
      </c>
      <c r="S1005" s="85">
        <f t="shared" si="196"/>
        <v>11686.25</v>
      </c>
      <c r="T1005" s="85">
        <f t="shared" si="197"/>
        <v>222038.75</v>
      </c>
      <c r="U1005" s="80">
        <f t="shared" si="198"/>
        <v>16652.90625</v>
      </c>
      <c r="V1005" s="85">
        <f t="shared" si="199"/>
        <v>238691.65625</v>
      </c>
      <c r="W1005" s="81">
        <v>7.4999999999999997E-2</v>
      </c>
      <c r="X1005" s="85">
        <f t="shared" si="207"/>
        <v>16652.90625</v>
      </c>
      <c r="Y1005" s="80">
        <v>2000</v>
      </c>
      <c r="Z1005" s="85">
        <f t="shared" si="205"/>
        <v>240691.65625</v>
      </c>
      <c r="AA1005" s="80" t="str" cm="1">
        <f t="array" ref="AA1005">_xlfn.IFS(V1005&gt;=150000,"High Cost",V1005&gt;=0,"Normal Cost")</f>
        <v>High Cost</v>
      </c>
      <c r="AB1005" s="85">
        <f t="shared" si="200"/>
        <v>0</v>
      </c>
      <c r="AC1005" s="84">
        <f t="shared" si="201"/>
        <v>238691.65625</v>
      </c>
      <c r="AD1005" s="80" t="str" cm="1">
        <f t="array" ref="AD1005">_xlfn.IFS(E1005&gt;=60,"Senior ",E1005&gt;=18,"Adult",E1005&gt;=0,"Child")</f>
        <v>Adult</v>
      </c>
      <c r="AE1005" s="80" t="str">
        <f t="shared" si="202"/>
        <v>July</v>
      </c>
      <c r="AF1005" s="80" t="str">
        <f t="shared" si="203"/>
        <v>01004</v>
      </c>
      <c r="AG1005" s="80" t="str">
        <f t="shared" si="204"/>
        <v>Ifeanyi-Male</v>
      </c>
      <c r="AH1005" s="85">
        <f t="shared" si="206"/>
        <v>112153.55602395827</v>
      </c>
    </row>
    <row r="1006" spans="1:34" x14ac:dyDescent="0.3">
      <c r="A1006" s="83">
        <v>45842</v>
      </c>
      <c r="B1006" s="80" t="s">
        <v>2879</v>
      </c>
      <c r="C1006" s="80" t="s">
        <v>1882</v>
      </c>
      <c r="D1006" s="80" t="s">
        <v>1831</v>
      </c>
      <c r="E1006" s="80">
        <v>7</v>
      </c>
      <c r="F1006" s="80" t="s">
        <v>1864</v>
      </c>
      <c r="G1006" s="80" t="s">
        <v>1865</v>
      </c>
      <c r="H1006" s="80" t="s">
        <v>1842</v>
      </c>
      <c r="I1006" s="80" t="s">
        <v>1861</v>
      </c>
      <c r="J1006" s="80" t="s">
        <v>1836</v>
      </c>
      <c r="K1006" s="80">
        <v>3</v>
      </c>
      <c r="L1006" s="85">
        <v>36158</v>
      </c>
      <c r="M1006" s="80">
        <v>10</v>
      </c>
      <c r="N1006" s="80">
        <v>7.5</v>
      </c>
      <c r="O1006" s="80" t="s">
        <v>372</v>
      </c>
      <c r="P1006" s="80" t="s">
        <v>1837</v>
      </c>
      <c r="Q1006" s="80" t="s">
        <v>665</v>
      </c>
      <c r="R1006" s="85">
        <f t="shared" si="195"/>
        <v>108474</v>
      </c>
      <c r="S1006" s="85">
        <f t="shared" si="196"/>
        <v>10847.400000000001</v>
      </c>
      <c r="T1006" s="85">
        <f t="shared" si="197"/>
        <v>97626.6</v>
      </c>
      <c r="U1006" s="80">
        <f t="shared" si="198"/>
        <v>7321.9949999999999</v>
      </c>
      <c r="V1006" s="85">
        <f t="shared" si="199"/>
        <v>104948.595</v>
      </c>
      <c r="W1006" s="81">
        <v>7.4999999999999997E-2</v>
      </c>
      <c r="X1006" s="85">
        <f t="shared" si="207"/>
        <v>7321.9949999999999</v>
      </c>
      <c r="Y1006" s="80">
        <v>2000</v>
      </c>
      <c r="Z1006" s="85">
        <f t="shared" si="205"/>
        <v>106948.595</v>
      </c>
      <c r="AA1006" s="80" t="str" cm="1">
        <f t="array" ref="AA1006">_xlfn.IFS(V1006&gt;=150000,"High Cost",V1006&gt;=0,"Normal Cost")</f>
        <v>Normal Cost</v>
      </c>
      <c r="AB1006" s="85">
        <f t="shared" si="200"/>
        <v>0</v>
      </c>
      <c r="AC1006" s="84">
        <f t="shared" si="201"/>
        <v>104948.595</v>
      </c>
      <c r="AD1006" s="80" t="str" cm="1">
        <f t="array" ref="AD1006">_xlfn.IFS(E1006&gt;=60,"Senior ",E1006&gt;=18,"Adult",E1006&gt;=0,"Child")</f>
        <v>Child</v>
      </c>
      <c r="AE1006" s="80" t="str">
        <f t="shared" si="202"/>
        <v>July</v>
      </c>
      <c r="AF1006" s="80" t="str">
        <f t="shared" si="203"/>
        <v>01005</v>
      </c>
      <c r="AG1006" s="80" t="str">
        <f t="shared" si="204"/>
        <v>Ifeanyi-Female</v>
      </c>
      <c r="AH1006" s="85">
        <f t="shared" si="206"/>
        <v>112153.55602395827</v>
      </c>
    </row>
    <row r="1007" spans="1:34" x14ac:dyDescent="0.3">
      <c r="A1007" s="83">
        <v>45844</v>
      </c>
      <c r="B1007" s="80" t="s">
        <v>2880</v>
      </c>
      <c r="C1007" s="80" t="s">
        <v>1882</v>
      </c>
      <c r="D1007" s="80" t="s">
        <v>1831</v>
      </c>
      <c r="E1007" s="80">
        <v>24</v>
      </c>
      <c r="F1007" s="80" t="s">
        <v>1840</v>
      </c>
      <c r="G1007" s="80" t="s">
        <v>1890</v>
      </c>
      <c r="H1007" s="80" t="s">
        <v>1891</v>
      </c>
      <c r="I1007" s="80" t="s">
        <v>1843</v>
      </c>
      <c r="J1007" s="80" t="s">
        <v>1836</v>
      </c>
      <c r="K1007" s="80">
        <v>1</v>
      </c>
      <c r="L1007" s="85">
        <v>16406</v>
      </c>
      <c r="M1007" s="80">
        <v>10</v>
      </c>
      <c r="N1007" s="80">
        <v>7.5</v>
      </c>
      <c r="O1007" s="80" t="s">
        <v>392</v>
      </c>
      <c r="P1007" s="80" t="s">
        <v>1837</v>
      </c>
      <c r="Q1007" s="80" t="s">
        <v>636</v>
      </c>
      <c r="R1007" s="85">
        <f t="shared" si="195"/>
        <v>16406</v>
      </c>
      <c r="S1007" s="85">
        <f t="shared" si="196"/>
        <v>1640.6000000000001</v>
      </c>
      <c r="T1007" s="85">
        <f t="shared" si="197"/>
        <v>14765.4</v>
      </c>
      <c r="U1007" s="80">
        <f t="shared" si="198"/>
        <v>1107.405</v>
      </c>
      <c r="V1007" s="85">
        <f t="shared" si="199"/>
        <v>15872.805</v>
      </c>
      <c r="W1007" s="81">
        <v>7.4999999999999997E-2</v>
      </c>
      <c r="X1007" s="85">
        <f t="shared" si="207"/>
        <v>1107.405</v>
      </c>
      <c r="Y1007" s="80">
        <v>2000</v>
      </c>
      <c r="Z1007" s="85">
        <f t="shared" si="205"/>
        <v>17872.805</v>
      </c>
      <c r="AA1007" s="80" t="str" cm="1">
        <f t="array" ref="AA1007">_xlfn.IFS(V1007&gt;=150000,"High Cost",V1007&gt;=0,"Normal Cost")</f>
        <v>Normal Cost</v>
      </c>
      <c r="AB1007" s="85">
        <f t="shared" si="200"/>
        <v>0</v>
      </c>
      <c r="AC1007" s="84">
        <f t="shared" si="201"/>
        <v>15872.805</v>
      </c>
      <c r="AD1007" s="80" t="str" cm="1">
        <f t="array" ref="AD1007">_xlfn.IFS(E1007&gt;=60,"Senior ",E1007&gt;=18,"Adult",E1007&gt;=0,"Child")</f>
        <v>Adult</v>
      </c>
      <c r="AE1007" s="80" t="str">
        <f t="shared" si="202"/>
        <v>July</v>
      </c>
      <c r="AF1007" s="80" t="str">
        <f t="shared" si="203"/>
        <v>01006</v>
      </c>
      <c r="AG1007" s="80" t="str">
        <f t="shared" si="204"/>
        <v>Ifeanyi-Female</v>
      </c>
      <c r="AH1007" s="85">
        <f t="shared" si="206"/>
        <v>112153.55602395827</v>
      </c>
    </row>
    <row r="1008" spans="1:34" x14ac:dyDescent="0.3">
      <c r="A1008" s="83">
        <v>45854</v>
      </c>
      <c r="B1008" s="80" t="s">
        <v>2881</v>
      </c>
      <c r="C1008" s="80" t="s">
        <v>1871</v>
      </c>
      <c r="D1008" s="80" t="s">
        <v>1847</v>
      </c>
      <c r="E1008" s="80">
        <v>3</v>
      </c>
      <c r="F1008" s="80" t="s">
        <v>1864</v>
      </c>
      <c r="G1008" s="80" t="s">
        <v>1868</v>
      </c>
      <c r="H1008" s="80" t="s">
        <v>1869</v>
      </c>
      <c r="I1008" s="80" t="s">
        <v>1851</v>
      </c>
      <c r="J1008" s="80" t="s">
        <v>1858</v>
      </c>
      <c r="K1008" s="80">
        <v>2</v>
      </c>
      <c r="L1008" s="85">
        <v>57133</v>
      </c>
      <c r="M1008" s="80">
        <v>15</v>
      </c>
      <c r="N1008" s="80">
        <v>7.5</v>
      </c>
      <c r="O1008" s="80" t="s">
        <v>384</v>
      </c>
      <c r="P1008" s="80" t="s">
        <v>1844</v>
      </c>
      <c r="Q1008" s="80" t="s">
        <v>636</v>
      </c>
      <c r="R1008" s="85">
        <f t="shared" si="195"/>
        <v>114266</v>
      </c>
      <c r="S1008" s="85">
        <f t="shared" si="196"/>
        <v>17139.899999999998</v>
      </c>
      <c r="T1008" s="85">
        <f t="shared" si="197"/>
        <v>97126.1</v>
      </c>
      <c r="U1008" s="80">
        <f t="shared" si="198"/>
        <v>7284.4575000000004</v>
      </c>
      <c r="V1008" s="85">
        <f t="shared" si="199"/>
        <v>104410.55750000001</v>
      </c>
      <c r="W1008" s="81">
        <v>7.4999999999999997E-2</v>
      </c>
      <c r="X1008" s="85">
        <f t="shared" si="207"/>
        <v>7284.4575000000004</v>
      </c>
      <c r="Y1008" s="80">
        <v>2000</v>
      </c>
      <c r="Z1008" s="85">
        <f t="shared" si="205"/>
        <v>106410.55750000001</v>
      </c>
      <c r="AA1008" s="80" t="str" cm="1">
        <f t="array" ref="AA1008">_xlfn.IFS(V1008&gt;=150000,"High Cost",V1008&gt;=0,"Normal Cost")</f>
        <v>Normal Cost</v>
      </c>
      <c r="AB1008" s="85">
        <f t="shared" si="200"/>
        <v>10441.055750000001</v>
      </c>
      <c r="AC1008" s="84">
        <f t="shared" si="201"/>
        <v>93969.50175000001</v>
      </c>
      <c r="AD1008" s="80" t="str" cm="1">
        <f t="array" ref="AD1008">_xlfn.IFS(E1008&gt;=60,"Senior ",E1008&gt;=18,"Adult",E1008&gt;=0,"Child")</f>
        <v>Child</v>
      </c>
      <c r="AE1008" s="80" t="str">
        <f t="shared" si="202"/>
        <v>July</v>
      </c>
      <c r="AF1008" s="80" t="str">
        <f t="shared" si="203"/>
        <v>01007</v>
      </c>
      <c r="AG1008" s="80" t="str">
        <f t="shared" si="204"/>
        <v>Farouk-Male</v>
      </c>
      <c r="AH1008" s="85">
        <f t="shared" si="206"/>
        <v>112153.55602395827</v>
      </c>
    </row>
    <row r="1009" spans="1:34" x14ac:dyDescent="0.3">
      <c r="A1009" s="83">
        <v>45815</v>
      </c>
      <c r="B1009" s="80" t="s">
        <v>2882</v>
      </c>
      <c r="C1009" s="80" t="s">
        <v>1871</v>
      </c>
      <c r="D1009" s="80" t="s">
        <v>1847</v>
      </c>
      <c r="E1009" s="80">
        <v>68</v>
      </c>
      <c r="F1009" s="80" t="s">
        <v>1832</v>
      </c>
      <c r="G1009" s="80" t="s">
        <v>1833</v>
      </c>
      <c r="H1009" s="80" t="s">
        <v>1834</v>
      </c>
      <c r="I1009" s="80" t="s">
        <v>1861</v>
      </c>
      <c r="J1009" s="80" t="s">
        <v>1836</v>
      </c>
      <c r="K1009" s="80">
        <v>4</v>
      </c>
      <c r="L1009" s="85">
        <v>25897</v>
      </c>
      <c r="M1009" s="80">
        <v>0</v>
      </c>
      <c r="N1009" s="80">
        <v>7.5</v>
      </c>
      <c r="O1009" s="80" t="s">
        <v>384</v>
      </c>
      <c r="P1009" s="80" t="s">
        <v>1852</v>
      </c>
      <c r="Q1009" s="80" t="s">
        <v>649</v>
      </c>
      <c r="R1009" s="85">
        <f t="shared" si="195"/>
        <v>103588</v>
      </c>
      <c r="S1009" s="85">
        <f t="shared" si="196"/>
        <v>0</v>
      </c>
      <c r="T1009" s="85">
        <f t="shared" si="197"/>
        <v>103588</v>
      </c>
      <c r="U1009" s="80">
        <f t="shared" si="198"/>
        <v>7769.0999999999995</v>
      </c>
      <c r="V1009" s="85">
        <f t="shared" si="199"/>
        <v>111357.1</v>
      </c>
      <c r="W1009" s="81">
        <v>7.4999999999999997E-2</v>
      </c>
      <c r="X1009" s="85">
        <f t="shared" si="207"/>
        <v>7769.0999999999995</v>
      </c>
      <c r="Y1009" s="80">
        <v>2000</v>
      </c>
      <c r="Z1009" s="85">
        <f t="shared" si="205"/>
        <v>113357.1</v>
      </c>
      <c r="AA1009" s="80" t="str" cm="1">
        <f t="array" ref="AA1009">_xlfn.IFS(V1009&gt;=150000,"High Cost",V1009&gt;=0,"Normal Cost")</f>
        <v>Normal Cost</v>
      </c>
      <c r="AB1009" s="85">
        <f t="shared" si="200"/>
        <v>0</v>
      </c>
      <c r="AC1009" s="84">
        <f t="shared" si="201"/>
        <v>111357.1</v>
      </c>
      <c r="AD1009" s="80" t="str" cm="1">
        <f t="array" ref="AD1009">_xlfn.IFS(E1009&gt;=60,"Senior ",E1009&gt;=18,"Adult",E1009&gt;=0,"Child")</f>
        <v xml:space="preserve">Senior </v>
      </c>
      <c r="AE1009" s="80" t="str">
        <f t="shared" si="202"/>
        <v>June</v>
      </c>
      <c r="AF1009" s="80" t="str">
        <f t="shared" si="203"/>
        <v>01008</v>
      </c>
      <c r="AG1009" s="80" t="str">
        <f t="shared" si="204"/>
        <v>Farouk-Male</v>
      </c>
      <c r="AH1009" s="85">
        <f t="shared" si="206"/>
        <v>112153.55602395827</v>
      </c>
    </row>
    <row r="1010" spans="1:34" x14ac:dyDescent="0.3">
      <c r="A1010" s="83">
        <v>45866</v>
      </c>
      <c r="B1010" s="80" t="s">
        <v>2883</v>
      </c>
      <c r="C1010" s="80" t="s">
        <v>1846</v>
      </c>
      <c r="D1010" s="80" t="s">
        <v>1847</v>
      </c>
      <c r="E1010" s="80">
        <v>79</v>
      </c>
      <c r="F1010" s="80" t="s">
        <v>1840</v>
      </c>
      <c r="G1010" s="80" t="s">
        <v>1890</v>
      </c>
      <c r="H1010" s="80" t="s">
        <v>1891</v>
      </c>
      <c r="I1010" s="80" t="s">
        <v>1835</v>
      </c>
      <c r="J1010" s="80" t="s">
        <v>1848</v>
      </c>
      <c r="K1010" s="80">
        <v>3</v>
      </c>
      <c r="L1010" s="85">
        <v>59214</v>
      </c>
      <c r="M1010" s="80">
        <v>5</v>
      </c>
      <c r="N1010" s="80">
        <v>7.5</v>
      </c>
      <c r="O1010" s="80" t="s">
        <v>384</v>
      </c>
      <c r="P1010" s="80" t="s">
        <v>1844</v>
      </c>
      <c r="Q1010" s="80" t="s">
        <v>649</v>
      </c>
      <c r="R1010" s="85">
        <f t="shared" si="195"/>
        <v>177642</v>
      </c>
      <c r="S1010" s="85">
        <f t="shared" si="196"/>
        <v>8882.1</v>
      </c>
      <c r="T1010" s="85">
        <f t="shared" si="197"/>
        <v>168759.9</v>
      </c>
      <c r="U1010" s="80">
        <f t="shared" si="198"/>
        <v>12656.992499999998</v>
      </c>
      <c r="V1010" s="85">
        <f t="shared" si="199"/>
        <v>181416.89249999999</v>
      </c>
      <c r="W1010" s="81">
        <v>7.4999999999999997E-2</v>
      </c>
      <c r="X1010" s="85">
        <f t="shared" si="207"/>
        <v>12656.992499999998</v>
      </c>
      <c r="Y1010" s="80">
        <v>2000</v>
      </c>
      <c r="Z1010" s="85">
        <f t="shared" si="205"/>
        <v>183416.89249999999</v>
      </c>
      <c r="AA1010" s="80" t="str" cm="1">
        <f t="array" ref="AA1010">_xlfn.IFS(V1010&gt;=150000,"High Cost",V1010&gt;=0,"Normal Cost")</f>
        <v>High Cost</v>
      </c>
      <c r="AB1010" s="85">
        <f t="shared" si="200"/>
        <v>18141.689249999999</v>
      </c>
      <c r="AC1010" s="84">
        <f t="shared" si="201"/>
        <v>163275.20324999999</v>
      </c>
      <c r="AD1010" s="80" t="str" cm="1">
        <f t="array" ref="AD1010">_xlfn.IFS(E1010&gt;=60,"Senior ",E1010&gt;=18,"Adult",E1010&gt;=0,"Child")</f>
        <v xml:space="preserve">Senior </v>
      </c>
      <c r="AE1010" s="80" t="str">
        <f t="shared" si="202"/>
        <v>July</v>
      </c>
      <c r="AF1010" s="80" t="str">
        <f t="shared" si="203"/>
        <v>01009</v>
      </c>
      <c r="AG1010" s="80" t="str">
        <f t="shared" si="204"/>
        <v>Hauwa-Male</v>
      </c>
      <c r="AH1010" s="85">
        <f t="shared" si="206"/>
        <v>112153.55602395827</v>
      </c>
    </row>
    <row r="1011" spans="1:34" x14ac:dyDescent="0.3">
      <c r="A1011" s="83">
        <v>45849</v>
      </c>
      <c r="B1011" s="80" t="s">
        <v>2884</v>
      </c>
      <c r="C1011" s="80" t="s">
        <v>1884</v>
      </c>
      <c r="D1011" s="80" t="s">
        <v>1831</v>
      </c>
      <c r="E1011" s="80">
        <v>71</v>
      </c>
      <c r="F1011" s="80" t="s">
        <v>1832</v>
      </c>
      <c r="G1011" s="80" t="s">
        <v>1833</v>
      </c>
      <c r="H1011" s="80" t="s">
        <v>1834</v>
      </c>
      <c r="I1011" s="80" t="s">
        <v>1835</v>
      </c>
      <c r="J1011" s="80" t="s">
        <v>1836</v>
      </c>
      <c r="K1011" s="80">
        <v>2</v>
      </c>
      <c r="L1011" s="85">
        <v>46806</v>
      </c>
      <c r="M1011" s="80">
        <v>15</v>
      </c>
      <c r="N1011" s="80">
        <v>7.5</v>
      </c>
      <c r="O1011" s="80" t="s">
        <v>384</v>
      </c>
      <c r="P1011" s="80" t="s">
        <v>1844</v>
      </c>
      <c r="Q1011" s="80" t="s">
        <v>665</v>
      </c>
      <c r="R1011" s="85">
        <f t="shared" si="195"/>
        <v>93612</v>
      </c>
      <c r="S1011" s="85">
        <f t="shared" si="196"/>
        <v>14041.8</v>
      </c>
      <c r="T1011" s="85">
        <f t="shared" si="197"/>
        <v>79570.2</v>
      </c>
      <c r="U1011" s="80">
        <f t="shared" si="198"/>
        <v>5967.7649999999994</v>
      </c>
      <c r="V1011" s="85">
        <f t="shared" si="199"/>
        <v>85537.964999999997</v>
      </c>
      <c r="W1011" s="81">
        <v>7.4999999999999997E-2</v>
      </c>
      <c r="X1011" s="85">
        <f t="shared" si="207"/>
        <v>5967.7649999999994</v>
      </c>
      <c r="Y1011" s="80">
        <v>2000</v>
      </c>
      <c r="Z1011" s="85">
        <f t="shared" si="205"/>
        <v>87537.964999999997</v>
      </c>
      <c r="AA1011" s="80" t="str" cm="1">
        <f t="array" ref="AA1011">_xlfn.IFS(V1011&gt;=150000,"High Cost",V1011&gt;=0,"Normal Cost")</f>
        <v>Normal Cost</v>
      </c>
      <c r="AB1011" s="85">
        <f t="shared" si="200"/>
        <v>8553.7965000000004</v>
      </c>
      <c r="AC1011" s="84">
        <f t="shared" si="201"/>
        <v>76984.1685</v>
      </c>
      <c r="AD1011" s="80" t="str" cm="1">
        <f t="array" ref="AD1011">_xlfn.IFS(E1011&gt;=60,"Senior ",E1011&gt;=18,"Adult",E1011&gt;=0,"Child")</f>
        <v xml:space="preserve">Senior </v>
      </c>
      <c r="AE1011" s="80" t="str">
        <f t="shared" si="202"/>
        <v>July</v>
      </c>
      <c r="AF1011" s="80" t="str">
        <f t="shared" si="203"/>
        <v>01010</v>
      </c>
      <c r="AG1011" s="80" t="str">
        <f t="shared" si="204"/>
        <v>Kabir-Female</v>
      </c>
      <c r="AH1011" s="85">
        <f t="shared" si="206"/>
        <v>112153.55602395827</v>
      </c>
    </row>
    <row r="1012" spans="1:34" x14ac:dyDescent="0.3">
      <c r="A1012" s="83">
        <v>45819</v>
      </c>
      <c r="B1012" s="80" t="s">
        <v>2885</v>
      </c>
      <c r="C1012" s="80" t="s">
        <v>1877</v>
      </c>
      <c r="D1012" s="80" t="s">
        <v>1831</v>
      </c>
      <c r="E1012" s="80">
        <v>38</v>
      </c>
      <c r="F1012" s="80" t="s">
        <v>1864</v>
      </c>
      <c r="G1012" s="80" t="s">
        <v>1868</v>
      </c>
      <c r="H1012" s="80" t="s">
        <v>1869</v>
      </c>
      <c r="I1012" s="80" t="s">
        <v>1861</v>
      </c>
      <c r="J1012" s="80" t="s">
        <v>1858</v>
      </c>
      <c r="K1012" s="80">
        <v>3</v>
      </c>
      <c r="L1012" s="85">
        <v>54002</v>
      </c>
      <c r="M1012" s="80">
        <v>15</v>
      </c>
      <c r="N1012" s="80">
        <v>7.5</v>
      </c>
      <c r="O1012" s="80" t="s">
        <v>372</v>
      </c>
      <c r="P1012" s="80" t="s">
        <v>1844</v>
      </c>
      <c r="Q1012" s="80" t="s">
        <v>636</v>
      </c>
      <c r="R1012" s="85">
        <f t="shared" si="195"/>
        <v>162006</v>
      </c>
      <c r="S1012" s="85">
        <f t="shared" si="196"/>
        <v>24300.899999999998</v>
      </c>
      <c r="T1012" s="85">
        <f t="shared" si="197"/>
        <v>137705.1</v>
      </c>
      <c r="U1012" s="80">
        <f t="shared" si="198"/>
        <v>10327.8825</v>
      </c>
      <c r="V1012" s="85">
        <f t="shared" si="199"/>
        <v>148032.98250000001</v>
      </c>
      <c r="W1012" s="81">
        <v>7.4999999999999997E-2</v>
      </c>
      <c r="X1012" s="85">
        <f t="shared" si="207"/>
        <v>10327.8825</v>
      </c>
      <c r="Y1012" s="80">
        <v>2000</v>
      </c>
      <c r="Z1012" s="85">
        <f t="shared" si="205"/>
        <v>150032.98250000001</v>
      </c>
      <c r="AA1012" s="80" t="str" cm="1">
        <f t="array" ref="AA1012">_xlfn.IFS(V1012&gt;=150000,"High Cost",V1012&gt;=0,"Normal Cost")</f>
        <v>Normal Cost</v>
      </c>
      <c r="AB1012" s="85">
        <f t="shared" si="200"/>
        <v>14803.298250000002</v>
      </c>
      <c r="AC1012" s="84">
        <f t="shared" si="201"/>
        <v>133229.68425000002</v>
      </c>
      <c r="AD1012" s="80" t="str" cm="1">
        <f t="array" ref="AD1012">_xlfn.IFS(E1012&gt;=60,"Senior ",E1012&gt;=18,"Adult",E1012&gt;=0,"Child")</f>
        <v>Adult</v>
      </c>
      <c r="AE1012" s="80" t="str">
        <f t="shared" si="202"/>
        <v>June</v>
      </c>
      <c r="AF1012" s="80" t="str">
        <f t="shared" si="203"/>
        <v>01011</v>
      </c>
      <c r="AG1012" s="80" t="str">
        <f t="shared" si="204"/>
        <v>Chiamaka-Female</v>
      </c>
      <c r="AH1012" s="85">
        <f t="shared" si="206"/>
        <v>112153.55602395827</v>
      </c>
    </row>
    <row r="1013" spans="1:34" x14ac:dyDescent="0.3">
      <c r="A1013" s="83">
        <v>45839</v>
      </c>
      <c r="B1013" s="80" t="s">
        <v>2886</v>
      </c>
      <c r="C1013" s="80" t="s">
        <v>106</v>
      </c>
      <c r="D1013" s="80" t="s">
        <v>1831</v>
      </c>
      <c r="E1013" s="80">
        <v>48</v>
      </c>
      <c r="F1013" s="80" t="s">
        <v>1832</v>
      </c>
      <c r="G1013" s="80" t="s">
        <v>1860</v>
      </c>
      <c r="H1013" s="80" t="s">
        <v>1834</v>
      </c>
      <c r="I1013" s="80" t="s">
        <v>1851</v>
      </c>
      <c r="J1013" s="80" t="s">
        <v>1848</v>
      </c>
      <c r="K1013" s="80">
        <v>3</v>
      </c>
      <c r="L1013" s="85">
        <v>71185</v>
      </c>
      <c r="M1013" s="80">
        <v>5</v>
      </c>
      <c r="N1013" s="80">
        <v>7.5</v>
      </c>
      <c r="O1013" s="80" t="s">
        <v>384</v>
      </c>
      <c r="P1013" s="80" t="s">
        <v>1844</v>
      </c>
      <c r="Q1013" s="80" t="s">
        <v>665</v>
      </c>
      <c r="R1013" s="85">
        <f t="shared" si="195"/>
        <v>213555</v>
      </c>
      <c r="S1013" s="85">
        <f t="shared" si="196"/>
        <v>10677.75</v>
      </c>
      <c r="T1013" s="85">
        <f t="shared" si="197"/>
        <v>202877.25</v>
      </c>
      <c r="U1013" s="80">
        <f t="shared" si="198"/>
        <v>15215.793749999999</v>
      </c>
      <c r="V1013" s="85">
        <f t="shared" si="199"/>
        <v>218093.04375000001</v>
      </c>
      <c r="W1013" s="81">
        <v>7.4999999999999997E-2</v>
      </c>
      <c r="X1013" s="85">
        <f t="shared" si="207"/>
        <v>15215.793749999999</v>
      </c>
      <c r="Y1013" s="80">
        <v>2000</v>
      </c>
      <c r="Z1013" s="85">
        <f t="shared" si="205"/>
        <v>220093.04375000001</v>
      </c>
      <c r="AA1013" s="80" t="str" cm="1">
        <f t="array" ref="AA1013">_xlfn.IFS(V1013&gt;=150000,"High Cost",V1013&gt;=0,"Normal Cost")</f>
        <v>High Cost</v>
      </c>
      <c r="AB1013" s="85">
        <f t="shared" si="200"/>
        <v>21809.304375000003</v>
      </c>
      <c r="AC1013" s="84">
        <f t="shared" si="201"/>
        <v>196283.739375</v>
      </c>
      <c r="AD1013" s="80" t="str" cm="1">
        <f t="array" ref="AD1013">_xlfn.IFS(E1013&gt;=60,"Senior ",E1013&gt;=18,"Adult",E1013&gt;=0,"Child")</f>
        <v>Adult</v>
      </c>
      <c r="AE1013" s="80" t="str">
        <f t="shared" si="202"/>
        <v>July</v>
      </c>
      <c r="AF1013" s="80" t="str">
        <f t="shared" si="203"/>
        <v>01012</v>
      </c>
      <c r="AG1013" s="80" t="str">
        <f t="shared" si="204"/>
        <v>Aisha-Female</v>
      </c>
      <c r="AH1013" s="85">
        <f t="shared" si="206"/>
        <v>112153.55602395827</v>
      </c>
    </row>
    <row r="1014" spans="1:34" x14ac:dyDescent="0.3">
      <c r="A1014" s="83">
        <v>45862</v>
      </c>
      <c r="B1014" s="80" t="s">
        <v>2887</v>
      </c>
      <c r="C1014" s="80" t="s">
        <v>1882</v>
      </c>
      <c r="D1014" s="80" t="s">
        <v>1847</v>
      </c>
      <c r="E1014" s="80">
        <v>31</v>
      </c>
      <c r="F1014" s="80" t="s">
        <v>1855</v>
      </c>
      <c r="G1014" s="80" t="s">
        <v>1878</v>
      </c>
      <c r="H1014" s="80" t="s">
        <v>1857</v>
      </c>
      <c r="I1014" s="80" t="s">
        <v>1851</v>
      </c>
      <c r="J1014" s="80" t="s">
        <v>1836</v>
      </c>
      <c r="K1014" s="80">
        <v>3</v>
      </c>
      <c r="L1014" s="85">
        <v>17571</v>
      </c>
      <c r="M1014" s="80">
        <v>10</v>
      </c>
      <c r="N1014" s="80">
        <v>7.5</v>
      </c>
      <c r="O1014" s="80" t="s">
        <v>372</v>
      </c>
      <c r="P1014" s="80" t="s">
        <v>1852</v>
      </c>
      <c r="Q1014" s="80" t="s">
        <v>649</v>
      </c>
      <c r="R1014" s="85">
        <f t="shared" si="195"/>
        <v>52713</v>
      </c>
      <c r="S1014" s="85">
        <f t="shared" si="196"/>
        <v>5271.3</v>
      </c>
      <c r="T1014" s="85">
        <f t="shared" si="197"/>
        <v>47441.7</v>
      </c>
      <c r="U1014" s="80">
        <f t="shared" si="198"/>
        <v>3558.1274999999996</v>
      </c>
      <c r="V1014" s="85">
        <f t="shared" si="199"/>
        <v>50999.827499999999</v>
      </c>
      <c r="W1014" s="81">
        <v>7.4999999999999997E-2</v>
      </c>
      <c r="X1014" s="85">
        <f t="shared" si="207"/>
        <v>3558.1274999999996</v>
      </c>
      <c r="Y1014" s="80">
        <v>2000</v>
      </c>
      <c r="Z1014" s="85">
        <f t="shared" si="205"/>
        <v>52999.827499999999</v>
      </c>
      <c r="AA1014" s="80" t="str" cm="1">
        <f t="array" ref="AA1014">_xlfn.IFS(V1014&gt;=150000,"High Cost",V1014&gt;=0,"Normal Cost")</f>
        <v>Normal Cost</v>
      </c>
      <c r="AB1014" s="85">
        <f t="shared" si="200"/>
        <v>0</v>
      </c>
      <c r="AC1014" s="84">
        <f t="shared" si="201"/>
        <v>50999.827499999999</v>
      </c>
      <c r="AD1014" s="80" t="str" cm="1">
        <f t="array" ref="AD1014">_xlfn.IFS(E1014&gt;=60,"Senior ",E1014&gt;=18,"Adult",E1014&gt;=0,"Child")</f>
        <v>Adult</v>
      </c>
      <c r="AE1014" s="80" t="str">
        <f t="shared" si="202"/>
        <v>July</v>
      </c>
      <c r="AF1014" s="80" t="str">
        <f t="shared" si="203"/>
        <v>01013</v>
      </c>
      <c r="AG1014" s="80" t="str">
        <f t="shared" si="204"/>
        <v>Ifeanyi-Male</v>
      </c>
      <c r="AH1014" s="85">
        <f t="shared" si="206"/>
        <v>112153.55602395827</v>
      </c>
    </row>
    <row r="1015" spans="1:34" x14ac:dyDescent="0.3">
      <c r="A1015" s="83">
        <v>45816</v>
      </c>
      <c r="B1015" s="80" t="s">
        <v>2888</v>
      </c>
      <c r="C1015" s="80" t="s">
        <v>1882</v>
      </c>
      <c r="D1015" s="80" t="s">
        <v>1831</v>
      </c>
      <c r="E1015" s="80">
        <v>34</v>
      </c>
      <c r="F1015" s="80" t="s">
        <v>1832</v>
      </c>
      <c r="G1015" s="80" t="s">
        <v>1833</v>
      </c>
      <c r="H1015" s="80" t="s">
        <v>1834</v>
      </c>
      <c r="I1015" s="80" t="s">
        <v>1861</v>
      </c>
      <c r="J1015" s="80" t="s">
        <v>1858</v>
      </c>
      <c r="K1015" s="80">
        <v>3</v>
      </c>
      <c r="L1015" s="85">
        <v>23736</v>
      </c>
      <c r="M1015" s="80">
        <v>5</v>
      </c>
      <c r="N1015" s="80">
        <v>7.5</v>
      </c>
      <c r="O1015" s="80" t="s">
        <v>384</v>
      </c>
      <c r="P1015" s="80" t="s">
        <v>1852</v>
      </c>
      <c r="Q1015" s="80" t="s">
        <v>649</v>
      </c>
      <c r="R1015" s="85">
        <f t="shared" si="195"/>
        <v>71208</v>
      </c>
      <c r="S1015" s="85">
        <f t="shared" si="196"/>
        <v>3560.4</v>
      </c>
      <c r="T1015" s="85">
        <f t="shared" si="197"/>
        <v>67647.600000000006</v>
      </c>
      <c r="U1015" s="80">
        <f t="shared" si="198"/>
        <v>5073.5700000000006</v>
      </c>
      <c r="V1015" s="85">
        <f t="shared" si="199"/>
        <v>72721.170000000013</v>
      </c>
      <c r="W1015" s="81">
        <v>7.4999999999999997E-2</v>
      </c>
      <c r="X1015" s="85">
        <f t="shared" si="207"/>
        <v>5073.5700000000006</v>
      </c>
      <c r="Y1015" s="80">
        <v>2000</v>
      </c>
      <c r="Z1015" s="85">
        <f t="shared" si="205"/>
        <v>74721.170000000013</v>
      </c>
      <c r="AA1015" s="80" t="str" cm="1">
        <f t="array" ref="AA1015">_xlfn.IFS(V1015&gt;=150000,"High Cost",V1015&gt;=0,"Normal Cost")</f>
        <v>Normal Cost</v>
      </c>
      <c r="AB1015" s="85">
        <f t="shared" si="200"/>
        <v>0</v>
      </c>
      <c r="AC1015" s="84">
        <f t="shared" si="201"/>
        <v>72721.170000000013</v>
      </c>
      <c r="AD1015" s="80" t="str" cm="1">
        <f t="array" ref="AD1015">_xlfn.IFS(E1015&gt;=60,"Senior ",E1015&gt;=18,"Adult",E1015&gt;=0,"Child")</f>
        <v>Adult</v>
      </c>
      <c r="AE1015" s="80" t="str">
        <f t="shared" si="202"/>
        <v>June</v>
      </c>
      <c r="AF1015" s="80" t="str">
        <f t="shared" si="203"/>
        <v>01014</v>
      </c>
      <c r="AG1015" s="80" t="str">
        <f t="shared" si="204"/>
        <v>Ifeanyi-Female</v>
      </c>
      <c r="AH1015" s="85">
        <f t="shared" si="206"/>
        <v>112153.55602395827</v>
      </c>
    </row>
    <row r="1016" spans="1:34" x14ac:dyDescent="0.3">
      <c r="A1016" s="83">
        <v>45831</v>
      </c>
      <c r="B1016" s="80" t="s">
        <v>2889</v>
      </c>
      <c r="C1016" s="80" t="s">
        <v>106</v>
      </c>
      <c r="D1016" s="80" t="s">
        <v>1847</v>
      </c>
      <c r="E1016" s="80">
        <v>29</v>
      </c>
      <c r="F1016" s="80" t="s">
        <v>1848</v>
      </c>
      <c r="G1016" s="80" t="s">
        <v>1849</v>
      </c>
      <c r="H1016" s="80" t="s">
        <v>1850</v>
      </c>
      <c r="I1016" s="80" t="s">
        <v>1866</v>
      </c>
      <c r="J1016" s="80" t="s">
        <v>1836</v>
      </c>
      <c r="K1016" s="80">
        <v>3</v>
      </c>
      <c r="L1016" s="85">
        <v>41132</v>
      </c>
      <c r="M1016" s="80">
        <v>15</v>
      </c>
      <c r="N1016" s="80">
        <v>7.5</v>
      </c>
      <c r="O1016" s="80" t="s">
        <v>372</v>
      </c>
      <c r="P1016" s="80" t="s">
        <v>1844</v>
      </c>
      <c r="Q1016" s="80" t="s">
        <v>636</v>
      </c>
      <c r="R1016" s="85">
        <f t="shared" si="195"/>
        <v>123396</v>
      </c>
      <c r="S1016" s="85">
        <f t="shared" si="196"/>
        <v>18509.399999999998</v>
      </c>
      <c r="T1016" s="85">
        <f t="shared" si="197"/>
        <v>104886.6</v>
      </c>
      <c r="U1016" s="80">
        <f t="shared" si="198"/>
        <v>7866.4949999999999</v>
      </c>
      <c r="V1016" s="85">
        <f t="shared" si="199"/>
        <v>112753.095</v>
      </c>
      <c r="W1016" s="81">
        <v>7.4999999999999997E-2</v>
      </c>
      <c r="X1016" s="85">
        <f t="shared" si="207"/>
        <v>7866.4949999999999</v>
      </c>
      <c r="Y1016" s="80">
        <v>2000</v>
      </c>
      <c r="Z1016" s="85">
        <f t="shared" si="205"/>
        <v>114753.095</v>
      </c>
      <c r="AA1016" s="80" t="str" cm="1">
        <f t="array" ref="AA1016">_xlfn.IFS(V1016&gt;=150000,"High Cost",V1016&gt;=0,"Normal Cost")</f>
        <v>Normal Cost</v>
      </c>
      <c r="AB1016" s="85">
        <f t="shared" si="200"/>
        <v>11275.309500000001</v>
      </c>
      <c r="AC1016" s="84">
        <f t="shared" si="201"/>
        <v>101477.7855</v>
      </c>
      <c r="AD1016" s="80" t="str" cm="1">
        <f t="array" ref="AD1016">_xlfn.IFS(E1016&gt;=60,"Senior ",E1016&gt;=18,"Adult",E1016&gt;=0,"Child")</f>
        <v>Adult</v>
      </c>
      <c r="AE1016" s="80" t="str">
        <f t="shared" si="202"/>
        <v>June</v>
      </c>
      <c r="AF1016" s="80" t="str">
        <f t="shared" si="203"/>
        <v>01015</v>
      </c>
      <c r="AG1016" s="80" t="str">
        <f t="shared" si="204"/>
        <v>Aisha-Male</v>
      </c>
      <c r="AH1016" s="85">
        <f t="shared" si="206"/>
        <v>112153.55602395827</v>
      </c>
    </row>
    <row r="1017" spans="1:34" x14ac:dyDescent="0.3">
      <c r="A1017" s="83">
        <v>45855</v>
      </c>
      <c r="B1017" s="80" t="s">
        <v>2890</v>
      </c>
      <c r="C1017" s="80" t="s">
        <v>1877</v>
      </c>
      <c r="D1017" s="80" t="s">
        <v>1847</v>
      </c>
      <c r="E1017" s="80">
        <v>50</v>
      </c>
      <c r="F1017" s="80" t="s">
        <v>1864</v>
      </c>
      <c r="G1017" s="80" t="s">
        <v>1865</v>
      </c>
      <c r="H1017" s="80" t="s">
        <v>1842</v>
      </c>
      <c r="I1017" s="80" t="s">
        <v>1835</v>
      </c>
      <c r="J1017" s="80" t="s">
        <v>1848</v>
      </c>
      <c r="K1017" s="80">
        <v>3</v>
      </c>
      <c r="L1017" s="85">
        <v>40618</v>
      </c>
      <c r="M1017" s="80">
        <v>0</v>
      </c>
      <c r="N1017" s="80">
        <v>7.5</v>
      </c>
      <c r="O1017" s="80" t="s">
        <v>392</v>
      </c>
      <c r="P1017" s="80" t="s">
        <v>1852</v>
      </c>
      <c r="Q1017" s="80" t="s">
        <v>665</v>
      </c>
      <c r="R1017" s="85">
        <f t="shared" si="195"/>
        <v>121854</v>
      </c>
      <c r="S1017" s="85">
        <f t="shared" si="196"/>
        <v>0</v>
      </c>
      <c r="T1017" s="85">
        <f t="shared" si="197"/>
        <v>121854</v>
      </c>
      <c r="U1017" s="80">
        <f t="shared" si="198"/>
        <v>9139.0499999999993</v>
      </c>
      <c r="V1017" s="85">
        <f t="shared" si="199"/>
        <v>130993.05</v>
      </c>
      <c r="W1017" s="81">
        <v>7.4999999999999997E-2</v>
      </c>
      <c r="X1017" s="85">
        <f t="shared" si="207"/>
        <v>9139.0499999999993</v>
      </c>
      <c r="Y1017" s="80">
        <v>2000</v>
      </c>
      <c r="Z1017" s="85">
        <f t="shared" si="205"/>
        <v>132993.04999999999</v>
      </c>
      <c r="AA1017" s="80" t="str" cm="1">
        <f t="array" ref="AA1017">_xlfn.IFS(V1017&gt;=150000,"High Cost",V1017&gt;=0,"Normal Cost")</f>
        <v>Normal Cost</v>
      </c>
      <c r="AB1017" s="85">
        <f t="shared" si="200"/>
        <v>0</v>
      </c>
      <c r="AC1017" s="84">
        <f t="shared" si="201"/>
        <v>130993.05</v>
      </c>
      <c r="AD1017" s="80" t="str" cm="1">
        <f t="array" ref="AD1017">_xlfn.IFS(E1017&gt;=60,"Senior ",E1017&gt;=18,"Adult",E1017&gt;=0,"Child")</f>
        <v>Adult</v>
      </c>
      <c r="AE1017" s="80" t="str">
        <f t="shared" si="202"/>
        <v>July</v>
      </c>
      <c r="AF1017" s="80" t="str">
        <f t="shared" si="203"/>
        <v>01016</v>
      </c>
      <c r="AG1017" s="80" t="str">
        <f t="shared" si="204"/>
        <v>Chiamaka-Male</v>
      </c>
      <c r="AH1017" s="85">
        <f t="shared" si="206"/>
        <v>112153.55602395827</v>
      </c>
    </row>
    <row r="1018" spans="1:34" x14ac:dyDescent="0.3">
      <c r="A1018" s="83">
        <v>45850</v>
      </c>
      <c r="B1018" s="80" t="s">
        <v>2891</v>
      </c>
      <c r="C1018" s="80" t="s">
        <v>1846</v>
      </c>
      <c r="D1018" s="80" t="s">
        <v>1831</v>
      </c>
      <c r="E1018" s="80">
        <v>70</v>
      </c>
      <c r="F1018" s="80" t="s">
        <v>1832</v>
      </c>
      <c r="G1018" s="80" t="s">
        <v>1833</v>
      </c>
      <c r="H1018" s="80" t="s">
        <v>1834</v>
      </c>
      <c r="I1018" s="80" t="s">
        <v>1843</v>
      </c>
      <c r="J1018" s="80" t="s">
        <v>1836</v>
      </c>
      <c r="K1018" s="80">
        <v>4</v>
      </c>
      <c r="L1018" s="85">
        <v>30232</v>
      </c>
      <c r="M1018" s="80">
        <v>10</v>
      </c>
      <c r="N1018" s="80">
        <v>7.5</v>
      </c>
      <c r="O1018" s="80" t="s">
        <v>372</v>
      </c>
      <c r="P1018" s="80" t="s">
        <v>1852</v>
      </c>
      <c r="Q1018" s="80" t="s">
        <v>643</v>
      </c>
      <c r="R1018" s="85">
        <f t="shared" si="195"/>
        <v>120928</v>
      </c>
      <c r="S1018" s="85">
        <f t="shared" si="196"/>
        <v>12092.800000000001</v>
      </c>
      <c r="T1018" s="85">
        <f t="shared" si="197"/>
        <v>108835.2</v>
      </c>
      <c r="U1018" s="80">
        <f t="shared" si="198"/>
        <v>8162.6399999999994</v>
      </c>
      <c r="V1018" s="85">
        <f t="shared" si="199"/>
        <v>116997.84</v>
      </c>
      <c r="W1018" s="81">
        <v>7.4999999999999997E-2</v>
      </c>
      <c r="X1018" s="85">
        <f t="shared" si="207"/>
        <v>8162.6399999999994</v>
      </c>
      <c r="Y1018" s="80">
        <v>2000</v>
      </c>
      <c r="Z1018" s="85">
        <f t="shared" si="205"/>
        <v>118997.84</v>
      </c>
      <c r="AA1018" s="80" t="str" cm="1">
        <f t="array" ref="AA1018">_xlfn.IFS(V1018&gt;=150000,"High Cost",V1018&gt;=0,"Normal Cost")</f>
        <v>Normal Cost</v>
      </c>
      <c r="AB1018" s="85">
        <f t="shared" si="200"/>
        <v>0</v>
      </c>
      <c r="AC1018" s="84">
        <f t="shared" si="201"/>
        <v>116997.84</v>
      </c>
      <c r="AD1018" s="80" t="str" cm="1">
        <f t="array" ref="AD1018">_xlfn.IFS(E1018&gt;=60,"Senior ",E1018&gt;=18,"Adult",E1018&gt;=0,"Child")</f>
        <v xml:space="preserve">Senior </v>
      </c>
      <c r="AE1018" s="80" t="str">
        <f t="shared" si="202"/>
        <v>July</v>
      </c>
      <c r="AF1018" s="80" t="str">
        <f t="shared" si="203"/>
        <v>01017</v>
      </c>
      <c r="AG1018" s="80" t="str">
        <f t="shared" si="204"/>
        <v>Hauwa-Female</v>
      </c>
      <c r="AH1018" s="85">
        <f t="shared" si="206"/>
        <v>112153.55602395827</v>
      </c>
    </row>
    <row r="1019" spans="1:34" x14ac:dyDescent="0.3">
      <c r="A1019" s="83">
        <v>45831</v>
      </c>
      <c r="B1019" s="80" t="s">
        <v>2892</v>
      </c>
      <c r="C1019" s="80" t="s">
        <v>1871</v>
      </c>
      <c r="D1019" s="80" t="s">
        <v>1831</v>
      </c>
      <c r="E1019" s="80">
        <v>25</v>
      </c>
      <c r="F1019" s="80" t="s">
        <v>1855</v>
      </c>
      <c r="G1019" s="80" t="s">
        <v>1878</v>
      </c>
      <c r="H1019" s="80" t="s">
        <v>1857</v>
      </c>
      <c r="I1019" s="80" t="s">
        <v>1866</v>
      </c>
      <c r="J1019" s="80" t="s">
        <v>1858</v>
      </c>
      <c r="K1019" s="80">
        <v>5</v>
      </c>
      <c r="L1019" s="85">
        <v>36440</v>
      </c>
      <c r="M1019" s="80">
        <v>5</v>
      </c>
      <c r="N1019" s="80">
        <v>7.5</v>
      </c>
      <c r="O1019" s="80" t="s">
        <v>392</v>
      </c>
      <c r="P1019" s="80" t="s">
        <v>1852</v>
      </c>
      <c r="Q1019" s="80" t="s">
        <v>643</v>
      </c>
      <c r="R1019" s="85">
        <f t="shared" si="195"/>
        <v>182200</v>
      </c>
      <c r="S1019" s="85">
        <f t="shared" si="196"/>
        <v>9110</v>
      </c>
      <c r="T1019" s="85">
        <f t="shared" si="197"/>
        <v>173090</v>
      </c>
      <c r="U1019" s="80">
        <f t="shared" si="198"/>
        <v>12981.75</v>
      </c>
      <c r="V1019" s="85">
        <f t="shared" si="199"/>
        <v>186071.75</v>
      </c>
      <c r="W1019" s="81">
        <v>7.4999999999999997E-2</v>
      </c>
      <c r="X1019" s="85">
        <f t="shared" si="207"/>
        <v>12981.75</v>
      </c>
      <c r="Y1019" s="80">
        <v>2000</v>
      </c>
      <c r="Z1019" s="85">
        <f t="shared" si="205"/>
        <v>188071.75</v>
      </c>
      <c r="AA1019" s="80" t="str" cm="1">
        <f t="array" ref="AA1019">_xlfn.IFS(V1019&gt;=150000,"High Cost",V1019&gt;=0,"Normal Cost")</f>
        <v>High Cost</v>
      </c>
      <c r="AB1019" s="85">
        <f t="shared" si="200"/>
        <v>0</v>
      </c>
      <c r="AC1019" s="84">
        <f t="shared" si="201"/>
        <v>186071.75</v>
      </c>
      <c r="AD1019" s="80" t="str" cm="1">
        <f t="array" ref="AD1019">_xlfn.IFS(E1019&gt;=60,"Senior ",E1019&gt;=18,"Adult",E1019&gt;=0,"Child")</f>
        <v>Adult</v>
      </c>
      <c r="AE1019" s="80" t="str">
        <f t="shared" si="202"/>
        <v>June</v>
      </c>
      <c r="AF1019" s="80" t="str">
        <f t="shared" si="203"/>
        <v>01018</v>
      </c>
      <c r="AG1019" s="80" t="str">
        <f t="shared" si="204"/>
        <v>Farouk-Female</v>
      </c>
      <c r="AH1019" s="85">
        <f t="shared" si="206"/>
        <v>112153.55602395827</v>
      </c>
    </row>
    <row r="1020" spans="1:34" x14ac:dyDescent="0.3">
      <c r="A1020" s="83">
        <v>45827</v>
      </c>
      <c r="B1020" s="80" t="s">
        <v>2893</v>
      </c>
      <c r="C1020" s="80" t="s">
        <v>1877</v>
      </c>
      <c r="D1020" s="80" t="s">
        <v>1847</v>
      </c>
      <c r="E1020" s="80">
        <v>76</v>
      </c>
      <c r="F1020" s="80" t="s">
        <v>1872</v>
      </c>
      <c r="G1020" s="80" t="s">
        <v>1873</v>
      </c>
      <c r="H1020" s="80" t="s">
        <v>1874</v>
      </c>
      <c r="I1020" s="80" t="s">
        <v>1835</v>
      </c>
      <c r="J1020" s="80" t="s">
        <v>1848</v>
      </c>
      <c r="K1020" s="80">
        <v>5</v>
      </c>
      <c r="L1020" s="85">
        <v>65355</v>
      </c>
      <c r="M1020" s="80">
        <v>0</v>
      </c>
      <c r="N1020" s="80">
        <v>7.5</v>
      </c>
      <c r="O1020" s="80" t="s">
        <v>384</v>
      </c>
      <c r="P1020" s="80" t="s">
        <v>1837</v>
      </c>
      <c r="Q1020" s="80" t="s">
        <v>643</v>
      </c>
      <c r="R1020" s="85">
        <f t="shared" si="195"/>
        <v>326775</v>
      </c>
      <c r="S1020" s="85">
        <f t="shared" si="196"/>
        <v>0</v>
      </c>
      <c r="T1020" s="85">
        <f t="shared" si="197"/>
        <v>326775</v>
      </c>
      <c r="U1020" s="80">
        <f t="shared" si="198"/>
        <v>24508.125</v>
      </c>
      <c r="V1020" s="85">
        <f t="shared" si="199"/>
        <v>351283.125</v>
      </c>
      <c r="W1020" s="81">
        <v>7.4999999999999997E-2</v>
      </c>
      <c r="X1020" s="85">
        <f t="shared" si="207"/>
        <v>24508.125</v>
      </c>
      <c r="Y1020" s="80">
        <v>2000</v>
      </c>
      <c r="Z1020" s="85">
        <f t="shared" si="205"/>
        <v>353283.125</v>
      </c>
      <c r="AA1020" s="80" t="str" cm="1">
        <f t="array" ref="AA1020">_xlfn.IFS(V1020&gt;=150000,"High Cost",V1020&gt;=0,"Normal Cost")</f>
        <v>High Cost</v>
      </c>
      <c r="AB1020" s="85">
        <f t="shared" si="200"/>
        <v>0</v>
      </c>
      <c r="AC1020" s="84">
        <f t="shared" si="201"/>
        <v>351283.125</v>
      </c>
      <c r="AD1020" s="80" t="str" cm="1">
        <f t="array" ref="AD1020">_xlfn.IFS(E1020&gt;=60,"Senior ",E1020&gt;=18,"Adult",E1020&gt;=0,"Child")</f>
        <v xml:space="preserve">Senior </v>
      </c>
      <c r="AE1020" s="80" t="str">
        <f t="shared" si="202"/>
        <v>June</v>
      </c>
      <c r="AF1020" s="80" t="str">
        <f t="shared" si="203"/>
        <v>01019</v>
      </c>
      <c r="AG1020" s="80" t="str">
        <f t="shared" si="204"/>
        <v>Chiamaka-Male</v>
      </c>
      <c r="AH1020" s="85">
        <f t="shared" si="206"/>
        <v>112153.55602395827</v>
      </c>
    </row>
    <row r="1021" spans="1:34" x14ac:dyDescent="0.3">
      <c r="A1021" s="83">
        <v>45823</v>
      </c>
      <c r="B1021" s="80" t="s">
        <v>2894</v>
      </c>
      <c r="C1021" s="80" t="s">
        <v>1884</v>
      </c>
      <c r="D1021" s="80" t="s">
        <v>1831</v>
      </c>
      <c r="E1021" s="80">
        <v>29</v>
      </c>
      <c r="F1021" s="80" t="s">
        <v>1832</v>
      </c>
      <c r="G1021" s="80" t="s">
        <v>1860</v>
      </c>
      <c r="H1021" s="80" t="s">
        <v>1834</v>
      </c>
      <c r="I1021" s="80" t="s">
        <v>1835</v>
      </c>
      <c r="J1021" s="80" t="s">
        <v>1836</v>
      </c>
      <c r="K1021" s="80">
        <v>1</v>
      </c>
      <c r="L1021" s="85">
        <v>32667</v>
      </c>
      <c r="M1021" s="80">
        <v>15</v>
      </c>
      <c r="N1021" s="80">
        <v>7.5</v>
      </c>
      <c r="O1021" s="80" t="s">
        <v>384</v>
      </c>
      <c r="P1021" s="80" t="s">
        <v>1852</v>
      </c>
      <c r="Q1021" s="80" t="s">
        <v>636</v>
      </c>
      <c r="R1021" s="85">
        <f t="shared" si="195"/>
        <v>32667</v>
      </c>
      <c r="S1021" s="85">
        <f t="shared" si="196"/>
        <v>4900.05</v>
      </c>
      <c r="T1021" s="85">
        <f t="shared" si="197"/>
        <v>27766.95</v>
      </c>
      <c r="U1021" s="80">
        <f t="shared" si="198"/>
        <v>2082.5212499999998</v>
      </c>
      <c r="V1021" s="85">
        <f t="shared" si="199"/>
        <v>29849.471250000002</v>
      </c>
      <c r="W1021" s="81">
        <v>7.4999999999999997E-2</v>
      </c>
      <c r="X1021" s="85">
        <f t="shared" si="207"/>
        <v>2082.5212499999998</v>
      </c>
      <c r="Y1021" s="80">
        <v>2000</v>
      </c>
      <c r="Z1021" s="85">
        <f t="shared" si="205"/>
        <v>31849.471250000002</v>
      </c>
      <c r="AA1021" s="80" t="str" cm="1">
        <f t="array" ref="AA1021">_xlfn.IFS(V1021&gt;=150000,"High Cost",V1021&gt;=0,"Normal Cost")</f>
        <v>Normal Cost</v>
      </c>
      <c r="AB1021" s="85">
        <f t="shared" si="200"/>
        <v>0</v>
      </c>
      <c r="AC1021" s="84">
        <f t="shared" si="201"/>
        <v>29849.471250000002</v>
      </c>
      <c r="AD1021" s="80" t="str" cm="1">
        <f t="array" ref="AD1021">_xlfn.IFS(E1021&gt;=60,"Senior ",E1021&gt;=18,"Adult",E1021&gt;=0,"Child")</f>
        <v>Adult</v>
      </c>
      <c r="AE1021" s="80" t="str">
        <f t="shared" si="202"/>
        <v>June</v>
      </c>
      <c r="AF1021" s="80" t="str">
        <f t="shared" si="203"/>
        <v>01020</v>
      </c>
      <c r="AG1021" s="80" t="str">
        <f t="shared" si="204"/>
        <v>Kabir-Female</v>
      </c>
      <c r="AH1021" s="85">
        <f t="shared" si="206"/>
        <v>112153.55602395827</v>
      </c>
    </row>
    <row r="1022" spans="1:34" x14ac:dyDescent="0.3">
      <c r="A1022" s="83">
        <v>45812</v>
      </c>
      <c r="B1022" s="80" t="s">
        <v>2895</v>
      </c>
      <c r="C1022" s="80" t="s">
        <v>1839</v>
      </c>
      <c r="D1022" s="80" t="s">
        <v>1831</v>
      </c>
      <c r="E1022" s="80">
        <v>11</v>
      </c>
      <c r="F1022" s="80" t="s">
        <v>1864</v>
      </c>
      <c r="G1022" s="80" t="s">
        <v>1868</v>
      </c>
      <c r="H1022" s="80" t="s">
        <v>1869</v>
      </c>
      <c r="I1022" s="80" t="s">
        <v>1866</v>
      </c>
      <c r="J1022" s="80" t="s">
        <v>1836</v>
      </c>
      <c r="K1022" s="80">
        <v>1</v>
      </c>
      <c r="L1022" s="85">
        <v>63252</v>
      </c>
      <c r="M1022" s="80">
        <v>0</v>
      </c>
      <c r="N1022" s="80">
        <v>7.5</v>
      </c>
      <c r="O1022" s="80" t="s">
        <v>384</v>
      </c>
      <c r="P1022" s="80" t="s">
        <v>1837</v>
      </c>
      <c r="Q1022" s="80" t="s">
        <v>643</v>
      </c>
      <c r="R1022" s="85">
        <f t="shared" si="195"/>
        <v>63252</v>
      </c>
      <c r="S1022" s="85">
        <f t="shared" si="196"/>
        <v>0</v>
      </c>
      <c r="T1022" s="85">
        <f t="shared" si="197"/>
        <v>63252</v>
      </c>
      <c r="U1022" s="80">
        <f t="shared" si="198"/>
        <v>4743.8999999999996</v>
      </c>
      <c r="V1022" s="85">
        <f t="shared" si="199"/>
        <v>67995.899999999994</v>
      </c>
      <c r="W1022" s="81">
        <v>7.4999999999999997E-2</v>
      </c>
      <c r="X1022" s="85">
        <f t="shared" si="207"/>
        <v>4743.8999999999996</v>
      </c>
      <c r="Y1022" s="80">
        <v>2000</v>
      </c>
      <c r="Z1022" s="85">
        <f t="shared" si="205"/>
        <v>69995.899999999994</v>
      </c>
      <c r="AA1022" s="80" t="str" cm="1">
        <f t="array" ref="AA1022">_xlfn.IFS(V1022&gt;=150000,"High Cost",V1022&gt;=0,"Normal Cost")</f>
        <v>Normal Cost</v>
      </c>
      <c r="AB1022" s="85">
        <f t="shared" si="200"/>
        <v>0</v>
      </c>
      <c r="AC1022" s="84">
        <f t="shared" si="201"/>
        <v>67995.899999999994</v>
      </c>
      <c r="AD1022" s="80" t="str" cm="1">
        <f t="array" ref="AD1022">_xlfn.IFS(E1022&gt;=60,"Senior ",E1022&gt;=18,"Adult",E1022&gt;=0,"Child")</f>
        <v>Child</v>
      </c>
      <c r="AE1022" s="80" t="str">
        <f t="shared" si="202"/>
        <v>June</v>
      </c>
      <c r="AF1022" s="80" t="str">
        <f t="shared" si="203"/>
        <v>01021</v>
      </c>
      <c r="AG1022" s="80" t="str">
        <f t="shared" si="204"/>
        <v>Bello-Female</v>
      </c>
      <c r="AH1022" s="85">
        <f t="shared" si="206"/>
        <v>112153.55602395827</v>
      </c>
    </row>
    <row r="1023" spans="1:34" x14ac:dyDescent="0.3">
      <c r="A1023" s="83">
        <v>45820</v>
      </c>
      <c r="B1023" s="80" t="s">
        <v>2896</v>
      </c>
      <c r="C1023" s="80" t="s">
        <v>1882</v>
      </c>
      <c r="D1023" s="80" t="s">
        <v>1831</v>
      </c>
      <c r="E1023" s="80">
        <v>35</v>
      </c>
      <c r="F1023" s="80" t="s">
        <v>1848</v>
      </c>
      <c r="G1023" s="80" t="s">
        <v>1849</v>
      </c>
      <c r="H1023" s="80" t="s">
        <v>1850</v>
      </c>
      <c r="I1023" s="80" t="s">
        <v>1843</v>
      </c>
      <c r="J1023" s="80" t="s">
        <v>1836</v>
      </c>
      <c r="K1023" s="80">
        <v>1</v>
      </c>
      <c r="L1023" s="85">
        <v>43121</v>
      </c>
      <c r="M1023" s="80">
        <v>10</v>
      </c>
      <c r="N1023" s="80">
        <v>7.5</v>
      </c>
      <c r="O1023" s="80" t="s">
        <v>384</v>
      </c>
      <c r="P1023" s="80" t="s">
        <v>1844</v>
      </c>
      <c r="Q1023" s="80" t="s">
        <v>649</v>
      </c>
      <c r="R1023" s="85">
        <f t="shared" si="195"/>
        <v>43121</v>
      </c>
      <c r="S1023" s="85">
        <f t="shared" si="196"/>
        <v>4312.1000000000004</v>
      </c>
      <c r="T1023" s="85">
        <f t="shared" si="197"/>
        <v>38808.9</v>
      </c>
      <c r="U1023" s="80">
        <f t="shared" si="198"/>
        <v>2910.6675</v>
      </c>
      <c r="V1023" s="85">
        <f t="shared" si="199"/>
        <v>41719.567500000005</v>
      </c>
      <c r="W1023" s="81">
        <v>7.4999999999999997E-2</v>
      </c>
      <c r="X1023" s="85">
        <f t="shared" si="207"/>
        <v>2910.6675</v>
      </c>
      <c r="Y1023" s="80">
        <v>2000</v>
      </c>
      <c r="Z1023" s="85">
        <f t="shared" si="205"/>
        <v>43719.567500000005</v>
      </c>
      <c r="AA1023" s="80" t="str" cm="1">
        <f t="array" ref="AA1023">_xlfn.IFS(V1023&gt;=150000,"High Cost",V1023&gt;=0,"Normal Cost")</f>
        <v>Normal Cost</v>
      </c>
      <c r="AB1023" s="85">
        <f t="shared" si="200"/>
        <v>4171.9567500000003</v>
      </c>
      <c r="AC1023" s="84">
        <f t="shared" si="201"/>
        <v>37547.610750000007</v>
      </c>
      <c r="AD1023" s="80" t="str" cm="1">
        <f t="array" ref="AD1023">_xlfn.IFS(E1023&gt;=60,"Senior ",E1023&gt;=18,"Adult",E1023&gt;=0,"Child")</f>
        <v>Adult</v>
      </c>
      <c r="AE1023" s="80" t="str">
        <f t="shared" si="202"/>
        <v>June</v>
      </c>
      <c r="AF1023" s="80" t="str">
        <f t="shared" si="203"/>
        <v>01022</v>
      </c>
      <c r="AG1023" s="80" t="str">
        <f t="shared" si="204"/>
        <v>Ifeanyi-Female</v>
      </c>
      <c r="AH1023" s="85">
        <f t="shared" si="206"/>
        <v>112153.55602395827</v>
      </c>
    </row>
    <row r="1024" spans="1:34" x14ac:dyDescent="0.3">
      <c r="A1024" s="83">
        <v>45843</v>
      </c>
      <c r="B1024" s="80" t="s">
        <v>2897</v>
      </c>
      <c r="C1024" s="80" t="s">
        <v>1882</v>
      </c>
      <c r="D1024" s="80" t="s">
        <v>1847</v>
      </c>
      <c r="E1024" s="80">
        <v>48</v>
      </c>
      <c r="F1024" s="80" t="s">
        <v>1872</v>
      </c>
      <c r="G1024" s="80" t="s">
        <v>1873</v>
      </c>
      <c r="H1024" s="80" t="s">
        <v>1874</v>
      </c>
      <c r="I1024" s="80" t="s">
        <v>1835</v>
      </c>
      <c r="J1024" s="80" t="s">
        <v>1848</v>
      </c>
      <c r="K1024" s="80">
        <v>3</v>
      </c>
      <c r="L1024" s="85">
        <v>40131</v>
      </c>
      <c r="M1024" s="80">
        <v>5</v>
      </c>
      <c r="N1024" s="80">
        <v>7.5</v>
      </c>
      <c r="O1024" s="80" t="s">
        <v>384</v>
      </c>
      <c r="P1024" s="80" t="s">
        <v>1837</v>
      </c>
      <c r="Q1024" s="80" t="s">
        <v>636</v>
      </c>
      <c r="R1024" s="85">
        <f t="shared" si="195"/>
        <v>120393</v>
      </c>
      <c r="S1024" s="85">
        <f t="shared" si="196"/>
        <v>6019.6500000000005</v>
      </c>
      <c r="T1024" s="85">
        <f t="shared" si="197"/>
        <v>114373.35</v>
      </c>
      <c r="U1024" s="80">
        <f t="shared" si="198"/>
        <v>8578.0012499999993</v>
      </c>
      <c r="V1024" s="85">
        <f t="shared" si="199"/>
        <v>122951.35125000001</v>
      </c>
      <c r="W1024" s="81">
        <v>7.4999999999999997E-2</v>
      </c>
      <c r="X1024" s="85">
        <f t="shared" si="207"/>
        <v>8578.0012499999993</v>
      </c>
      <c r="Y1024" s="80">
        <v>2000</v>
      </c>
      <c r="Z1024" s="85">
        <f t="shared" si="205"/>
        <v>124951.35125000001</v>
      </c>
      <c r="AA1024" s="80" t="str" cm="1">
        <f t="array" ref="AA1024">_xlfn.IFS(V1024&gt;=150000,"High Cost",V1024&gt;=0,"Normal Cost")</f>
        <v>Normal Cost</v>
      </c>
      <c r="AB1024" s="85">
        <f t="shared" si="200"/>
        <v>0</v>
      </c>
      <c r="AC1024" s="84">
        <f t="shared" si="201"/>
        <v>122951.35125000001</v>
      </c>
      <c r="AD1024" s="80" t="str" cm="1">
        <f t="array" ref="AD1024">_xlfn.IFS(E1024&gt;=60,"Senior ",E1024&gt;=18,"Adult",E1024&gt;=0,"Child")</f>
        <v>Adult</v>
      </c>
      <c r="AE1024" s="80" t="str">
        <f t="shared" si="202"/>
        <v>July</v>
      </c>
      <c r="AF1024" s="80" t="str">
        <f t="shared" si="203"/>
        <v>01023</v>
      </c>
      <c r="AG1024" s="80" t="str">
        <f t="shared" si="204"/>
        <v>Ifeanyi-Male</v>
      </c>
      <c r="AH1024" s="85">
        <f t="shared" si="206"/>
        <v>112153.55602395827</v>
      </c>
    </row>
    <row r="1025" spans="1:34" x14ac:dyDescent="0.3">
      <c r="A1025" s="83">
        <v>45826</v>
      </c>
      <c r="B1025" s="80" t="s">
        <v>2898</v>
      </c>
      <c r="C1025" s="80" t="s">
        <v>106</v>
      </c>
      <c r="D1025" s="80" t="s">
        <v>1831</v>
      </c>
      <c r="E1025" s="80">
        <v>30</v>
      </c>
      <c r="F1025" s="80" t="s">
        <v>1855</v>
      </c>
      <c r="G1025" s="80" t="s">
        <v>1856</v>
      </c>
      <c r="H1025" s="80" t="s">
        <v>1857</v>
      </c>
      <c r="I1025" s="80" t="s">
        <v>1866</v>
      </c>
      <c r="J1025" s="80" t="s">
        <v>1858</v>
      </c>
      <c r="K1025" s="80">
        <v>2</v>
      </c>
      <c r="L1025" s="85">
        <v>37143</v>
      </c>
      <c r="M1025" s="80">
        <v>0</v>
      </c>
      <c r="N1025" s="80">
        <v>7.5</v>
      </c>
      <c r="O1025" s="80" t="s">
        <v>384</v>
      </c>
      <c r="P1025" s="80" t="s">
        <v>1844</v>
      </c>
      <c r="Q1025" s="80" t="s">
        <v>649</v>
      </c>
      <c r="R1025" s="85">
        <f t="shared" si="195"/>
        <v>74286</v>
      </c>
      <c r="S1025" s="85">
        <f t="shared" si="196"/>
        <v>0</v>
      </c>
      <c r="T1025" s="85">
        <f t="shared" si="197"/>
        <v>74286</v>
      </c>
      <c r="U1025" s="80">
        <f t="shared" si="198"/>
        <v>5571.45</v>
      </c>
      <c r="V1025" s="85">
        <f t="shared" si="199"/>
        <v>79857.45</v>
      </c>
      <c r="W1025" s="81">
        <v>7.4999999999999997E-2</v>
      </c>
      <c r="X1025" s="85">
        <f t="shared" si="207"/>
        <v>5571.45</v>
      </c>
      <c r="Y1025" s="80">
        <v>2000</v>
      </c>
      <c r="Z1025" s="85">
        <f t="shared" si="205"/>
        <v>81857.45</v>
      </c>
      <c r="AA1025" s="80" t="str" cm="1">
        <f t="array" ref="AA1025">_xlfn.IFS(V1025&gt;=150000,"High Cost",V1025&gt;=0,"Normal Cost")</f>
        <v>Normal Cost</v>
      </c>
      <c r="AB1025" s="85">
        <f t="shared" si="200"/>
        <v>7985.7449999999999</v>
      </c>
      <c r="AC1025" s="84">
        <f t="shared" si="201"/>
        <v>71871.705000000002</v>
      </c>
      <c r="AD1025" s="80" t="str" cm="1">
        <f t="array" ref="AD1025">_xlfn.IFS(E1025&gt;=60,"Senior ",E1025&gt;=18,"Adult",E1025&gt;=0,"Child")</f>
        <v>Adult</v>
      </c>
      <c r="AE1025" s="80" t="str">
        <f t="shared" si="202"/>
        <v>June</v>
      </c>
      <c r="AF1025" s="80" t="str">
        <f t="shared" si="203"/>
        <v>01024</v>
      </c>
      <c r="AG1025" s="80" t="str">
        <f t="shared" si="204"/>
        <v>Aisha-Female</v>
      </c>
      <c r="AH1025" s="85">
        <f t="shared" si="206"/>
        <v>112153.55602395827</v>
      </c>
    </row>
    <row r="1026" spans="1:34" x14ac:dyDescent="0.3">
      <c r="A1026" s="83">
        <v>45855</v>
      </c>
      <c r="B1026" s="80" t="s">
        <v>2899</v>
      </c>
      <c r="C1026" s="80" t="s">
        <v>1884</v>
      </c>
      <c r="D1026" s="80" t="s">
        <v>1831</v>
      </c>
      <c r="E1026" s="80">
        <v>28</v>
      </c>
      <c r="F1026" s="80" t="s">
        <v>1864</v>
      </c>
      <c r="G1026" s="80" t="s">
        <v>1865</v>
      </c>
      <c r="H1026" s="80" t="s">
        <v>1842</v>
      </c>
      <c r="I1026" s="80" t="s">
        <v>1835</v>
      </c>
      <c r="J1026" s="80" t="s">
        <v>1836</v>
      </c>
      <c r="K1026" s="80">
        <v>3</v>
      </c>
      <c r="L1026" s="85">
        <v>40619</v>
      </c>
      <c r="M1026" s="80">
        <v>15</v>
      </c>
      <c r="N1026" s="80">
        <v>7.5</v>
      </c>
      <c r="O1026" s="80" t="s">
        <v>372</v>
      </c>
      <c r="P1026" s="80" t="s">
        <v>1837</v>
      </c>
      <c r="Q1026" s="80" t="s">
        <v>636</v>
      </c>
      <c r="R1026" s="85">
        <f t="shared" ref="R1026:R1089" si="208">SUM(K1026*L1026)</f>
        <v>121857</v>
      </c>
      <c r="S1026" s="85">
        <f t="shared" ref="S1026:S1089" si="209">SUM(R1026*M1026%)</f>
        <v>18278.55</v>
      </c>
      <c r="T1026" s="85">
        <f t="shared" ref="T1026:T1089" si="210">SUM(R1026-S1026)</f>
        <v>103578.45</v>
      </c>
      <c r="U1026" s="80">
        <f t="shared" ref="U1026:U1089" si="211">SUM(T1026*N1026%)</f>
        <v>7768.3837499999991</v>
      </c>
      <c r="V1026" s="85">
        <f t="shared" ref="V1026:V1089" si="212">SUM(T1026+U1026)</f>
        <v>111346.83374999999</v>
      </c>
      <c r="W1026" s="81">
        <v>7.4999999999999997E-2</v>
      </c>
      <c r="X1026" s="85">
        <f t="shared" si="207"/>
        <v>7768.3837499999991</v>
      </c>
      <c r="Y1026" s="80">
        <v>2000</v>
      </c>
      <c r="Z1026" s="85">
        <f t="shared" si="205"/>
        <v>113346.83374999999</v>
      </c>
      <c r="AA1026" s="80" t="str" cm="1">
        <f t="array" ref="AA1026">_xlfn.IFS(V1026&gt;=150000,"High Cost",V1026&gt;=0,"Normal Cost")</f>
        <v>Normal Cost</v>
      </c>
      <c r="AB1026" s="85">
        <f t="shared" ref="AB1026:AB1089" si="213">IF(P1026="NHIS",10%*V1026,0)</f>
        <v>0</v>
      </c>
      <c r="AC1026" s="84">
        <f t="shared" ref="AC1026:AC1089" si="214">SUM(V1026-AB1026)</f>
        <v>111346.83374999999</v>
      </c>
      <c r="AD1026" s="80" t="str" cm="1">
        <f t="array" ref="AD1026">_xlfn.IFS(E1026&gt;=60,"Senior ",E1026&gt;=18,"Adult",E1026&gt;=0,"Child")</f>
        <v>Adult</v>
      </c>
      <c r="AE1026" s="80" t="str">
        <f t="shared" ref="AE1026:AE1089" si="215">TEXT(A1026,"mmmm")</f>
        <v>July</v>
      </c>
      <c r="AF1026" s="80" t="str">
        <f t="shared" ref="AF1026:AF1089" si="216">RIGHT(B1026,5)</f>
        <v>01025</v>
      </c>
      <c r="AG1026" s="80" t="str">
        <f t="shared" ref="AG1026:AG1089" si="217">_xlfn.CONCAT(C1026,"-",D1026)</f>
        <v>Kabir-Female</v>
      </c>
      <c r="AH1026" s="85">
        <f t="shared" si="206"/>
        <v>112153.55602395827</v>
      </c>
    </row>
    <row r="1027" spans="1:34" x14ac:dyDescent="0.3">
      <c r="A1027" s="83">
        <v>45849</v>
      </c>
      <c r="B1027" s="80" t="s">
        <v>2900</v>
      </c>
      <c r="C1027" s="80" t="s">
        <v>106</v>
      </c>
      <c r="D1027" s="80" t="s">
        <v>1831</v>
      </c>
      <c r="E1027" s="80">
        <v>75</v>
      </c>
      <c r="F1027" s="80" t="s">
        <v>1840</v>
      </c>
      <c r="G1027" s="80" t="s">
        <v>1890</v>
      </c>
      <c r="H1027" s="80" t="s">
        <v>1891</v>
      </c>
      <c r="I1027" s="80" t="s">
        <v>1851</v>
      </c>
      <c r="J1027" s="80" t="s">
        <v>1858</v>
      </c>
      <c r="K1027" s="80">
        <v>1</v>
      </c>
      <c r="L1027" s="85">
        <v>33727</v>
      </c>
      <c r="M1027" s="80">
        <v>15</v>
      </c>
      <c r="N1027" s="80">
        <v>7.5</v>
      </c>
      <c r="O1027" s="80" t="s">
        <v>384</v>
      </c>
      <c r="P1027" s="80" t="s">
        <v>1837</v>
      </c>
      <c r="Q1027" s="80" t="s">
        <v>643</v>
      </c>
      <c r="R1027" s="85">
        <f t="shared" si="208"/>
        <v>33727</v>
      </c>
      <c r="S1027" s="85">
        <f t="shared" si="209"/>
        <v>5059.05</v>
      </c>
      <c r="T1027" s="85">
        <f t="shared" si="210"/>
        <v>28667.95</v>
      </c>
      <c r="U1027" s="80">
        <f t="shared" si="211"/>
        <v>2150.0962500000001</v>
      </c>
      <c r="V1027" s="85">
        <f t="shared" si="212"/>
        <v>30818.046249999999</v>
      </c>
      <c r="W1027" s="81">
        <v>7.4999999999999997E-2</v>
      </c>
      <c r="X1027" s="85">
        <f t="shared" si="207"/>
        <v>2150.0962500000001</v>
      </c>
      <c r="Y1027" s="80">
        <v>2000</v>
      </c>
      <c r="Z1027" s="85">
        <f t="shared" ref="Z1027:Z1090" si="218">$Y$4+V1027</f>
        <v>32818.046249999999</v>
      </c>
      <c r="AA1027" s="80" t="str" cm="1">
        <f t="array" ref="AA1027">_xlfn.IFS(V1027&gt;=150000,"High Cost",V1027&gt;=0,"Normal Cost")</f>
        <v>Normal Cost</v>
      </c>
      <c r="AB1027" s="85">
        <f t="shared" si="213"/>
        <v>0</v>
      </c>
      <c r="AC1027" s="84">
        <f t="shared" si="214"/>
        <v>30818.046249999999</v>
      </c>
      <c r="AD1027" s="80" t="str" cm="1">
        <f t="array" ref="AD1027">_xlfn.IFS(E1027&gt;=60,"Senior ",E1027&gt;=18,"Adult",E1027&gt;=0,"Child")</f>
        <v xml:space="preserve">Senior </v>
      </c>
      <c r="AE1027" s="80" t="str">
        <f t="shared" si="215"/>
        <v>July</v>
      </c>
      <c r="AF1027" s="80" t="str">
        <f t="shared" si="216"/>
        <v>01026</v>
      </c>
      <c r="AG1027" s="80" t="str">
        <f t="shared" si="217"/>
        <v>Aisha-Female</v>
      </c>
      <c r="AH1027" s="85">
        <f t="shared" ref="AH1027:AH1090" si="219">SUM(Z:Z)/1200</f>
        <v>112153.55602395827</v>
      </c>
    </row>
    <row r="1028" spans="1:34" x14ac:dyDescent="0.3">
      <c r="A1028" s="83">
        <v>45860</v>
      </c>
      <c r="B1028" s="80" t="s">
        <v>2901</v>
      </c>
      <c r="C1028" s="80" t="s">
        <v>1863</v>
      </c>
      <c r="D1028" s="80" t="s">
        <v>1831</v>
      </c>
      <c r="E1028" s="80">
        <v>47</v>
      </c>
      <c r="F1028" s="80" t="s">
        <v>1864</v>
      </c>
      <c r="G1028" s="80" t="s">
        <v>1865</v>
      </c>
      <c r="H1028" s="80" t="s">
        <v>1842</v>
      </c>
      <c r="I1028" s="80" t="s">
        <v>1861</v>
      </c>
      <c r="J1028" s="80" t="s">
        <v>1836</v>
      </c>
      <c r="K1028" s="80">
        <v>5</v>
      </c>
      <c r="L1028" s="85">
        <v>41100</v>
      </c>
      <c r="M1028" s="80">
        <v>10</v>
      </c>
      <c r="N1028" s="80">
        <v>7.5</v>
      </c>
      <c r="O1028" s="80" t="s">
        <v>392</v>
      </c>
      <c r="P1028" s="80" t="s">
        <v>1852</v>
      </c>
      <c r="Q1028" s="80" t="s">
        <v>636</v>
      </c>
      <c r="R1028" s="85">
        <f t="shared" si="208"/>
        <v>205500</v>
      </c>
      <c r="S1028" s="85">
        <f t="shared" si="209"/>
        <v>20550</v>
      </c>
      <c r="T1028" s="85">
        <f t="shared" si="210"/>
        <v>184950</v>
      </c>
      <c r="U1028" s="80">
        <f t="shared" si="211"/>
        <v>13871.25</v>
      </c>
      <c r="V1028" s="85">
        <f t="shared" si="212"/>
        <v>198821.25</v>
      </c>
      <c r="W1028" s="81">
        <v>7.4999999999999997E-2</v>
      </c>
      <c r="X1028" s="85">
        <f t="shared" ref="X1028:X1091" si="220">$W$4*T1028</f>
        <v>13871.25</v>
      </c>
      <c r="Y1028" s="80">
        <v>2000</v>
      </c>
      <c r="Z1028" s="85">
        <f t="shared" si="218"/>
        <v>200821.25</v>
      </c>
      <c r="AA1028" s="80" t="str" cm="1">
        <f t="array" ref="AA1028">_xlfn.IFS(V1028&gt;=150000,"High Cost",V1028&gt;=0,"Normal Cost")</f>
        <v>High Cost</v>
      </c>
      <c r="AB1028" s="85">
        <f t="shared" si="213"/>
        <v>0</v>
      </c>
      <c r="AC1028" s="84">
        <f t="shared" si="214"/>
        <v>198821.25</v>
      </c>
      <c r="AD1028" s="80" t="str" cm="1">
        <f t="array" ref="AD1028">_xlfn.IFS(E1028&gt;=60,"Senior ",E1028&gt;=18,"Adult",E1028&gt;=0,"Child")</f>
        <v>Adult</v>
      </c>
      <c r="AE1028" s="80" t="str">
        <f t="shared" si="215"/>
        <v>July</v>
      </c>
      <c r="AF1028" s="80" t="str">
        <f t="shared" si="216"/>
        <v>01027</v>
      </c>
      <c r="AG1028" s="80" t="str">
        <f t="shared" si="217"/>
        <v>Esther-Female</v>
      </c>
      <c r="AH1028" s="85">
        <f t="shared" si="219"/>
        <v>112153.55602395827</v>
      </c>
    </row>
    <row r="1029" spans="1:34" x14ac:dyDescent="0.3">
      <c r="A1029" s="83">
        <v>45819</v>
      </c>
      <c r="B1029" s="80" t="s">
        <v>2902</v>
      </c>
      <c r="C1029" s="80" t="s">
        <v>1846</v>
      </c>
      <c r="D1029" s="80" t="s">
        <v>1831</v>
      </c>
      <c r="E1029" s="80">
        <v>19</v>
      </c>
      <c r="F1029" s="80" t="s">
        <v>1872</v>
      </c>
      <c r="G1029" s="80" t="s">
        <v>1886</v>
      </c>
      <c r="H1029" s="80" t="s">
        <v>1887</v>
      </c>
      <c r="I1029" s="80" t="s">
        <v>1866</v>
      </c>
      <c r="J1029" s="80" t="s">
        <v>1858</v>
      </c>
      <c r="K1029" s="80">
        <v>4</v>
      </c>
      <c r="L1029" s="85">
        <v>27121</v>
      </c>
      <c r="M1029" s="80">
        <v>10</v>
      </c>
      <c r="N1029" s="80">
        <v>7.5</v>
      </c>
      <c r="O1029" s="80" t="s">
        <v>384</v>
      </c>
      <c r="P1029" s="80" t="s">
        <v>1844</v>
      </c>
      <c r="Q1029" s="80" t="s">
        <v>643</v>
      </c>
      <c r="R1029" s="85">
        <f t="shared" si="208"/>
        <v>108484</v>
      </c>
      <c r="S1029" s="85">
        <f t="shared" si="209"/>
        <v>10848.400000000001</v>
      </c>
      <c r="T1029" s="85">
        <f t="shared" si="210"/>
        <v>97635.6</v>
      </c>
      <c r="U1029" s="80">
        <f t="shared" si="211"/>
        <v>7322.67</v>
      </c>
      <c r="V1029" s="85">
        <f t="shared" si="212"/>
        <v>104958.27</v>
      </c>
      <c r="W1029" s="81">
        <v>7.4999999999999997E-2</v>
      </c>
      <c r="X1029" s="85">
        <f t="shared" si="220"/>
        <v>7322.67</v>
      </c>
      <c r="Y1029" s="80">
        <v>2000</v>
      </c>
      <c r="Z1029" s="85">
        <f t="shared" si="218"/>
        <v>106958.27</v>
      </c>
      <c r="AA1029" s="80" t="str" cm="1">
        <f t="array" ref="AA1029">_xlfn.IFS(V1029&gt;=150000,"High Cost",V1029&gt;=0,"Normal Cost")</f>
        <v>Normal Cost</v>
      </c>
      <c r="AB1029" s="85">
        <f t="shared" si="213"/>
        <v>10495.827000000001</v>
      </c>
      <c r="AC1029" s="84">
        <f t="shared" si="214"/>
        <v>94462.442999999999</v>
      </c>
      <c r="AD1029" s="80" t="str" cm="1">
        <f t="array" ref="AD1029">_xlfn.IFS(E1029&gt;=60,"Senior ",E1029&gt;=18,"Adult",E1029&gt;=0,"Child")</f>
        <v>Adult</v>
      </c>
      <c r="AE1029" s="80" t="str">
        <f t="shared" si="215"/>
        <v>June</v>
      </c>
      <c r="AF1029" s="80" t="str">
        <f t="shared" si="216"/>
        <v>01028</v>
      </c>
      <c r="AG1029" s="80" t="str">
        <f t="shared" si="217"/>
        <v>Hauwa-Female</v>
      </c>
      <c r="AH1029" s="85">
        <f t="shared" si="219"/>
        <v>112153.55602395827</v>
      </c>
    </row>
    <row r="1030" spans="1:34" x14ac:dyDescent="0.3">
      <c r="A1030" s="83">
        <v>45841</v>
      </c>
      <c r="B1030" s="80" t="s">
        <v>2903</v>
      </c>
      <c r="C1030" s="80" t="s">
        <v>1863</v>
      </c>
      <c r="D1030" s="80" t="s">
        <v>1847</v>
      </c>
      <c r="E1030" s="80">
        <v>27</v>
      </c>
      <c r="F1030" s="80" t="s">
        <v>1872</v>
      </c>
      <c r="G1030" s="80" t="s">
        <v>1886</v>
      </c>
      <c r="H1030" s="80" t="s">
        <v>1887</v>
      </c>
      <c r="I1030" s="80" t="s">
        <v>1835</v>
      </c>
      <c r="J1030" s="80" t="s">
        <v>1858</v>
      </c>
      <c r="K1030" s="80">
        <v>2</v>
      </c>
      <c r="L1030" s="85">
        <v>30160</v>
      </c>
      <c r="M1030" s="80">
        <v>0</v>
      </c>
      <c r="N1030" s="80">
        <v>7.5</v>
      </c>
      <c r="O1030" s="80" t="s">
        <v>372</v>
      </c>
      <c r="P1030" s="80" t="s">
        <v>1837</v>
      </c>
      <c r="Q1030" s="80" t="s">
        <v>649</v>
      </c>
      <c r="R1030" s="85">
        <f t="shared" si="208"/>
        <v>60320</v>
      </c>
      <c r="S1030" s="85">
        <f t="shared" si="209"/>
        <v>0</v>
      </c>
      <c r="T1030" s="85">
        <f t="shared" si="210"/>
        <v>60320</v>
      </c>
      <c r="U1030" s="80">
        <f t="shared" si="211"/>
        <v>4524</v>
      </c>
      <c r="V1030" s="85">
        <f t="shared" si="212"/>
        <v>64844</v>
      </c>
      <c r="W1030" s="81">
        <v>7.4999999999999997E-2</v>
      </c>
      <c r="X1030" s="85">
        <f t="shared" si="220"/>
        <v>4524</v>
      </c>
      <c r="Y1030" s="80">
        <v>2000</v>
      </c>
      <c r="Z1030" s="85">
        <f t="shared" si="218"/>
        <v>66844</v>
      </c>
      <c r="AA1030" s="80" t="str" cm="1">
        <f t="array" ref="AA1030">_xlfn.IFS(V1030&gt;=150000,"High Cost",V1030&gt;=0,"Normal Cost")</f>
        <v>Normal Cost</v>
      </c>
      <c r="AB1030" s="85">
        <f t="shared" si="213"/>
        <v>0</v>
      </c>
      <c r="AC1030" s="84">
        <f t="shared" si="214"/>
        <v>64844</v>
      </c>
      <c r="AD1030" s="80" t="str" cm="1">
        <f t="array" ref="AD1030">_xlfn.IFS(E1030&gt;=60,"Senior ",E1030&gt;=18,"Adult",E1030&gt;=0,"Child")</f>
        <v>Adult</v>
      </c>
      <c r="AE1030" s="80" t="str">
        <f t="shared" si="215"/>
        <v>July</v>
      </c>
      <c r="AF1030" s="80" t="str">
        <f t="shared" si="216"/>
        <v>01029</v>
      </c>
      <c r="AG1030" s="80" t="str">
        <f t="shared" si="217"/>
        <v>Esther-Male</v>
      </c>
      <c r="AH1030" s="85">
        <f t="shared" si="219"/>
        <v>112153.55602395827</v>
      </c>
    </row>
    <row r="1031" spans="1:34" x14ac:dyDescent="0.3">
      <c r="A1031" s="83">
        <v>45837</v>
      </c>
      <c r="B1031" s="80" t="s">
        <v>2904</v>
      </c>
      <c r="C1031" s="80" t="s">
        <v>1877</v>
      </c>
      <c r="D1031" s="80" t="s">
        <v>1847</v>
      </c>
      <c r="E1031" s="80">
        <v>36</v>
      </c>
      <c r="F1031" s="80" t="s">
        <v>1864</v>
      </c>
      <c r="G1031" s="80" t="s">
        <v>1868</v>
      </c>
      <c r="H1031" s="80" t="s">
        <v>1869</v>
      </c>
      <c r="I1031" s="80" t="s">
        <v>1866</v>
      </c>
      <c r="J1031" s="80" t="s">
        <v>1848</v>
      </c>
      <c r="K1031" s="80">
        <v>4</v>
      </c>
      <c r="L1031" s="85">
        <v>40849</v>
      </c>
      <c r="M1031" s="80">
        <v>5</v>
      </c>
      <c r="N1031" s="80">
        <v>7.5</v>
      </c>
      <c r="O1031" s="80" t="s">
        <v>372</v>
      </c>
      <c r="P1031" s="80" t="s">
        <v>1852</v>
      </c>
      <c r="Q1031" s="80" t="s">
        <v>636</v>
      </c>
      <c r="R1031" s="85">
        <f t="shared" si="208"/>
        <v>163396</v>
      </c>
      <c r="S1031" s="85">
        <f t="shared" si="209"/>
        <v>8169.8</v>
      </c>
      <c r="T1031" s="85">
        <f t="shared" si="210"/>
        <v>155226.20000000001</v>
      </c>
      <c r="U1031" s="80">
        <f t="shared" si="211"/>
        <v>11641.965</v>
      </c>
      <c r="V1031" s="85">
        <f t="shared" si="212"/>
        <v>166868.16500000001</v>
      </c>
      <c r="W1031" s="81">
        <v>7.4999999999999997E-2</v>
      </c>
      <c r="X1031" s="85">
        <f t="shared" si="220"/>
        <v>11641.965</v>
      </c>
      <c r="Y1031" s="80">
        <v>2000</v>
      </c>
      <c r="Z1031" s="85">
        <f t="shared" si="218"/>
        <v>168868.16500000001</v>
      </c>
      <c r="AA1031" s="80" t="str" cm="1">
        <f t="array" ref="AA1031">_xlfn.IFS(V1031&gt;=150000,"High Cost",V1031&gt;=0,"Normal Cost")</f>
        <v>High Cost</v>
      </c>
      <c r="AB1031" s="85">
        <f t="shared" si="213"/>
        <v>0</v>
      </c>
      <c r="AC1031" s="84">
        <f t="shared" si="214"/>
        <v>166868.16500000001</v>
      </c>
      <c r="AD1031" s="80" t="str" cm="1">
        <f t="array" ref="AD1031">_xlfn.IFS(E1031&gt;=60,"Senior ",E1031&gt;=18,"Adult",E1031&gt;=0,"Child")</f>
        <v>Adult</v>
      </c>
      <c r="AE1031" s="80" t="str">
        <f t="shared" si="215"/>
        <v>June</v>
      </c>
      <c r="AF1031" s="80" t="str">
        <f t="shared" si="216"/>
        <v>01030</v>
      </c>
      <c r="AG1031" s="80" t="str">
        <f t="shared" si="217"/>
        <v>Chiamaka-Male</v>
      </c>
      <c r="AH1031" s="85">
        <f t="shared" si="219"/>
        <v>112153.55602395827</v>
      </c>
    </row>
    <row r="1032" spans="1:34" x14ac:dyDescent="0.3">
      <c r="A1032" s="83">
        <v>45869</v>
      </c>
      <c r="B1032" s="80" t="s">
        <v>2905</v>
      </c>
      <c r="C1032" s="80" t="s">
        <v>1863</v>
      </c>
      <c r="D1032" s="80" t="s">
        <v>1831</v>
      </c>
      <c r="E1032" s="80">
        <v>37</v>
      </c>
      <c r="F1032" s="80" t="s">
        <v>1840</v>
      </c>
      <c r="G1032" s="80" t="s">
        <v>1841</v>
      </c>
      <c r="H1032" s="80" t="s">
        <v>1842</v>
      </c>
      <c r="I1032" s="80" t="s">
        <v>1835</v>
      </c>
      <c r="J1032" s="80" t="s">
        <v>1858</v>
      </c>
      <c r="K1032" s="80">
        <v>1</v>
      </c>
      <c r="L1032" s="85">
        <v>5784</v>
      </c>
      <c r="M1032" s="80">
        <v>15</v>
      </c>
      <c r="N1032" s="80">
        <v>7.5</v>
      </c>
      <c r="O1032" s="80" t="s">
        <v>392</v>
      </c>
      <c r="P1032" s="80" t="s">
        <v>1844</v>
      </c>
      <c r="Q1032" s="80" t="s">
        <v>643</v>
      </c>
      <c r="R1032" s="85">
        <f t="shared" si="208"/>
        <v>5784</v>
      </c>
      <c r="S1032" s="85">
        <f t="shared" si="209"/>
        <v>867.6</v>
      </c>
      <c r="T1032" s="85">
        <f t="shared" si="210"/>
        <v>4916.3999999999996</v>
      </c>
      <c r="U1032" s="80">
        <f t="shared" si="211"/>
        <v>368.72999999999996</v>
      </c>
      <c r="V1032" s="85">
        <f t="shared" si="212"/>
        <v>5285.1299999999992</v>
      </c>
      <c r="W1032" s="81">
        <v>7.4999999999999997E-2</v>
      </c>
      <c r="X1032" s="85">
        <f t="shared" si="220"/>
        <v>368.72999999999996</v>
      </c>
      <c r="Y1032" s="80">
        <v>2000</v>
      </c>
      <c r="Z1032" s="85">
        <f t="shared" si="218"/>
        <v>7285.1299999999992</v>
      </c>
      <c r="AA1032" s="80" t="str" cm="1">
        <f t="array" ref="AA1032">_xlfn.IFS(V1032&gt;=150000,"High Cost",V1032&gt;=0,"Normal Cost")</f>
        <v>Normal Cost</v>
      </c>
      <c r="AB1032" s="85">
        <f t="shared" si="213"/>
        <v>528.51299999999992</v>
      </c>
      <c r="AC1032" s="84">
        <f t="shared" si="214"/>
        <v>4756.6169999999993</v>
      </c>
      <c r="AD1032" s="80" t="str" cm="1">
        <f t="array" ref="AD1032">_xlfn.IFS(E1032&gt;=60,"Senior ",E1032&gt;=18,"Adult",E1032&gt;=0,"Child")</f>
        <v>Adult</v>
      </c>
      <c r="AE1032" s="80" t="str">
        <f t="shared" si="215"/>
        <v>July</v>
      </c>
      <c r="AF1032" s="80" t="str">
        <f t="shared" si="216"/>
        <v>01031</v>
      </c>
      <c r="AG1032" s="80" t="str">
        <f t="shared" si="217"/>
        <v>Esther-Female</v>
      </c>
      <c r="AH1032" s="85">
        <f t="shared" si="219"/>
        <v>112153.55602395827</v>
      </c>
    </row>
    <row r="1033" spans="1:34" x14ac:dyDescent="0.3">
      <c r="A1033" s="83">
        <v>45831</v>
      </c>
      <c r="B1033" s="80" t="s">
        <v>2906</v>
      </c>
      <c r="C1033" s="80" t="s">
        <v>1830</v>
      </c>
      <c r="D1033" s="80" t="s">
        <v>1847</v>
      </c>
      <c r="E1033" s="80">
        <v>35</v>
      </c>
      <c r="F1033" s="80" t="s">
        <v>1872</v>
      </c>
      <c r="G1033" s="80" t="s">
        <v>1873</v>
      </c>
      <c r="H1033" s="80" t="s">
        <v>1874</v>
      </c>
      <c r="I1033" s="80" t="s">
        <v>1843</v>
      </c>
      <c r="J1033" s="80" t="s">
        <v>1836</v>
      </c>
      <c r="K1033" s="80">
        <v>4</v>
      </c>
      <c r="L1033" s="85">
        <v>65028</v>
      </c>
      <c r="M1033" s="80">
        <v>0</v>
      </c>
      <c r="N1033" s="80">
        <v>7.5</v>
      </c>
      <c r="O1033" s="80" t="s">
        <v>384</v>
      </c>
      <c r="P1033" s="80" t="s">
        <v>1844</v>
      </c>
      <c r="Q1033" s="80" t="s">
        <v>636</v>
      </c>
      <c r="R1033" s="85">
        <f t="shared" si="208"/>
        <v>260112</v>
      </c>
      <c r="S1033" s="85">
        <f t="shared" si="209"/>
        <v>0</v>
      </c>
      <c r="T1033" s="85">
        <f t="shared" si="210"/>
        <v>260112</v>
      </c>
      <c r="U1033" s="80">
        <f t="shared" si="211"/>
        <v>19508.399999999998</v>
      </c>
      <c r="V1033" s="85">
        <f t="shared" si="212"/>
        <v>279620.40000000002</v>
      </c>
      <c r="W1033" s="81">
        <v>7.4999999999999997E-2</v>
      </c>
      <c r="X1033" s="85">
        <f t="shared" si="220"/>
        <v>19508.399999999998</v>
      </c>
      <c r="Y1033" s="80">
        <v>2000</v>
      </c>
      <c r="Z1033" s="85">
        <f t="shared" si="218"/>
        <v>281620.40000000002</v>
      </c>
      <c r="AA1033" s="80" t="str" cm="1">
        <f t="array" ref="AA1033">_xlfn.IFS(V1033&gt;=150000,"High Cost",V1033&gt;=0,"Normal Cost")</f>
        <v>High Cost</v>
      </c>
      <c r="AB1033" s="85">
        <f t="shared" si="213"/>
        <v>27962.040000000005</v>
      </c>
      <c r="AC1033" s="84">
        <f t="shared" si="214"/>
        <v>251658.36000000002</v>
      </c>
      <c r="AD1033" s="80" t="str" cm="1">
        <f t="array" ref="AD1033">_xlfn.IFS(E1033&gt;=60,"Senior ",E1033&gt;=18,"Adult",E1033&gt;=0,"Child")</f>
        <v>Adult</v>
      </c>
      <c r="AE1033" s="80" t="str">
        <f t="shared" si="215"/>
        <v>June</v>
      </c>
      <c r="AF1033" s="80" t="str">
        <f t="shared" si="216"/>
        <v>01032</v>
      </c>
      <c r="AG1033" s="80" t="str">
        <f t="shared" si="217"/>
        <v>Joy-Male</v>
      </c>
      <c r="AH1033" s="85">
        <f t="shared" si="219"/>
        <v>112153.55602395827</v>
      </c>
    </row>
    <row r="1034" spans="1:34" x14ac:dyDescent="0.3">
      <c r="A1034" s="83">
        <v>45854</v>
      </c>
      <c r="B1034" s="80" t="s">
        <v>2907</v>
      </c>
      <c r="C1034" s="80" t="s">
        <v>1880</v>
      </c>
      <c r="D1034" s="80" t="s">
        <v>1847</v>
      </c>
      <c r="E1034" s="80">
        <v>72</v>
      </c>
      <c r="F1034" s="80" t="s">
        <v>1840</v>
      </c>
      <c r="G1034" s="80" t="s">
        <v>1841</v>
      </c>
      <c r="H1034" s="80" t="s">
        <v>1842</v>
      </c>
      <c r="I1034" s="80" t="s">
        <v>1866</v>
      </c>
      <c r="J1034" s="80" t="s">
        <v>1848</v>
      </c>
      <c r="K1034" s="80">
        <v>1</v>
      </c>
      <c r="L1034" s="85">
        <v>56832</v>
      </c>
      <c r="M1034" s="80">
        <v>5</v>
      </c>
      <c r="N1034" s="80">
        <v>7.5</v>
      </c>
      <c r="O1034" s="80" t="s">
        <v>392</v>
      </c>
      <c r="P1034" s="80" t="s">
        <v>1852</v>
      </c>
      <c r="Q1034" s="80" t="s">
        <v>665</v>
      </c>
      <c r="R1034" s="85">
        <f t="shared" si="208"/>
        <v>56832</v>
      </c>
      <c r="S1034" s="85">
        <f t="shared" si="209"/>
        <v>2841.6000000000004</v>
      </c>
      <c r="T1034" s="85">
        <f t="shared" si="210"/>
        <v>53990.400000000001</v>
      </c>
      <c r="U1034" s="80">
        <f t="shared" si="211"/>
        <v>4049.2799999999997</v>
      </c>
      <c r="V1034" s="85">
        <f t="shared" si="212"/>
        <v>58039.68</v>
      </c>
      <c r="W1034" s="81">
        <v>7.4999999999999997E-2</v>
      </c>
      <c r="X1034" s="85">
        <f t="shared" si="220"/>
        <v>4049.2799999999997</v>
      </c>
      <c r="Y1034" s="80">
        <v>2000</v>
      </c>
      <c r="Z1034" s="85">
        <f t="shared" si="218"/>
        <v>60039.68</v>
      </c>
      <c r="AA1034" s="80" t="str" cm="1">
        <f t="array" ref="AA1034">_xlfn.IFS(V1034&gt;=150000,"High Cost",V1034&gt;=0,"Normal Cost")</f>
        <v>Normal Cost</v>
      </c>
      <c r="AB1034" s="85">
        <f t="shared" si="213"/>
        <v>0</v>
      </c>
      <c r="AC1034" s="84">
        <f t="shared" si="214"/>
        <v>58039.68</v>
      </c>
      <c r="AD1034" s="80" t="str" cm="1">
        <f t="array" ref="AD1034">_xlfn.IFS(E1034&gt;=60,"Senior ",E1034&gt;=18,"Adult",E1034&gt;=0,"Child")</f>
        <v xml:space="preserve">Senior </v>
      </c>
      <c r="AE1034" s="80" t="str">
        <f t="shared" si="215"/>
        <v>July</v>
      </c>
      <c r="AF1034" s="80" t="str">
        <f t="shared" si="216"/>
        <v>01033</v>
      </c>
      <c r="AG1034" s="80" t="str">
        <f t="shared" si="217"/>
        <v>Daniel-Male</v>
      </c>
      <c r="AH1034" s="85">
        <f t="shared" si="219"/>
        <v>112153.55602395827</v>
      </c>
    </row>
    <row r="1035" spans="1:34" x14ac:dyDescent="0.3">
      <c r="A1035" s="83">
        <v>45830</v>
      </c>
      <c r="B1035" s="80" t="s">
        <v>2908</v>
      </c>
      <c r="C1035" s="80" t="s">
        <v>1882</v>
      </c>
      <c r="D1035" s="80" t="s">
        <v>1831</v>
      </c>
      <c r="E1035" s="80">
        <v>50</v>
      </c>
      <c r="F1035" s="80" t="s">
        <v>1872</v>
      </c>
      <c r="G1035" s="80" t="s">
        <v>1873</v>
      </c>
      <c r="H1035" s="80" t="s">
        <v>1874</v>
      </c>
      <c r="I1035" s="80" t="s">
        <v>1866</v>
      </c>
      <c r="J1035" s="80" t="s">
        <v>1836</v>
      </c>
      <c r="K1035" s="80">
        <v>1</v>
      </c>
      <c r="L1035" s="85">
        <v>22581</v>
      </c>
      <c r="M1035" s="80">
        <v>10</v>
      </c>
      <c r="N1035" s="80">
        <v>7.5</v>
      </c>
      <c r="O1035" s="80" t="s">
        <v>392</v>
      </c>
      <c r="P1035" s="80" t="s">
        <v>1852</v>
      </c>
      <c r="Q1035" s="80" t="s">
        <v>636</v>
      </c>
      <c r="R1035" s="85">
        <f t="shared" si="208"/>
        <v>22581</v>
      </c>
      <c r="S1035" s="85">
        <f t="shared" si="209"/>
        <v>2258.1</v>
      </c>
      <c r="T1035" s="85">
        <f t="shared" si="210"/>
        <v>20322.900000000001</v>
      </c>
      <c r="U1035" s="80">
        <f t="shared" si="211"/>
        <v>1524.2175</v>
      </c>
      <c r="V1035" s="85">
        <f t="shared" si="212"/>
        <v>21847.1175</v>
      </c>
      <c r="W1035" s="81">
        <v>7.4999999999999997E-2</v>
      </c>
      <c r="X1035" s="85">
        <f t="shared" si="220"/>
        <v>1524.2175</v>
      </c>
      <c r="Y1035" s="80">
        <v>2000</v>
      </c>
      <c r="Z1035" s="85">
        <f t="shared" si="218"/>
        <v>23847.1175</v>
      </c>
      <c r="AA1035" s="80" t="str" cm="1">
        <f t="array" ref="AA1035">_xlfn.IFS(V1035&gt;=150000,"High Cost",V1035&gt;=0,"Normal Cost")</f>
        <v>Normal Cost</v>
      </c>
      <c r="AB1035" s="85">
        <f t="shared" si="213"/>
        <v>0</v>
      </c>
      <c r="AC1035" s="84">
        <f t="shared" si="214"/>
        <v>21847.1175</v>
      </c>
      <c r="AD1035" s="80" t="str" cm="1">
        <f t="array" ref="AD1035">_xlfn.IFS(E1035&gt;=60,"Senior ",E1035&gt;=18,"Adult",E1035&gt;=0,"Child")</f>
        <v>Adult</v>
      </c>
      <c r="AE1035" s="80" t="str">
        <f t="shared" si="215"/>
        <v>June</v>
      </c>
      <c r="AF1035" s="80" t="str">
        <f t="shared" si="216"/>
        <v>01034</v>
      </c>
      <c r="AG1035" s="80" t="str">
        <f t="shared" si="217"/>
        <v>Ifeanyi-Female</v>
      </c>
      <c r="AH1035" s="85">
        <f t="shared" si="219"/>
        <v>112153.55602395827</v>
      </c>
    </row>
    <row r="1036" spans="1:34" x14ac:dyDescent="0.3">
      <c r="A1036" s="83">
        <v>45860</v>
      </c>
      <c r="B1036" s="80" t="s">
        <v>2909</v>
      </c>
      <c r="C1036" s="80" t="s">
        <v>1871</v>
      </c>
      <c r="D1036" s="80" t="s">
        <v>1831</v>
      </c>
      <c r="E1036" s="80">
        <v>3</v>
      </c>
      <c r="F1036" s="80" t="s">
        <v>1872</v>
      </c>
      <c r="G1036" s="80" t="s">
        <v>1886</v>
      </c>
      <c r="H1036" s="80" t="s">
        <v>1887</v>
      </c>
      <c r="I1036" s="80" t="s">
        <v>1861</v>
      </c>
      <c r="J1036" s="80" t="s">
        <v>1836</v>
      </c>
      <c r="K1036" s="80">
        <v>2</v>
      </c>
      <c r="L1036" s="85">
        <v>14714</v>
      </c>
      <c r="M1036" s="80">
        <v>0</v>
      </c>
      <c r="N1036" s="80">
        <v>7.5</v>
      </c>
      <c r="O1036" s="80" t="s">
        <v>384</v>
      </c>
      <c r="P1036" s="80" t="s">
        <v>1844</v>
      </c>
      <c r="Q1036" s="80" t="s">
        <v>636</v>
      </c>
      <c r="R1036" s="85">
        <f t="shared" si="208"/>
        <v>29428</v>
      </c>
      <c r="S1036" s="85">
        <f t="shared" si="209"/>
        <v>0</v>
      </c>
      <c r="T1036" s="85">
        <f t="shared" si="210"/>
        <v>29428</v>
      </c>
      <c r="U1036" s="80">
        <f t="shared" si="211"/>
        <v>2207.1</v>
      </c>
      <c r="V1036" s="85">
        <f t="shared" si="212"/>
        <v>31635.1</v>
      </c>
      <c r="W1036" s="81">
        <v>7.4999999999999997E-2</v>
      </c>
      <c r="X1036" s="85">
        <f t="shared" si="220"/>
        <v>2207.1</v>
      </c>
      <c r="Y1036" s="80">
        <v>2000</v>
      </c>
      <c r="Z1036" s="85">
        <f t="shared" si="218"/>
        <v>33635.1</v>
      </c>
      <c r="AA1036" s="80" t="str" cm="1">
        <f t="array" ref="AA1036">_xlfn.IFS(V1036&gt;=150000,"High Cost",V1036&gt;=0,"Normal Cost")</f>
        <v>Normal Cost</v>
      </c>
      <c r="AB1036" s="85">
        <f t="shared" si="213"/>
        <v>3163.51</v>
      </c>
      <c r="AC1036" s="84">
        <f t="shared" si="214"/>
        <v>28471.589999999997</v>
      </c>
      <c r="AD1036" s="80" t="str" cm="1">
        <f t="array" ref="AD1036">_xlfn.IFS(E1036&gt;=60,"Senior ",E1036&gt;=18,"Adult",E1036&gt;=0,"Child")</f>
        <v>Child</v>
      </c>
      <c r="AE1036" s="80" t="str">
        <f t="shared" si="215"/>
        <v>July</v>
      </c>
      <c r="AF1036" s="80" t="str">
        <f t="shared" si="216"/>
        <v>01035</v>
      </c>
      <c r="AG1036" s="80" t="str">
        <f t="shared" si="217"/>
        <v>Farouk-Female</v>
      </c>
      <c r="AH1036" s="85">
        <f t="shared" si="219"/>
        <v>112153.55602395827</v>
      </c>
    </row>
    <row r="1037" spans="1:34" x14ac:dyDescent="0.3">
      <c r="A1037" s="83">
        <v>45838</v>
      </c>
      <c r="B1037" s="80" t="s">
        <v>2910</v>
      </c>
      <c r="C1037" s="80" t="s">
        <v>1839</v>
      </c>
      <c r="D1037" s="80" t="s">
        <v>1831</v>
      </c>
      <c r="E1037" s="80">
        <v>43</v>
      </c>
      <c r="F1037" s="80" t="s">
        <v>1864</v>
      </c>
      <c r="G1037" s="80" t="s">
        <v>1868</v>
      </c>
      <c r="H1037" s="80" t="s">
        <v>1869</v>
      </c>
      <c r="I1037" s="80" t="s">
        <v>1851</v>
      </c>
      <c r="J1037" s="80" t="s">
        <v>1836</v>
      </c>
      <c r="K1037" s="80">
        <v>5</v>
      </c>
      <c r="L1037" s="85">
        <v>12520</v>
      </c>
      <c r="M1037" s="80">
        <v>15</v>
      </c>
      <c r="N1037" s="80">
        <v>7.5</v>
      </c>
      <c r="O1037" s="80" t="s">
        <v>384</v>
      </c>
      <c r="P1037" s="80" t="s">
        <v>1844</v>
      </c>
      <c r="Q1037" s="80" t="s">
        <v>665</v>
      </c>
      <c r="R1037" s="85">
        <f t="shared" si="208"/>
        <v>62600</v>
      </c>
      <c r="S1037" s="85">
        <f t="shared" si="209"/>
        <v>9390</v>
      </c>
      <c r="T1037" s="85">
        <f t="shared" si="210"/>
        <v>53210</v>
      </c>
      <c r="U1037" s="80">
        <f t="shared" si="211"/>
        <v>3990.75</v>
      </c>
      <c r="V1037" s="85">
        <f t="shared" si="212"/>
        <v>57200.75</v>
      </c>
      <c r="W1037" s="81">
        <v>7.4999999999999997E-2</v>
      </c>
      <c r="X1037" s="85">
        <f t="shared" si="220"/>
        <v>3990.75</v>
      </c>
      <c r="Y1037" s="80">
        <v>2000</v>
      </c>
      <c r="Z1037" s="85">
        <f t="shared" si="218"/>
        <v>59200.75</v>
      </c>
      <c r="AA1037" s="80" t="str" cm="1">
        <f t="array" ref="AA1037">_xlfn.IFS(V1037&gt;=150000,"High Cost",V1037&gt;=0,"Normal Cost")</f>
        <v>Normal Cost</v>
      </c>
      <c r="AB1037" s="85">
        <f t="shared" si="213"/>
        <v>5720.0750000000007</v>
      </c>
      <c r="AC1037" s="84">
        <f t="shared" si="214"/>
        <v>51480.675000000003</v>
      </c>
      <c r="AD1037" s="80" t="str" cm="1">
        <f t="array" ref="AD1037">_xlfn.IFS(E1037&gt;=60,"Senior ",E1037&gt;=18,"Adult",E1037&gt;=0,"Child")</f>
        <v>Adult</v>
      </c>
      <c r="AE1037" s="80" t="str">
        <f t="shared" si="215"/>
        <v>June</v>
      </c>
      <c r="AF1037" s="80" t="str">
        <f t="shared" si="216"/>
        <v>01036</v>
      </c>
      <c r="AG1037" s="80" t="str">
        <f t="shared" si="217"/>
        <v>Bello-Female</v>
      </c>
      <c r="AH1037" s="85">
        <f t="shared" si="219"/>
        <v>112153.55602395827</v>
      </c>
    </row>
    <row r="1038" spans="1:34" x14ac:dyDescent="0.3">
      <c r="A1038" s="83">
        <v>45812</v>
      </c>
      <c r="B1038" s="80" t="s">
        <v>2911</v>
      </c>
      <c r="C1038" s="80" t="s">
        <v>1880</v>
      </c>
      <c r="D1038" s="80" t="s">
        <v>1847</v>
      </c>
      <c r="E1038" s="80">
        <v>10</v>
      </c>
      <c r="F1038" s="80" t="s">
        <v>1855</v>
      </c>
      <c r="G1038" s="80" t="s">
        <v>1856</v>
      </c>
      <c r="H1038" s="80" t="s">
        <v>1857</v>
      </c>
      <c r="I1038" s="80" t="s">
        <v>1843</v>
      </c>
      <c r="J1038" s="80" t="s">
        <v>1858</v>
      </c>
      <c r="K1038" s="80">
        <v>4</v>
      </c>
      <c r="L1038" s="85">
        <v>74211</v>
      </c>
      <c r="M1038" s="80">
        <v>15</v>
      </c>
      <c r="N1038" s="80">
        <v>7.5</v>
      </c>
      <c r="O1038" s="80" t="s">
        <v>384</v>
      </c>
      <c r="P1038" s="80" t="s">
        <v>1844</v>
      </c>
      <c r="Q1038" s="80" t="s">
        <v>649</v>
      </c>
      <c r="R1038" s="85">
        <f t="shared" si="208"/>
        <v>296844</v>
      </c>
      <c r="S1038" s="85">
        <f t="shared" si="209"/>
        <v>44526.6</v>
      </c>
      <c r="T1038" s="85">
        <f t="shared" si="210"/>
        <v>252317.4</v>
      </c>
      <c r="U1038" s="80">
        <f t="shared" si="211"/>
        <v>18923.805</v>
      </c>
      <c r="V1038" s="85">
        <f t="shared" si="212"/>
        <v>271241.20500000002</v>
      </c>
      <c r="W1038" s="81">
        <v>7.4999999999999997E-2</v>
      </c>
      <c r="X1038" s="85">
        <f t="shared" si="220"/>
        <v>18923.805</v>
      </c>
      <c r="Y1038" s="80">
        <v>2000</v>
      </c>
      <c r="Z1038" s="85">
        <f t="shared" si="218"/>
        <v>273241.20500000002</v>
      </c>
      <c r="AA1038" s="80" t="str" cm="1">
        <f t="array" ref="AA1038">_xlfn.IFS(V1038&gt;=150000,"High Cost",V1038&gt;=0,"Normal Cost")</f>
        <v>High Cost</v>
      </c>
      <c r="AB1038" s="85">
        <f t="shared" si="213"/>
        <v>27124.120500000005</v>
      </c>
      <c r="AC1038" s="84">
        <f t="shared" si="214"/>
        <v>244117.0845</v>
      </c>
      <c r="AD1038" s="80" t="str" cm="1">
        <f t="array" ref="AD1038">_xlfn.IFS(E1038&gt;=60,"Senior ",E1038&gt;=18,"Adult",E1038&gt;=0,"Child")</f>
        <v>Child</v>
      </c>
      <c r="AE1038" s="80" t="str">
        <f t="shared" si="215"/>
        <v>June</v>
      </c>
      <c r="AF1038" s="80" t="str">
        <f t="shared" si="216"/>
        <v>01037</v>
      </c>
      <c r="AG1038" s="80" t="str">
        <f t="shared" si="217"/>
        <v>Daniel-Male</v>
      </c>
      <c r="AH1038" s="85">
        <f t="shared" si="219"/>
        <v>112153.55602395827</v>
      </c>
    </row>
    <row r="1039" spans="1:34" x14ac:dyDescent="0.3">
      <c r="A1039" s="83">
        <v>45843</v>
      </c>
      <c r="B1039" s="80" t="s">
        <v>2912</v>
      </c>
      <c r="C1039" s="80" t="s">
        <v>1877</v>
      </c>
      <c r="D1039" s="80" t="s">
        <v>1847</v>
      </c>
      <c r="E1039" s="80">
        <v>85</v>
      </c>
      <c r="F1039" s="80" t="s">
        <v>1864</v>
      </c>
      <c r="G1039" s="80" t="s">
        <v>1865</v>
      </c>
      <c r="H1039" s="80" t="s">
        <v>1842</v>
      </c>
      <c r="I1039" s="80" t="s">
        <v>1861</v>
      </c>
      <c r="J1039" s="80" t="s">
        <v>1848</v>
      </c>
      <c r="K1039" s="80">
        <v>1</v>
      </c>
      <c r="L1039" s="85">
        <v>57644</v>
      </c>
      <c r="M1039" s="80">
        <v>0</v>
      </c>
      <c r="N1039" s="80">
        <v>7.5</v>
      </c>
      <c r="O1039" s="80" t="s">
        <v>392</v>
      </c>
      <c r="P1039" s="80" t="s">
        <v>1837</v>
      </c>
      <c r="Q1039" s="80" t="s">
        <v>643</v>
      </c>
      <c r="R1039" s="85">
        <f t="shared" si="208"/>
        <v>57644</v>
      </c>
      <c r="S1039" s="85">
        <f t="shared" si="209"/>
        <v>0</v>
      </c>
      <c r="T1039" s="85">
        <f t="shared" si="210"/>
        <v>57644</v>
      </c>
      <c r="U1039" s="80">
        <f t="shared" si="211"/>
        <v>4323.3</v>
      </c>
      <c r="V1039" s="85">
        <f t="shared" si="212"/>
        <v>61967.3</v>
      </c>
      <c r="W1039" s="81">
        <v>7.4999999999999997E-2</v>
      </c>
      <c r="X1039" s="85">
        <f t="shared" si="220"/>
        <v>4323.3</v>
      </c>
      <c r="Y1039" s="80">
        <v>2000</v>
      </c>
      <c r="Z1039" s="85">
        <f t="shared" si="218"/>
        <v>63967.3</v>
      </c>
      <c r="AA1039" s="80" t="str" cm="1">
        <f t="array" ref="AA1039">_xlfn.IFS(V1039&gt;=150000,"High Cost",V1039&gt;=0,"Normal Cost")</f>
        <v>Normal Cost</v>
      </c>
      <c r="AB1039" s="85">
        <f t="shared" si="213"/>
        <v>0</v>
      </c>
      <c r="AC1039" s="84">
        <f t="shared" si="214"/>
        <v>61967.3</v>
      </c>
      <c r="AD1039" s="80" t="str" cm="1">
        <f t="array" ref="AD1039">_xlfn.IFS(E1039&gt;=60,"Senior ",E1039&gt;=18,"Adult",E1039&gt;=0,"Child")</f>
        <v xml:space="preserve">Senior </v>
      </c>
      <c r="AE1039" s="80" t="str">
        <f t="shared" si="215"/>
        <v>July</v>
      </c>
      <c r="AF1039" s="80" t="str">
        <f t="shared" si="216"/>
        <v>01038</v>
      </c>
      <c r="AG1039" s="80" t="str">
        <f t="shared" si="217"/>
        <v>Chiamaka-Male</v>
      </c>
      <c r="AH1039" s="85">
        <f t="shared" si="219"/>
        <v>112153.55602395827</v>
      </c>
    </row>
    <row r="1040" spans="1:34" x14ac:dyDescent="0.3">
      <c r="A1040" s="83">
        <v>45830</v>
      </c>
      <c r="B1040" s="80" t="s">
        <v>2913</v>
      </c>
      <c r="C1040" s="80" t="s">
        <v>106</v>
      </c>
      <c r="D1040" s="80" t="s">
        <v>1847</v>
      </c>
      <c r="E1040" s="80">
        <v>22</v>
      </c>
      <c r="F1040" s="80" t="s">
        <v>1840</v>
      </c>
      <c r="G1040" s="80" t="s">
        <v>1890</v>
      </c>
      <c r="H1040" s="80" t="s">
        <v>1891</v>
      </c>
      <c r="I1040" s="80" t="s">
        <v>1835</v>
      </c>
      <c r="J1040" s="80" t="s">
        <v>1848</v>
      </c>
      <c r="K1040" s="80">
        <v>4</v>
      </c>
      <c r="L1040" s="85">
        <v>13391</v>
      </c>
      <c r="M1040" s="80">
        <v>10</v>
      </c>
      <c r="N1040" s="80">
        <v>7.5</v>
      </c>
      <c r="O1040" s="80" t="s">
        <v>384</v>
      </c>
      <c r="P1040" s="80" t="s">
        <v>1844</v>
      </c>
      <c r="Q1040" s="80" t="s">
        <v>665</v>
      </c>
      <c r="R1040" s="85">
        <f t="shared" si="208"/>
        <v>53564</v>
      </c>
      <c r="S1040" s="85">
        <f t="shared" si="209"/>
        <v>5356.4000000000005</v>
      </c>
      <c r="T1040" s="85">
        <f t="shared" si="210"/>
        <v>48207.6</v>
      </c>
      <c r="U1040" s="80">
        <f t="shared" si="211"/>
        <v>3615.5699999999997</v>
      </c>
      <c r="V1040" s="85">
        <f t="shared" si="212"/>
        <v>51823.17</v>
      </c>
      <c r="W1040" s="81">
        <v>7.4999999999999997E-2</v>
      </c>
      <c r="X1040" s="85">
        <f t="shared" si="220"/>
        <v>3615.5699999999997</v>
      </c>
      <c r="Y1040" s="80">
        <v>2000</v>
      </c>
      <c r="Z1040" s="85">
        <f t="shared" si="218"/>
        <v>53823.17</v>
      </c>
      <c r="AA1040" s="80" t="str" cm="1">
        <f t="array" ref="AA1040">_xlfn.IFS(V1040&gt;=150000,"High Cost",V1040&gt;=0,"Normal Cost")</f>
        <v>Normal Cost</v>
      </c>
      <c r="AB1040" s="85">
        <f t="shared" si="213"/>
        <v>5182.317</v>
      </c>
      <c r="AC1040" s="84">
        <f t="shared" si="214"/>
        <v>46640.852999999996</v>
      </c>
      <c r="AD1040" s="80" t="str" cm="1">
        <f t="array" ref="AD1040">_xlfn.IFS(E1040&gt;=60,"Senior ",E1040&gt;=18,"Adult",E1040&gt;=0,"Child")</f>
        <v>Adult</v>
      </c>
      <c r="AE1040" s="80" t="str">
        <f t="shared" si="215"/>
        <v>June</v>
      </c>
      <c r="AF1040" s="80" t="str">
        <f t="shared" si="216"/>
        <v>01039</v>
      </c>
      <c r="AG1040" s="80" t="str">
        <f t="shared" si="217"/>
        <v>Aisha-Male</v>
      </c>
      <c r="AH1040" s="85">
        <f t="shared" si="219"/>
        <v>112153.55602395827</v>
      </c>
    </row>
    <row r="1041" spans="1:34" x14ac:dyDescent="0.3">
      <c r="A1041" s="83">
        <v>45863</v>
      </c>
      <c r="B1041" s="80" t="s">
        <v>2914</v>
      </c>
      <c r="C1041" s="80" t="s">
        <v>1877</v>
      </c>
      <c r="D1041" s="80" t="s">
        <v>1831</v>
      </c>
      <c r="E1041" s="80">
        <v>63</v>
      </c>
      <c r="F1041" s="80" t="s">
        <v>1864</v>
      </c>
      <c r="G1041" s="80" t="s">
        <v>1865</v>
      </c>
      <c r="H1041" s="80" t="s">
        <v>1842</v>
      </c>
      <c r="I1041" s="80" t="s">
        <v>1851</v>
      </c>
      <c r="J1041" s="80" t="s">
        <v>1836</v>
      </c>
      <c r="K1041" s="80">
        <v>1</v>
      </c>
      <c r="L1041" s="85">
        <v>2191</v>
      </c>
      <c r="M1041" s="80">
        <v>15</v>
      </c>
      <c r="N1041" s="80">
        <v>7.5</v>
      </c>
      <c r="O1041" s="80" t="s">
        <v>392</v>
      </c>
      <c r="P1041" s="80" t="s">
        <v>1837</v>
      </c>
      <c r="Q1041" s="80" t="s">
        <v>649</v>
      </c>
      <c r="R1041" s="85">
        <f t="shared" si="208"/>
        <v>2191</v>
      </c>
      <c r="S1041" s="85">
        <f t="shared" si="209"/>
        <v>328.65</v>
      </c>
      <c r="T1041" s="85">
        <f t="shared" si="210"/>
        <v>1862.35</v>
      </c>
      <c r="U1041" s="80">
        <f t="shared" si="211"/>
        <v>139.67624999999998</v>
      </c>
      <c r="V1041" s="85">
        <f t="shared" si="212"/>
        <v>2002.0262499999999</v>
      </c>
      <c r="W1041" s="81">
        <v>7.4999999999999997E-2</v>
      </c>
      <c r="X1041" s="85">
        <f t="shared" si="220"/>
        <v>139.67624999999998</v>
      </c>
      <c r="Y1041" s="80">
        <v>2000</v>
      </c>
      <c r="Z1041" s="85">
        <f t="shared" si="218"/>
        <v>4002.0262499999999</v>
      </c>
      <c r="AA1041" s="80" t="str" cm="1">
        <f t="array" ref="AA1041">_xlfn.IFS(V1041&gt;=150000,"High Cost",V1041&gt;=0,"Normal Cost")</f>
        <v>Normal Cost</v>
      </c>
      <c r="AB1041" s="85">
        <f t="shared" si="213"/>
        <v>0</v>
      </c>
      <c r="AC1041" s="84">
        <f t="shared" si="214"/>
        <v>2002.0262499999999</v>
      </c>
      <c r="AD1041" s="80" t="str" cm="1">
        <f t="array" ref="AD1041">_xlfn.IFS(E1041&gt;=60,"Senior ",E1041&gt;=18,"Adult",E1041&gt;=0,"Child")</f>
        <v xml:space="preserve">Senior </v>
      </c>
      <c r="AE1041" s="80" t="str">
        <f t="shared" si="215"/>
        <v>July</v>
      </c>
      <c r="AF1041" s="80" t="str">
        <f t="shared" si="216"/>
        <v>01040</v>
      </c>
      <c r="AG1041" s="80" t="str">
        <f t="shared" si="217"/>
        <v>Chiamaka-Female</v>
      </c>
      <c r="AH1041" s="85">
        <f t="shared" si="219"/>
        <v>112153.55602395827</v>
      </c>
    </row>
    <row r="1042" spans="1:34" x14ac:dyDescent="0.3">
      <c r="A1042" s="83">
        <v>45841</v>
      </c>
      <c r="B1042" s="80" t="s">
        <v>2915</v>
      </c>
      <c r="C1042" s="80" t="s">
        <v>1884</v>
      </c>
      <c r="D1042" s="80" t="s">
        <v>1847</v>
      </c>
      <c r="E1042" s="80">
        <v>64</v>
      </c>
      <c r="F1042" s="80" t="s">
        <v>1840</v>
      </c>
      <c r="G1042" s="80" t="s">
        <v>1841</v>
      </c>
      <c r="H1042" s="80" t="s">
        <v>1842</v>
      </c>
      <c r="I1042" s="80" t="s">
        <v>1851</v>
      </c>
      <c r="J1042" s="80" t="s">
        <v>1858</v>
      </c>
      <c r="K1042" s="80">
        <v>2</v>
      </c>
      <c r="L1042" s="85">
        <v>62319</v>
      </c>
      <c r="M1042" s="80">
        <v>0</v>
      </c>
      <c r="N1042" s="80">
        <v>7.5</v>
      </c>
      <c r="O1042" s="80" t="s">
        <v>372</v>
      </c>
      <c r="P1042" s="80" t="s">
        <v>1837</v>
      </c>
      <c r="Q1042" s="80" t="s">
        <v>665</v>
      </c>
      <c r="R1042" s="85">
        <f t="shared" si="208"/>
        <v>124638</v>
      </c>
      <c r="S1042" s="85">
        <f t="shared" si="209"/>
        <v>0</v>
      </c>
      <c r="T1042" s="85">
        <f t="shared" si="210"/>
        <v>124638</v>
      </c>
      <c r="U1042" s="80">
        <f t="shared" si="211"/>
        <v>9347.85</v>
      </c>
      <c r="V1042" s="85">
        <f t="shared" si="212"/>
        <v>133985.85</v>
      </c>
      <c r="W1042" s="81">
        <v>7.4999999999999997E-2</v>
      </c>
      <c r="X1042" s="85">
        <f t="shared" si="220"/>
        <v>9347.85</v>
      </c>
      <c r="Y1042" s="80">
        <v>2000</v>
      </c>
      <c r="Z1042" s="85">
        <f t="shared" si="218"/>
        <v>135985.85</v>
      </c>
      <c r="AA1042" s="80" t="str" cm="1">
        <f t="array" ref="AA1042">_xlfn.IFS(V1042&gt;=150000,"High Cost",V1042&gt;=0,"Normal Cost")</f>
        <v>Normal Cost</v>
      </c>
      <c r="AB1042" s="85">
        <f t="shared" si="213"/>
        <v>0</v>
      </c>
      <c r="AC1042" s="84">
        <f t="shared" si="214"/>
        <v>133985.85</v>
      </c>
      <c r="AD1042" s="80" t="str" cm="1">
        <f t="array" ref="AD1042">_xlfn.IFS(E1042&gt;=60,"Senior ",E1042&gt;=18,"Adult",E1042&gt;=0,"Child")</f>
        <v xml:space="preserve">Senior </v>
      </c>
      <c r="AE1042" s="80" t="str">
        <f t="shared" si="215"/>
        <v>July</v>
      </c>
      <c r="AF1042" s="80" t="str">
        <f t="shared" si="216"/>
        <v>01041</v>
      </c>
      <c r="AG1042" s="80" t="str">
        <f t="shared" si="217"/>
        <v>Kabir-Male</v>
      </c>
      <c r="AH1042" s="85">
        <f t="shared" si="219"/>
        <v>112153.55602395827</v>
      </c>
    </row>
    <row r="1043" spans="1:34" x14ac:dyDescent="0.3">
      <c r="A1043" s="83">
        <v>45834</v>
      </c>
      <c r="B1043" s="80" t="s">
        <v>2916</v>
      </c>
      <c r="C1043" s="80" t="s">
        <v>1846</v>
      </c>
      <c r="D1043" s="80" t="s">
        <v>1847</v>
      </c>
      <c r="E1043" s="80">
        <v>73</v>
      </c>
      <c r="F1043" s="80" t="s">
        <v>1832</v>
      </c>
      <c r="G1043" s="80" t="s">
        <v>1833</v>
      </c>
      <c r="H1043" s="80" t="s">
        <v>1834</v>
      </c>
      <c r="I1043" s="80" t="s">
        <v>1835</v>
      </c>
      <c r="J1043" s="80" t="s">
        <v>1848</v>
      </c>
      <c r="K1043" s="80">
        <v>3</v>
      </c>
      <c r="L1043" s="85">
        <v>19862</v>
      </c>
      <c r="M1043" s="80">
        <v>15</v>
      </c>
      <c r="N1043" s="80">
        <v>7.5</v>
      </c>
      <c r="O1043" s="80" t="s">
        <v>384</v>
      </c>
      <c r="P1043" s="80" t="s">
        <v>1837</v>
      </c>
      <c r="Q1043" s="80" t="s">
        <v>636</v>
      </c>
      <c r="R1043" s="85">
        <f t="shared" si="208"/>
        <v>59586</v>
      </c>
      <c r="S1043" s="85">
        <f t="shared" si="209"/>
        <v>8937.9</v>
      </c>
      <c r="T1043" s="85">
        <f t="shared" si="210"/>
        <v>50648.1</v>
      </c>
      <c r="U1043" s="80">
        <f t="shared" si="211"/>
        <v>3798.6074999999996</v>
      </c>
      <c r="V1043" s="85">
        <f t="shared" si="212"/>
        <v>54446.707499999997</v>
      </c>
      <c r="W1043" s="81">
        <v>7.4999999999999997E-2</v>
      </c>
      <c r="X1043" s="85">
        <f t="shared" si="220"/>
        <v>3798.6074999999996</v>
      </c>
      <c r="Y1043" s="80">
        <v>2000</v>
      </c>
      <c r="Z1043" s="85">
        <f t="shared" si="218"/>
        <v>56446.707499999997</v>
      </c>
      <c r="AA1043" s="80" t="str" cm="1">
        <f t="array" ref="AA1043">_xlfn.IFS(V1043&gt;=150000,"High Cost",V1043&gt;=0,"Normal Cost")</f>
        <v>Normal Cost</v>
      </c>
      <c r="AB1043" s="85">
        <f t="shared" si="213"/>
        <v>0</v>
      </c>
      <c r="AC1043" s="84">
        <f t="shared" si="214"/>
        <v>54446.707499999997</v>
      </c>
      <c r="AD1043" s="80" t="str" cm="1">
        <f t="array" ref="AD1043">_xlfn.IFS(E1043&gt;=60,"Senior ",E1043&gt;=18,"Adult",E1043&gt;=0,"Child")</f>
        <v xml:space="preserve">Senior </v>
      </c>
      <c r="AE1043" s="80" t="str">
        <f t="shared" si="215"/>
        <v>June</v>
      </c>
      <c r="AF1043" s="80" t="str">
        <f t="shared" si="216"/>
        <v>01042</v>
      </c>
      <c r="AG1043" s="80" t="str">
        <f t="shared" si="217"/>
        <v>Hauwa-Male</v>
      </c>
      <c r="AH1043" s="85">
        <f t="shared" si="219"/>
        <v>112153.55602395827</v>
      </c>
    </row>
    <row r="1044" spans="1:34" x14ac:dyDescent="0.3">
      <c r="A1044" s="83">
        <v>45817</v>
      </c>
      <c r="B1044" s="80" t="s">
        <v>2917</v>
      </c>
      <c r="C1044" s="80" t="s">
        <v>1846</v>
      </c>
      <c r="D1044" s="80" t="s">
        <v>1847</v>
      </c>
      <c r="E1044" s="80">
        <v>15</v>
      </c>
      <c r="F1044" s="80" t="s">
        <v>1832</v>
      </c>
      <c r="G1044" s="80" t="s">
        <v>1833</v>
      </c>
      <c r="H1044" s="80" t="s">
        <v>1834</v>
      </c>
      <c r="I1044" s="80" t="s">
        <v>1843</v>
      </c>
      <c r="J1044" s="80" t="s">
        <v>1848</v>
      </c>
      <c r="K1044" s="80">
        <v>3</v>
      </c>
      <c r="L1044" s="85">
        <v>68726</v>
      </c>
      <c r="M1044" s="80">
        <v>0</v>
      </c>
      <c r="N1044" s="80">
        <v>7.5</v>
      </c>
      <c r="O1044" s="80" t="s">
        <v>392</v>
      </c>
      <c r="P1044" s="80" t="s">
        <v>1844</v>
      </c>
      <c r="Q1044" s="80" t="s">
        <v>636</v>
      </c>
      <c r="R1044" s="85">
        <f t="shared" si="208"/>
        <v>206178</v>
      </c>
      <c r="S1044" s="85">
        <f t="shared" si="209"/>
        <v>0</v>
      </c>
      <c r="T1044" s="85">
        <f t="shared" si="210"/>
        <v>206178</v>
      </c>
      <c r="U1044" s="80">
        <f t="shared" si="211"/>
        <v>15463.349999999999</v>
      </c>
      <c r="V1044" s="85">
        <f t="shared" si="212"/>
        <v>221641.35</v>
      </c>
      <c r="W1044" s="81">
        <v>7.4999999999999997E-2</v>
      </c>
      <c r="X1044" s="85">
        <f t="shared" si="220"/>
        <v>15463.349999999999</v>
      </c>
      <c r="Y1044" s="80">
        <v>2000</v>
      </c>
      <c r="Z1044" s="85">
        <f t="shared" si="218"/>
        <v>223641.35</v>
      </c>
      <c r="AA1044" s="80" t="str" cm="1">
        <f t="array" ref="AA1044">_xlfn.IFS(V1044&gt;=150000,"High Cost",V1044&gt;=0,"Normal Cost")</f>
        <v>High Cost</v>
      </c>
      <c r="AB1044" s="85">
        <f t="shared" si="213"/>
        <v>22164.135000000002</v>
      </c>
      <c r="AC1044" s="84">
        <f t="shared" si="214"/>
        <v>199477.215</v>
      </c>
      <c r="AD1044" s="80" t="str" cm="1">
        <f t="array" ref="AD1044">_xlfn.IFS(E1044&gt;=60,"Senior ",E1044&gt;=18,"Adult",E1044&gt;=0,"Child")</f>
        <v>Child</v>
      </c>
      <c r="AE1044" s="80" t="str">
        <f t="shared" si="215"/>
        <v>June</v>
      </c>
      <c r="AF1044" s="80" t="str">
        <f t="shared" si="216"/>
        <v>01043</v>
      </c>
      <c r="AG1044" s="80" t="str">
        <f t="shared" si="217"/>
        <v>Hauwa-Male</v>
      </c>
      <c r="AH1044" s="85">
        <f t="shared" si="219"/>
        <v>112153.55602395827</v>
      </c>
    </row>
    <row r="1045" spans="1:34" x14ac:dyDescent="0.3">
      <c r="A1045" s="83">
        <v>45840</v>
      </c>
      <c r="B1045" s="80" t="s">
        <v>2918</v>
      </c>
      <c r="C1045" s="80" t="s">
        <v>1839</v>
      </c>
      <c r="D1045" s="80" t="s">
        <v>1847</v>
      </c>
      <c r="E1045" s="80">
        <v>84</v>
      </c>
      <c r="F1045" s="80" t="s">
        <v>1872</v>
      </c>
      <c r="G1045" s="80" t="s">
        <v>1886</v>
      </c>
      <c r="H1045" s="80" t="s">
        <v>1887</v>
      </c>
      <c r="I1045" s="80" t="s">
        <v>1851</v>
      </c>
      <c r="J1045" s="80" t="s">
        <v>1836</v>
      </c>
      <c r="K1045" s="80">
        <v>2</v>
      </c>
      <c r="L1045" s="85">
        <v>21787</v>
      </c>
      <c r="M1045" s="80">
        <v>0</v>
      </c>
      <c r="N1045" s="80">
        <v>7.5</v>
      </c>
      <c r="O1045" s="80" t="s">
        <v>392</v>
      </c>
      <c r="P1045" s="80" t="s">
        <v>1837</v>
      </c>
      <c r="Q1045" s="80" t="s">
        <v>649</v>
      </c>
      <c r="R1045" s="85">
        <f t="shared" si="208"/>
        <v>43574</v>
      </c>
      <c r="S1045" s="85">
        <f t="shared" si="209"/>
        <v>0</v>
      </c>
      <c r="T1045" s="85">
        <f t="shared" si="210"/>
        <v>43574</v>
      </c>
      <c r="U1045" s="80">
        <f t="shared" si="211"/>
        <v>3268.0499999999997</v>
      </c>
      <c r="V1045" s="85">
        <f t="shared" si="212"/>
        <v>46842.05</v>
      </c>
      <c r="W1045" s="81">
        <v>7.4999999999999997E-2</v>
      </c>
      <c r="X1045" s="85">
        <f t="shared" si="220"/>
        <v>3268.0499999999997</v>
      </c>
      <c r="Y1045" s="80">
        <v>2000</v>
      </c>
      <c r="Z1045" s="85">
        <f t="shared" si="218"/>
        <v>48842.05</v>
      </c>
      <c r="AA1045" s="80" t="str" cm="1">
        <f t="array" ref="AA1045">_xlfn.IFS(V1045&gt;=150000,"High Cost",V1045&gt;=0,"Normal Cost")</f>
        <v>Normal Cost</v>
      </c>
      <c r="AB1045" s="85">
        <f t="shared" si="213"/>
        <v>0</v>
      </c>
      <c r="AC1045" s="84">
        <f t="shared" si="214"/>
        <v>46842.05</v>
      </c>
      <c r="AD1045" s="80" t="str" cm="1">
        <f t="array" ref="AD1045">_xlfn.IFS(E1045&gt;=60,"Senior ",E1045&gt;=18,"Adult",E1045&gt;=0,"Child")</f>
        <v xml:space="preserve">Senior </v>
      </c>
      <c r="AE1045" s="80" t="str">
        <f t="shared" si="215"/>
        <v>July</v>
      </c>
      <c r="AF1045" s="80" t="str">
        <f t="shared" si="216"/>
        <v>01044</v>
      </c>
      <c r="AG1045" s="80" t="str">
        <f t="shared" si="217"/>
        <v>Bello-Male</v>
      </c>
      <c r="AH1045" s="85">
        <f t="shared" si="219"/>
        <v>112153.55602395827</v>
      </c>
    </row>
    <row r="1046" spans="1:34" x14ac:dyDescent="0.3">
      <c r="A1046" s="83">
        <v>45869</v>
      </c>
      <c r="B1046" s="80" t="s">
        <v>2919</v>
      </c>
      <c r="C1046" s="80" t="s">
        <v>1871</v>
      </c>
      <c r="D1046" s="80" t="s">
        <v>1847</v>
      </c>
      <c r="E1046" s="80">
        <v>85</v>
      </c>
      <c r="F1046" s="80" t="s">
        <v>1872</v>
      </c>
      <c r="G1046" s="80" t="s">
        <v>1886</v>
      </c>
      <c r="H1046" s="80" t="s">
        <v>1887</v>
      </c>
      <c r="I1046" s="80" t="s">
        <v>1851</v>
      </c>
      <c r="J1046" s="80" t="s">
        <v>1848</v>
      </c>
      <c r="K1046" s="80">
        <v>3</v>
      </c>
      <c r="L1046" s="85">
        <v>46984</v>
      </c>
      <c r="M1046" s="80">
        <v>10</v>
      </c>
      <c r="N1046" s="80">
        <v>7.5</v>
      </c>
      <c r="O1046" s="80" t="s">
        <v>372</v>
      </c>
      <c r="P1046" s="80" t="s">
        <v>1844</v>
      </c>
      <c r="Q1046" s="80" t="s">
        <v>636</v>
      </c>
      <c r="R1046" s="85">
        <f t="shared" si="208"/>
        <v>140952</v>
      </c>
      <c r="S1046" s="85">
        <f t="shared" si="209"/>
        <v>14095.2</v>
      </c>
      <c r="T1046" s="85">
        <f t="shared" si="210"/>
        <v>126856.8</v>
      </c>
      <c r="U1046" s="80">
        <f t="shared" si="211"/>
        <v>9514.26</v>
      </c>
      <c r="V1046" s="85">
        <f t="shared" si="212"/>
        <v>136371.06</v>
      </c>
      <c r="W1046" s="81">
        <v>7.4999999999999997E-2</v>
      </c>
      <c r="X1046" s="85">
        <f t="shared" si="220"/>
        <v>9514.26</v>
      </c>
      <c r="Y1046" s="80">
        <v>2000</v>
      </c>
      <c r="Z1046" s="85">
        <f t="shared" si="218"/>
        <v>138371.06</v>
      </c>
      <c r="AA1046" s="80" t="str" cm="1">
        <f t="array" ref="AA1046">_xlfn.IFS(V1046&gt;=150000,"High Cost",V1046&gt;=0,"Normal Cost")</f>
        <v>Normal Cost</v>
      </c>
      <c r="AB1046" s="85">
        <f t="shared" si="213"/>
        <v>13637.106</v>
      </c>
      <c r="AC1046" s="84">
        <f t="shared" si="214"/>
        <v>122733.954</v>
      </c>
      <c r="AD1046" s="80" t="str" cm="1">
        <f t="array" ref="AD1046">_xlfn.IFS(E1046&gt;=60,"Senior ",E1046&gt;=18,"Adult",E1046&gt;=0,"Child")</f>
        <v xml:space="preserve">Senior </v>
      </c>
      <c r="AE1046" s="80" t="str">
        <f t="shared" si="215"/>
        <v>July</v>
      </c>
      <c r="AF1046" s="80" t="str">
        <f t="shared" si="216"/>
        <v>01045</v>
      </c>
      <c r="AG1046" s="80" t="str">
        <f t="shared" si="217"/>
        <v>Farouk-Male</v>
      </c>
      <c r="AH1046" s="85">
        <f t="shared" si="219"/>
        <v>112153.55602395827</v>
      </c>
    </row>
    <row r="1047" spans="1:34" x14ac:dyDescent="0.3">
      <c r="A1047" s="83">
        <v>45838</v>
      </c>
      <c r="B1047" s="80" t="s">
        <v>2920</v>
      </c>
      <c r="C1047" s="80" t="s">
        <v>1863</v>
      </c>
      <c r="D1047" s="80" t="s">
        <v>1831</v>
      </c>
      <c r="E1047" s="80">
        <v>2</v>
      </c>
      <c r="F1047" s="80" t="s">
        <v>1864</v>
      </c>
      <c r="G1047" s="80" t="s">
        <v>1868</v>
      </c>
      <c r="H1047" s="80" t="s">
        <v>1869</v>
      </c>
      <c r="I1047" s="80" t="s">
        <v>1866</v>
      </c>
      <c r="J1047" s="80" t="s">
        <v>1836</v>
      </c>
      <c r="K1047" s="80">
        <v>1</v>
      </c>
      <c r="L1047" s="85">
        <v>24325</v>
      </c>
      <c r="M1047" s="80">
        <v>15</v>
      </c>
      <c r="N1047" s="80">
        <v>7.5</v>
      </c>
      <c r="O1047" s="80" t="s">
        <v>372</v>
      </c>
      <c r="P1047" s="80" t="s">
        <v>1852</v>
      </c>
      <c r="Q1047" s="80" t="s">
        <v>665</v>
      </c>
      <c r="R1047" s="85">
        <f t="shared" si="208"/>
        <v>24325</v>
      </c>
      <c r="S1047" s="85">
        <f t="shared" si="209"/>
        <v>3648.75</v>
      </c>
      <c r="T1047" s="85">
        <f t="shared" si="210"/>
        <v>20676.25</v>
      </c>
      <c r="U1047" s="80">
        <f t="shared" si="211"/>
        <v>1550.71875</v>
      </c>
      <c r="V1047" s="85">
        <f t="shared" si="212"/>
        <v>22226.96875</v>
      </c>
      <c r="W1047" s="81">
        <v>7.4999999999999997E-2</v>
      </c>
      <c r="X1047" s="85">
        <f t="shared" si="220"/>
        <v>1550.71875</v>
      </c>
      <c r="Y1047" s="80">
        <v>2000</v>
      </c>
      <c r="Z1047" s="85">
        <f t="shared" si="218"/>
        <v>24226.96875</v>
      </c>
      <c r="AA1047" s="80" t="str" cm="1">
        <f t="array" ref="AA1047">_xlfn.IFS(V1047&gt;=150000,"High Cost",V1047&gt;=0,"Normal Cost")</f>
        <v>Normal Cost</v>
      </c>
      <c r="AB1047" s="85">
        <f t="shared" si="213"/>
        <v>0</v>
      </c>
      <c r="AC1047" s="84">
        <f t="shared" si="214"/>
        <v>22226.96875</v>
      </c>
      <c r="AD1047" s="80" t="str" cm="1">
        <f t="array" ref="AD1047">_xlfn.IFS(E1047&gt;=60,"Senior ",E1047&gt;=18,"Adult",E1047&gt;=0,"Child")</f>
        <v>Child</v>
      </c>
      <c r="AE1047" s="80" t="str">
        <f t="shared" si="215"/>
        <v>June</v>
      </c>
      <c r="AF1047" s="80" t="str">
        <f t="shared" si="216"/>
        <v>01046</v>
      </c>
      <c r="AG1047" s="80" t="str">
        <f t="shared" si="217"/>
        <v>Esther-Female</v>
      </c>
      <c r="AH1047" s="85">
        <f t="shared" si="219"/>
        <v>112153.55602395827</v>
      </c>
    </row>
    <row r="1048" spans="1:34" x14ac:dyDescent="0.3">
      <c r="A1048" s="83">
        <v>45825</v>
      </c>
      <c r="B1048" s="80" t="s">
        <v>2921</v>
      </c>
      <c r="C1048" s="80" t="s">
        <v>1882</v>
      </c>
      <c r="D1048" s="80" t="s">
        <v>1831</v>
      </c>
      <c r="E1048" s="80">
        <v>9</v>
      </c>
      <c r="F1048" s="80" t="s">
        <v>1872</v>
      </c>
      <c r="G1048" s="80" t="s">
        <v>1886</v>
      </c>
      <c r="H1048" s="80" t="s">
        <v>1887</v>
      </c>
      <c r="I1048" s="80" t="s">
        <v>1843</v>
      </c>
      <c r="J1048" s="80" t="s">
        <v>1858</v>
      </c>
      <c r="K1048" s="80">
        <v>4</v>
      </c>
      <c r="L1048" s="85">
        <v>45398</v>
      </c>
      <c r="M1048" s="80">
        <v>10</v>
      </c>
      <c r="N1048" s="80">
        <v>7.5</v>
      </c>
      <c r="O1048" s="80" t="s">
        <v>392</v>
      </c>
      <c r="P1048" s="80" t="s">
        <v>1837</v>
      </c>
      <c r="Q1048" s="80" t="s">
        <v>636</v>
      </c>
      <c r="R1048" s="85">
        <f t="shared" si="208"/>
        <v>181592</v>
      </c>
      <c r="S1048" s="85">
        <f t="shared" si="209"/>
        <v>18159.2</v>
      </c>
      <c r="T1048" s="85">
        <f t="shared" si="210"/>
        <v>163432.79999999999</v>
      </c>
      <c r="U1048" s="80">
        <f t="shared" si="211"/>
        <v>12257.46</v>
      </c>
      <c r="V1048" s="85">
        <f t="shared" si="212"/>
        <v>175690.25999999998</v>
      </c>
      <c r="W1048" s="81">
        <v>7.4999999999999997E-2</v>
      </c>
      <c r="X1048" s="85">
        <f t="shared" si="220"/>
        <v>12257.46</v>
      </c>
      <c r="Y1048" s="80">
        <v>2000</v>
      </c>
      <c r="Z1048" s="85">
        <f t="shared" si="218"/>
        <v>177690.25999999998</v>
      </c>
      <c r="AA1048" s="80" t="str" cm="1">
        <f t="array" ref="AA1048">_xlfn.IFS(V1048&gt;=150000,"High Cost",V1048&gt;=0,"Normal Cost")</f>
        <v>High Cost</v>
      </c>
      <c r="AB1048" s="85">
        <f t="shared" si="213"/>
        <v>0</v>
      </c>
      <c r="AC1048" s="84">
        <f t="shared" si="214"/>
        <v>175690.25999999998</v>
      </c>
      <c r="AD1048" s="80" t="str" cm="1">
        <f t="array" ref="AD1048">_xlfn.IFS(E1048&gt;=60,"Senior ",E1048&gt;=18,"Adult",E1048&gt;=0,"Child")</f>
        <v>Child</v>
      </c>
      <c r="AE1048" s="80" t="str">
        <f t="shared" si="215"/>
        <v>June</v>
      </c>
      <c r="AF1048" s="80" t="str">
        <f t="shared" si="216"/>
        <v>01047</v>
      </c>
      <c r="AG1048" s="80" t="str">
        <f t="shared" si="217"/>
        <v>Ifeanyi-Female</v>
      </c>
      <c r="AH1048" s="85">
        <f t="shared" si="219"/>
        <v>112153.55602395827</v>
      </c>
    </row>
    <row r="1049" spans="1:34" x14ac:dyDescent="0.3">
      <c r="A1049" s="83">
        <v>45816</v>
      </c>
      <c r="B1049" s="80" t="s">
        <v>2922</v>
      </c>
      <c r="C1049" s="80" t="s">
        <v>1882</v>
      </c>
      <c r="D1049" s="80" t="s">
        <v>1831</v>
      </c>
      <c r="E1049" s="80">
        <v>60</v>
      </c>
      <c r="F1049" s="80" t="s">
        <v>1872</v>
      </c>
      <c r="G1049" s="80" t="s">
        <v>1873</v>
      </c>
      <c r="H1049" s="80" t="s">
        <v>1874</v>
      </c>
      <c r="I1049" s="80" t="s">
        <v>1866</v>
      </c>
      <c r="J1049" s="80" t="s">
        <v>1836</v>
      </c>
      <c r="K1049" s="80">
        <v>4</v>
      </c>
      <c r="L1049" s="85">
        <v>41222</v>
      </c>
      <c r="M1049" s="80">
        <v>15</v>
      </c>
      <c r="N1049" s="80">
        <v>7.5</v>
      </c>
      <c r="O1049" s="80" t="s">
        <v>392</v>
      </c>
      <c r="P1049" s="80" t="s">
        <v>1844</v>
      </c>
      <c r="Q1049" s="80" t="s">
        <v>643</v>
      </c>
      <c r="R1049" s="85">
        <f t="shared" si="208"/>
        <v>164888</v>
      </c>
      <c r="S1049" s="85">
        <f t="shared" si="209"/>
        <v>24733.200000000001</v>
      </c>
      <c r="T1049" s="85">
        <f t="shared" si="210"/>
        <v>140154.79999999999</v>
      </c>
      <c r="U1049" s="80">
        <f t="shared" si="211"/>
        <v>10511.609999999999</v>
      </c>
      <c r="V1049" s="85">
        <f t="shared" si="212"/>
        <v>150666.40999999997</v>
      </c>
      <c r="W1049" s="81">
        <v>7.4999999999999997E-2</v>
      </c>
      <c r="X1049" s="85">
        <f t="shared" si="220"/>
        <v>10511.609999999999</v>
      </c>
      <c r="Y1049" s="80">
        <v>2000</v>
      </c>
      <c r="Z1049" s="85">
        <f t="shared" si="218"/>
        <v>152666.40999999997</v>
      </c>
      <c r="AA1049" s="80" t="str" cm="1">
        <f t="array" ref="AA1049">_xlfn.IFS(V1049&gt;=150000,"High Cost",V1049&gt;=0,"Normal Cost")</f>
        <v>High Cost</v>
      </c>
      <c r="AB1049" s="85">
        <f t="shared" si="213"/>
        <v>15066.640999999998</v>
      </c>
      <c r="AC1049" s="84">
        <f t="shared" si="214"/>
        <v>135599.76899999997</v>
      </c>
      <c r="AD1049" s="80" t="str" cm="1">
        <f t="array" ref="AD1049">_xlfn.IFS(E1049&gt;=60,"Senior ",E1049&gt;=18,"Adult",E1049&gt;=0,"Child")</f>
        <v xml:space="preserve">Senior </v>
      </c>
      <c r="AE1049" s="80" t="str">
        <f t="shared" si="215"/>
        <v>June</v>
      </c>
      <c r="AF1049" s="80" t="str">
        <f t="shared" si="216"/>
        <v>01048</v>
      </c>
      <c r="AG1049" s="80" t="str">
        <f t="shared" si="217"/>
        <v>Ifeanyi-Female</v>
      </c>
      <c r="AH1049" s="85">
        <f t="shared" si="219"/>
        <v>112153.55602395827</v>
      </c>
    </row>
    <row r="1050" spans="1:34" x14ac:dyDescent="0.3">
      <c r="A1050" s="83">
        <v>45833</v>
      </c>
      <c r="B1050" s="80" t="s">
        <v>2923</v>
      </c>
      <c r="C1050" s="80" t="s">
        <v>1863</v>
      </c>
      <c r="D1050" s="80" t="s">
        <v>1831</v>
      </c>
      <c r="E1050" s="80">
        <v>75</v>
      </c>
      <c r="F1050" s="80" t="s">
        <v>1848</v>
      </c>
      <c r="G1050" s="80" t="s">
        <v>1849</v>
      </c>
      <c r="H1050" s="80" t="s">
        <v>1850</v>
      </c>
      <c r="I1050" s="80" t="s">
        <v>1851</v>
      </c>
      <c r="J1050" s="80" t="s">
        <v>1848</v>
      </c>
      <c r="K1050" s="80">
        <v>2</v>
      </c>
      <c r="L1050" s="85">
        <v>64562</v>
      </c>
      <c r="M1050" s="80">
        <v>0</v>
      </c>
      <c r="N1050" s="80">
        <v>7.5</v>
      </c>
      <c r="O1050" s="80" t="s">
        <v>384</v>
      </c>
      <c r="P1050" s="80" t="s">
        <v>1837</v>
      </c>
      <c r="Q1050" s="80" t="s">
        <v>649</v>
      </c>
      <c r="R1050" s="85">
        <f t="shared" si="208"/>
        <v>129124</v>
      </c>
      <c r="S1050" s="85">
        <f t="shared" si="209"/>
        <v>0</v>
      </c>
      <c r="T1050" s="85">
        <f t="shared" si="210"/>
        <v>129124</v>
      </c>
      <c r="U1050" s="80">
        <f t="shared" si="211"/>
        <v>9684.2999999999993</v>
      </c>
      <c r="V1050" s="85">
        <f t="shared" si="212"/>
        <v>138808.29999999999</v>
      </c>
      <c r="W1050" s="81">
        <v>7.4999999999999997E-2</v>
      </c>
      <c r="X1050" s="85">
        <f t="shared" si="220"/>
        <v>9684.2999999999993</v>
      </c>
      <c r="Y1050" s="80">
        <v>2000</v>
      </c>
      <c r="Z1050" s="85">
        <f t="shared" si="218"/>
        <v>140808.29999999999</v>
      </c>
      <c r="AA1050" s="80" t="str" cm="1">
        <f t="array" ref="AA1050">_xlfn.IFS(V1050&gt;=150000,"High Cost",V1050&gt;=0,"Normal Cost")</f>
        <v>Normal Cost</v>
      </c>
      <c r="AB1050" s="85">
        <f t="shared" si="213"/>
        <v>0</v>
      </c>
      <c r="AC1050" s="84">
        <f t="shared" si="214"/>
        <v>138808.29999999999</v>
      </c>
      <c r="AD1050" s="80" t="str" cm="1">
        <f t="array" ref="AD1050">_xlfn.IFS(E1050&gt;=60,"Senior ",E1050&gt;=18,"Adult",E1050&gt;=0,"Child")</f>
        <v xml:space="preserve">Senior </v>
      </c>
      <c r="AE1050" s="80" t="str">
        <f t="shared" si="215"/>
        <v>June</v>
      </c>
      <c r="AF1050" s="80" t="str">
        <f t="shared" si="216"/>
        <v>01049</v>
      </c>
      <c r="AG1050" s="80" t="str">
        <f t="shared" si="217"/>
        <v>Esther-Female</v>
      </c>
      <c r="AH1050" s="85">
        <f t="shared" si="219"/>
        <v>112153.55602395827</v>
      </c>
    </row>
    <row r="1051" spans="1:34" x14ac:dyDescent="0.3">
      <c r="A1051" s="83">
        <v>45832</v>
      </c>
      <c r="B1051" s="80" t="s">
        <v>2924</v>
      </c>
      <c r="C1051" s="80" t="s">
        <v>1863</v>
      </c>
      <c r="D1051" s="80" t="s">
        <v>1831</v>
      </c>
      <c r="E1051" s="80">
        <v>32</v>
      </c>
      <c r="F1051" s="80" t="s">
        <v>1832</v>
      </c>
      <c r="G1051" s="80" t="s">
        <v>1833</v>
      </c>
      <c r="H1051" s="80" t="s">
        <v>1834</v>
      </c>
      <c r="I1051" s="80" t="s">
        <v>1835</v>
      </c>
      <c r="J1051" s="80" t="s">
        <v>1836</v>
      </c>
      <c r="K1051" s="80">
        <v>1</v>
      </c>
      <c r="L1051" s="85">
        <v>3827</v>
      </c>
      <c r="M1051" s="80">
        <v>0</v>
      </c>
      <c r="N1051" s="80">
        <v>7.5</v>
      </c>
      <c r="O1051" s="80" t="s">
        <v>392</v>
      </c>
      <c r="P1051" s="80" t="s">
        <v>1852</v>
      </c>
      <c r="Q1051" s="80" t="s">
        <v>643</v>
      </c>
      <c r="R1051" s="85">
        <f t="shared" si="208"/>
        <v>3827</v>
      </c>
      <c r="S1051" s="85">
        <f t="shared" si="209"/>
        <v>0</v>
      </c>
      <c r="T1051" s="85">
        <f t="shared" si="210"/>
        <v>3827</v>
      </c>
      <c r="U1051" s="80">
        <f t="shared" si="211"/>
        <v>287.02499999999998</v>
      </c>
      <c r="V1051" s="85">
        <f t="shared" si="212"/>
        <v>4114.0249999999996</v>
      </c>
      <c r="W1051" s="81">
        <v>7.4999999999999997E-2</v>
      </c>
      <c r="X1051" s="85">
        <f t="shared" si="220"/>
        <v>287.02499999999998</v>
      </c>
      <c r="Y1051" s="80">
        <v>2000</v>
      </c>
      <c r="Z1051" s="85">
        <f t="shared" si="218"/>
        <v>6114.0249999999996</v>
      </c>
      <c r="AA1051" s="80" t="str" cm="1">
        <f t="array" ref="AA1051">_xlfn.IFS(V1051&gt;=150000,"High Cost",V1051&gt;=0,"Normal Cost")</f>
        <v>Normal Cost</v>
      </c>
      <c r="AB1051" s="85">
        <f t="shared" si="213"/>
        <v>0</v>
      </c>
      <c r="AC1051" s="84">
        <f t="shared" si="214"/>
        <v>4114.0249999999996</v>
      </c>
      <c r="AD1051" s="80" t="str" cm="1">
        <f t="array" ref="AD1051">_xlfn.IFS(E1051&gt;=60,"Senior ",E1051&gt;=18,"Adult",E1051&gt;=0,"Child")</f>
        <v>Adult</v>
      </c>
      <c r="AE1051" s="80" t="str">
        <f t="shared" si="215"/>
        <v>June</v>
      </c>
      <c r="AF1051" s="80" t="str">
        <f t="shared" si="216"/>
        <v>01050</v>
      </c>
      <c r="AG1051" s="80" t="str">
        <f t="shared" si="217"/>
        <v>Esther-Female</v>
      </c>
      <c r="AH1051" s="85">
        <f t="shared" si="219"/>
        <v>112153.55602395827</v>
      </c>
    </row>
    <row r="1052" spans="1:34" x14ac:dyDescent="0.3">
      <c r="A1052" s="83">
        <v>45816</v>
      </c>
      <c r="B1052" s="80" t="s">
        <v>2925</v>
      </c>
      <c r="C1052" s="80" t="s">
        <v>1882</v>
      </c>
      <c r="D1052" s="80" t="s">
        <v>1831</v>
      </c>
      <c r="E1052" s="80">
        <v>79</v>
      </c>
      <c r="F1052" s="80" t="s">
        <v>1864</v>
      </c>
      <c r="G1052" s="80" t="s">
        <v>1865</v>
      </c>
      <c r="H1052" s="80" t="s">
        <v>1842</v>
      </c>
      <c r="I1052" s="80" t="s">
        <v>1851</v>
      </c>
      <c r="J1052" s="80" t="s">
        <v>1848</v>
      </c>
      <c r="K1052" s="80">
        <v>5</v>
      </c>
      <c r="L1052" s="85">
        <v>70725</v>
      </c>
      <c r="M1052" s="80">
        <v>10</v>
      </c>
      <c r="N1052" s="80">
        <v>7.5</v>
      </c>
      <c r="O1052" s="80" t="s">
        <v>372</v>
      </c>
      <c r="P1052" s="80" t="s">
        <v>1844</v>
      </c>
      <c r="Q1052" s="80" t="s">
        <v>649</v>
      </c>
      <c r="R1052" s="85">
        <f t="shared" si="208"/>
        <v>353625</v>
      </c>
      <c r="S1052" s="85">
        <f t="shared" si="209"/>
        <v>35362.5</v>
      </c>
      <c r="T1052" s="85">
        <f t="shared" si="210"/>
        <v>318262.5</v>
      </c>
      <c r="U1052" s="80">
        <f t="shared" si="211"/>
        <v>23869.6875</v>
      </c>
      <c r="V1052" s="85">
        <f t="shared" si="212"/>
        <v>342132.1875</v>
      </c>
      <c r="W1052" s="81">
        <v>7.4999999999999997E-2</v>
      </c>
      <c r="X1052" s="85">
        <f t="shared" si="220"/>
        <v>23869.6875</v>
      </c>
      <c r="Y1052" s="80">
        <v>2000</v>
      </c>
      <c r="Z1052" s="85">
        <f t="shared" si="218"/>
        <v>344132.1875</v>
      </c>
      <c r="AA1052" s="80" t="str" cm="1">
        <f t="array" ref="AA1052">_xlfn.IFS(V1052&gt;=150000,"High Cost",V1052&gt;=0,"Normal Cost")</f>
        <v>High Cost</v>
      </c>
      <c r="AB1052" s="85">
        <f t="shared" si="213"/>
        <v>34213.21875</v>
      </c>
      <c r="AC1052" s="84">
        <f t="shared" si="214"/>
        <v>307918.96875</v>
      </c>
      <c r="AD1052" s="80" t="str" cm="1">
        <f t="array" ref="AD1052">_xlfn.IFS(E1052&gt;=60,"Senior ",E1052&gt;=18,"Adult",E1052&gt;=0,"Child")</f>
        <v xml:space="preserve">Senior </v>
      </c>
      <c r="AE1052" s="80" t="str">
        <f t="shared" si="215"/>
        <v>June</v>
      </c>
      <c r="AF1052" s="80" t="str">
        <f t="shared" si="216"/>
        <v>01051</v>
      </c>
      <c r="AG1052" s="80" t="str">
        <f t="shared" si="217"/>
        <v>Ifeanyi-Female</v>
      </c>
      <c r="AH1052" s="85">
        <f t="shared" si="219"/>
        <v>112153.55602395827</v>
      </c>
    </row>
    <row r="1053" spans="1:34" x14ac:dyDescent="0.3">
      <c r="A1053" s="83">
        <v>45818</v>
      </c>
      <c r="B1053" s="80" t="s">
        <v>2926</v>
      </c>
      <c r="C1053" s="80" t="s">
        <v>1877</v>
      </c>
      <c r="D1053" s="80" t="s">
        <v>1831</v>
      </c>
      <c r="E1053" s="80">
        <v>35</v>
      </c>
      <c r="F1053" s="80" t="s">
        <v>1840</v>
      </c>
      <c r="G1053" s="80" t="s">
        <v>1890</v>
      </c>
      <c r="H1053" s="80" t="s">
        <v>1891</v>
      </c>
      <c r="I1053" s="80" t="s">
        <v>1835</v>
      </c>
      <c r="J1053" s="80" t="s">
        <v>1836</v>
      </c>
      <c r="K1053" s="80">
        <v>3</v>
      </c>
      <c r="L1053" s="85">
        <v>20466</v>
      </c>
      <c r="M1053" s="80">
        <v>15</v>
      </c>
      <c r="N1053" s="80">
        <v>7.5</v>
      </c>
      <c r="O1053" s="80" t="s">
        <v>372</v>
      </c>
      <c r="P1053" s="80" t="s">
        <v>1844</v>
      </c>
      <c r="Q1053" s="80" t="s">
        <v>643</v>
      </c>
      <c r="R1053" s="85">
        <f t="shared" si="208"/>
        <v>61398</v>
      </c>
      <c r="S1053" s="85">
        <f t="shared" si="209"/>
        <v>9209.6999999999989</v>
      </c>
      <c r="T1053" s="85">
        <f t="shared" si="210"/>
        <v>52188.3</v>
      </c>
      <c r="U1053" s="80">
        <f t="shared" si="211"/>
        <v>3914.1224999999999</v>
      </c>
      <c r="V1053" s="85">
        <f t="shared" si="212"/>
        <v>56102.422500000001</v>
      </c>
      <c r="W1053" s="81">
        <v>7.4999999999999997E-2</v>
      </c>
      <c r="X1053" s="85">
        <f t="shared" si="220"/>
        <v>3914.1224999999999</v>
      </c>
      <c r="Y1053" s="80">
        <v>2000</v>
      </c>
      <c r="Z1053" s="85">
        <f t="shared" si="218"/>
        <v>58102.422500000001</v>
      </c>
      <c r="AA1053" s="80" t="str" cm="1">
        <f t="array" ref="AA1053">_xlfn.IFS(V1053&gt;=150000,"High Cost",V1053&gt;=0,"Normal Cost")</f>
        <v>Normal Cost</v>
      </c>
      <c r="AB1053" s="85">
        <f t="shared" si="213"/>
        <v>5610.2422500000002</v>
      </c>
      <c r="AC1053" s="84">
        <f t="shared" si="214"/>
        <v>50492.180249999998</v>
      </c>
      <c r="AD1053" s="80" t="str" cm="1">
        <f t="array" ref="AD1053">_xlfn.IFS(E1053&gt;=60,"Senior ",E1053&gt;=18,"Adult",E1053&gt;=0,"Child")</f>
        <v>Adult</v>
      </c>
      <c r="AE1053" s="80" t="str">
        <f t="shared" si="215"/>
        <v>June</v>
      </c>
      <c r="AF1053" s="80" t="str">
        <f t="shared" si="216"/>
        <v>01052</v>
      </c>
      <c r="AG1053" s="80" t="str">
        <f t="shared" si="217"/>
        <v>Chiamaka-Female</v>
      </c>
      <c r="AH1053" s="85">
        <f t="shared" si="219"/>
        <v>112153.55602395827</v>
      </c>
    </row>
    <row r="1054" spans="1:34" x14ac:dyDescent="0.3">
      <c r="A1054" s="83">
        <v>45812</v>
      </c>
      <c r="B1054" s="80" t="s">
        <v>2927</v>
      </c>
      <c r="C1054" s="80" t="s">
        <v>1871</v>
      </c>
      <c r="D1054" s="80" t="s">
        <v>1847</v>
      </c>
      <c r="E1054" s="80">
        <v>22</v>
      </c>
      <c r="F1054" s="80" t="s">
        <v>1864</v>
      </c>
      <c r="G1054" s="80" t="s">
        <v>1865</v>
      </c>
      <c r="H1054" s="80" t="s">
        <v>1842</v>
      </c>
      <c r="I1054" s="80" t="s">
        <v>1861</v>
      </c>
      <c r="J1054" s="80" t="s">
        <v>1848</v>
      </c>
      <c r="K1054" s="80">
        <v>2</v>
      </c>
      <c r="L1054" s="85">
        <v>72748</v>
      </c>
      <c r="M1054" s="80">
        <v>15</v>
      </c>
      <c r="N1054" s="80">
        <v>7.5</v>
      </c>
      <c r="O1054" s="80" t="s">
        <v>392</v>
      </c>
      <c r="P1054" s="80" t="s">
        <v>1852</v>
      </c>
      <c r="Q1054" s="80" t="s">
        <v>665</v>
      </c>
      <c r="R1054" s="85">
        <f t="shared" si="208"/>
        <v>145496</v>
      </c>
      <c r="S1054" s="85">
        <f t="shared" si="209"/>
        <v>21824.399999999998</v>
      </c>
      <c r="T1054" s="85">
        <f t="shared" si="210"/>
        <v>123671.6</v>
      </c>
      <c r="U1054" s="80">
        <f t="shared" si="211"/>
        <v>9275.3700000000008</v>
      </c>
      <c r="V1054" s="85">
        <f t="shared" si="212"/>
        <v>132946.97</v>
      </c>
      <c r="W1054" s="81">
        <v>7.4999999999999997E-2</v>
      </c>
      <c r="X1054" s="85">
        <f t="shared" si="220"/>
        <v>9275.3700000000008</v>
      </c>
      <c r="Y1054" s="80">
        <v>2000</v>
      </c>
      <c r="Z1054" s="85">
        <f t="shared" si="218"/>
        <v>134946.97</v>
      </c>
      <c r="AA1054" s="80" t="str" cm="1">
        <f t="array" ref="AA1054">_xlfn.IFS(V1054&gt;=150000,"High Cost",V1054&gt;=0,"Normal Cost")</f>
        <v>Normal Cost</v>
      </c>
      <c r="AB1054" s="85">
        <f t="shared" si="213"/>
        <v>0</v>
      </c>
      <c r="AC1054" s="84">
        <f t="shared" si="214"/>
        <v>132946.97</v>
      </c>
      <c r="AD1054" s="80" t="str" cm="1">
        <f t="array" ref="AD1054">_xlfn.IFS(E1054&gt;=60,"Senior ",E1054&gt;=18,"Adult",E1054&gt;=0,"Child")</f>
        <v>Adult</v>
      </c>
      <c r="AE1054" s="80" t="str">
        <f t="shared" si="215"/>
        <v>June</v>
      </c>
      <c r="AF1054" s="80" t="str">
        <f t="shared" si="216"/>
        <v>01053</v>
      </c>
      <c r="AG1054" s="80" t="str">
        <f t="shared" si="217"/>
        <v>Farouk-Male</v>
      </c>
      <c r="AH1054" s="85">
        <f t="shared" si="219"/>
        <v>112153.55602395827</v>
      </c>
    </row>
    <row r="1055" spans="1:34" x14ac:dyDescent="0.3">
      <c r="A1055" s="83">
        <v>45839</v>
      </c>
      <c r="B1055" s="80" t="s">
        <v>2928</v>
      </c>
      <c r="C1055" s="80" t="s">
        <v>106</v>
      </c>
      <c r="D1055" s="80" t="s">
        <v>1831</v>
      </c>
      <c r="E1055" s="80">
        <v>56</v>
      </c>
      <c r="F1055" s="80" t="s">
        <v>1840</v>
      </c>
      <c r="G1055" s="80" t="s">
        <v>1890</v>
      </c>
      <c r="H1055" s="80" t="s">
        <v>1891</v>
      </c>
      <c r="I1055" s="80" t="s">
        <v>1861</v>
      </c>
      <c r="J1055" s="80" t="s">
        <v>1836</v>
      </c>
      <c r="K1055" s="80">
        <v>2</v>
      </c>
      <c r="L1055" s="85">
        <v>60289</v>
      </c>
      <c r="M1055" s="80">
        <v>5</v>
      </c>
      <c r="N1055" s="80">
        <v>7.5</v>
      </c>
      <c r="O1055" s="80" t="s">
        <v>384</v>
      </c>
      <c r="P1055" s="80" t="s">
        <v>1852</v>
      </c>
      <c r="Q1055" s="80" t="s">
        <v>649</v>
      </c>
      <c r="R1055" s="85">
        <f t="shared" si="208"/>
        <v>120578</v>
      </c>
      <c r="S1055" s="85">
        <f t="shared" si="209"/>
        <v>6028.9000000000005</v>
      </c>
      <c r="T1055" s="85">
        <f t="shared" si="210"/>
        <v>114549.1</v>
      </c>
      <c r="U1055" s="80">
        <f t="shared" si="211"/>
        <v>8591.1825000000008</v>
      </c>
      <c r="V1055" s="85">
        <f t="shared" si="212"/>
        <v>123140.2825</v>
      </c>
      <c r="W1055" s="81">
        <v>7.4999999999999997E-2</v>
      </c>
      <c r="X1055" s="85">
        <f t="shared" si="220"/>
        <v>8591.1825000000008</v>
      </c>
      <c r="Y1055" s="80">
        <v>2000</v>
      </c>
      <c r="Z1055" s="85">
        <f t="shared" si="218"/>
        <v>125140.2825</v>
      </c>
      <c r="AA1055" s="80" t="str" cm="1">
        <f t="array" ref="AA1055">_xlfn.IFS(V1055&gt;=150000,"High Cost",V1055&gt;=0,"Normal Cost")</f>
        <v>Normal Cost</v>
      </c>
      <c r="AB1055" s="85">
        <f t="shared" si="213"/>
        <v>0</v>
      </c>
      <c r="AC1055" s="84">
        <f t="shared" si="214"/>
        <v>123140.2825</v>
      </c>
      <c r="AD1055" s="80" t="str" cm="1">
        <f t="array" ref="AD1055">_xlfn.IFS(E1055&gt;=60,"Senior ",E1055&gt;=18,"Adult",E1055&gt;=0,"Child")</f>
        <v>Adult</v>
      </c>
      <c r="AE1055" s="80" t="str">
        <f t="shared" si="215"/>
        <v>July</v>
      </c>
      <c r="AF1055" s="80" t="str">
        <f t="shared" si="216"/>
        <v>01054</v>
      </c>
      <c r="AG1055" s="80" t="str">
        <f t="shared" si="217"/>
        <v>Aisha-Female</v>
      </c>
      <c r="AH1055" s="85">
        <f t="shared" si="219"/>
        <v>112153.55602395827</v>
      </c>
    </row>
    <row r="1056" spans="1:34" x14ac:dyDescent="0.3">
      <c r="A1056" s="83">
        <v>45835</v>
      </c>
      <c r="B1056" s="80" t="s">
        <v>2929</v>
      </c>
      <c r="C1056" s="80" t="s">
        <v>1880</v>
      </c>
      <c r="D1056" s="80" t="s">
        <v>1831</v>
      </c>
      <c r="E1056" s="80">
        <v>46</v>
      </c>
      <c r="F1056" s="80" t="s">
        <v>1855</v>
      </c>
      <c r="G1056" s="80" t="s">
        <v>1856</v>
      </c>
      <c r="H1056" s="80" t="s">
        <v>1857</v>
      </c>
      <c r="I1056" s="80" t="s">
        <v>1866</v>
      </c>
      <c r="J1056" s="80" t="s">
        <v>1848</v>
      </c>
      <c r="K1056" s="80">
        <v>3</v>
      </c>
      <c r="L1056" s="85">
        <v>34263</v>
      </c>
      <c r="M1056" s="80">
        <v>5</v>
      </c>
      <c r="N1056" s="80">
        <v>7.5</v>
      </c>
      <c r="O1056" s="80" t="s">
        <v>392</v>
      </c>
      <c r="P1056" s="80" t="s">
        <v>1844</v>
      </c>
      <c r="Q1056" s="80" t="s">
        <v>649</v>
      </c>
      <c r="R1056" s="85">
        <f t="shared" si="208"/>
        <v>102789</v>
      </c>
      <c r="S1056" s="85">
        <f t="shared" si="209"/>
        <v>5139.4500000000007</v>
      </c>
      <c r="T1056" s="85">
        <f t="shared" si="210"/>
        <v>97649.55</v>
      </c>
      <c r="U1056" s="80">
        <f t="shared" si="211"/>
        <v>7323.7162500000004</v>
      </c>
      <c r="V1056" s="85">
        <f t="shared" si="212"/>
        <v>104973.26625</v>
      </c>
      <c r="W1056" s="81">
        <v>7.4999999999999997E-2</v>
      </c>
      <c r="X1056" s="85">
        <f t="shared" si="220"/>
        <v>7323.7162500000004</v>
      </c>
      <c r="Y1056" s="80">
        <v>2000</v>
      </c>
      <c r="Z1056" s="85">
        <f t="shared" si="218"/>
        <v>106973.26625</v>
      </c>
      <c r="AA1056" s="80" t="str" cm="1">
        <f t="array" ref="AA1056">_xlfn.IFS(V1056&gt;=150000,"High Cost",V1056&gt;=0,"Normal Cost")</f>
        <v>Normal Cost</v>
      </c>
      <c r="AB1056" s="85">
        <f t="shared" si="213"/>
        <v>10497.326625000002</v>
      </c>
      <c r="AC1056" s="84">
        <f t="shared" si="214"/>
        <v>94475.939624999999</v>
      </c>
      <c r="AD1056" s="80" t="str" cm="1">
        <f t="array" ref="AD1056">_xlfn.IFS(E1056&gt;=60,"Senior ",E1056&gt;=18,"Adult",E1056&gt;=0,"Child")</f>
        <v>Adult</v>
      </c>
      <c r="AE1056" s="80" t="str">
        <f t="shared" si="215"/>
        <v>June</v>
      </c>
      <c r="AF1056" s="80" t="str">
        <f t="shared" si="216"/>
        <v>01055</v>
      </c>
      <c r="AG1056" s="80" t="str">
        <f t="shared" si="217"/>
        <v>Daniel-Female</v>
      </c>
      <c r="AH1056" s="85">
        <f t="shared" si="219"/>
        <v>112153.55602395827</v>
      </c>
    </row>
    <row r="1057" spans="1:34" x14ac:dyDescent="0.3">
      <c r="A1057" s="83">
        <v>45843</v>
      </c>
      <c r="B1057" s="80" t="s">
        <v>2930</v>
      </c>
      <c r="C1057" s="80" t="s">
        <v>1877</v>
      </c>
      <c r="D1057" s="80" t="s">
        <v>1847</v>
      </c>
      <c r="E1057" s="80">
        <v>69</v>
      </c>
      <c r="F1057" s="80" t="s">
        <v>1855</v>
      </c>
      <c r="G1057" s="80" t="s">
        <v>1878</v>
      </c>
      <c r="H1057" s="80" t="s">
        <v>1857</v>
      </c>
      <c r="I1057" s="80" t="s">
        <v>1866</v>
      </c>
      <c r="J1057" s="80" t="s">
        <v>1836</v>
      </c>
      <c r="K1057" s="80">
        <v>1</v>
      </c>
      <c r="L1057" s="85">
        <v>11307</v>
      </c>
      <c r="M1057" s="80">
        <v>0</v>
      </c>
      <c r="N1057" s="80">
        <v>7.5</v>
      </c>
      <c r="O1057" s="80" t="s">
        <v>372</v>
      </c>
      <c r="P1057" s="80" t="s">
        <v>1852</v>
      </c>
      <c r="Q1057" s="80" t="s">
        <v>649</v>
      </c>
      <c r="R1057" s="85">
        <f t="shared" si="208"/>
        <v>11307</v>
      </c>
      <c r="S1057" s="85">
        <f t="shared" si="209"/>
        <v>0</v>
      </c>
      <c r="T1057" s="85">
        <f t="shared" si="210"/>
        <v>11307</v>
      </c>
      <c r="U1057" s="80">
        <f t="shared" si="211"/>
        <v>848.02499999999998</v>
      </c>
      <c r="V1057" s="85">
        <f t="shared" si="212"/>
        <v>12155.025</v>
      </c>
      <c r="W1057" s="81">
        <v>7.4999999999999997E-2</v>
      </c>
      <c r="X1057" s="85">
        <f t="shared" si="220"/>
        <v>848.02499999999998</v>
      </c>
      <c r="Y1057" s="80">
        <v>2000</v>
      </c>
      <c r="Z1057" s="85">
        <f t="shared" si="218"/>
        <v>14155.025</v>
      </c>
      <c r="AA1057" s="80" t="str" cm="1">
        <f t="array" ref="AA1057">_xlfn.IFS(V1057&gt;=150000,"High Cost",V1057&gt;=0,"Normal Cost")</f>
        <v>Normal Cost</v>
      </c>
      <c r="AB1057" s="85">
        <f t="shared" si="213"/>
        <v>0</v>
      </c>
      <c r="AC1057" s="84">
        <f t="shared" si="214"/>
        <v>12155.025</v>
      </c>
      <c r="AD1057" s="80" t="str" cm="1">
        <f t="array" ref="AD1057">_xlfn.IFS(E1057&gt;=60,"Senior ",E1057&gt;=18,"Adult",E1057&gt;=0,"Child")</f>
        <v xml:space="preserve">Senior </v>
      </c>
      <c r="AE1057" s="80" t="str">
        <f t="shared" si="215"/>
        <v>July</v>
      </c>
      <c r="AF1057" s="80" t="str">
        <f t="shared" si="216"/>
        <v>01056</v>
      </c>
      <c r="AG1057" s="80" t="str">
        <f t="shared" si="217"/>
        <v>Chiamaka-Male</v>
      </c>
      <c r="AH1057" s="85">
        <f t="shared" si="219"/>
        <v>112153.55602395827</v>
      </c>
    </row>
    <row r="1058" spans="1:34" x14ac:dyDescent="0.3">
      <c r="A1058" s="83">
        <v>45865</v>
      </c>
      <c r="B1058" s="80" t="s">
        <v>2931</v>
      </c>
      <c r="C1058" s="80" t="s">
        <v>106</v>
      </c>
      <c r="D1058" s="80" t="s">
        <v>1847</v>
      </c>
      <c r="E1058" s="80">
        <v>50</v>
      </c>
      <c r="F1058" s="80" t="s">
        <v>1864</v>
      </c>
      <c r="G1058" s="80" t="s">
        <v>1868</v>
      </c>
      <c r="H1058" s="80" t="s">
        <v>1869</v>
      </c>
      <c r="I1058" s="80" t="s">
        <v>1851</v>
      </c>
      <c r="J1058" s="80" t="s">
        <v>1836</v>
      </c>
      <c r="K1058" s="80">
        <v>3</v>
      </c>
      <c r="L1058" s="85">
        <v>54845</v>
      </c>
      <c r="M1058" s="80">
        <v>15</v>
      </c>
      <c r="N1058" s="80">
        <v>7.5</v>
      </c>
      <c r="O1058" s="80" t="s">
        <v>392</v>
      </c>
      <c r="P1058" s="80" t="s">
        <v>1852</v>
      </c>
      <c r="Q1058" s="80" t="s">
        <v>636</v>
      </c>
      <c r="R1058" s="85">
        <f t="shared" si="208"/>
        <v>164535</v>
      </c>
      <c r="S1058" s="85">
        <f t="shared" si="209"/>
        <v>24680.25</v>
      </c>
      <c r="T1058" s="85">
        <f t="shared" si="210"/>
        <v>139854.75</v>
      </c>
      <c r="U1058" s="80">
        <f t="shared" si="211"/>
        <v>10489.106249999999</v>
      </c>
      <c r="V1058" s="85">
        <f t="shared" si="212"/>
        <v>150343.85625000001</v>
      </c>
      <c r="W1058" s="81">
        <v>7.4999999999999997E-2</v>
      </c>
      <c r="X1058" s="85">
        <f t="shared" si="220"/>
        <v>10489.106249999999</v>
      </c>
      <c r="Y1058" s="80">
        <v>2000</v>
      </c>
      <c r="Z1058" s="85">
        <f t="shared" si="218"/>
        <v>152343.85625000001</v>
      </c>
      <c r="AA1058" s="80" t="str" cm="1">
        <f t="array" ref="AA1058">_xlfn.IFS(V1058&gt;=150000,"High Cost",V1058&gt;=0,"Normal Cost")</f>
        <v>High Cost</v>
      </c>
      <c r="AB1058" s="85">
        <f t="shared" si="213"/>
        <v>0</v>
      </c>
      <c r="AC1058" s="84">
        <f t="shared" si="214"/>
        <v>150343.85625000001</v>
      </c>
      <c r="AD1058" s="80" t="str" cm="1">
        <f t="array" ref="AD1058">_xlfn.IFS(E1058&gt;=60,"Senior ",E1058&gt;=18,"Adult",E1058&gt;=0,"Child")</f>
        <v>Adult</v>
      </c>
      <c r="AE1058" s="80" t="str">
        <f t="shared" si="215"/>
        <v>July</v>
      </c>
      <c r="AF1058" s="80" t="str">
        <f t="shared" si="216"/>
        <v>01057</v>
      </c>
      <c r="AG1058" s="80" t="str">
        <f t="shared" si="217"/>
        <v>Aisha-Male</v>
      </c>
      <c r="AH1058" s="85">
        <f t="shared" si="219"/>
        <v>112153.55602395827</v>
      </c>
    </row>
    <row r="1059" spans="1:34" x14ac:dyDescent="0.3">
      <c r="A1059" s="83">
        <v>45826</v>
      </c>
      <c r="B1059" s="80" t="s">
        <v>2932</v>
      </c>
      <c r="C1059" s="80" t="s">
        <v>1839</v>
      </c>
      <c r="D1059" s="80" t="s">
        <v>1831</v>
      </c>
      <c r="E1059" s="80">
        <v>39</v>
      </c>
      <c r="F1059" s="80" t="s">
        <v>1864</v>
      </c>
      <c r="G1059" s="80" t="s">
        <v>1865</v>
      </c>
      <c r="H1059" s="80" t="s">
        <v>1842</v>
      </c>
      <c r="I1059" s="80" t="s">
        <v>1835</v>
      </c>
      <c r="J1059" s="80" t="s">
        <v>1836</v>
      </c>
      <c r="K1059" s="80">
        <v>2</v>
      </c>
      <c r="L1059" s="85">
        <v>3772</v>
      </c>
      <c r="M1059" s="80">
        <v>5</v>
      </c>
      <c r="N1059" s="80">
        <v>7.5</v>
      </c>
      <c r="O1059" s="80" t="s">
        <v>392</v>
      </c>
      <c r="P1059" s="80" t="s">
        <v>1844</v>
      </c>
      <c r="Q1059" s="80" t="s">
        <v>643</v>
      </c>
      <c r="R1059" s="85">
        <f t="shared" si="208"/>
        <v>7544</v>
      </c>
      <c r="S1059" s="85">
        <f t="shared" si="209"/>
        <v>377.20000000000005</v>
      </c>
      <c r="T1059" s="85">
        <f t="shared" si="210"/>
        <v>7166.8</v>
      </c>
      <c r="U1059" s="80">
        <f t="shared" si="211"/>
        <v>537.51</v>
      </c>
      <c r="V1059" s="85">
        <f t="shared" si="212"/>
        <v>7704.31</v>
      </c>
      <c r="W1059" s="81">
        <v>7.4999999999999997E-2</v>
      </c>
      <c r="X1059" s="85">
        <f t="shared" si="220"/>
        <v>537.51</v>
      </c>
      <c r="Y1059" s="80">
        <v>2000</v>
      </c>
      <c r="Z1059" s="85">
        <f t="shared" si="218"/>
        <v>9704.3100000000013</v>
      </c>
      <c r="AA1059" s="80" t="str" cm="1">
        <f t="array" ref="AA1059">_xlfn.IFS(V1059&gt;=150000,"High Cost",V1059&gt;=0,"Normal Cost")</f>
        <v>Normal Cost</v>
      </c>
      <c r="AB1059" s="85">
        <f t="shared" si="213"/>
        <v>770.43100000000004</v>
      </c>
      <c r="AC1059" s="84">
        <f t="shared" si="214"/>
        <v>6933.8790000000008</v>
      </c>
      <c r="AD1059" s="80" t="str" cm="1">
        <f t="array" ref="AD1059">_xlfn.IFS(E1059&gt;=60,"Senior ",E1059&gt;=18,"Adult",E1059&gt;=0,"Child")</f>
        <v>Adult</v>
      </c>
      <c r="AE1059" s="80" t="str">
        <f t="shared" si="215"/>
        <v>June</v>
      </c>
      <c r="AF1059" s="80" t="str">
        <f t="shared" si="216"/>
        <v>01058</v>
      </c>
      <c r="AG1059" s="80" t="str">
        <f t="shared" si="217"/>
        <v>Bello-Female</v>
      </c>
      <c r="AH1059" s="85">
        <f t="shared" si="219"/>
        <v>112153.55602395827</v>
      </c>
    </row>
    <row r="1060" spans="1:34" x14ac:dyDescent="0.3">
      <c r="A1060" s="83">
        <v>45839</v>
      </c>
      <c r="B1060" s="80" t="s">
        <v>2933</v>
      </c>
      <c r="C1060" s="80" t="s">
        <v>1863</v>
      </c>
      <c r="D1060" s="80" t="s">
        <v>1831</v>
      </c>
      <c r="E1060" s="80">
        <v>66</v>
      </c>
      <c r="F1060" s="80" t="s">
        <v>1855</v>
      </c>
      <c r="G1060" s="80" t="s">
        <v>1856</v>
      </c>
      <c r="H1060" s="80" t="s">
        <v>1857</v>
      </c>
      <c r="I1060" s="80" t="s">
        <v>1835</v>
      </c>
      <c r="J1060" s="80" t="s">
        <v>1848</v>
      </c>
      <c r="K1060" s="80">
        <v>3</v>
      </c>
      <c r="L1060" s="85">
        <v>20917</v>
      </c>
      <c r="M1060" s="80">
        <v>10</v>
      </c>
      <c r="N1060" s="80">
        <v>7.5</v>
      </c>
      <c r="O1060" s="80" t="s">
        <v>384</v>
      </c>
      <c r="P1060" s="80" t="s">
        <v>1852</v>
      </c>
      <c r="Q1060" s="80" t="s">
        <v>649</v>
      </c>
      <c r="R1060" s="85">
        <f t="shared" si="208"/>
        <v>62751</v>
      </c>
      <c r="S1060" s="85">
        <f t="shared" si="209"/>
        <v>6275.1</v>
      </c>
      <c r="T1060" s="85">
        <f t="shared" si="210"/>
        <v>56475.9</v>
      </c>
      <c r="U1060" s="80">
        <f t="shared" si="211"/>
        <v>4235.6925000000001</v>
      </c>
      <c r="V1060" s="85">
        <f t="shared" si="212"/>
        <v>60711.592499999999</v>
      </c>
      <c r="W1060" s="81">
        <v>7.4999999999999997E-2</v>
      </c>
      <c r="X1060" s="85">
        <f t="shared" si="220"/>
        <v>4235.6925000000001</v>
      </c>
      <c r="Y1060" s="80">
        <v>2000</v>
      </c>
      <c r="Z1060" s="85">
        <f t="shared" si="218"/>
        <v>62711.592499999999</v>
      </c>
      <c r="AA1060" s="80" t="str" cm="1">
        <f t="array" ref="AA1060">_xlfn.IFS(V1060&gt;=150000,"High Cost",V1060&gt;=0,"Normal Cost")</f>
        <v>Normal Cost</v>
      </c>
      <c r="AB1060" s="85">
        <f t="shared" si="213"/>
        <v>0</v>
      </c>
      <c r="AC1060" s="84">
        <f t="shared" si="214"/>
        <v>60711.592499999999</v>
      </c>
      <c r="AD1060" s="80" t="str" cm="1">
        <f t="array" ref="AD1060">_xlfn.IFS(E1060&gt;=60,"Senior ",E1060&gt;=18,"Adult",E1060&gt;=0,"Child")</f>
        <v xml:space="preserve">Senior </v>
      </c>
      <c r="AE1060" s="80" t="str">
        <f t="shared" si="215"/>
        <v>July</v>
      </c>
      <c r="AF1060" s="80" t="str">
        <f t="shared" si="216"/>
        <v>01059</v>
      </c>
      <c r="AG1060" s="80" t="str">
        <f t="shared" si="217"/>
        <v>Esther-Female</v>
      </c>
      <c r="AH1060" s="85">
        <f t="shared" si="219"/>
        <v>112153.55602395827</v>
      </c>
    </row>
    <row r="1061" spans="1:34" x14ac:dyDescent="0.3">
      <c r="A1061" s="83">
        <v>45865</v>
      </c>
      <c r="B1061" s="80" t="s">
        <v>2934</v>
      </c>
      <c r="C1061" s="80" t="s">
        <v>1839</v>
      </c>
      <c r="D1061" s="80" t="s">
        <v>1831</v>
      </c>
      <c r="E1061" s="80">
        <v>70</v>
      </c>
      <c r="F1061" s="80" t="s">
        <v>1832</v>
      </c>
      <c r="G1061" s="80" t="s">
        <v>1860</v>
      </c>
      <c r="H1061" s="80" t="s">
        <v>1834</v>
      </c>
      <c r="I1061" s="80" t="s">
        <v>1866</v>
      </c>
      <c r="J1061" s="80" t="s">
        <v>1848</v>
      </c>
      <c r="K1061" s="80">
        <v>2</v>
      </c>
      <c r="L1061" s="85">
        <v>47441</v>
      </c>
      <c r="M1061" s="80">
        <v>5</v>
      </c>
      <c r="N1061" s="80">
        <v>7.5</v>
      </c>
      <c r="O1061" s="80" t="s">
        <v>372</v>
      </c>
      <c r="P1061" s="80" t="s">
        <v>1844</v>
      </c>
      <c r="Q1061" s="80" t="s">
        <v>649</v>
      </c>
      <c r="R1061" s="85">
        <f t="shared" si="208"/>
        <v>94882</v>
      </c>
      <c r="S1061" s="85">
        <f t="shared" si="209"/>
        <v>4744.1000000000004</v>
      </c>
      <c r="T1061" s="85">
        <f t="shared" si="210"/>
        <v>90137.9</v>
      </c>
      <c r="U1061" s="80">
        <f t="shared" si="211"/>
        <v>6760.3424999999997</v>
      </c>
      <c r="V1061" s="85">
        <f t="shared" si="212"/>
        <v>96898.242499999993</v>
      </c>
      <c r="W1061" s="81">
        <v>7.4999999999999997E-2</v>
      </c>
      <c r="X1061" s="85">
        <f t="shared" si="220"/>
        <v>6760.3424999999997</v>
      </c>
      <c r="Y1061" s="80">
        <v>2000</v>
      </c>
      <c r="Z1061" s="85">
        <f t="shared" si="218"/>
        <v>98898.242499999993</v>
      </c>
      <c r="AA1061" s="80" t="str" cm="1">
        <f t="array" ref="AA1061">_xlfn.IFS(V1061&gt;=150000,"High Cost",V1061&gt;=0,"Normal Cost")</f>
        <v>Normal Cost</v>
      </c>
      <c r="AB1061" s="85">
        <f t="shared" si="213"/>
        <v>9689.8242499999997</v>
      </c>
      <c r="AC1061" s="84">
        <f t="shared" si="214"/>
        <v>87208.418249999988</v>
      </c>
      <c r="AD1061" s="80" t="str" cm="1">
        <f t="array" ref="AD1061">_xlfn.IFS(E1061&gt;=60,"Senior ",E1061&gt;=18,"Adult",E1061&gt;=0,"Child")</f>
        <v xml:space="preserve">Senior </v>
      </c>
      <c r="AE1061" s="80" t="str">
        <f t="shared" si="215"/>
        <v>July</v>
      </c>
      <c r="AF1061" s="80" t="str">
        <f t="shared" si="216"/>
        <v>01060</v>
      </c>
      <c r="AG1061" s="80" t="str">
        <f t="shared" si="217"/>
        <v>Bello-Female</v>
      </c>
      <c r="AH1061" s="85">
        <f t="shared" si="219"/>
        <v>112153.55602395827</v>
      </c>
    </row>
    <row r="1062" spans="1:34" x14ac:dyDescent="0.3">
      <c r="A1062" s="83">
        <v>45829</v>
      </c>
      <c r="B1062" s="80" t="s">
        <v>2935</v>
      </c>
      <c r="C1062" s="80" t="s">
        <v>1871</v>
      </c>
      <c r="D1062" s="80" t="s">
        <v>1831</v>
      </c>
      <c r="E1062" s="80">
        <v>66</v>
      </c>
      <c r="F1062" s="80" t="s">
        <v>1855</v>
      </c>
      <c r="G1062" s="80" t="s">
        <v>1856</v>
      </c>
      <c r="H1062" s="80" t="s">
        <v>1857</v>
      </c>
      <c r="I1062" s="80" t="s">
        <v>1851</v>
      </c>
      <c r="J1062" s="80" t="s">
        <v>1858</v>
      </c>
      <c r="K1062" s="80">
        <v>3</v>
      </c>
      <c r="L1062" s="85">
        <v>12145</v>
      </c>
      <c r="M1062" s="80">
        <v>0</v>
      </c>
      <c r="N1062" s="80">
        <v>7.5</v>
      </c>
      <c r="O1062" s="80" t="s">
        <v>372</v>
      </c>
      <c r="P1062" s="80" t="s">
        <v>1852</v>
      </c>
      <c r="Q1062" s="80" t="s">
        <v>649</v>
      </c>
      <c r="R1062" s="85">
        <f t="shared" si="208"/>
        <v>36435</v>
      </c>
      <c r="S1062" s="85">
        <f t="shared" si="209"/>
        <v>0</v>
      </c>
      <c r="T1062" s="85">
        <f t="shared" si="210"/>
        <v>36435</v>
      </c>
      <c r="U1062" s="80">
        <f t="shared" si="211"/>
        <v>2732.625</v>
      </c>
      <c r="V1062" s="85">
        <f t="shared" si="212"/>
        <v>39167.625</v>
      </c>
      <c r="W1062" s="81">
        <v>7.4999999999999997E-2</v>
      </c>
      <c r="X1062" s="85">
        <f t="shared" si="220"/>
        <v>2732.625</v>
      </c>
      <c r="Y1062" s="80">
        <v>2000</v>
      </c>
      <c r="Z1062" s="85">
        <f t="shared" si="218"/>
        <v>41167.625</v>
      </c>
      <c r="AA1062" s="80" t="str" cm="1">
        <f t="array" ref="AA1062">_xlfn.IFS(V1062&gt;=150000,"High Cost",V1062&gt;=0,"Normal Cost")</f>
        <v>Normal Cost</v>
      </c>
      <c r="AB1062" s="85">
        <f t="shared" si="213"/>
        <v>0</v>
      </c>
      <c r="AC1062" s="84">
        <f t="shared" si="214"/>
        <v>39167.625</v>
      </c>
      <c r="AD1062" s="80" t="str" cm="1">
        <f t="array" ref="AD1062">_xlfn.IFS(E1062&gt;=60,"Senior ",E1062&gt;=18,"Adult",E1062&gt;=0,"Child")</f>
        <v xml:space="preserve">Senior </v>
      </c>
      <c r="AE1062" s="80" t="str">
        <f t="shared" si="215"/>
        <v>June</v>
      </c>
      <c r="AF1062" s="80" t="str">
        <f t="shared" si="216"/>
        <v>01061</v>
      </c>
      <c r="AG1062" s="80" t="str">
        <f t="shared" si="217"/>
        <v>Farouk-Female</v>
      </c>
      <c r="AH1062" s="85">
        <f t="shared" si="219"/>
        <v>112153.55602395827</v>
      </c>
    </row>
    <row r="1063" spans="1:34" x14ac:dyDescent="0.3">
      <c r="A1063" s="83">
        <v>45815</v>
      </c>
      <c r="B1063" s="80" t="s">
        <v>2936</v>
      </c>
      <c r="C1063" s="80" t="s">
        <v>1871</v>
      </c>
      <c r="D1063" s="80" t="s">
        <v>1831</v>
      </c>
      <c r="E1063" s="80">
        <v>4</v>
      </c>
      <c r="F1063" s="80" t="s">
        <v>1840</v>
      </c>
      <c r="G1063" s="80" t="s">
        <v>1890</v>
      </c>
      <c r="H1063" s="80" t="s">
        <v>1891</v>
      </c>
      <c r="I1063" s="80" t="s">
        <v>1861</v>
      </c>
      <c r="J1063" s="80" t="s">
        <v>1858</v>
      </c>
      <c r="K1063" s="80">
        <v>2</v>
      </c>
      <c r="L1063" s="85">
        <v>53044</v>
      </c>
      <c r="M1063" s="80">
        <v>10</v>
      </c>
      <c r="N1063" s="80">
        <v>7.5</v>
      </c>
      <c r="O1063" s="80" t="s">
        <v>372</v>
      </c>
      <c r="P1063" s="80" t="s">
        <v>1852</v>
      </c>
      <c r="Q1063" s="80" t="s">
        <v>636</v>
      </c>
      <c r="R1063" s="85">
        <f t="shared" si="208"/>
        <v>106088</v>
      </c>
      <c r="S1063" s="85">
        <f t="shared" si="209"/>
        <v>10608.800000000001</v>
      </c>
      <c r="T1063" s="85">
        <f t="shared" si="210"/>
        <v>95479.2</v>
      </c>
      <c r="U1063" s="80">
        <f t="shared" si="211"/>
        <v>7160.94</v>
      </c>
      <c r="V1063" s="85">
        <f t="shared" si="212"/>
        <v>102640.14</v>
      </c>
      <c r="W1063" s="81">
        <v>7.4999999999999997E-2</v>
      </c>
      <c r="X1063" s="85">
        <f t="shared" si="220"/>
        <v>7160.94</v>
      </c>
      <c r="Y1063" s="80">
        <v>2000</v>
      </c>
      <c r="Z1063" s="85">
        <f t="shared" si="218"/>
        <v>104640.14</v>
      </c>
      <c r="AA1063" s="80" t="str" cm="1">
        <f t="array" ref="AA1063">_xlfn.IFS(V1063&gt;=150000,"High Cost",V1063&gt;=0,"Normal Cost")</f>
        <v>Normal Cost</v>
      </c>
      <c r="AB1063" s="85">
        <f t="shared" si="213"/>
        <v>0</v>
      </c>
      <c r="AC1063" s="84">
        <f t="shared" si="214"/>
        <v>102640.14</v>
      </c>
      <c r="AD1063" s="80" t="str" cm="1">
        <f t="array" ref="AD1063">_xlfn.IFS(E1063&gt;=60,"Senior ",E1063&gt;=18,"Adult",E1063&gt;=0,"Child")</f>
        <v>Child</v>
      </c>
      <c r="AE1063" s="80" t="str">
        <f t="shared" si="215"/>
        <v>June</v>
      </c>
      <c r="AF1063" s="80" t="str">
        <f t="shared" si="216"/>
        <v>01062</v>
      </c>
      <c r="AG1063" s="80" t="str">
        <f t="shared" si="217"/>
        <v>Farouk-Female</v>
      </c>
      <c r="AH1063" s="85">
        <f t="shared" si="219"/>
        <v>112153.55602395827</v>
      </c>
    </row>
    <row r="1064" spans="1:34" x14ac:dyDescent="0.3">
      <c r="A1064" s="83">
        <v>45858</v>
      </c>
      <c r="B1064" s="80" t="s">
        <v>2937</v>
      </c>
      <c r="C1064" s="80" t="s">
        <v>1839</v>
      </c>
      <c r="D1064" s="80" t="s">
        <v>1847</v>
      </c>
      <c r="E1064" s="80">
        <v>78</v>
      </c>
      <c r="F1064" s="80" t="s">
        <v>1864</v>
      </c>
      <c r="G1064" s="80" t="s">
        <v>1868</v>
      </c>
      <c r="H1064" s="80" t="s">
        <v>1869</v>
      </c>
      <c r="I1064" s="80" t="s">
        <v>1843</v>
      </c>
      <c r="J1064" s="80" t="s">
        <v>1848</v>
      </c>
      <c r="K1064" s="80">
        <v>2</v>
      </c>
      <c r="L1064" s="85">
        <v>34322</v>
      </c>
      <c r="M1064" s="80">
        <v>5</v>
      </c>
      <c r="N1064" s="80">
        <v>7.5</v>
      </c>
      <c r="O1064" s="80" t="s">
        <v>392</v>
      </c>
      <c r="P1064" s="80" t="s">
        <v>1844</v>
      </c>
      <c r="Q1064" s="80" t="s">
        <v>649</v>
      </c>
      <c r="R1064" s="85">
        <f t="shared" si="208"/>
        <v>68644</v>
      </c>
      <c r="S1064" s="85">
        <f t="shared" si="209"/>
        <v>3432.2000000000003</v>
      </c>
      <c r="T1064" s="85">
        <f t="shared" si="210"/>
        <v>65211.8</v>
      </c>
      <c r="U1064" s="80">
        <f t="shared" si="211"/>
        <v>4890.8850000000002</v>
      </c>
      <c r="V1064" s="85">
        <f t="shared" si="212"/>
        <v>70102.684999999998</v>
      </c>
      <c r="W1064" s="81">
        <v>7.4999999999999997E-2</v>
      </c>
      <c r="X1064" s="85">
        <f t="shared" si="220"/>
        <v>4890.8850000000002</v>
      </c>
      <c r="Y1064" s="80">
        <v>2000</v>
      </c>
      <c r="Z1064" s="85">
        <f t="shared" si="218"/>
        <v>72102.684999999998</v>
      </c>
      <c r="AA1064" s="80" t="str" cm="1">
        <f t="array" ref="AA1064">_xlfn.IFS(V1064&gt;=150000,"High Cost",V1064&gt;=0,"Normal Cost")</f>
        <v>Normal Cost</v>
      </c>
      <c r="AB1064" s="85">
        <f t="shared" si="213"/>
        <v>7010.2685000000001</v>
      </c>
      <c r="AC1064" s="84">
        <f t="shared" si="214"/>
        <v>63092.416499999999</v>
      </c>
      <c r="AD1064" s="80" t="str" cm="1">
        <f t="array" ref="AD1064">_xlfn.IFS(E1064&gt;=60,"Senior ",E1064&gt;=18,"Adult",E1064&gt;=0,"Child")</f>
        <v xml:space="preserve">Senior </v>
      </c>
      <c r="AE1064" s="80" t="str">
        <f t="shared" si="215"/>
        <v>July</v>
      </c>
      <c r="AF1064" s="80" t="str">
        <f t="shared" si="216"/>
        <v>01063</v>
      </c>
      <c r="AG1064" s="80" t="str">
        <f t="shared" si="217"/>
        <v>Bello-Male</v>
      </c>
      <c r="AH1064" s="85">
        <f t="shared" si="219"/>
        <v>112153.55602395827</v>
      </c>
    </row>
    <row r="1065" spans="1:34" x14ac:dyDescent="0.3">
      <c r="A1065" s="83">
        <v>45809</v>
      </c>
      <c r="B1065" s="80" t="s">
        <v>2938</v>
      </c>
      <c r="C1065" s="80" t="s">
        <v>1863</v>
      </c>
      <c r="D1065" s="80" t="s">
        <v>1847</v>
      </c>
      <c r="E1065" s="80">
        <v>20</v>
      </c>
      <c r="F1065" s="80" t="s">
        <v>1840</v>
      </c>
      <c r="G1065" s="80" t="s">
        <v>1890</v>
      </c>
      <c r="H1065" s="80" t="s">
        <v>1891</v>
      </c>
      <c r="I1065" s="80" t="s">
        <v>1851</v>
      </c>
      <c r="J1065" s="80" t="s">
        <v>1848</v>
      </c>
      <c r="K1065" s="80">
        <v>3</v>
      </c>
      <c r="L1065" s="85">
        <v>49807</v>
      </c>
      <c r="M1065" s="80">
        <v>15</v>
      </c>
      <c r="N1065" s="80">
        <v>7.5</v>
      </c>
      <c r="O1065" s="80" t="s">
        <v>392</v>
      </c>
      <c r="P1065" s="80" t="s">
        <v>1837</v>
      </c>
      <c r="Q1065" s="80" t="s">
        <v>643</v>
      </c>
      <c r="R1065" s="85">
        <f t="shared" si="208"/>
        <v>149421</v>
      </c>
      <c r="S1065" s="85">
        <f t="shared" si="209"/>
        <v>22413.149999999998</v>
      </c>
      <c r="T1065" s="85">
        <f t="shared" si="210"/>
        <v>127007.85</v>
      </c>
      <c r="U1065" s="80">
        <f t="shared" si="211"/>
        <v>9525.5887500000008</v>
      </c>
      <c r="V1065" s="85">
        <f t="shared" si="212"/>
        <v>136533.43875</v>
      </c>
      <c r="W1065" s="81">
        <v>7.4999999999999997E-2</v>
      </c>
      <c r="X1065" s="85">
        <f t="shared" si="220"/>
        <v>9525.5887500000008</v>
      </c>
      <c r="Y1065" s="80">
        <v>2000</v>
      </c>
      <c r="Z1065" s="85">
        <f t="shared" si="218"/>
        <v>138533.43875</v>
      </c>
      <c r="AA1065" s="80" t="str" cm="1">
        <f t="array" ref="AA1065">_xlfn.IFS(V1065&gt;=150000,"High Cost",V1065&gt;=0,"Normal Cost")</f>
        <v>Normal Cost</v>
      </c>
      <c r="AB1065" s="85">
        <f t="shared" si="213"/>
        <v>0</v>
      </c>
      <c r="AC1065" s="84">
        <f t="shared" si="214"/>
        <v>136533.43875</v>
      </c>
      <c r="AD1065" s="80" t="str" cm="1">
        <f t="array" ref="AD1065">_xlfn.IFS(E1065&gt;=60,"Senior ",E1065&gt;=18,"Adult",E1065&gt;=0,"Child")</f>
        <v>Adult</v>
      </c>
      <c r="AE1065" s="80" t="str">
        <f t="shared" si="215"/>
        <v>June</v>
      </c>
      <c r="AF1065" s="80" t="str">
        <f t="shared" si="216"/>
        <v>01064</v>
      </c>
      <c r="AG1065" s="80" t="str">
        <f t="shared" si="217"/>
        <v>Esther-Male</v>
      </c>
      <c r="AH1065" s="85">
        <f t="shared" si="219"/>
        <v>112153.55602395827</v>
      </c>
    </row>
    <row r="1066" spans="1:34" x14ac:dyDescent="0.3">
      <c r="A1066" s="83">
        <v>45854</v>
      </c>
      <c r="B1066" s="80" t="s">
        <v>2939</v>
      </c>
      <c r="C1066" s="80" t="s">
        <v>1830</v>
      </c>
      <c r="D1066" s="80" t="s">
        <v>1831</v>
      </c>
      <c r="E1066" s="80">
        <v>2</v>
      </c>
      <c r="F1066" s="80" t="s">
        <v>1848</v>
      </c>
      <c r="G1066" s="80" t="s">
        <v>1849</v>
      </c>
      <c r="H1066" s="80" t="s">
        <v>1850</v>
      </c>
      <c r="I1066" s="80" t="s">
        <v>1851</v>
      </c>
      <c r="J1066" s="80" t="s">
        <v>1858</v>
      </c>
      <c r="K1066" s="80">
        <v>3</v>
      </c>
      <c r="L1066" s="85">
        <v>51598</v>
      </c>
      <c r="M1066" s="80">
        <v>15</v>
      </c>
      <c r="N1066" s="80">
        <v>7.5</v>
      </c>
      <c r="O1066" s="80" t="s">
        <v>392</v>
      </c>
      <c r="P1066" s="80" t="s">
        <v>1852</v>
      </c>
      <c r="Q1066" s="80" t="s">
        <v>643</v>
      </c>
      <c r="R1066" s="85">
        <f t="shared" si="208"/>
        <v>154794</v>
      </c>
      <c r="S1066" s="85">
        <f t="shared" si="209"/>
        <v>23219.1</v>
      </c>
      <c r="T1066" s="85">
        <f t="shared" si="210"/>
        <v>131574.9</v>
      </c>
      <c r="U1066" s="80">
        <f t="shared" si="211"/>
        <v>9868.1174999999985</v>
      </c>
      <c r="V1066" s="85">
        <f t="shared" si="212"/>
        <v>141443.01749999999</v>
      </c>
      <c r="W1066" s="81">
        <v>7.4999999999999997E-2</v>
      </c>
      <c r="X1066" s="85">
        <f t="shared" si="220"/>
        <v>9868.1174999999985</v>
      </c>
      <c r="Y1066" s="80">
        <v>2000</v>
      </c>
      <c r="Z1066" s="85">
        <f t="shared" si="218"/>
        <v>143443.01749999999</v>
      </c>
      <c r="AA1066" s="80" t="str" cm="1">
        <f t="array" ref="AA1066">_xlfn.IFS(V1066&gt;=150000,"High Cost",V1066&gt;=0,"Normal Cost")</f>
        <v>Normal Cost</v>
      </c>
      <c r="AB1066" s="85">
        <f t="shared" si="213"/>
        <v>0</v>
      </c>
      <c r="AC1066" s="84">
        <f t="shared" si="214"/>
        <v>141443.01749999999</v>
      </c>
      <c r="AD1066" s="80" t="str" cm="1">
        <f t="array" ref="AD1066">_xlfn.IFS(E1066&gt;=60,"Senior ",E1066&gt;=18,"Adult",E1066&gt;=0,"Child")</f>
        <v>Child</v>
      </c>
      <c r="AE1066" s="80" t="str">
        <f t="shared" si="215"/>
        <v>July</v>
      </c>
      <c r="AF1066" s="80" t="str">
        <f t="shared" si="216"/>
        <v>01065</v>
      </c>
      <c r="AG1066" s="80" t="str">
        <f t="shared" si="217"/>
        <v>Joy-Female</v>
      </c>
      <c r="AH1066" s="85">
        <f t="shared" si="219"/>
        <v>112153.55602395827</v>
      </c>
    </row>
    <row r="1067" spans="1:34" x14ac:dyDescent="0.3">
      <c r="A1067" s="83">
        <v>45815</v>
      </c>
      <c r="B1067" s="80" t="s">
        <v>2940</v>
      </c>
      <c r="C1067" s="80" t="s">
        <v>1877</v>
      </c>
      <c r="D1067" s="80" t="s">
        <v>1831</v>
      </c>
      <c r="E1067" s="80">
        <v>54</v>
      </c>
      <c r="F1067" s="80" t="s">
        <v>1840</v>
      </c>
      <c r="G1067" s="80" t="s">
        <v>1890</v>
      </c>
      <c r="H1067" s="80" t="s">
        <v>1891</v>
      </c>
      <c r="I1067" s="80" t="s">
        <v>1851</v>
      </c>
      <c r="J1067" s="80" t="s">
        <v>1858</v>
      </c>
      <c r="K1067" s="80">
        <v>4</v>
      </c>
      <c r="L1067" s="85">
        <v>39134</v>
      </c>
      <c r="M1067" s="80">
        <v>5</v>
      </c>
      <c r="N1067" s="80">
        <v>7.5</v>
      </c>
      <c r="O1067" s="80" t="s">
        <v>392</v>
      </c>
      <c r="P1067" s="80" t="s">
        <v>1837</v>
      </c>
      <c r="Q1067" s="80" t="s">
        <v>636</v>
      </c>
      <c r="R1067" s="85">
        <f t="shared" si="208"/>
        <v>156536</v>
      </c>
      <c r="S1067" s="85">
        <f t="shared" si="209"/>
        <v>7826.8</v>
      </c>
      <c r="T1067" s="85">
        <f t="shared" si="210"/>
        <v>148709.20000000001</v>
      </c>
      <c r="U1067" s="80">
        <f t="shared" si="211"/>
        <v>11153.19</v>
      </c>
      <c r="V1067" s="85">
        <f t="shared" si="212"/>
        <v>159862.39000000001</v>
      </c>
      <c r="W1067" s="81">
        <v>7.4999999999999997E-2</v>
      </c>
      <c r="X1067" s="85">
        <f t="shared" si="220"/>
        <v>11153.19</v>
      </c>
      <c r="Y1067" s="80">
        <v>2000</v>
      </c>
      <c r="Z1067" s="85">
        <f t="shared" si="218"/>
        <v>161862.39000000001</v>
      </c>
      <c r="AA1067" s="80" t="str" cm="1">
        <f t="array" ref="AA1067">_xlfn.IFS(V1067&gt;=150000,"High Cost",V1067&gt;=0,"Normal Cost")</f>
        <v>High Cost</v>
      </c>
      <c r="AB1067" s="85">
        <f t="shared" si="213"/>
        <v>0</v>
      </c>
      <c r="AC1067" s="84">
        <f t="shared" si="214"/>
        <v>159862.39000000001</v>
      </c>
      <c r="AD1067" s="80" t="str" cm="1">
        <f t="array" ref="AD1067">_xlfn.IFS(E1067&gt;=60,"Senior ",E1067&gt;=18,"Adult",E1067&gt;=0,"Child")</f>
        <v>Adult</v>
      </c>
      <c r="AE1067" s="80" t="str">
        <f t="shared" si="215"/>
        <v>June</v>
      </c>
      <c r="AF1067" s="80" t="str">
        <f t="shared" si="216"/>
        <v>01066</v>
      </c>
      <c r="AG1067" s="80" t="str">
        <f t="shared" si="217"/>
        <v>Chiamaka-Female</v>
      </c>
      <c r="AH1067" s="85">
        <f t="shared" si="219"/>
        <v>112153.55602395827</v>
      </c>
    </row>
    <row r="1068" spans="1:34" x14ac:dyDescent="0.3">
      <c r="A1068" s="83">
        <v>45819</v>
      </c>
      <c r="B1068" s="80" t="s">
        <v>2941</v>
      </c>
      <c r="C1068" s="80" t="s">
        <v>106</v>
      </c>
      <c r="D1068" s="80" t="s">
        <v>1847</v>
      </c>
      <c r="E1068" s="80">
        <v>3</v>
      </c>
      <c r="F1068" s="80" t="s">
        <v>1872</v>
      </c>
      <c r="G1068" s="80" t="s">
        <v>1873</v>
      </c>
      <c r="H1068" s="80" t="s">
        <v>1874</v>
      </c>
      <c r="I1068" s="80" t="s">
        <v>1851</v>
      </c>
      <c r="J1068" s="80" t="s">
        <v>1836</v>
      </c>
      <c r="K1068" s="80">
        <v>4</v>
      </c>
      <c r="L1068" s="85">
        <v>54546</v>
      </c>
      <c r="M1068" s="80">
        <v>15</v>
      </c>
      <c r="N1068" s="80">
        <v>7.5</v>
      </c>
      <c r="O1068" s="80" t="s">
        <v>372</v>
      </c>
      <c r="P1068" s="80" t="s">
        <v>1837</v>
      </c>
      <c r="Q1068" s="80" t="s">
        <v>665</v>
      </c>
      <c r="R1068" s="85">
        <f t="shared" si="208"/>
        <v>218184</v>
      </c>
      <c r="S1068" s="85">
        <f t="shared" si="209"/>
        <v>32727.599999999999</v>
      </c>
      <c r="T1068" s="85">
        <f t="shared" si="210"/>
        <v>185456.4</v>
      </c>
      <c r="U1068" s="80">
        <f t="shared" si="211"/>
        <v>13909.23</v>
      </c>
      <c r="V1068" s="85">
        <f t="shared" si="212"/>
        <v>199365.63</v>
      </c>
      <c r="W1068" s="81">
        <v>7.4999999999999997E-2</v>
      </c>
      <c r="X1068" s="85">
        <f t="shared" si="220"/>
        <v>13909.23</v>
      </c>
      <c r="Y1068" s="80">
        <v>2000</v>
      </c>
      <c r="Z1068" s="85">
        <f t="shared" si="218"/>
        <v>201365.63</v>
      </c>
      <c r="AA1068" s="80" t="str" cm="1">
        <f t="array" ref="AA1068">_xlfn.IFS(V1068&gt;=150000,"High Cost",V1068&gt;=0,"Normal Cost")</f>
        <v>High Cost</v>
      </c>
      <c r="AB1068" s="85">
        <f t="shared" si="213"/>
        <v>0</v>
      </c>
      <c r="AC1068" s="84">
        <f t="shared" si="214"/>
        <v>199365.63</v>
      </c>
      <c r="AD1068" s="80" t="str" cm="1">
        <f t="array" ref="AD1068">_xlfn.IFS(E1068&gt;=60,"Senior ",E1068&gt;=18,"Adult",E1068&gt;=0,"Child")</f>
        <v>Child</v>
      </c>
      <c r="AE1068" s="80" t="str">
        <f t="shared" si="215"/>
        <v>June</v>
      </c>
      <c r="AF1068" s="80" t="str">
        <f t="shared" si="216"/>
        <v>01067</v>
      </c>
      <c r="AG1068" s="80" t="str">
        <f t="shared" si="217"/>
        <v>Aisha-Male</v>
      </c>
      <c r="AH1068" s="85">
        <f t="shared" si="219"/>
        <v>112153.55602395827</v>
      </c>
    </row>
    <row r="1069" spans="1:34" x14ac:dyDescent="0.3">
      <c r="A1069" s="83">
        <v>45852</v>
      </c>
      <c r="B1069" s="80" t="s">
        <v>2942</v>
      </c>
      <c r="C1069" s="80" t="s">
        <v>106</v>
      </c>
      <c r="D1069" s="80" t="s">
        <v>1831</v>
      </c>
      <c r="E1069" s="80">
        <v>54</v>
      </c>
      <c r="F1069" s="80" t="s">
        <v>1848</v>
      </c>
      <c r="G1069" s="80" t="s">
        <v>1849</v>
      </c>
      <c r="H1069" s="80" t="s">
        <v>1850</v>
      </c>
      <c r="I1069" s="80" t="s">
        <v>1866</v>
      </c>
      <c r="J1069" s="80" t="s">
        <v>1836</v>
      </c>
      <c r="K1069" s="80">
        <v>1</v>
      </c>
      <c r="L1069" s="85">
        <v>3736</v>
      </c>
      <c r="M1069" s="80">
        <v>5</v>
      </c>
      <c r="N1069" s="80">
        <v>7.5</v>
      </c>
      <c r="O1069" s="80" t="s">
        <v>392</v>
      </c>
      <c r="P1069" s="80" t="s">
        <v>1852</v>
      </c>
      <c r="Q1069" s="80" t="s">
        <v>643</v>
      </c>
      <c r="R1069" s="85">
        <f t="shared" si="208"/>
        <v>3736</v>
      </c>
      <c r="S1069" s="85">
        <f t="shared" si="209"/>
        <v>186.8</v>
      </c>
      <c r="T1069" s="85">
        <f t="shared" si="210"/>
        <v>3549.2</v>
      </c>
      <c r="U1069" s="80">
        <f t="shared" si="211"/>
        <v>266.19</v>
      </c>
      <c r="V1069" s="85">
        <f t="shared" si="212"/>
        <v>3815.39</v>
      </c>
      <c r="W1069" s="81">
        <v>7.4999999999999997E-2</v>
      </c>
      <c r="X1069" s="85">
        <f t="shared" si="220"/>
        <v>266.19</v>
      </c>
      <c r="Y1069" s="80">
        <v>2000</v>
      </c>
      <c r="Z1069" s="85">
        <f t="shared" si="218"/>
        <v>5815.3899999999994</v>
      </c>
      <c r="AA1069" s="80" t="str" cm="1">
        <f t="array" ref="AA1069">_xlfn.IFS(V1069&gt;=150000,"High Cost",V1069&gt;=0,"Normal Cost")</f>
        <v>Normal Cost</v>
      </c>
      <c r="AB1069" s="85">
        <f t="shared" si="213"/>
        <v>0</v>
      </c>
      <c r="AC1069" s="84">
        <f t="shared" si="214"/>
        <v>3815.39</v>
      </c>
      <c r="AD1069" s="80" t="str" cm="1">
        <f t="array" ref="AD1069">_xlfn.IFS(E1069&gt;=60,"Senior ",E1069&gt;=18,"Adult",E1069&gt;=0,"Child")</f>
        <v>Adult</v>
      </c>
      <c r="AE1069" s="80" t="str">
        <f t="shared" si="215"/>
        <v>July</v>
      </c>
      <c r="AF1069" s="80" t="str">
        <f t="shared" si="216"/>
        <v>01068</v>
      </c>
      <c r="AG1069" s="80" t="str">
        <f t="shared" si="217"/>
        <v>Aisha-Female</v>
      </c>
      <c r="AH1069" s="85">
        <f t="shared" si="219"/>
        <v>112153.55602395827</v>
      </c>
    </row>
    <row r="1070" spans="1:34" x14ac:dyDescent="0.3">
      <c r="A1070" s="83">
        <v>45825</v>
      </c>
      <c r="B1070" s="80" t="s">
        <v>2943</v>
      </c>
      <c r="C1070" s="80" t="s">
        <v>1884</v>
      </c>
      <c r="D1070" s="80" t="s">
        <v>1831</v>
      </c>
      <c r="E1070" s="80">
        <v>72</v>
      </c>
      <c r="F1070" s="80" t="s">
        <v>1855</v>
      </c>
      <c r="G1070" s="80" t="s">
        <v>1856</v>
      </c>
      <c r="H1070" s="80" t="s">
        <v>1857</v>
      </c>
      <c r="I1070" s="80" t="s">
        <v>1866</v>
      </c>
      <c r="J1070" s="80" t="s">
        <v>1836</v>
      </c>
      <c r="K1070" s="80">
        <v>5</v>
      </c>
      <c r="L1070" s="85">
        <v>7853</v>
      </c>
      <c r="M1070" s="80">
        <v>5</v>
      </c>
      <c r="N1070" s="80">
        <v>7.5</v>
      </c>
      <c r="O1070" s="80" t="s">
        <v>372</v>
      </c>
      <c r="P1070" s="80" t="s">
        <v>1844</v>
      </c>
      <c r="Q1070" s="80" t="s">
        <v>649</v>
      </c>
      <c r="R1070" s="85">
        <f t="shared" si="208"/>
        <v>39265</v>
      </c>
      <c r="S1070" s="85">
        <f t="shared" si="209"/>
        <v>1963.25</v>
      </c>
      <c r="T1070" s="85">
        <f t="shared" si="210"/>
        <v>37301.75</v>
      </c>
      <c r="U1070" s="80">
        <f t="shared" si="211"/>
        <v>2797.6312499999999</v>
      </c>
      <c r="V1070" s="85">
        <f t="shared" si="212"/>
        <v>40099.381249999999</v>
      </c>
      <c r="W1070" s="81">
        <v>7.4999999999999997E-2</v>
      </c>
      <c r="X1070" s="85">
        <f t="shared" si="220"/>
        <v>2797.6312499999999</v>
      </c>
      <c r="Y1070" s="80">
        <v>2000</v>
      </c>
      <c r="Z1070" s="85">
        <f t="shared" si="218"/>
        <v>42099.381249999999</v>
      </c>
      <c r="AA1070" s="80" t="str" cm="1">
        <f t="array" ref="AA1070">_xlfn.IFS(V1070&gt;=150000,"High Cost",V1070&gt;=0,"Normal Cost")</f>
        <v>Normal Cost</v>
      </c>
      <c r="AB1070" s="85">
        <f t="shared" si="213"/>
        <v>4009.9381250000001</v>
      </c>
      <c r="AC1070" s="84">
        <f t="shared" si="214"/>
        <v>36089.443124999998</v>
      </c>
      <c r="AD1070" s="80" t="str" cm="1">
        <f t="array" ref="AD1070">_xlfn.IFS(E1070&gt;=60,"Senior ",E1070&gt;=18,"Adult",E1070&gt;=0,"Child")</f>
        <v xml:space="preserve">Senior </v>
      </c>
      <c r="AE1070" s="80" t="str">
        <f t="shared" si="215"/>
        <v>June</v>
      </c>
      <c r="AF1070" s="80" t="str">
        <f t="shared" si="216"/>
        <v>01069</v>
      </c>
      <c r="AG1070" s="80" t="str">
        <f t="shared" si="217"/>
        <v>Kabir-Female</v>
      </c>
      <c r="AH1070" s="85">
        <f t="shared" si="219"/>
        <v>112153.55602395827</v>
      </c>
    </row>
    <row r="1071" spans="1:34" x14ac:dyDescent="0.3">
      <c r="A1071" s="83">
        <v>45817</v>
      </c>
      <c r="B1071" s="80" t="s">
        <v>2944</v>
      </c>
      <c r="C1071" s="80" t="s">
        <v>106</v>
      </c>
      <c r="D1071" s="80" t="s">
        <v>1847</v>
      </c>
      <c r="E1071" s="80">
        <v>27</v>
      </c>
      <c r="F1071" s="80" t="s">
        <v>1855</v>
      </c>
      <c r="G1071" s="80" t="s">
        <v>1878</v>
      </c>
      <c r="H1071" s="80" t="s">
        <v>1857</v>
      </c>
      <c r="I1071" s="80" t="s">
        <v>1851</v>
      </c>
      <c r="J1071" s="80" t="s">
        <v>1858</v>
      </c>
      <c r="K1071" s="80">
        <v>4</v>
      </c>
      <c r="L1071" s="85">
        <v>36543</v>
      </c>
      <c r="M1071" s="80">
        <v>0</v>
      </c>
      <c r="N1071" s="80">
        <v>7.5</v>
      </c>
      <c r="O1071" s="80" t="s">
        <v>384</v>
      </c>
      <c r="P1071" s="80" t="s">
        <v>1844</v>
      </c>
      <c r="Q1071" s="80" t="s">
        <v>636</v>
      </c>
      <c r="R1071" s="85">
        <f t="shared" si="208"/>
        <v>146172</v>
      </c>
      <c r="S1071" s="85">
        <f t="shared" si="209"/>
        <v>0</v>
      </c>
      <c r="T1071" s="85">
        <f t="shared" si="210"/>
        <v>146172</v>
      </c>
      <c r="U1071" s="80">
        <f t="shared" si="211"/>
        <v>10962.9</v>
      </c>
      <c r="V1071" s="85">
        <f t="shared" si="212"/>
        <v>157134.9</v>
      </c>
      <c r="W1071" s="81">
        <v>7.4999999999999997E-2</v>
      </c>
      <c r="X1071" s="85">
        <f t="shared" si="220"/>
        <v>10962.9</v>
      </c>
      <c r="Y1071" s="80">
        <v>2000</v>
      </c>
      <c r="Z1071" s="85">
        <f t="shared" si="218"/>
        <v>159134.9</v>
      </c>
      <c r="AA1071" s="80" t="str" cm="1">
        <f t="array" ref="AA1071">_xlfn.IFS(V1071&gt;=150000,"High Cost",V1071&gt;=0,"Normal Cost")</f>
        <v>High Cost</v>
      </c>
      <c r="AB1071" s="85">
        <f t="shared" si="213"/>
        <v>15713.49</v>
      </c>
      <c r="AC1071" s="84">
        <f t="shared" si="214"/>
        <v>141421.41</v>
      </c>
      <c r="AD1071" s="80" t="str" cm="1">
        <f t="array" ref="AD1071">_xlfn.IFS(E1071&gt;=60,"Senior ",E1071&gt;=18,"Adult",E1071&gt;=0,"Child")</f>
        <v>Adult</v>
      </c>
      <c r="AE1071" s="80" t="str">
        <f t="shared" si="215"/>
        <v>June</v>
      </c>
      <c r="AF1071" s="80" t="str">
        <f t="shared" si="216"/>
        <v>01070</v>
      </c>
      <c r="AG1071" s="80" t="str">
        <f t="shared" si="217"/>
        <v>Aisha-Male</v>
      </c>
      <c r="AH1071" s="85">
        <f t="shared" si="219"/>
        <v>112153.55602395827</v>
      </c>
    </row>
    <row r="1072" spans="1:34" x14ac:dyDescent="0.3">
      <c r="A1072" s="83">
        <v>45829</v>
      </c>
      <c r="B1072" s="80" t="s">
        <v>2945</v>
      </c>
      <c r="C1072" s="80" t="s">
        <v>1846</v>
      </c>
      <c r="D1072" s="80" t="s">
        <v>1831</v>
      </c>
      <c r="E1072" s="80">
        <v>43</v>
      </c>
      <c r="F1072" s="80" t="s">
        <v>1864</v>
      </c>
      <c r="G1072" s="80" t="s">
        <v>1865</v>
      </c>
      <c r="H1072" s="80" t="s">
        <v>1842</v>
      </c>
      <c r="I1072" s="80" t="s">
        <v>1851</v>
      </c>
      <c r="J1072" s="80" t="s">
        <v>1836</v>
      </c>
      <c r="K1072" s="80">
        <v>5</v>
      </c>
      <c r="L1072" s="85">
        <v>52062</v>
      </c>
      <c r="M1072" s="80">
        <v>0</v>
      </c>
      <c r="N1072" s="80">
        <v>7.5</v>
      </c>
      <c r="O1072" s="80" t="s">
        <v>392</v>
      </c>
      <c r="P1072" s="80" t="s">
        <v>1844</v>
      </c>
      <c r="Q1072" s="80" t="s">
        <v>636</v>
      </c>
      <c r="R1072" s="85">
        <f t="shared" si="208"/>
        <v>260310</v>
      </c>
      <c r="S1072" s="85">
        <f t="shared" si="209"/>
        <v>0</v>
      </c>
      <c r="T1072" s="85">
        <f t="shared" si="210"/>
        <v>260310</v>
      </c>
      <c r="U1072" s="80">
        <f t="shared" si="211"/>
        <v>19523.25</v>
      </c>
      <c r="V1072" s="85">
        <f t="shared" si="212"/>
        <v>279833.25</v>
      </c>
      <c r="W1072" s="81">
        <v>7.4999999999999997E-2</v>
      </c>
      <c r="X1072" s="85">
        <f t="shared" si="220"/>
        <v>19523.25</v>
      </c>
      <c r="Y1072" s="80">
        <v>2000</v>
      </c>
      <c r="Z1072" s="85">
        <f t="shared" si="218"/>
        <v>281833.25</v>
      </c>
      <c r="AA1072" s="80" t="str" cm="1">
        <f t="array" ref="AA1072">_xlfn.IFS(V1072&gt;=150000,"High Cost",V1072&gt;=0,"Normal Cost")</f>
        <v>High Cost</v>
      </c>
      <c r="AB1072" s="85">
        <f t="shared" si="213"/>
        <v>27983.325000000001</v>
      </c>
      <c r="AC1072" s="84">
        <f t="shared" si="214"/>
        <v>251849.92499999999</v>
      </c>
      <c r="AD1072" s="80" t="str" cm="1">
        <f t="array" ref="AD1072">_xlfn.IFS(E1072&gt;=60,"Senior ",E1072&gt;=18,"Adult",E1072&gt;=0,"Child")</f>
        <v>Adult</v>
      </c>
      <c r="AE1072" s="80" t="str">
        <f t="shared" si="215"/>
        <v>June</v>
      </c>
      <c r="AF1072" s="80" t="str">
        <f t="shared" si="216"/>
        <v>01071</v>
      </c>
      <c r="AG1072" s="80" t="str">
        <f t="shared" si="217"/>
        <v>Hauwa-Female</v>
      </c>
      <c r="AH1072" s="85">
        <f t="shared" si="219"/>
        <v>112153.55602395827</v>
      </c>
    </row>
    <row r="1073" spans="1:34" x14ac:dyDescent="0.3">
      <c r="A1073" s="83">
        <v>45828</v>
      </c>
      <c r="B1073" s="80" t="s">
        <v>2946</v>
      </c>
      <c r="C1073" s="80" t="s">
        <v>1882</v>
      </c>
      <c r="D1073" s="80" t="s">
        <v>1831</v>
      </c>
      <c r="E1073" s="80">
        <v>21</v>
      </c>
      <c r="F1073" s="80" t="s">
        <v>1855</v>
      </c>
      <c r="G1073" s="80" t="s">
        <v>1878</v>
      </c>
      <c r="H1073" s="80" t="s">
        <v>1857</v>
      </c>
      <c r="I1073" s="80" t="s">
        <v>1851</v>
      </c>
      <c r="J1073" s="80" t="s">
        <v>1836</v>
      </c>
      <c r="K1073" s="80">
        <v>3</v>
      </c>
      <c r="L1073" s="85">
        <v>38989</v>
      </c>
      <c r="M1073" s="80">
        <v>10</v>
      </c>
      <c r="N1073" s="80">
        <v>7.5</v>
      </c>
      <c r="O1073" s="80" t="s">
        <v>392</v>
      </c>
      <c r="P1073" s="80" t="s">
        <v>1852</v>
      </c>
      <c r="Q1073" s="80" t="s">
        <v>665</v>
      </c>
      <c r="R1073" s="85">
        <f t="shared" si="208"/>
        <v>116967</v>
      </c>
      <c r="S1073" s="85">
        <f t="shared" si="209"/>
        <v>11696.7</v>
      </c>
      <c r="T1073" s="85">
        <f t="shared" si="210"/>
        <v>105270.3</v>
      </c>
      <c r="U1073" s="80">
        <f t="shared" si="211"/>
        <v>7895.2725</v>
      </c>
      <c r="V1073" s="85">
        <f t="shared" si="212"/>
        <v>113165.57250000001</v>
      </c>
      <c r="W1073" s="81">
        <v>7.4999999999999997E-2</v>
      </c>
      <c r="X1073" s="85">
        <f t="shared" si="220"/>
        <v>7895.2725</v>
      </c>
      <c r="Y1073" s="80">
        <v>2000</v>
      </c>
      <c r="Z1073" s="85">
        <f t="shared" si="218"/>
        <v>115165.57250000001</v>
      </c>
      <c r="AA1073" s="80" t="str" cm="1">
        <f t="array" ref="AA1073">_xlfn.IFS(V1073&gt;=150000,"High Cost",V1073&gt;=0,"Normal Cost")</f>
        <v>Normal Cost</v>
      </c>
      <c r="AB1073" s="85">
        <f t="shared" si="213"/>
        <v>0</v>
      </c>
      <c r="AC1073" s="84">
        <f t="shared" si="214"/>
        <v>113165.57250000001</v>
      </c>
      <c r="AD1073" s="80" t="str" cm="1">
        <f t="array" ref="AD1073">_xlfn.IFS(E1073&gt;=60,"Senior ",E1073&gt;=18,"Adult",E1073&gt;=0,"Child")</f>
        <v>Adult</v>
      </c>
      <c r="AE1073" s="80" t="str">
        <f t="shared" si="215"/>
        <v>June</v>
      </c>
      <c r="AF1073" s="80" t="str">
        <f t="shared" si="216"/>
        <v>01072</v>
      </c>
      <c r="AG1073" s="80" t="str">
        <f t="shared" si="217"/>
        <v>Ifeanyi-Female</v>
      </c>
      <c r="AH1073" s="85">
        <f t="shared" si="219"/>
        <v>112153.55602395827</v>
      </c>
    </row>
    <row r="1074" spans="1:34" x14ac:dyDescent="0.3">
      <c r="A1074" s="83">
        <v>45826</v>
      </c>
      <c r="B1074" s="80" t="s">
        <v>2947</v>
      </c>
      <c r="C1074" s="80" t="s">
        <v>106</v>
      </c>
      <c r="D1074" s="80" t="s">
        <v>1847</v>
      </c>
      <c r="E1074" s="80">
        <v>53</v>
      </c>
      <c r="F1074" s="80" t="s">
        <v>1872</v>
      </c>
      <c r="G1074" s="80" t="s">
        <v>1873</v>
      </c>
      <c r="H1074" s="80" t="s">
        <v>1874</v>
      </c>
      <c r="I1074" s="80" t="s">
        <v>1866</v>
      </c>
      <c r="J1074" s="80" t="s">
        <v>1836</v>
      </c>
      <c r="K1074" s="80">
        <v>4</v>
      </c>
      <c r="L1074" s="85">
        <v>55202</v>
      </c>
      <c r="M1074" s="80">
        <v>5</v>
      </c>
      <c r="N1074" s="80">
        <v>7.5</v>
      </c>
      <c r="O1074" s="80" t="s">
        <v>372</v>
      </c>
      <c r="P1074" s="80" t="s">
        <v>1852</v>
      </c>
      <c r="Q1074" s="80" t="s">
        <v>643</v>
      </c>
      <c r="R1074" s="85">
        <f t="shared" si="208"/>
        <v>220808</v>
      </c>
      <c r="S1074" s="85">
        <f t="shared" si="209"/>
        <v>11040.400000000001</v>
      </c>
      <c r="T1074" s="85">
        <f t="shared" si="210"/>
        <v>209767.6</v>
      </c>
      <c r="U1074" s="80">
        <f t="shared" si="211"/>
        <v>15732.57</v>
      </c>
      <c r="V1074" s="85">
        <f t="shared" si="212"/>
        <v>225500.17</v>
      </c>
      <c r="W1074" s="81">
        <v>7.4999999999999997E-2</v>
      </c>
      <c r="X1074" s="85">
        <f t="shared" si="220"/>
        <v>15732.57</v>
      </c>
      <c r="Y1074" s="80">
        <v>2000</v>
      </c>
      <c r="Z1074" s="85">
        <f t="shared" si="218"/>
        <v>227500.17</v>
      </c>
      <c r="AA1074" s="80" t="str" cm="1">
        <f t="array" ref="AA1074">_xlfn.IFS(V1074&gt;=150000,"High Cost",V1074&gt;=0,"Normal Cost")</f>
        <v>High Cost</v>
      </c>
      <c r="AB1074" s="85">
        <f t="shared" si="213"/>
        <v>0</v>
      </c>
      <c r="AC1074" s="84">
        <f t="shared" si="214"/>
        <v>225500.17</v>
      </c>
      <c r="AD1074" s="80" t="str" cm="1">
        <f t="array" ref="AD1074">_xlfn.IFS(E1074&gt;=60,"Senior ",E1074&gt;=18,"Adult",E1074&gt;=0,"Child")</f>
        <v>Adult</v>
      </c>
      <c r="AE1074" s="80" t="str">
        <f t="shared" si="215"/>
        <v>June</v>
      </c>
      <c r="AF1074" s="80" t="str">
        <f t="shared" si="216"/>
        <v>01073</v>
      </c>
      <c r="AG1074" s="80" t="str">
        <f t="shared" si="217"/>
        <v>Aisha-Male</v>
      </c>
      <c r="AH1074" s="85">
        <f t="shared" si="219"/>
        <v>112153.55602395827</v>
      </c>
    </row>
    <row r="1075" spans="1:34" x14ac:dyDescent="0.3">
      <c r="A1075" s="83">
        <v>45833</v>
      </c>
      <c r="B1075" s="80" t="s">
        <v>2948</v>
      </c>
      <c r="C1075" s="80" t="s">
        <v>1830</v>
      </c>
      <c r="D1075" s="80" t="s">
        <v>1847</v>
      </c>
      <c r="E1075" s="80">
        <v>54</v>
      </c>
      <c r="F1075" s="80" t="s">
        <v>1848</v>
      </c>
      <c r="G1075" s="80" t="s">
        <v>1849</v>
      </c>
      <c r="H1075" s="80" t="s">
        <v>1850</v>
      </c>
      <c r="I1075" s="80" t="s">
        <v>1866</v>
      </c>
      <c r="J1075" s="80" t="s">
        <v>1836</v>
      </c>
      <c r="K1075" s="80">
        <v>5</v>
      </c>
      <c r="L1075" s="85">
        <v>46352</v>
      </c>
      <c r="M1075" s="80">
        <v>10</v>
      </c>
      <c r="N1075" s="80">
        <v>7.5</v>
      </c>
      <c r="O1075" s="80" t="s">
        <v>384</v>
      </c>
      <c r="P1075" s="80" t="s">
        <v>1852</v>
      </c>
      <c r="Q1075" s="80" t="s">
        <v>649</v>
      </c>
      <c r="R1075" s="85">
        <f t="shared" si="208"/>
        <v>231760</v>
      </c>
      <c r="S1075" s="85">
        <f t="shared" si="209"/>
        <v>23176</v>
      </c>
      <c r="T1075" s="85">
        <f t="shared" si="210"/>
        <v>208584</v>
      </c>
      <c r="U1075" s="80">
        <f t="shared" si="211"/>
        <v>15643.8</v>
      </c>
      <c r="V1075" s="85">
        <f t="shared" si="212"/>
        <v>224227.8</v>
      </c>
      <c r="W1075" s="81">
        <v>7.4999999999999997E-2</v>
      </c>
      <c r="X1075" s="85">
        <f t="shared" si="220"/>
        <v>15643.8</v>
      </c>
      <c r="Y1075" s="80">
        <v>2000</v>
      </c>
      <c r="Z1075" s="85">
        <f t="shared" si="218"/>
        <v>226227.8</v>
      </c>
      <c r="AA1075" s="80" t="str" cm="1">
        <f t="array" ref="AA1075">_xlfn.IFS(V1075&gt;=150000,"High Cost",V1075&gt;=0,"Normal Cost")</f>
        <v>High Cost</v>
      </c>
      <c r="AB1075" s="85">
        <f t="shared" si="213"/>
        <v>0</v>
      </c>
      <c r="AC1075" s="84">
        <f t="shared" si="214"/>
        <v>224227.8</v>
      </c>
      <c r="AD1075" s="80" t="str" cm="1">
        <f t="array" ref="AD1075">_xlfn.IFS(E1075&gt;=60,"Senior ",E1075&gt;=18,"Adult",E1075&gt;=0,"Child")</f>
        <v>Adult</v>
      </c>
      <c r="AE1075" s="80" t="str">
        <f t="shared" si="215"/>
        <v>June</v>
      </c>
      <c r="AF1075" s="80" t="str">
        <f t="shared" si="216"/>
        <v>01074</v>
      </c>
      <c r="AG1075" s="80" t="str">
        <f t="shared" si="217"/>
        <v>Joy-Male</v>
      </c>
      <c r="AH1075" s="85">
        <f t="shared" si="219"/>
        <v>112153.55602395827</v>
      </c>
    </row>
    <row r="1076" spans="1:34" x14ac:dyDescent="0.3">
      <c r="A1076" s="83">
        <v>45826</v>
      </c>
      <c r="B1076" s="80" t="s">
        <v>2949</v>
      </c>
      <c r="C1076" s="80" t="s">
        <v>1830</v>
      </c>
      <c r="D1076" s="80" t="s">
        <v>1831</v>
      </c>
      <c r="E1076" s="80">
        <v>45</v>
      </c>
      <c r="F1076" s="80" t="s">
        <v>1872</v>
      </c>
      <c r="G1076" s="80" t="s">
        <v>1886</v>
      </c>
      <c r="H1076" s="80" t="s">
        <v>1887</v>
      </c>
      <c r="I1076" s="80" t="s">
        <v>1843</v>
      </c>
      <c r="J1076" s="80" t="s">
        <v>1848</v>
      </c>
      <c r="K1076" s="80">
        <v>2</v>
      </c>
      <c r="L1076" s="85">
        <v>26903</v>
      </c>
      <c r="M1076" s="80">
        <v>0</v>
      </c>
      <c r="N1076" s="80">
        <v>7.5</v>
      </c>
      <c r="O1076" s="80" t="s">
        <v>384</v>
      </c>
      <c r="P1076" s="80" t="s">
        <v>1852</v>
      </c>
      <c r="Q1076" s="80" t="s">
        <v>636</v>
      </c>
      <c r="R1076" s="85">
        <f t="shared" si="208"/>
        <v>53806</v>
      </c>
      <c r="S1076" s="85">
        <f t="shared" si="209"/>
        <v>0</v>
      </c>
      <c r="T1076" s="85">
        <f t="shared" si="210"/>
        <v>53806</v>
      </c>
      <c r="U1076" s="80">
        <f t="shared" si="211"/>
        <v>4035.45</v>
      </c>
      <c r="V1076" s="85">
        <f t="shared" si="212"/>
        <v>57841.45</v>
      </c>
      <c r="W1076" s="81">
        <v>7.4999999999999997E-2</v>
      </c>
      <c r="X1076" s="85">
        <f t="shared" si="220"/>
        <v>4035.45</v>
      </c>
      <c r="Y1076" s="80">
        <v>2000</v>
      </c>
      <c r="Z1076" s="85">
        <f t="shared" si="218"/>
        <v>59841.45</v>
      </c>
      <c r="AA1076" s="80" t="str" cm="1">
        <f t="array" ref="AA1076">_xlfn.IFS(V1076&gt;=150000,"High Cost",V1076&gt;=0,"Normal Cost")</f>
        <v>Normal Cost</v>
      </c>
      <c r="AB1076" s="85">
        <f t="shared" si="213"/>
        <v>0</v>
      </c>
      <c r="AC1076" s="84">
        <f t="shared" si="214"/>
        <v>57841.45</v>
      </c>
      <c r="AD1076" s="80" t="str" cm="1">
        <f t="array" ref="AD1076">_xlfn.IFS(E1076&gt;=60,"Senior ",E1076&gt;=18,"Adult",E1076&gt;=0,"Child")</f>
        <v>Adult</v>
      </c>
      <c r="AE1076" s="80" t="str">
        <f t="shared" si="215"/>
        <v>June</v>
      </c>
      <c r="AF1076" s="80" t="str">
        <f t="shared" si="216"/>
        <v>01075</v>
      </c>
      <c r="AG1076" s="80" t="str">
        <f t="shared" si="217"/>
        <v>Joy-Female</v>
      </c>
      <c r="AH1076" s="85">
        <f t="shared" si="219"/>
        <v>112153.55602395827</v>
      </c>
    </row>
    <row r="1077" spans="1:34" x14ac:dyDescent="0.3">
      <c r="A1077" s="83">
        <v>45859</v>
      </c>
      <c r="B1077" s="80" t="s">
        <v>2950</v>
      </c>
      <c r="C1077" s="80" t="s">
        <v>1863</v>
      </c>
      <c r="D1077" s="80" t="s">
        <v>1847</v>
      </c>
      <c r="E1077" s="80">
        <v>84</v>
      </c>
      <c r="F1077" s="80" t="s">
        <v>1848</v>
      </c>
      <c r="G1077" s="80" t="s">
        <v>1849</v>
      </c>
      <c r="H1077" s="80" t="s">
        <v>1850</v>
      </c>
      <c r="I1077" s="80" t="s">
        <v>1866</v>
      </c>
      <c r="J1077" s="80" t="s">
        <v>1836</v>
      </c>
      <c r="K1077" s="80">
        <v>4</v>
      </c>
      <c r="L1077" s="85">
        <v>5215</v>
      </c>
      <c r="M1077" s="80">
        <v>0</v>
      </c>
      <c r="N1077" s="80">
        <v>7.5</v>
      </c>
      <c r="O1077" s="80" t="s">
        <v>372</v>
      </c>
      <c r="P1077" s="80" t="s">
        <v>1852</v>
      </c>
      <c r="Q1077" s="80" t="s">
        <v>649</v>
      </c>
      <c r="R1077" s="85">
        <f t="shared" si="208"/>
        <v>20860</v>
      </c>
      <c r="S1077" s="85">
        <f t="shared" si="209"/>
        <v>0</v>
      </c>
      <c r="T1077" s="85">
        <f t="shared" si="210"/>
        <v>20860</v>
      </c>
      <c r="U1077" s="80">
        <f t="shared" si="211"/>
        <v>1564.5</v>
      </c>
      <c r="V1077" s="85">
        <f t="shared" si="212"/>
        <v>22424.5</v>
      </c>
      <c r="W1077" s="81">
        <v>7.4999999999999997E-2</v>
      </c>
      <c r="X1077" s="85">
        <f t="shared" si="220"/>
        <v>1564.5</v>
      </c>
      <c r="Y1077" s="80">
        <v>2000</v>
      </c>
      <c r="Z1077" s="85">
        <f t="shared" si="218"/>
        <v>24424.5</v>
      </c>
      <c r="AA1077" s="80" t="str" cm="1">
        <f t="array" ref="AA1077">_xlfn.IFS(V1077&gt;=150000,"High Cost",V1077&gt;=0,"Normal Cost")</f>
        <v>Normal Cost</v>
      </c>
      <c r="AB1077" s="85">
        <f t="shared" si="213"/>
        <v>0</v>
      </c>
      <c r="AC1077" s="84">
        <f t="shared" si="214"/>
        <v>22424.5</v>
      </c>
      <c r="AD1077" s="80" t="str" cm="1">
        <f t="array" ref="AD1077">_xlfn.IFS(E1077&gt;=60,"Senior ",E1077&gt;=18,"Adult",E1077&gt;=0,"Child")</f>
        <v xml:space="preserve">Senior </v>
      </c>
      <c r="AE1077" s="80" t="str">
        <f t="shared" si="215"/>
        <v>July</v>
      </c>
      <c r="AF1077" s="80" t="str">
        <f t="shared" si="216"/>
        <v>01076</v>
      </c>
      <c r="AG1077" s="80" t="str">
        <f t="shared" si="217"/>
        <v>Esther-Male</v>
      </c>
      <c r="AH1077" s="85">
        <f t="shared" si="219"/>
        <v>112153.55602395827</v>
      </c>
    </row>
    <row r="1078" spans="1:34" x14ac:dyDescent="0.3">
      <c r="A1078" s="83">
        <v>45861</v>
      </c>
      <c r="B1078" s="80" t="s">
        <v>2951</v>
      </c>
      <c r="C1078" s="80" t="s">
        <v>106</v>
      </c>
      <c r="D1078" s="80" t="s">
        <v>1831</v>
      </c>
      <c r="E1078" s="80">
        <v>78</v>
      </c>
      <c r="F1078" s="80" t="s">
        <v>1832</v>
      </c>
      <c r="G1078" s="80" t="s">
        <v>1833</v>
      </c>
      <c r="H1078" s="80" t="s">
        <v>1834</v>
      </c>
      <c r="I1078" s="80" t="s">
        <v>1866</v>
      </c>
      <c r="J1078" s="80" t="s">
        <v>1848</v>
      </c>
      <c r="K1078" s="80">
        <v>1</v>
      </c>
      <c r="L1078" s="85">
        <v>5878</v>
      </c>
      <c r="M1078" s="80">
        <v>10</v>
      </c>
      <c r="N1078" s="80">
        <v>7.5</v>
      </c>
      <c r="O1078" s="80" t="s">
        <v>392</v>
      </c>
      <c r="P1078" s="80" t="s">
        <v>1844</v>
      </c>
      <c r="Q1078" s="80" t="s">
        <v>636</v>
      </c>
      <c r="R1078" s="85">
        <f t="shared" si="208"/>
        <v>5878</v>
      </c>
      <c r="S1078" s="85">
        <f t="shared" si="209"/>
        <v>587.80000000000007</v>
      </c>
      <c r="T1078" s="85">
        <f t="shared" si="210"/>
        <v>5290.2</v>
      </c>
      <c r="U1078" s="80">
        <f t="shared" si="211"/>
        <v>396.76499999999999</v>
      </c>
      <c r="V1078" s="85">
        <f t="shared" si="212"/>
        <v>5686.9650000000001</v>
      </c>
      <c r="W1078" s="81">
        <v>7.4999999999999997E-2</v>
      </c>
      <c r="X1078" s="85">
        <f t="shared" si="220"/>
        <v>396.76499999999999</v>
      </c>
      <c r="Y1078" s="80">
        <v>2000</v>
      </c>
      <c r="Z1078" s="85">
        <f t="shared" si="218"/>
        <v>7686.9650000000001</v>
      </c>
      <c r="AA1078" s="80" t="str" cm="1">
        <f t="array" ref="AA1078">_xlfn.IFS(V1078&gt;=150000,"High Cost",V1078&gt;=0,"Normal Cost")</f>
        <v>Normal Cost</v>
      </c>
      <c r="AB1078" s="85">
        <f t="shared" si="213"/>
        <v>568.69650000000001</v>
      </c>
      <c r="AC1078" s="84">
        <f t="shared" si="214"/>
        <v>5118.2685000000001</v>
      </c>
      <c r="AD1078" s="80" t="str" cm="1">
        <f t="array" ref="AD1078">_xlfn.IFS(E1078&gt;=60,"Senior ",E1078&gt;=18,"Adult",E1078&gt;=0,"Child")</f>
        <v xml:space="preserve">Senior </v>
      </c>
      <c r="AE1078" s="80" t="str">
        <f t="shared" si="215"/>
        <v>July</v>
      </c>
      <c r="AF1078" s="80" t="str">
        <f t="shared" si="216"/>
        <v>01077</v>
      </c>
      <c r="AG1078" s="80" t="str">
        <f t="shared" si="217"/>
        <v>Aisha-Female</v>
      </c>
      <c r="AH1078" s="85">
        <f t="shared" si="219"/>
        <v>112153.55602395827</v>
      </c>
    </row>
    <row r="1079" spans="1:34" x14ac:dyDescent="0.3">
      <c r="A1079" s="83">
        <v>45849</v>
      </c>
      <c r="B1079" s="80" t="s">
        <v>2952</v>
      </c>
      <c r="C1079" s="80" t="s">
        <v>1884</v>
      </c>
      <c r="D1079" s="80" t="s">
        <v>1847</v>
      </c>
      <c r="E1079" s="80">
        <v>58</v>
      </c>
      <c r="F1079" s="80" t="s">
        <v>1864</v>
      </c>
      <c r="G1079" s="80" t="s">
        <v>1868</v>
      </c>
      <c r="H1079" s="80" t="s">
        <v>1869</v>
      </c>
      <c r="I1079" s="80" t="s">
        <v>1835</v>
      </c>
      <c r="J1079" s="80" t="s">
        <v>1848</v>
      </c>
      <c r="K1079" s="80">
        <v>2</v>
      </c>
      <c r="L1079" s="85">
        <v>44117</v>
      </c>
      <c r="M1079" s="80">
        <v>15</v>
      </c>
      <c r="N1079" s="80">
        <v>7.5</v>
      </c>
      <c r="O1079" s="80" t="s">
        <v>392</v>
      </c>
      <c r="P1079" s="80" t="s">
        <v>1844</v>
      </c>
      <c r="Q1079" s="80" t="s">
        <v>649</v>
      </c>
      <c r="R1079" s="85">
        <f t="shared" si="208"/>
        <v>88234</v>
      </c>
      <c r="S1079" s="85">
        <f t="shared" si="209"/>
        <v>13235.1</v>
      </c>
      <c r="T1079" s="85">
        <f t="shared" si="210"/>
        <v>74998.899999999994</v>
      </c>
      <c r="U1079" s="80">
        <f t="shared" si="211"/>
        <v>5624.9174999999996</v>
      </c>
      <c r="V1079" s="85">
        <f t="shared" si="212"/>
        <v>80623.81749999999</v>
      </c>
      <c r="W1079" s="81">
        <v>7.4999999999999997E-2</v>
      </c>
      <c r="X1079" s="85">
        <f t="shared" si="220"/>
        <v>5624.9174999999996</v>
      </c>
      <c r="Y1079" s="80">
        <v>2000</v>
      </c>
      <c r="Z1079" s="85">
        <f t="shared" si="218"/>
        <v>82623.81749999999</v>
      </c>
      <c r="AA1079" s="80" t="str" cm="1">
        <f t="array" ref="AA1079">_xlfn.IFS(V1079&gt;=150000,"High Cost",V1079&gt;=0,"Normal Cost")</f>
        <v>Normal Cost</v>
      </c>
      <c r="AB1079" s="85">
        <f t="shared" si="213"/>
        <v>8062.3817499999996</v>
      </c>
      <c r="AC1079" s="84">
        <f t="shared" si="214"/>
        <v>72561.43574999999</v>
      </c>
      <c r="AD1079" s="80" t="str" cm="1">
        <f t="array" ref="AD1079">_xlfn.IFS(E1079&gt;=60,"Senior ",E1079&gt;=18,"Adult",E1079&gt;=0,"Child")</f>
        <v>Adult</v>
      </c>
      <c r="AE1079" s="80" t="str">
        <f t="shared" si="215"/>
        <v>July</v>
      </c>
      <c r="AF1079" s="80" t="str">
        <f t="shared" si="216"/>
        <v>01078</v>
      </c>
      <c r="AG1079" s="80" t="str">
        <f t="shared" si="217"/>
        <v>Kabir-Male</v>
      </c>
      <c r="AH1079" s="85">
        <f t="shared" si="219"/>
        <v>112153.55602395827</v>
      </c>
    </row>
    <row r="1080" spans="1:34" x14ac:dyDescent="0.3">
      <c r="A1080" s="83">
        <v>45817</v>
      </c>
      <c r="B1080" s="80" t="s">
        <v>2953</v>
      </c>
      <c r="C1080" s="80" t="s">
        <v>1877</v>
      </c>
      <c r="D1080" s="80" t="s">
        <v>1831</v>
      </c>
      <c r="E1080" s="80">
        <v>17</v>
      </c>
      <c r="F1080" s="80" t="s">
        <v>1855</v>
      </c>
      <c r="G1080" s="80" t="s">
        <v>1878</v>
      </c>
      <c r="H1080" s="80" t="s">
        <v>1857</v>
      </c>
      <c r="I1080" s="80" t="s">
        <v>1861</v>
      </c>
      <c r="J1080" s="80" t="s">
        <v>1848</v>
      </c>
      <c r="K1080" s="80">
        <v>4</v>
      </c>
      <c r="L1080" s="85">
        <v>51651</v>
      </c>
      <c r="M1080" s="80">
        <v>15</v>
      </c>
      <c r="N1080" s="80">
        <v>7.5</v>
      </c>
      <c r="O1080" s="80" t="s">
        <v>372</v>
      </c>
      <c r="P1080" s="80" t="s">
        <v>1852</v>
      </c>
      <c r="Q1080" s="80" t="s">
        <v>643</v>
      </c>
      <c r="R1080" s="85">
        <f t="shared" si="208"/>
        <v>206604</v>
      </c>
      <c r="S1080" s="85">
        <f t="shared" si="209"/>
        <v>30990.6</v>
      </c>
      <c r="T1080" s="85">
        <f t="shared" si="210"/>
        <v>175613.4</v>
      </c>
      <c r="U1080" s="80">
        <f t="shared" si="211"/>
        <v>13171.004999999999</v>
      </c>
      <c r="V1080" s="85">
        <f t="shared" si="212"/>
        <v>188784.405</v>
      </c>
      <c r="W1080" s="81">
        <v>7.4999999999999997E-2</v>
      </c>
      <c r="X1080" s="85">
        <f t="shared" si="220"/>
        <v>13171.004999999999</v>
      </c>
      <c r="Y1080" s="80">
        <v>2000</v>
      </c>
      <c r="Z1080" s="85">
        <f t="shared" si="218"/>
        <v>190784.405</v>
      </c>
      <c r="AA1080" s="80" t="str" cm="1">
        <f t="array" ref="AA1080">_xlfn.IFS(V1080&gt;=150000,"High Cost",V1080&gt;=0,"Normal Cost")</f>
        <v>High Cost</v>
      </c>
      <c r="AB1080" s="85">
        <f t="shared" si="213"/>
        <v>0</v>
      </c>
      <c r="AC1080" s="84">
        <f t="shared" si="214"/>
        <v>188784.405</v>
      </c>
      <c r="AD1080" s="80" t="str" cm="1">
        <f t="array" ref="AD1080">_xlfn.IFS(E1080&gt;=60,"Senior ",E1080&gt;=18,"Adult",E1080&gt;=0,"Child")</f>
        <v>Child</v>
      </c>
      <c r="AE1080" s="80" t="str">
        <f t="shared" si="215"/>
        <v>June</v>
      </c>
      <c r="AF1080" s="80" t="str">
        <f t="shared" si="216"/>
        <v>01079</v>
      </c>
      <c r="AG1080" s="80" t="str">
        <f t="shared" si="217"/>
        <v>Chiamaka-Female</v>
      </c>
      <c r="AH1080" s="85">
        <f t="shared" si="219"/>
        <v>112153.55602395827</v>
      </c>
    </row>
    <row r="1081" spans="1:34" x14ac:dyDescent="0.3">
      <c r="A1081" s="83">
        <v>45826</v>
      </c>
      <c r="B1081" s="80" t="s">
        <v>2954</v>
      </c>
      <c r="C1081" s="80" t="s">
        <v>1884</v>
      </c>
      <c r="D1081" s="80" t="s">
        <v>1831</v>
      </c>
      <c r="E1081" s="80">
        <v>42</v>
      </c>
      <c r="F1081" s="80" t="s">
        <v>1855</v>
      </c>
      <c r="G1081" s="80" t="s">
        <v>1856</v>
      </c>
      <c r="H1081" s="80" t="s">
        <v>1857</v>
      </c>
      <c r="I1081" s="80" t="s">
        <v>1861</v>
      </c>
      <c r="J1081" s="80" t="s">
        <v>1858</v>
      </c>
      <c r="K1081" s="80">
        <v>2</v>
      </c>
      <c r="L1081" s="85">
        <v>71964</v>
      </c>
      <c r="M1081" s="80">
        <v>15</v>
      </c>
      <c r="N1081" s="80">
        <v>7.5</v>
      </c>
      <c r="O1081" s="80" t="s">
        <v>384</v>
      </c>
      <c r="P1081" s="80" t="s">
        <v>1852</v>
      </c>
      <c r="Q1081" s="80" t="s">
        <v>649</v>
      </c>
      <c r="R1081" s="85">
        <f t="shared" si="208"/>
        <v>143928</v>
      </c>
      <c r="S1081" s="85">
        <f t="shared" si="209"/>
        <v>21589.200000000001</v>
      </c>
      <c r="T1081" s="85">
        <f t="shared" si="210"/>
        <v>122338.8</v>
      </c>
      <c r="U1081" s="80">
        <f t="shared" si="211"/>
        <v>9175.41</v>
      </c>
      <c r="V1081" s="85">
        <f t="shared" si="212"/>
        <v>131514.21</v>
      </c>
      <c r="W1081" s="81">
        <v>7.4999999999999997E-2</v>
      </c>
      <c r="X1081" s="85">
        <f t="shared" si="220"/>
        <v>9175.41</v>
      </c>
      <c r="Y1081" s="80">
        <v>2000</v>
      </c>
      <c r="Z1081" s="85">
        <f t="shared" si="218"/>
        <v>133514.21</v>
      </c>
      <c r="AA1081" s="80" t="str" cm="1">
        <f t="array" ref="AA1081">_xlfn.IFS(V1081&gt;=150000,"High Cost",V1081&gt;=0,"Normal Cost")</f>
        <v>Normal Cost</v>
      </c>
      <c r="AB1081" s="85">
        <f t="shared" si="213"/>
        <v>0</v>
      </c>
      <c r="AC1081" s="84">
        <f t="shared" si="214"/>
        <v>131514.21</v>
      </c>
      <c r="AD1081" s="80" t="str" cm="1">
        <f t="array" ref="AD1081">_xlfn.IFS(E1081&gt;=60,"Senior ",E1081&gt;=18,"Adult",E1081&gt;=0,"Child")</f>
        <v>Adult</v>
      </c>
      <c r="AE1081" s="80" t="str">
        <f t="shared" si="215"/>
        <v>June</v>
      </c>
      <c r="AF1081" s="80" t="str">
        <f t="shared" si="216"/>
        <v>01080</v>
      </c>
      <c r="AG1081" s="80" t="str">
        <f t="shared" si="217"/>
        <v>Kabir-Female</v>
      </c>
      <c r="AH1081" s="85">
        <f t="shared" si="219"/>
        <v>112153.55602395827</v>
      </c>
    </row>
    <row r="1082" spans="1:34" x14ac:dyDescent="0.3">
      <c r="A1082" s="83">
        <v>45869</v>
      </c>
      <c r="B1082" s="80" t="s">
        <v>2955</v>
      </c>
      <c r="C1082" s="80" t="s">
        <v>1871</v>
      </c>
      <c r="D1082" s="80" t="s">
        <v>1831</v>
      </c>
      <c r="E1082" s="80">
        <v>26</v>
      </c>
      <c r="F1082" s="80" t="s">
        <v>1840</v>
      </c>
      <c r="G1082" s="80" t="s">
        <v>1890</v>
      </c>
      <c r="H1082" s="80" t="s">
        <v>1891</v>
      </c>
      <c r="I1082" s="80" t="s">
        <v>1861</v>
      </c>
      <c r="J1082" s="80" t="s">
        <v>1848</v>
      </c>
      <c r="K1082" s="80">
        <v>3</v>
      </c>
      <c r="L1082" s="85">
        <v>5736</v>
      </c>
      <c r="M1082" s="80">
        <v>5</v>
      </c>
      <c r="N1082" s="80">
        <v>7.5</v>
      </c>
      <c r="O1082" s="80" t="s">
        <v>372</v>
      </c>
      <c r="P1082" s="80" t="s">
        <v>1852</v>
      </c>
      <c r="Q1082" s="80" t="s">
        <v>643</v>
      </c>
      <c r="R1082" s="85">
        <f t="shared" si="208"/>
        <v>17208</v>
      </c>
      <c r="S1082" s="85">
        <f t="shared" si="209"/>
        <v>860.40000000000009</v>
      </c>
      <c r="T1082" s="85">
        <f t="shared" si="210"/>
        <v>16347.6</v>
      </c>
      <c r="U1082" s="80">
        <f t="shared" si="211"/>
        <v>1226.07</v>
      </c>
      <c r="V1082" s="85">
        <f t="shared" si="212"/>
        <v>17573.670000000002</v>
      </c>
      <c r="W1082" s="81">
        <v>7.4999999999999997E-2</v>
      </c>
      <c r="X1082" s="85">
        <f t="shared" si="220"/>
        <v>1226.07</v>
      </c>
      <c r="Y1082" s="80">
        <v>2000</v>
      </c>
      <c r="Z1082" s="85">
        <f t="shared" si="218"/>
        <v>19573.670000000002</v>
      </c>
      <c r="AA1082" s="80" t="str" cm="1">
        <f t="array" ref="AA1082">_xlfn.IFS(V1082&gt;=150000,"High Cost",V1082&gt;=0,"Normal Cost")</f>
        <v>Normal Cost</v>
      </c>
      <c r="AB1082" s="85">
        <f t="shared" si="213"/>
        <v>0</v>
      </c>
      <c r="AC1082" s="84">
        <f t="shared" si="214"/>
        <v>17573.670000000002</v>
      </c>
      <c r="AD1082" s="80" t="str" cm="1">
        <f t="array" ref="AD1082">_xlfn.IFS(E1082&gt;=60,"Senior ",E1082&gt;=18,"Adult",E1082&gt;=0,"Child")</f>
        <v>Adult</v>
      </c>
      <c r="AE1082" s="80" t="str">
        <f t="shared" si="215"/>
        <v>July</v>
      </c>
      <c r="AF1082" s="80" t="str">
        <f t="shared" si="216"/>
        <v>01081</v>
      </c>
      <c r="AG1082" s="80" t="str">
        <f t="shared" si="217"/>
        <v>Farouk-Female</v>
      </c>
      <c r="AH1082" s="85">
        <f t="shared" si="219"/>
        <v>112153.55602395827</v>
      </c>
    </row>
    <row r="1083" spans="1:34" x14ac:dyDescent="0.3">
      <c r="A1083" s="83">
        <v>45824</v>
      </c>
      <c r="B1083" s="80" t="s">
        <v>2956</v>
      </c>
      <c r="C1083" s="80" t="s">
        <v>106</v>
      </c>
      <c r="D1083" s="80" t="s">
        <v>1831</v>
      </c>
      <c r="E1083" s="80">
        <v>73</v>
      </c>
      <c r="F1083" s="80" t="s">
        <v>1855</v>
      </c>
      <c r="G1083" s="80" t="s">
        <v>1856</v>
      </c>
      <c r="H1083" s="80" t="s">
        <v>1857</v>
      </c>
      <c r="I1083" s="80" t="s">
        <v>1866</v>
      </c>
      <c r="J1083" s="80" t="s">
        <v>1836</v>
      </c>
      <c r="K1083" s="80">
        <v>1</v>
      </c>
      <c r="L1083" s="85">
        <v>43777</v>
      </c>
      <c r="M1083" s="80">
        <v>10</v>
      </c>
      <c r="N1083" s="80">
        <v>7.5</v>
      </c>
      <c r="O1083" s="80" t="s">
        <v>372</v>
      </c>
      <c r="P1083" s="80" t="s">
        <v>1844</v>
      </c>
      <c r="Q1083" s="80" t="s">
        <v>649</v>
      </c>
      <c r="R1083" s="85">
        <f t="shared" si="208"/>
        <v>43777</v>
      </c>
      <c r="S1083" s="85">
        <f t="shared" si="209"/>
        <v>4377.7</v>
      </c>
      <c r="T1083" s="85">
        <f t="shared" si="210"/>
        <v>39399.300000000003</v>
      </c>
      <c r="U1083" s="80">
        <f t="shared" si="211"/>
        <v>2954.9475000000002</v>
      </c>
      <c r="V1083" s="85">
        <f t="shared" si="212"/>
        <v>42354.247500000005</v>
      </c>
      <c r="W1083" s="81">
        <v>7.4999999999999997E-2</v>
      </c>
      <c r="X1083" s="85">
        <f t="shared" si="220"/>
        <v>2954.9475000000002</v>
      </c>
      <c r="Y1083" s="80">
        <v>2000</v>
      </c>
      <c r="Z1083" s="85">
        <f t="shared" si="218"/>
        <v>44354.247500000005</v>
      </c>
      <c r="AA1083" s="80" t="str" cm="1">
        <f t="array" ref="AA1083">_xlfn.IFS(V1083&gt;=150000,"High Cost",V1083&gt;=0,"Normal Cost")</f>
        <v>Normal Cost</v>
      </c>
      <c r="AB1083" s="85">
        <f t="shared" si="213"/>
        <v>4235.424750000001</v>
      </c>
      <c r="AC1083" s="84">
        <f t="shared" si="214"/>
        <v>38118.822750000007</v>
      </c>
      <c r="AD1083" s="80" t="str" cm="1">
        <f t="array" ref="AD1083">_xlfn.IFS(E1083&gt;=60,"Senior ",E1083&gt;=18,"Adult",E1083&gt;=0,"Child")</f>
        <v xml:space="preserve">Senior </v>
      </c>
      <c r="AE1083" s="80" t="str">
        <f t="shared" si="215"/>
        <v>June</v>
      </c>
      <c r="AF1083" s="80" t="str">
        <f t="shared" si="216"/>
        <v>01082</v>
      </c>
      <c r="AG1083" s="80" t="str">
        <f t="shared" si="217"/>
        <v>Aisha-Female</v>
      </c>
      <c r="AH1083" s="85">
        <f t="shared" si="219"/>
        <v>112153.55602395827</v>
      </c>
    </row>
    <row r="1084" spans="1:34" x14ac:dyDescent="0.3">
      <c r="A1084" s="83">
        <v>45868</v>
      </c>
      <c r="B1084" s="80" t="s">
        <v>2957</v>
      </c>
      <c r="C1084" s="80" t="s">
        <v>1880</v>
      </c>
      <c r="D1084" s="80" t="s">
        <v>1847</v>
      </c>
      <c r="E1084" s="80">
        <v>73</v>
      </c>
      <c r="F1084" s="80" t="s">
        <v>1840</v>
      </c>
      <c r="G1084" s="80" t="s">
        <v>1890</v>
      </c>
      <c r="H1084" s="80" t="s">
        <v>1891</v>
      </c>
      <c r="I1084" s="80" t="s">
        <v>1851</v>
      </c>
      <c r="J1084" s="80" t="s">
        <v>1858</v>
      </c>
      <c r="K1084" s="80">
        <v>1</v>
      </c>
      <c r="L1084" s="85">
        <v>24003</v>
      </c>
      <c r="M1084" s="80">
        <v>0</v>
      </c>
      <c r="N1084" s="80">
        <v>7.5</v>
      </c>
      <c r="O1084" s="80" t="s">
        <v>392</v>
      </c>
      <c r="P1084" s="80" t="s">
        <v>1852</v>
      </c>
      <c r="Q1084" s="80" t="s">
        <v>665</v>
      </c>
      <c r="R1084" s="85">
        <f t="shared" si="208"/>
        <v>24003</v>
      </c>
      <c r="S1084" s="85">
        <f t="shared" si="209"/>
        <v>0</v>
      </c>
      <c r="T1084" s="85">
        <f t="shared" si="210"/>
        <v>24003</v>
      </c>
      <c r="U1084" s="80">
        <f t="shared" si="211"/>
        <v>1800.2249999999999</v>
      </c>
      <c r="V1084" s="85">
        <f t="shared" si="212"/>
        <v>25803.224999999999</v>
      </c>
      <c r="W1084" s="81">
        <v>7.4999999999999997E-2</v>
      </c>
      <c r="X1084" s="85">
        <f t="shared" si="220"/>
        <v>1800.2249999999999</v>
      </c>
      <c r="Y1084" s="80">
        <v>2000</v>
      </c>
      <c r="Z1084" s="85">
        <f t="shared" si="218"/>
        <v>27803.224999999999</v>
      </c>
      <c r="AA1084" s="80" t="str" cm="1">
        <f t="array" ref="AA1084">_xlfn.IFS(V1084&gt;=150000,"High Cost",V1084&gt;=0,"Normal Cost")</f>
        <v>Normal Cost</v>
      </c>
      <c r="AB1084" s="85">
        <f t="shared" si="213"/>
        <v>0</v>
      </c>
      <c r="AC1084" s="84">
        <f t="shared" si="214"/>
        <v>25803.224999999999</v>
      </c>
      <c r="AD1084" s="80" t="str" cm="1">
        <f t="array" ref="AD1084">_xlfn.IFS(E1084&gt;=60,"Senior ",E1084&gt;=18,"Adult",E1084&gt;=0,"Child")</f>
        <v xml:space="preserve">Senior </v>
      </c>
      <c r="AE1084" s="80" t="str">
        <f t="shared" si="215"/>
        <v>July</v>
      </c>
      <c r="AF1084" s="80" t="str">
        <f t="shared" si="216"/>
        <v>01083</v>
      </c>
      <c r="AG1084" s="80" t="str">
        <f t="shared" si="217"/>
        <v>Daniel-Male</v>
      </c>
      <c r="AH1084" s="85">
        <f t="shared" si="219"/>
        <v>112153.55602395827</v>
      </c>
    </row>
    <row r="1085" spans="1:34" x14ac:dyDescent="0.3">
      <c r="A1085" s="83">
        <v>45847</v>
      </c>
      <c r="B1085" s="80" t="s">
        <v>2958</v>
      </c>
      <c r="C1085" s="80" t="s">
        <v>1884</v>
      </c>
      <c r="D1085" s="80" t="s">
        <v>1831</v>
      </c>
      <c r="E1085" s="80">
        <v>64</v>
      </c>
      <c r="F1085" s="80" t="s">
        <v>1872</v>
      </c>
      <c r="G1085" s="80" t="s">
        <v>1886</v>
      </c>
      <c r="H1085" s="80" t="s">
        <v>1887</v>
      </c>
      <c r="I1085" s="80" t="s">
        <v>1866</v>
      </c>
      <c r="J1085" s="80" t="s">
        <v>1836</v>
      </c>
      <c r="K1085" s="80">
        <v>2</v>
      </c>
      <c r="L1085" s="85">
        <v>18191</v>
      </c>
      <c r="M1085" s="80">
        <v>10</v>
      </c>
      <c r="N1085" s="80">
        <v>7.5</v>
      </c>
      <c r="O1085" s="80" t="s">
        <v>392</v>
      </c>
      <c r="P1085" s="80" t="s">
        <v>1837</v>
      </c>
      <c r="Q1085" s="80" t="s">
        <v>643</v>
      </c>
      <c r="R1085" s="85">
        <f t="shared" si="208"/>
        <v>36382</v>
      </c>
      <c r="S1085" s="85">
        <f t="shared" si="209"/>
        <v>3638.2000000000003</v>
      </c>
      <c r="T1085" s="85">
        <f t="shared" si="210"/>
        <v>32743.8</v>
      </c>
      <c r="U1085" s="80">
        <f t="shared" si="211"/>
        <v>2455.7849999999999</v>
      </c>
      <c r="V1085" s="85">
        <f t="shared" si="212"/>
        <v>35199.584999999999</v>
      </c>
      <c r="W1085" s="81">
        <v>7.4999999999999997E-2</v>
      </c>
      <c r="X1085" s="85">
        <f t="shared" si="220"/>
        <v>2455.7849999999999</v>
      </c>
      <c r="Y1085" s="80">
        <v>2000</v>
      </c>
      <c r="Z1085" s="85">
        <f t="shared" si="218"/>
        <v>37199.584999999999</v>
      </c>
      <c r="AA1085" s="80" t="str" cm="1">
        <f t="array" ref="AA1085">_xlfn.IFS(V1085&gt;=150000,"High Cost",V1085&gt;=0,"Normal Cost")</f>
        <v>Normal Cost</v>
      </c>
      <c r="AB1085" s="85">
        <f t="shared" si="213"/>
        <v>0</v>
      </c>
      <c r="AC1085" s="84">
        <f t="shared" si="214"/>
        <v>35199.584999999999</v>
      </c>
      <c r="AD1085" s="80" t="str" cm="1">
        <f t="array" ref="AD1085">_xlfn.IFS(E1085&gt;=60,"Senior ",E1085&gt;=18,"Adult",E1085&gt;=0,"Child")</f>
        <v xml:space="preserve">Senior </v>
      </c>
      <c r="AE1085" s="80" t="str">
        <f t="shared" si="215"/>
        <v>July</v>
      </c>
      <c r="AF1085" s="80" t="str">
        <f t="shared" si="216"/>
        <v>01084</v>
      </c>
      <c r="AG1085" s="80" t="str">
        <f t="shared" si="217"/>
        <v>Kabir-Female</v>
      </c>
      <c r="AH1085" s="85">
        <f t="shared" si="219"/>
        <v>112153.55602395827</v>
      </c>
    </row>
    <row r="1086" spans="1:34" x14ac:dyDescent="0.3">
      <c r="A1086" s="83">
        <v>45859</v>
      </c>
      <c r="B1086" s="80" t="s">
        <v>2959</v>
      </c>
      <c r="C1086" s="80" t="s">
        <v>1839</v>
      </c>
      <c r="D1086" s="80" t="s">
        <v>1847</v>
      </c>
      <c r="E1086" s="80">
        <v>49</v>
      </c>
      <c r="F1086" s="80" t="s">
        <v>1855</v>
      </c>
      <c r="G1086" s="80" t="s">
        <v>1878</v>
      </c>
      <c r="H1086" s="80" t="s">
        <v>1857</v>
      </c>
      <c r="I1086" s="80" t="s">
        <v>1851</v>
      </c>
      <c r="J1086" s="80" t="s">
        <v>1858</v>
      </c>
      <c r="K1086" s="80">
        <v>3</v>
      </c>
      <c r="L1086" s="85">
        <v>60096</v>
      </c>
      <c r="M1086" s="80">
        <v>0</v>
      </c>
      <c r="N1086" s="80">
        <v>7.5</v>
      </c>
      <c r="O1086" s="80" t="s">
        <v>392</v>
      </c>
      <c r="P1086" s="80" t="s">
        <v>1844</v>
      </c>
      <c r="Q1086" s="80" t="s">
        <v>665</v>
      </c>
      <c r="R1086" s="85">
        <f t="shared" si="208"/>
        <v>180288</v>
      </c>
      <c r="S1086" s="85">
        <f t="shared" si="209"/>
        <v>0</v>
      </c>
      <c r="T1086" s="85">
        <f t="shared" si="210"/>
        <v>180288</v>
      </c>
      <c r="U1086" s="80">
        <f t="shared" si="211"/>
        <v>13521.6</v>
      </c>
      <c r="V1086" s="85">
        <f t="shared" si="212"/>
        <v>193809.6</v>
      </c>
      <c r="W1086" s="81">
        <v>7.4999999999999997E-2</v>
      </c>
      <c r="X1086" s="85">
        <f t="shared" si="220"/>
        <v>13521.6</v>
      </c>
      <c r="Y1086" s="80">
        <v>2000</v>
      </c>
      <c r="Z1086" s="85">
        <f t="shared" si="218"/>
        <v>195809.6</v>
      </c>
      <c r="AA1086" s="80" t="str" cm="1">
        <f t="array" ref="AA1086">_xlfn.IFS(V1086&gt;=150000,"High Cost",V1086&gt;=0,"Normal Cost")</f>
        <v>High Cost</v>
      </c>
      <c r="AB1086" s="85">
        <f t="shared" si="213"/>
        <v>19380.960000000003</v>
      </c>
      <c r="AC1086" s="84">
        <f t="shared" si="214"/>
        <v>174428.64</v>
      </c>
      <c r="AD1086" s="80" t="str" cm="1">
        <f t="array" ref="AD1086">_xlfn.IFS(E1086&gt;=60,"Senior ",E1086&gt;=18,"Adult",E1086&gt;=0,"Child")</f>
        <v>Adult</v>
      </c>
      <c r="AE1086" s="80" t="str">
        <f t="shared" si="215"/>
        <v>July</v>
      </c>
      <c r="AF1086" s="80" t="str">
        <f t="shared" si="216"/>
        <v>01085</v>
      </c>
      <c r="AG1086" s="80" t="str">
        <f t="shared" si="217"/>
        <v>Bello-Male</v>
      </c>
      <c r="AH1086" s="85">
        <f t="shared" si="219"/>
        <v>112153.55602395827</v>
      </c>
    </row>
    <row r="1087" spans="1:34" x14ac:dyDescent="0.3">
      <c r="A1087" s="83">
        <v>45858</v>
      </c>
      <c r="B1087" s="80" t="s">
        <v>2960</v>
      </c>
      <c r="C1087" s="80" t="s">
        <v>1846</v>
      </c>
      <c r="D1087" s="80" t="s">
        <v>1831</v>
      </c>
      <c r="E1087" s="80">
        <v>60</v>
      </c>
      <c r="F1087" s="80" t="s">
        <v>1840</v>
      </c>
      <c r="G1087" s="80" t="s">
        <v>1841</v>
      </c>
      <c r="H1087" s="80" t="s">
        <v>1842</v>
      </c>
      <c r="I1087" s="80" t="s">
        <v>1861</v>
      </c>
      <c r="J1087" s="80" t="s">
        <v>1858</v>
      </c>
      <c r="K1087" s="80">
        <v>4</v>
      </c>
      <c r="L1087" s="85">
        <v>4557</v>
      </c>
      <c r="M1087" s="80">
        <v>0</v>
      </c>
      <c r="N1087" s="80">
        <v>7.5</v>
      </c>
      <c r="O1087" s="80" t="s">
        <v>392</v>
      </c>
      <c r="P1087" s="80" t="s">
        <v>1852</v>
      </c>
      <c r="Q1087" s="80" t="s">
        <v>665</v>
      </c>
      <c r="R1087" s="85">
        <f t="shared" si="208"/>
        <v>18228</v>
      </c>
      <c r="S1087" s="85">
        <f t="shared" si="209"/>
        <v>0</v>
      </c>
      <c r="T1087" s="85">
        <f t="shared" si="210"/>
        <v>18228</v>
      </c>
      <c r="U1087" s="80">
        <f t="shared" si="211"/>
        <v>1367.1</v>
      </c>
      <c r="V1087" s="85">
        <f t="shared" si="212"/>
        <v>19595.099999999999</v>
      </c>
      <c r="W1087" s="81">
        <v>7.4999999999999997E-2</v>
      </c>
      <c r="X1087" s="85">
        <f t="shared" si="220"/>
        <v>1367.1</v>
      </c>
      <c r="Y1087" s="80">
        <v>2000</v>
      </c>
      <c r="Z1087" s="85">
        <f t="shared" si="218"/>
        <v>21595.1</v>
      </c>
      <c r="AA1087" s="80" t="str" cm="1">
        <f t="array" ref="AA1087">_xlfn.IFS(V1087&gt;=150000,"High Cost",V1087&gt;=0,"Normal Cost")</f>
        <v>Normal Cost</v>
      </c>
      <c r="AB1087" s="85">
        <f t="shared" si="213"/>
        <v>0</v>
      </c>
      <c r="AC1087" s="84">
        <f t="shared" si="214"/>
        <v>19595.099999999999</v>
      </c>
      <c r="AD1087" s="80" t="str" cm="1">
        <f t="array" ref="AD1087">_xlfn.IFS(E1087&gt;=60,"Senior ",E1087&gt;=18,"Adult",E1087&gt;=0,"Child")</f>
        <v xml:space="preserve">Senior </v>
      </c>
      <c r="AE1087" s="80" t="str">
        <f t="shared" si="215"/>
        <v>July</v>
      </c>
      <c r="AF1087" s="80" t="str">
        <f t="shared" si="216"/>
        <v>01086</v>
      </c>
      <c r="AG1087" s="80" t="str">
        <f t="shared" si="217"/>
        <v>Hauwa-Female</v>
      </c>
      <c r="AH1087" s="85">
        <f t="shared" si="219"/>
        <v>112153.55602395827</v>
      </c>
    </row>
    <row r="1088" spans="1:34" x14ac:dyDescent="0.3">
      <c r="A1088" s="83">
        <v>45836</v>
      </c>
      <c r="B1088" s="80" t="s">
        <v>2961</v>
      </c>
      <c r="C1088" s="80" t="s">
        <v>1863</v>
      </c>
      <c r="D1088" s="80" t="s">
        <v>1847</v>
      </c>
      <c r="E1088" s="80">
        <v>76</v>
      </c>
      <c r="F1088" s="80" t="s">
        <v>1864</v>
      </c>
      <c r="G1088" s="80" t="s">
        <v>1865</v>
      </c>
      <c r="H1088" s="80" t="s">
        <v>1842</v>
      </c>
      <c r="I1088" s="80" t="s">
        <v>1843</v>
      </c>
      <c r="J1088" s="80" t="s">
        <v>1836</v>
      </c>
      <c r="K1088" s="80">
        <v>5</v>
      </c>
      <c r="L1088" s="85">
        <v>66161</v>
      </c>
      <c r="M1088" s="80">
        <v>10</v>
      </c>
      <c r="N1088" s="80">
        <v>7.5</v>
      </c>
      <c r="O1088" s="80" t="s">
        <v>392</v>
      </c>
      <c r="P1088" s="80" t="s">
        <v>1844</v>
      </c>
      <c r="Q1088" s="80" t="s">
        <v>636</v>
      </c>
      <c r="R1088" s="85">
        <f t="shared" si="208"/>
        <v>330805</v>
      </c>
      <c r="S1088" s="85">
        <f t="shared" si="209"/>
        <v>33080.5</v>
      </c>
      <c r="T1088" s="85">
        <f t="shared" si="210"/>
        <v>297724.5</v>
      </c>
      <c r="U1088" s="80">
        <f t="shared" si="211"/>
        <v>22329.337499999998</v>
      </c>
      <c r="V1088" s="85">
        <f t="shared" si="212"/>
        <v>320053.83750000002</v>
      </c>
      <c r="W1088" s="81">
        <v>7.4999999999999997E-2</v>
      </c>
      <c r="X1088" s="85">
        <f t="shared" si="220"/>
        <v>22329.337499999998</v>
      </c>
      <c r="Y1088" s="80">
        <v>2000</v>
      </c>
      <c r="Z1088" s="85">
        <f t="shared" si="218"/>
        <v>322053.83750000002</v>
      </c>
      <c r="AA1088" s="80" t="str" cm="1">
        <f t="array" ref="AA1088">_xlfn.IFS(V1088&gt;=150000,"High Cost",V1088&gt;=0,"Normal Cost")</f>
        <v>High Cost</v>
      </c>
      <c r="AB1088" s="85">
        <f t="shared" si="213"/>
        <v>32005.383750000005</v>
      </c>
      <c r="AC1088" s="84">
        <f t="shared" si="214"/>
        <v>288048.45375000004</v>
      </c>
      <c r="AD1088" s="80" t="str" cm="1">
        <f t="array" ref="AD1088">_xlfn.IFS(E1088&gt;=60,"Senior ",E1088&gt;=18,"Adult",E1088&gt;=0,"Child")</f>
        <v xml:space="preserve">Senior </v>
      </c>
      <c r="AE1088" s="80" t="str">
        <f t="shared" si="215"/>
        <v>June</v>
      </c>
      <c r="AF1088" s="80" t="str">
        <f t="shared" si="216"/>
        <v>01087</v>
      </c>
      <c r="AG1088" s="80" t="str">
        <f t="shared" si="217"/>
        <v>Esther-Male</v>
      </c>
      <c r="AH1088" s="85">
        <f t="shared" si="219"/>
        <v>112153.55602395827</v>
      </c>
    </row>
    <row r="1089" spans="1:34" x14ac:dyDescent="0.3">
      <c r="A1089" s="83">
        <v>45818</v>
      </c>
      <c r="B1089" s="80" t="s">
        <v>2962</v>
      </c>
      <c r="C1089" s="80" t="s">
        <v>106</v>
      </c>
      <c r="D1089" s="80" t="s">
        <v>1847</v>
      </c>
      <c r="E1089" s="80">
        <v>13</v>
      </c>
      <c r="F1089" s="80" t="s">
        <v>1855</v>
      </c>
      <c r="G1089" s="80" t="s">
        <v>1878</v>
      </c>
      <c r="H1089" s="80" t="s">
        <v>1857</v>
      </c>
      <c r="I1089" s="80" t="s">
        <v>1835</v>
      </c>
      <c r="J1089" s="80" t="s">
        <v>1858</v>
      </c>
      <c r="K1089" s="80">
        <v>2</v>
      </c>
      <c r="L1089" s="85">
        <v>8160</v>
      </c>
      <c r="M1089" s="80">
        <v>10</v>
      </c>
      <c r="N1089" s="80">
        <v>7.5</v>
      </c>
      <c r="O1089" s="80" t="s">
        <v>392</v>
      </c>
      <c r="P1089" s="80" t="s">
        <v>1837</v>
      </c>
      <c r="Q1089" s="80" t="s">
        <v>643</v>
      </c>
      <c r="R1089" s="85">
        <f t="shared" si="208"/>
        <v>16320</v>
      </c>
      <c r="S1089" s="85">
        <f t="shared" si="209"/>
        <v>1632</v>
      </c>
      <c r="T1089" s="85">
        <f t="shared" si="210"/>
        <v>14688</v>
      </c>
      <c r="U1089" s="80">
        <f t="shared" si="211"/>
        <v>1101.5999999999999</v>
      </c>
      <c r="V1089" s="85">
        <f t="shared" si="212"/>
        <v>15789.6</v>
      </c>
      <c r="W1089" s="81">
        <v>7.4999999999999997E-2</v>
      </c>
      <c r="X1089" s="85">
        <f t="shared" si="220"/>
        <v>1101.5999999999999</v>
      </c>
      <c r="Y1089" s="80">
        <v>2000</v>
      </c>
      <c r="Z1089" s="85">
        <f t="shared" si="218"/>
        <v>17789.599999999999</v>
      </c>
      <c r="AA1089" s="80" t="str" cm="1">
        <f t="array" ref="AA1089">_xlfn.IFS(V1089&gt;=150000,"High Cost",V1089&gt;=0,"Normal Cost")</f>
        <v>Normal Cost</v>
      </c>
      <c r="AB1089" s="85">
        <f t="shared" si="213"/>
        <v>0</v>
      </c>
      <c r="AC1089" s="84">
        <f t="shared" si="214"/>
        <v>15789.6</v>
      </c>
      <c r="AD1089" s="80" t="str" cm="1">
        <f t="array" ref="AD1089">_xlfn.IFS(E1089&gt;=60,"Senior ",E1089&gt;=18,"Adult",E1089&gt;=0,"Child")</f>
        <v>Child</v>
      </c>
      <c r="AE1089" s="80" t="str">
        <f t="shared" si="215"/>
        <v>June</v>
      </c>
      <c r="AF1089" s="80" t="str">
        <f t="shared" si="216"/>
        <v>01088</v>
      </c>
      <c r="AG1089" s="80" t="str">
        <f t="shared" si="217"/>
        <v>Aisha-Male</v>
      </c>
      <c r="AH1089" s="85">
        <f t="shared" si="219"/>
        <v>112153.55602395827</v>
      </c>
    </row>
    <row r="1090" spans="1:34" x14ac:dyDescent="0.3">
      <c r="A1090" s="83">
        <v>45838</v>
      </c>
      <c r="B1090" s="80" t="s">
        <v>2963</v>
      </c>
      <c r="C1090" s="80" t="s">
        <v>1846</v>
      </c>
      <c r="D1090" s="80" t="s">
        <v>1831</v>
      </c>
      <c r="E1090" s="80">
        <v>42</v>
      </c>
      <c r="F1090" s="80" t="s">
        <v>1872</v>
      </c>
      <c r="G1090" s="80" t="s">
        <v>1873</v>
      </c>
      <c r="H1090" s="80" t="s">
        <v>1874</v>
      </c>
      <c r="I1090" s="80" t="s">
        <v>1835</v>
      </c>
      <c r="J1090" s="80" t="s">
        <v>1848</v>
      </c>
      <c r="K1090" s="80">
        <v>2</v>
      </c>
      <c r="L1090" s="85">
        <v>55319</v>
      </c>
      <c r="M1090" s="80">
        <v>10</v>
      </c>
      <c r="N1090" s="80">
        <v>7.5</v>
      </c>
      <c r="O1090" s="80" t="s">
        <v>392</v>
      </c>
      <c r="P1090" s="80" t="s">
        <v>1852</v>
      </c>
      <c r="Q1090" s="80" t="s">
        <v>636</v>
      </c>
      <c r="R1090" s="85">
        <f t="shared" ref="R1090:R1153" si="221">SUM(K1090*L1090)</f>
        <v>110638</v>
      </c>
      <c r="S1090" s="85">
        <f t="shared" ref="S1090:S1153" si="222">SUM(R1090*M1090%)</f>
        <v>11063.800000000001</v>
      </c>
      <c r="T1090" s="85">
        <f t="shared" ref="T1090:T1153" si="223">SUM(R1090-S1090)</f>
        <v>99574.2</v>
      </c>
      <c r="U1090" s="80">
        <f t="shared" ref="U1090:U1153" si="224">SUM(T1090*N1090%)</f>
        <v>7468.0649999999996</v>
      </c>
      <c r="V1090" s="85">
        <f t="shared" ref="V1090:V1153" si="225">SUM(T1090+U1090)</f>
        <v>107042.265</v>
      </c>
      <c r="W1090" s="81">
        <v>7.4999999999999997E-2</v>
      </c>
      <c r="X1090" s="85">
        <f t="shared" si="220"/>
        <v>7468.0649999999996</v>
      </c>
      <c r="Y1090" s="80">
        <v>2000</v>
      </c>
      <c r="Z1090" s="85">
        <f t="shared" si="218"/>
        <v>109042.265</v>
      </c>
      <c r="AA1090" s="80" t="str" cm="1">
        <f t="array" ref="AA1090">_xlfn.IFS(V1090&gt;=150000,"High Cost",V1090&gt;=0,"Normal Cost")</f>
        <v>Normal Cost</v>
      </c>
      <c r="AB1090" s="85">
        <f t="shared" ref="AB1090:AB1153" si="226">IF(P1090="NHIS",10%*V1090,0)</f>
        <v>0</v>
      </c>
      <c r="AC1090" s="84">
        <f t="shared" ref="AC1090:AC1153" si="227">SUM(V1090-AB1090)</f>
        <v>107042.265</v>
      </c>
      <c r="AD1090" s="80" t="str" cm="1">
        <f t="array" ref="AD1090">_xlfn.IFS(E1090&gt;=60,"Senior ",E1090&gt;=18,"Adult",E1090&gt;=0,"Child")</f>
        <v>Adult</v>
      </c>
      <c r="AE1090" s="80" t="str">
        <f t="shared" ref="AE1090:AE1153" si="228">TEXT(A1090,"mmmm")</f>
        <v>June</v>
      </c>
      <c r="AF1090" s="80" t="str">
        <f t="shared" ref="AF1090:AF1153" si="229">RIGHT(B1090,5)</f>
        <v>01089</v>
      </c>
      <c r="AG1090" s="80" t="str">
        <f t="shared" ref="AG1090:AG1153" si="230">_xlfn.CONCAT(C1090,"-",D1090)</f>
        <v>Hauwa-Female</v>
      </c>
      <c r="AH1090" s="85">
        <f t="shared" si="219"/>
        <v>112153.55602395827</v>
      </c>
    </row>
    <row r="1091" spans="1:34" x14ac:dyDescent="0.3">
      <c r="A1091" s="83">
        <v>45817</v>
      </c>
      <c r="B1091" s="80" t="s">
        <v>2964</v>
      </c>
      <c r="C1091" s="80" t="s">
        <v>1839</v>
      </c>
      <c r="D1091" s="80" t="s">
        <v>1831</v>
      </c>
      <c r="E1091" s="80">
        <v>55</v>
      </c>
      <c r="F1091" s="80" t="s">
        <v>1832</v>
      </c>
      <c r="G1091" s="80" t="s">
        <v>1833</v>
      </c>
      <c r="H1091" s="80" t="s">
        <v>1834</v>
      </c>
      <c r="I1091" s="80" t="s">
        <v>1866</v>
      </c>
      <c r="J1091" s="80" t="s">
        <v>1836</v>
      </c>
      <c r="K1091" s="80">
        <v>4</v>
      </c>
      <c r="L1091" s="85">
        <v>13400</v>
      </c>
      <c r="M1091" s="80">
        <v>15</v>
      </c>
      <c r="N1091" s="80">
        <v>7.5</v>
      </c>
      <c r="O1091" s="80" t="s">
        <v>384</v>
      </c>
      <c r="P1091" s="80" t="s">
        <v>1852</v>
      </c>
      <c r="Q1091" s="80" t="s">
        <v>643</v>
      </c>
      <c r="R1091" s="85">
        <f t="shared" si="221"/>
        <v>53600</v>
      </c>
      <c r="S1091" s="85">
        <f t="shared" si="222"/>
        <v>8040</v>
      </c>
      <c r="T1091" s="85">
        <f t="shared" si="223"/>
        <v>45560</v>
      </c>
      <c r="U1091" s="80">
        <f t="shared" si="224"/>
        <v>3417</v>
      </c>
      <c r="V1091" s="85">
        <f t="shared" si="225"/>
        <v>48977</v>
      </c>
      <c r="W1091" s="81">
        <v>7.4999999999999997E-2</v>
      </c>
      <c r="X1091" s="85">
        <f t="shared" si="220"/>
        <v>3417</v>
      </c>
      <c r="Y1091" s="80">
        <v>2000</v>
      </c>
      <c r="Z1091" s="85">
        <f t="shared" ref="Z1091:Z1154" si="231">$Y$4+V1091</f>
        <v>50977</v>
      </c>
      <c r="AA1091" s="80" t="str" cm="1">
        <f t="array" ref="AA1091">_xlfn.IFS(V1091&gt;=150000,"High Cost",V1091&gt;=0,"Normal Cost")</f>
        <v>Normal Cost</v>
      </c>
      <c r="AB1091" s="85">
        <f t="shared" si="226"/>
        <v>0</v>
      </c>
      <c r="AC1091" s="84">
        <f t="shared" si="227"/>
        <v>48977</v>
      </c>
      <c r="AD1091" s="80" t="str" cm="1">
        <f t="array" ref="AD1091">_xlfn.IFS(E1091&gt;=60,"Senior ",E1091&gt;=18,"Adult",E1091&gt;=0,"Child")</f>
        <v>Adult</v>
      </c>
      <c r="AE1091" s="80" t="str">
        <f t="shared" si="228"/>
        <v>June</v>
      </c>
      <c r="AF1091" s="80" t="str">
        <f t="shared" si="229"/>
        <v>01090</v>
      </c>
      <c r="AG1091" s="80" t="str">
        <f t="shared" si="230"/>
        <v>Bello-Female</v>
      </c>
      <c r="AH1091" s="85">
        <f t="shared" ref="AH1091:AH1154" si="232">SUM(Z:Z)/1200</f>
        <v>112153.55602395827</v>
      </c>
    </row>
    <row r="1092" spans="1:34" x14ac:dyDescent="0.3">
      <c r="A1092" s="83">
        <v>45846</v>
      </c>
      <c r="B1092" s="80" t="s">
        <v>2965</v>
      </c>
      <c r="C1092" s="80" t="s">
        <v>1846</v>
      </c>
      <c r="D1092" s="80" t="s">
        <v>1847</v>
      </c>
      <c r="E1092" s="80">
        <v>71</v>
      </c>
      <c r="F1092" s="80" t="s">
        <v>1832</v>
      </c>
      <c r="G1092" s="80" t="s">
        <v>1860</v>
      </c>
      <c r="H1092" s="80" t="s">
        <v>1834</v>
      </c>
      <c r="I1092" s="80" t="s">
        <v>1866</v>
      </c>
      <c r="J1092" s="80" t="s">
        <v>1836</v>
      </c>
      <c r="K1092" s="80">
        <v>4</v>
      </c>
      <c r="L1092" s="85">
        <v>61780</v>
      </c>
      <c r="M1092" s="80">
        <v>15</v>
      </c>
      <c r="N1092" s="80">
        <v>7.5</v>
      </c>
      <c r="O1092" s="80" t="s">
        <v>392</v>
      </c>
      <c r="P1092" s="80" t="s">
        <v>1844</v>
      </c>
      <c r="Q1092" s="80" t="s">
        <v>636</v>
      </c>
      <c r="R1092" s="85">
        <f t="shared" si="221"/>
        <v>247120</v>
      </c>
      <c r="S1092" s="85">
        <f t="shared" si="222"/>
        <v>37068</v>
      </c>
      <c r="T1092" s="85">
        <f t="shared" si="223"/>
        <v>210052</v>
      </c>
      <c r="U1092" s="80">
        <f t="shared" si="224"/>
        <v>15753.9</v>
      </c>
      <c r="V1092" s="85">
        <f t="shared" si="225"/>
        <v>225805.9</v>
      </c>
      <c r="W1092" s="81">
        <v>7.4999999999999997E-2</v>
      </c>
      <c r="X1092" s="85">
        <f t="shared" ref="X1092:X1155" si="233">$W$4*T1092</f>
        <v>15753.9</v>
      </c>
      <c r="Y1092" s="80">
        <v>2000</v>
      </c>
      <c r="Z1092" s="85">
        <f t="shared" si="231"/>
        <v>227805.9</v>
      </c>
      <c r="AA1092" s="80" t="str" cm="1">
        <f t="array" ref="AA1092">_xlfn.IFS(V1092&gt;=150000,"High Cost",V1092&gt;=0,"Normal Cost")</f>
        <v>High Cost</v>
      </c>
      <c r="AB1092" s="85">
        <f t="shared" si="226"/>
        <v>22580.59</v>
      </c>
      <c r="AC1092" s="84">
        <f t="shared" si="227"/>
        <v>203225.31</v>
      </c>
      <c r="AD1092" s="80" t="str" cm="1">
        <f t="array" ref="AD1092">_xlfn.IFS(E1092&gt;=60,"Senior ",E1092&gt;=18,"Adult",E1092&gt;=0,"Child")</f>
        <v xml:space="preserve">Senior </v>
      </c>
      <c r="AE1092" s="80" t="str">
        <f t="shared" si="228"/>
        <v>July</v>
      </c>
      <c r="AF1092" s="80" t="str">
        <f t="shared" si="229"/>
        <v>01091</v>
      </c>
      <c r="AG1092" s="80" t="str">
        <f t="shared" si="230"/>
        <v>Hauwa-Male</v>
      </c>
      <c r="AH1092" s="85">
        <f t="shared" si="232"/>
        <v>112153.55602395827</v>
      </c>
    </row>
    <row r="1093" spans="1:34" x14ac:dyDescent="0.3">
      <c r="A1093" s="83">
        <v>45844</v>
      </c>
      <c r="B1093" s="80" t="s">
        <v>2966</v>
      </c>
      <c r="C1093" s="80" t="s">
        <v>1863</v>
      </c>
      <c r="D1093" s="80" t="s">
        <v>1831</v>
      </c>
      <c r="E1093" s="80">
        <v>33</v>
      </c>
      <c r="F1093" s="80" t="s">
        <v>1832</v>
      </c>
      <c r="G1093" s="80" t="s">
        <v>1860</v>
      </c>
      <c r="H1093" s="80" t="s">
        <v>1834</v>
      </c>
      <c r="I1093" s="80" t="s">
        <v>1835</v>
      </c>
      <c r="J1093" s="80" t="s">
        <v>1848</v>
      </c>
      <c r="K1093" s="80">
        <v>4</v>
      </c>
      <c r="L1093" s="85">
        <v>25645</v>
      </c>
      <c r="M1093" s="80">
        <v>0</v>
      </c>
      <c r="N1093" s="80">
        <v>7.5</v>
      </c>
      <c r="O1093" s="80" t="s">
        <v>372</v>
      </c>
      <c r="P1093" s="80" t="s">
        <v>1852</v>
      </c>
      <c r="Q1093" s="80" t="s">
        <v>643</v>
      </c>
      <c r="R1093" s="85">
        <f t="shared" si="221"/>
        <v>102580</v>
      </c>
      <c r="S1093" s="85">
        <f t="shared" si="222"/>
        <v>0</v>
      </c>
      <c r="T1093" s="85">
        <f t="shared" si="223"/>
        <v>102580</v>
      </c>
      <c r="U1093" s="80">
        <f t="shared" si="224"/>
        <v>7693.5</v>
      </c>
      <c r="V1093" s="85">
        <f t="shared" si="225"/>
        <v>110273.5</v>
      </c>
      <c r="W1093" s="81">
        <v>7.4999999999999997E-2</v>
      </c>
      <c r="X1093" s="85">
        <f t="shared" si="233"/>
        <v>7693.5</v>
      </c>
      <c r="Y1093" s="80">
        <v>2000</v>
      </c>
      <c r="Z1093" s="85">
        <f t="shared" si="231"/>
        <v>112273.5</v>
      </c>
      <c r="AA1093" s="80" t="str" cm="1">
        <f t="array" ref="AA1093">_xlfn.IFS(V1093&gt;=150000,"High Cost",V1093&gt;=0,"Normal Cost")</f>
        <v>Normal Cost</v>
      </c>
      <c r="AB1093" s="85">
        <f t="shared" si="226"/>
        <v>0</v>
      </c>
      <c r="AC1093" s="84">
        <f t="shared" si="227"/>
        <v>110273.5</v>
      </c>
      <c r="AD1093" s="80" t="str" cm="1">
        <f t="array" ref="AD1093">_xlfn.IFS(E1093&gt;=60,"Senior ",E1093&gt;=18,"Adult",E1093&gt;=0,"Child")</f>
        <v>Adult</v>
      </c>
      <c r="AE1093" s="80" t="str">
        <f t="shared" si="228"/>
        <v>July</v>
      </c>
      <c r="AF1093" s="80" t="str">
        <f t="shared" si="229"/>
        <v>01092</v>
      </c>
      <c r="AG1093" s="80" t="str">
        <f t="shared" si="230"/>
        <v>Esther-Female</v>
      </c>
      <c r="AH1093" s="85">
        <f t="shared" si="232"/>
        <v>112153.55602395827</v>
      </c>
    </row>
    <row r="1094" spans="1:34" x14ac:dyDescent="0.3">
      <c r="A1094" s="83">
        <v>45848</v>
      </c>
      <c r="B1094" s="80" t="s">
        <v>2967</v>
      </c>
      <c r="C1094" s="80" t="s">
        <v>1846</v>
      </c>
      <c r="D1094" s="80" t="s">
        <v>1831</v>
      </c>
      <c r="E1094" s="80">
        <v>59</v>
      </c>
      <c r="F1094" s="80" t="s">
        <v>1872</v>
      </c>
      <c r="G1094" s="80" t="s">
        <v>1873</v>
      </c>
      <c r="H1094" s="80" t="s">
        <v>1874</v>
      </c>
      <c r="I1094" s="80" t="s">
        <v>1851</v>
      </c>
      <c r="J1094" s="80" t="s">
        <v>1836</v>
      </c>
      <c r="K1094" s="80">
        <v>4</v>
      </c>
      <c r="L1094" s="85">
        <v>26506</v>
      </c>
      <c r="M1094" s="80">
        <v>0</v>
      </c>
      <c r="N1094" s="80">
        <v>7.5</v>
      </c>
      <c r="O1094" s="80" t="s">
        <v>392</v>
      </c>
      <c r="P1094" s="80" t="s">
        <v>1837</v>
      </c>
      <c r="Q1094" s="80" t="s">
        <v>636</v>
      </c>
      <c r="R1094" s="85">
        <f t="shared" si="221"/>
        <v>106024</v>
      </c>
      <c r="S1094" s="85">
        <f t="shared" si="222"/>
        <v>0</v>
      </c>
      <c r="T1094" s="85">
        <f t="shared" si="223"/>
        <v>106024</v>
      </c>
      <c r="U1094" s="80">
        <f t="shared" si="224"/>
        <v>7951.7999999999993</v>
      </c>
      <c r="V1094" s="85">
        <f t="shared" si="225"/>
        <v>113975.8</v>
      </c>
      <c r="W1094" s="81">
        <v>7.4999999999999997E-2</v>
      </c>
      <c r="X1094" s="85">
        <f t="shared" si="233"/>
        <v>7951.7999999999993</v>
      </c>
      <c r="Y1094" s="80">
        <v>2000</v>
      </c>
      <c r="Z1094" s="85">
        <f t="shared" si="231"/>
        <v>115975.8</v>
      </c>
      <c r="AA1094" s="80" t="str" cm="1">
        <f t="array" ref="AA1094">_xlfn.IFS(V1094&gt;=150000,"High Cost",V1094&gt;=0,"Normal Cost")</f>
        <v>Normal Cost</v>
      </c>
      <c r="AB1094" s="85">
        <f t="shared" si="226"/>
        <v>0</v>
      </c>
      <c r="AC1094" s="84">
        <f t="shared" si="227"/>
        <v>113975.8</v>
      </c>
      <c r="AD1094" s="80" t="str" cm="1">
        <f t="array" ref="AD1094">_xlfn.IFS(E1094&gt;=60,"Senior ",E1094&gt;=18,"Adult",E1094&gt;=0,"Child")</f>
        <v>Adult</v>
      </c>
      <c r="AE1094" s="80" t="str">
        <f t="shared" si="228"/>
        <v>July</v>
      </c>
      <c r="AF1094" s="80" t="str">
        <f t="shared" si="229"/>
        <v>01093</v>
      </c>
      <c r="AG1094" s="80" t="str">
        <f t="shared" si="230"/>
        <v>Hauwa-Female</v>
      </c>
      <c r="AH1094" s="85">
        <f t="shared" si="232"/>
        <v>112153.55602395827</v>
      </c>
    </row>
    <row r="1095" spans="1:34" x14ac:dyDescent="0.3">
      <c r="A1095" s="83">
        <v>45859</v>
      </c>
      <c r="B1095" s="80" t="s">
        <v>2968</v>
      </c>
      <c r="C1095" s="80" t="s">
        <v>1863</v>
      </c>
      <c r="D1095" s="80" t="s">
        <v>1831</v>
      </c>
      <c r="E1095" s="80">
        <v>65</v>
      </c>
      <c r="F1095" s="80" t="s">
        <v>1872</v>
      </c>
      <c r="G1095" s="80" t="s">
        <v>1873</v>
      </c>
      <c r="H1095" s="80" t="s">
        <v>1874</v>
      </c>
      <c r="I1095" s="80" t="s">
        <v>1866</v>
      </c>
      <c r="J1095" s="80" t="s">
        <v>1836</v>
      </c>
      <c r="K1095" s="80">
        <v>2</v>
      </c>
      <c r="L1095" s="85">
        <v>74016</v>
      </c>
      <c r="M1095" s="80">
        <v>0</v>
      </c>
      <c r="N1095" s="80">
        <v>7.5</v>
      </c>
      <c r="O1095" s="80" t="s">
        <v>384</v>
      </c>
      <c r="P1095" s="80" t="s">
        <v>1844</v>
      </c>
      <c r="Q1095" s="80" t="s">
        <v>649</v>
      </c>
      <c r="R1095" s="85">
        <f t="shared" si="221"/>
        <v>148032</v>
      </c>
      <c r="S1095" s="85">
        <f t="shared" si="222"/>
        <v>0</v>
      </c>
      <c r="T1095" s="85">
        <f t="shared" si="223"/>
        <v>148032</v>
      </c>
      <c r="U1095" s="80">
        <f t="shared" si="224"/>
        <v>11102.4</v>
      </c>
      <c r="V1095" s="85">
        <f t="shared" si="225"/>
        <v>159134.39999999999</v>
      </c>
      <c r="W1095" s="81">
        <v>7.4999999999999997E-2</v>
      </c>
      <c r="X1095" s="85">
        <f t="shared" si="233"/>
        <v>11102.4</v>
      </c>
      <c r="Y1095" s="80">
        <v>2000</v>
      </c>
      <c r="Z1095" s="85">
        <f t="shared" si="231"/>
        <v>161134.39999999999</v>
      </c>
      <c r="AA1095" s="80" t="str" cm="1">
        <f t="array" ref="AA1095">_xlfn.IFS(V1095&gt;=150000,"High Cost",V1095&gt;=0,"Normal Cost")</f>
        <v>High Cost</v>
      </c>
      <c r="AB1095" s="85">
        <f t="shared" si="226"/>
        <v>15913.44</v>
      </c>
      <c r="AC1095" s="84">
        <f t="shared" si="227"/>
        <v>143220.96</v>
      </c>
      <c r="AD1095" s="80" t="str" cm="1">
        <f t="array" ref="AD1095">_xlfn.IFS(E1095&gt;=60,"Senior ",E1095&gt;=18,"Adult",E1095&gt;=0,"Child")</f>
        <v xml:space="preserve">Senior </v>
      </c>
      <c r="AE1095" s="80" t="str">
        <f t="shared" si="228"/>
        <v>July</v>
      </c>
      <c r="AF1095" s="80" t="str">
        <f t="shared" si="229"/>
        <v>01094</v>
      </c>
      <c r="AG1095" s="80" t="str">
        <f t="shared" si="230"/>
        <v>Esther-Female</v>
      </c>
      <c r="AH1095" s="85">
        <f t="shared" si="232"/>
        <v>112153.55602395827</v>
      </c>
    </row>
    <row r="1096" spans="1:34" x14ac:dyDescent="0.3">
      <c r="A1096" s="83">
        <v>45865</v>
      </c>
      <c r="B1096" s="80" t="s">
        <v>2969</v>
      </c>
      <c r="C1096" s="80" t="s">
        <v>1880</v>
      </c>
      <c r="D1096" s="80" t="s">
        <v>1847</v>
      </c>
      <c r="E1096" s="80">
        <v>23</v>
      </c>
      <c r="F1096" s="80" t="s">
        <v>1832</v>
      </c>
      <c r="G1096" s="80" t="s">
        <v>1833</v>
      </c>
      <c r="H1096" s="80" t="s">
        <v>1834</v>
      </c>
      <c r="I1096" s="80" t="s">
        <v>1835</v>
      </c>
      <c r="J1096" s="80" t="s">
        <v>1858</v>
      </c>
      <c r="K1096" s="80">
        <v>2</v>
      </c>
      <c r="L1096" s="85">
        <v>43902</v>
      </c>
      <c r="M1096" s="80">
        <v>5</v>
      </c>
      <c r="N1096" s="80">
        <v>7.5</v>
      </c>
      <c r="O1096" s="80" t="s">
        <v>384</v>
      </c>
      <c r="P1096" s="80" t="s">
        <v>1837</v>
      </c>
      <c r="Q1096" s="80" t="s">
        <v>636</v>
      </c>
      <c r="R1096" s="85">
        <f t="shared" si="221"/>
        <v>87804</v>
      </c>
      <c r="S1096" s="85">
        <f t="shared" si="222"/>
        <v>4390.2</v>
      </c>
      <c r="T1096" s="85">
        <f t="shared" si="223"/>
        <v>83413.8</v>
      </c>
      <c r="U1096" s="80">
        <f t="shared" si="224"/>
        <v>6256.0349999999999</v>
      </c>
      <c r="V1096" s="85">
        <f t="shared" si="225"/>
        <v>89669.835000000006</v>
      </c>
      <c r="W1096" s="81">
        <v>7.4999999999999997E-2</v>
      </c>
      <c r="X1096" s="85">
        <f t="shared" si="233"/>
        <v>6256.0349999999999</v>
      </c>
      <c r="Y1096" s="80">
        <v>2000</v>
      </c>
      <c r="Z1096" s="85">
        <f t="shared" si="231"/>
        <v>91669.835000000006</v>
      </c>
      <c r="AA1096" s="80" t="str" cm="1">
        <f t="array" ref="AA1096">_xlfn.IFS(V1096&gt;=150000,"High Cost",V1096&gt;=0,"Normal Cost")</f>
        <v>Normal Cost</v>
      </c>
      <c r="AB1096" s="85">
        <f t="shared" si="226"/>
        <v>0</v>
      </c>
      <c r="AC1096" s="84">
        <f t="shared" si="227"/>
        <v>89669.835000000006</v>
      </c>
      <c r="AD1096" s="80" t="str" cm="1">
        <f t="array" ref="AD1096">_xlfn.IFS(E1096&gt;=60,"Senior ",E1096&gt;=18,"Adult",E1096&gt;=0,"Child")</f>
        <v>Adult</v>
      </c>
      <c r="AE1096" s="80" t="str">
        <f t="shared" si="228"/>
        <v>July</v>
      </c>
      <c r="AF1096" s="80" t="str">
        <f t="shared" si="229"/>
        <v>01095</v>
      </c>
      <c r="AG1096" s="80" t="str">
        <f t="shared" si="230"/>
        <v>Daniel-Male</v>
      </c>
      <c r="AH1096" s="85">
        <f t="shared" si="232"/>
        <v>112153.55602395827</v>
      </c>
    </row>
    <row r="1097" spans="1:34" x14ac:dyDescent="0.3">
      <c r="A1097" s="83">
        <v>45811</v>
      </c>
      <c r="B1097" s="80" t="s">
        <v>2970</v>
      </c>
      <c r="C1097" s="80" t="s">
        <v>1863</v>
      </c>
      <c r="D1097" s="80" t="s">
        <v>1831</v>
      </c>
      <c r="E1097" s="80">
        <v>75</v>
      </c>
      <c r="F1097" s="80" t="s">
        <v>1855</v>
      </c>
      <c r="G1097" s="80" t="s">
        <v>1878</v>
      </c>
      <c r="H1097" s="80" t="s">
        <v>1857</v>
      </c>
      <c r="I1097" s="80" t="s">
        <v>1843</v>
      </c>
      <c r="J1097" s="80" t="s">
        <v>1858</v>
      </c>
      <c r="K1097" s="80">
        <v>5</v>
      </c>
      <c r="L1097" s="85">
        <v>66349</v>
      </c>
      <c r="M1097" s="80">
        <v>15</v>
      </c>
      <c r="N1097" s="80">
        <v>7.5</v>
      </c>
      <c r="O1097" s="80" t="s">
        <v>392</v>
      </c>
      <c r="P1097" s="80" t="s">
        <v>1844</v>
      </c>
      <c r="Q1097" s="80" t="s">
        <v>643</v>
      </c>
      <c r="R1097" s="85">
        <f t="shared" si="221"/>
        <v>331745</v>
      </c>
      <c r="S1097" s="85">
        <f t="shared" si="222"/>
        <v>49761.75</v>
      </c>
      <c r="T1097" s="85">
        <f t="shared" si="223"/>
        <v>281983.25</v>
      </c>
      <c r="U1097" s="80">
        <f t="shared" si="224"/>
        <v>21148.743749999998</v>
      </c>
      <c r="V1097" s="85">
        <f t="shared" si="225"/>
        <v>303131.99375000002</v>
      </c>
      <c r="W1097" s="81">
        <v>7.4999999999999997E-2</v>
      </c>
      <c r="X1097" s="85">
        <f t="shared" si="233"/>
        <v>21148.743749999998</v>
      </c>
      <c r="Y1097" s="80">
        <v>2000</v>
      </c>
      <c r="Z1097" s="85">
        <f t="shared" si="231"/>
        <v>305131.99375000002</v>
      </c>
      <c r="AA1097" s="80" t="str" cm="1">
        <f t="array" ref="AA1097">_xlfn.IFS(V1097&gt;=150000,"High Cost",V1097&gt;=0,"Normal Cost")</f>
        <v>High Cost</v>
      </c>
      <c r="AB1097" s="85">
        <f t="shared" si="226"/>
        <v>30313.199375000004</v>
      </c>
      <c r="AC1097" s="84">
        <f t="shared" si="227"/>
        <v>272818.794375</v>
      </c>
      <c r="AD1097" s="80" t="str" cm="1">
        <f t="array" ref="AD1097">_xlfn.IFS(E1097&gt;=60,"Senior ",E1097&gt;=18,"Adult",E1097&gt;=0,"Child")</f>
        <v xml:space="preserve">Senior </v>
      </c>
      <c r="AE1097" s="80" t="str">
        <f t="shared" si="228"/>
        <v>June</v>
      </c>
      <c r="AF1097" s="80" t="str">
        <f t="shared" si="229"/>
        <v>01096</v>
      </c>
      <c r="AG1097" s="80" t="str">
        <f t="shared" si="230"/>
        <v>Esther-Female</v>
      </c>
      <c r="AH1097" s="85">
        <f t="shared" si="232"/>
        <v>112153.55602395827</v>
      </c>
    </row>
    <row r="1098" spans="1:34" x14ac:dyDescent="0.3">
      <c r="A1098" s="83">
        <v>45861</v>
      </c>
      <c r="B1098" s="80" t="s">
        <v>2971</v>
      </c>
      <c r="C1098" s="80" t="s">
        <v>1839</v>
      </c>
      <c r="D1098" s="80" t="s">
        <v>1847</v>
      </c>
      <c r="E1098" s="80">
        <v>22</v>
      </c>
      <c r="F1098" s="80" t="s">
        <v>1855</v>
      </c>
      <c r="G1098" s="80" t="s">
        <v>1878</v>
      </c>
      <c r="H1098" s="80" t="s">
        <v>1857</v>
      </c>
      <c r="I1098" s="80" t="s">
        <v>1861</v>
      </c>
      <c r="J1098" s="80" t="s">
        <v>1848</v>
      </c>
      <c r="K1098" s="80">
        <v>5</v>
      </c>
      <c r="L1098" s="85">
        <v>15754</v>
      </c>
      <c r="M1098" s="80">
        <v>10</v>
      </c>
      <c r="N1098" s="80">
        <v>7.5</v>
      </c>
      <c r="O1098" s="80" t="s">
        <v>392</v>
      </c>
      <c r="P1098" s="80" t="s">
        <v>1852</v>
      </c>
      <c r="Q1098" s="80" t="s">
        <v>649</v>
      </c>
      <c r="R1098" s="85">
        <f t="shared" si="221"/>
        <v>78770</v>
      </c>
      <c r="S1098" s="85">
        <f t="shared" si="222"/>
        <v>7877</v>
      </c>
      <c r="T1098" s="85">
        <f t="shared" si="223"/>
        <v>70893</v>
      </c>
      <c r="U1098" s="80">
        <f t="shared" si="224"/>
        <v>5316.9749999999995</v>
      </c>
      <c r="V1098" s="85">
        <f t="shared" si="225"/>
        <v>76209.975000000006</v>
      </c>
      <c r="W1098" s="81">
        <v>7.4999999999999997E-2</v>
      </c>
      <c r="X1098" s="85">
        <f t="shared" si="233"/>
        <v>5316.9749999999995</v>
      </c>
      <c r="Y1098" s="80">
        <v>2000</v>
      </c>
      <c r="Z1098" s="85">
        <f t="shared" si="231"/>
        <v>78209.975000000006</v>
      </c>
      <c r="AA1098" s="80" t="str" cm="1">
        <f t="array" ref="AA1098">_xlfn.IFS(V1098&gt;=150000,"High Cost",V1098&gt;=0,"Normal Cost")</f>
        <v>Normal Cost</v>
      </c>
      <c r="AB1098" s="85">
        <f t="shared" si="226"/>
        <v>0</v>
      </c>
      <c r="AC1098" s="84">
        <f t="shared" si="227"/>
        <v>76209.975000000006</v>
      </c>
      <c r="AD1098" s="80" t="str" cm="1">
        <f t="array" ref="AD1098">_xlfn.IFS(E1098&gt;=60,"Senior ",E1098&gt;=18,"Adult",E1098&gt;=0,"Child")</f>
        <v>Adult</v>
      </c>
      <c r="AE1098" s="80" t="str">
        <f t="shared" si="228"/>
        <v>July</v>
      </c>
      <c r="AF1098" s="80" t="str">
        <f t="shared" si="229"/>
        <v>01097</v>
      </c>
      <c r="AG1098" s="80" t="str">
        <f t="shared" si="230"/>
        <v>Bello-Male</v>
      </c>
      <c r="AH1098" s="85">
        <f t="shared" si="232"/>
        <v>112153.55602395827</v>
      </c>
    </row>
    <row r="1099" spans="1:34" x14ac:dyDescent="0.3">
      <c r="A1099" s="83">
        <v>45865</v>
      </c>
      <c r="B1099" s="80" t="s">
        <v>2972</v>
      </c>
      <c r="C1099" s="80" t="s">
        <v>106</v>
      </c>
      <c r="D1099" s="80" t="s">
        <v>1847</v>
      </c>
      <c r="E1099" s="80">
        <v>62</v>
      </c>
      <c r="F1099" s="80" t="s">
        <v>1832</v>
      </c>
      <c r="G1099" s="80" t="s">
        <v>1833</v>
      </c>
      <c r="H1099" s="80" t="s">
        <v>1834</v>
      </c>
      <c r="I1099" s="80" t="s">
        <v>1843</v>
      </c>
      <c r="J1099" s="80" t="s">
        <v>1858</v>
      </c>
      <c r="K1099" s="80">
        <v>1</v>
      </c>
      <c r="L1099" s="85">
        <v>56808</v>
      </c>
      <c r="M1099" s="80">
        <v>5</v>
      </c>
      <c r="N1099" s="80">
        <v>7.5</v>
      </c>
      <c r="O1099" s="80" t="s">
        <v>384</v>
      </c>
      <c r="P1099" s="80" t="s">
        <v>1844</v>
      </c>
      <c r="Q1099" s="80" t="s">
        <v>643</v>
      </c>
      <c r="R1099" s="85">
        <f t="shared" si="221"/>
        <v>56808</v>
      </c>
      <c r="S1099" s="85">
        <f t="shared" si="222"/>
        <v>2840.4</v>
      </c>
      <c r="T1099" s="85">
        <f t="shared" si="223"/>
        <v>53967.6</v>
      </c>
      <c r="U1099" s="80">
        <f t="shared" si="224"/>
        <v>4047.5699999999997</v>
      </c>
      <c r="V1099" s="85">
        <f t="shared" si="225"/>
        <v>58015.17</v>
      </c>
      <c r="W1099" s="81">
        <v>7.4999999999999997E-2</v>
      </c>
      <c r="X1099" s="85">
        <f t="shared" si="233"/>
        <v>4047.5699999999997</v>
      </c>
      <c r="Y1099" s="80">
        <v>2000</v>
      </c>
      <c r="Z1099" s="85">
        <f t="shared" si="231"/>
        <v>60015.17</v>
      </c>
      <c r="AA1099" s="80" t="str" cm="1">
        <f t="array" ref="AA1099">_xlfn.IFS(V1099&gt;=150000,"High Cost",V1099&gt;=0,"Normal Cost")</f>
        <v>Normal Cost</v>
      </c>
      <c r="AB1099" s="85">
        <f t="shared" si="226"/>
        <v>5801.5169999999998</v>
      </c>
      <c r="AC1099" s="84">
        <f t="shared" si="227"/>
        <v>52213.652999999998</v>
      </c>
      <c r="AD1099" s="80" t="str" cm="1">
        <f t="array" ref="AD1099">_xlfn.IFS(E1099&gt;=60,"Senior ",E1099&gt;=18,"Adult",E1099&gt;=0,"Child")</f>
        <v xml:space="preserve">Senior </v>
      </c>
      <c r="AE1099" s="80" t="str">
        <f t="shared" si="228"/>
        <v>July</v>
      </c>
      <c r="AF1099" s="80" t="str">
        <f t="shared" si="229"/>
        <v>01098</v>
      </c>
      <c r="AG1099" s="80" t="str">
        <f t="shared" si="230"/>
        <v>Aisha-Male</v>
      </c>
      <c r="AH1099" s="85">
        <f t="shared" si="232"/>
        <v>112153.55602395827</v>
      </c>
    </row>
    <row r="1100" spans="1:34" x14ac:dyDescent="0.3">
      <c r="A1100" s="83">
        <v>45860</v>
      </c>
      <c r="B1100" s="80" t="s">
        <v>2973</v>
      </c>
      <c r="C1100" s="80" t="s">
        <v>1839</v>
      </c>
      <c r="D1100" s="80" t="s">
        <v>1831</v>
      </c>
      <c r="E1100" s="80">
        <v>21</v>
      </c>
      <c r="F1100" s="80" t="s">
        <v>1855</v>
      </c>
      <c r="G1100" s="80" t="s">
        <v>1856</v>
      </c>
      <c r="H1100" s="80" t="s">
        <v>1857</v>
      </c>
      <c r="I1100" s="80" t="s">
        <v>1835</v>
      </c>
      <c r="J1100" s="80" t="s">
        <v>1848</v>
      </c>
      <c r="K1100" s="80">
        <v>1</v>
      </c>
      <c r="L1100" s="85">
        <v>26441</v>
      </c>
      <c r="M1100" s="80">
        <v>15</v>
      </c>
      <c r="N1100" s="80">
        <v>7.5</v>
      </c>
      <c r="O1100" s="80" t="s">
        <v>384</v>
      </c>
      <c r="P1100" s="80" t="s">
        <v>1852</v>
      </c>
      <c r="Q1100" s="80" t="s">
        <v>643</v>
      </c>
      <c r="R1100" s="85">
        <f t="shared" si="221"/>
        <v>26441</v>
      </c>
      <c r="S1100" s="85">
        <f t="shared" si="222"/>
        <v>3966.1499999999996</v>
      </c>
      <c r="T1100" s="85">
        <f t="shared" si="223"/>
        <v>22474.85</v>
      </c>
      <c r="U1100" s="80">
        <f t="shared" si="224"/>
        <v>1685.6137499999998</v>
      </c>
      <c r="V1100" s="85">
        <f t="shared" si="225"/>
        <v>24160.463749999999</v>
      </c>
      <c r="W1100" s="81">
        <v>7.4999999999999997E-2</v>
      </c>
      <c r="X1100" s="85">
        <f t="shared" si="233"/>
        <v>1685.6137499999998</v>
      </c>
      <c r="Y1100" s="80">
        <v>2000</v>
      </c>
      <c r="Z1100" s="85">
        <f t="shared" si="231"/>
        <v>26160.463749999999</v>
      </c>
      <c r="AA1100" s="80" t="str" cm="1">
        <f t="array" ref="AA1100">_xlfn.IFS(V1100&gt;=150000,"High Cost",V1100&gt;=0,"Normal Cost")</f>
        <v>Normal Cost</v>
      </c>
      <c r="AB1100" s="85">
        <f t="shared" si="226"/>
        <v>0</v>
      </c>
      <c r="AC1100" s="84">
        <f t="shared" si="227"/>
        <v>24160.463749999999</v>
      </c>
      <c r="AD1100" s="80" t="str" cm="1">
        <f t="array" ref="AD1100">_xlfn.IFS(E1100&gt;=60,"Senior ",E1100&gt;=18,"Adult",E1100&gt;=0,"Child")</f>
        <v>Adult</v>
      </c>
      <c r="AE1100" s="80" t="str">
        <f t="shared" si="228"/>
        <v>July</v>
      </c>
      <c r="AF1100" s="80" t="str">
        <f t="shared" si="229"/>
        <v>01099</v>
      </c>
      <c r="AG1100" s="80" t="str">
        <f t="shared" si="230"/>
        <v>Bello-Female</v>
      </c>
      <c r="AH1100" s="85">
        <f t="shared" si="232"/>
        <v>112153.55602395827</v>
      </c>
    </row>
    <row r="1101" spans="1:34" x14ac:dyDescent="0.3">
      <c r="A1101" s="83">
        <v>45869</v>
      </c>
      <c r="B1101" s="80" t="s">
        <v>2974</v>
      </c>
      <c r="C1101" s="80" t="s">
        <v>1882</v>
      </c>
      <c r="D1101" s="80" t="s">
        <v>1847</v>
      </c>
      <c r="E1101" s="80">
        <v>60</v>
      </c>
      <c r="F1101" s="80" t="s">
        <v>1840</v>
      </c>
      <c r="G1101" s="80" t="s">
        <v>1841</v>
      </c>
      <c r="H1101" s="80" t="s">
        <v>1842</v>
      </c>
      <c r="I1101" s="80" t="s">
        <v>1843</v>
      </c>
      <c r="J1101" s="80" t="s">
        <v>1858</v>
      </c>
      <c r="K1101" s="80">
        <v>1</v>
      </c>
      <c r="L1101" s="85">
        <v>38419</v>
      </c>
      <c r="M1101" s="80">
        <v>15</v>
      </c>
      <c r="N1101" s="80">
        <v>7.5</v>
      </c>
      <c r="O1101" s="80" t="s">
        <v>372</v>
      </c>
      <c r="P1101" s="80" t="s">
        <v>1844</v>
      </c>
      <c r="Q1101" s="80" t="s">
        <v>649</v>
      </c>
      <c r="R1101" s="85">
        <f t="shared" si="221"/>
        <v>38419</v>
      </c>
      <c r="S1101" s="85">
        <f t="shared" si="222"/>
        <v>5762.8499999999995</v>
      </c>
      <c r="T1101" s="85">
        <f t="shared" si="223"/>
        <v>32656.15</v>
      </c>
      <c r="U1101" s="80">
        <f t="shared" si="224"/>
        <v>2449.2112499999998</v>
      </c>
      <c r="V1101" s="85">
        <f t="shared" si="225"/>
        <v>35105.361250000002</v>
      </c>
      <c r="W1101" s="81">
        <v>7.4999999999999997E-2</v>
      </c>
      <c r="X1101" s="85">
        <f t="shared" si="233"/>
        <v>2449.2112499999998</v>
      </c>
      <c r="Y1101" s="80">
        <v>2000</v>
      </c>
      <c r="Z1101" s="85">
        <f t="shared" si="231"/>
        <v>37105.361250000002</v>
      </c>
      <c r="AA1101" s="80" t="str" cm="1">
        <f t="array" ref="AA1101">_xlfn.IFS(V1101&gt;=150000,"High Cost",V1101&gt;=0,"Normal Cost")</f>
        <v>Normal Cost</v>
      </c>
      <c r="AB1101" s="85">
        <f t="shared" si="226"/>
        <v>3510.5361250000005</v>
      </c>
      <c r="AC1101" s="84">
        <f t="shared" si="227"/>
        <v>31594.825125000003</v>
      </c>
      <c r="AD1101" s="80" t="str" cm="1">
        <f t="array" ref="AD1101">_xlfn.IFS(E1101&gt;=60,"Senior ",E1101&gt;=18,"Adult",E1101&gt;=0,"Child")</f>
        <v xml:space="preserve">Senior </v>
      </c>
      <c r="AE1101" s="80" t="str">
        <f t="shared" si="228"/>
        <v>July</v>
      </c>
      <c r="AF1101" s="80" t="str">
        <f t="shared" si="229"/>
        <v>01100</v>
      </c>
      <c r="AG1101" s="80" t="str">
        <f t="shared" si="230"/>
        <v>Ifeanyi-Male</v>
      </c>
      <c r="AH1101" s="85">
        <f t="shared" si="232"/>
        <v>112153.55602395827</v>
      </c>
    </row>
    <row r="1102" spans="1:34" x14ac:dyDescent="0.3">
      <c r="A1102" s="83">
        <v>45858</v>
      </c>
      <c r="B1102" s="80" t="s">
        <v>2975</v>
      </c>
      <c r="C1102" s="80" t="s">
        <v>1871</v>
      </c>
      <c r="D1102" s="80" t="s">
        <v>1831</v>
      </c>
      <c r="E1102" s="80">
        <v>71</v>
      </c>
      <c r="F1102" s="80" t="s">
        <v>1840</v>
      </c>
      <c r="G1102" s="80" t="s">
        <v>1890</v>
      </c>
      <c r="H1102" s="80" t="s">
        <v>1891</v>
      </c>
      <c r="I1102" s="80" t="s">
        <v>1835</v>
      </c>
      <c r="J1102" s="80" t="s">
        <v>1858</v>
      </c>
      <c r="K1102" s="80">
        <v>2</v>
      </c>
      <c r="L1102" s="85">
        <v>25684</v>
      </c>
      <c r="M1102" s="80">
        <v>0</v>
      </c>
      <c r="N1102" s="80">
        <v>7.5</v>
      </c>
      <c r="O1102" s="80" t="s">
        <v>384</v>
      </c>
      <c r="P1102" s="80" t="s">
        <v>1852</v>
      </c>
      <c r="Q1102" s="80" t="s">
        <v>665</v>
      </c>
      <c r="R1102" s="85">
        <f t="shared" si="221"/>
        <v>51368</v>
      </c>
      <c r="S1102" s="85">
        <f t="shared" si="222"/>
        <v>0</v>
      </c>
      <c r="T1102" s="85">
        <f t="shared" si="223"/>
        <v>51368</v>
      </c>
      <c r="U1102" s="80">
        <f t="shared" si="224"/>
        <v>3852.6</v>
      </c>
      <c r="V1102" s="85">
        <f t="shared" si="225"/>
        <v>55220.6</v>
      </c>
      <c r="W1102" s="81">
        <v>7.4999999999999997E-2</v>
      </c>
      <c r="X1102" s="85">
        <f t="shared" si="233"/>
        <v>3852.6</v>
      </c>
      <c r="Y1102" s="80">
        <v>2000</v>
      </c>
      <c r="Z1102" s="85">
        <f t="shared" si="231"/>
        <v>57220.6</v>
      </c>
      <c r="AA1102" s="80" t="str" cm="1">
        <f t="array" ref="AA1102">_xlfn.IFS(V1102&gt;=150000,"High Cost",V1102&gt;=0,"Normal Cost")</f>
        <v>Normal Cost</v>
      </c>
      <c r="AB1102" s="85">
        <f t="shared" si="226"/>
        <v>0</v>
      </c>
      <c r="AC1102" s="84">
        <f t="shared" si="227"/>
        <v>55220.6</v>
      </c>
      <c r="AD1102" s="80" t="str" cm="1">
        <f t="array" ref="AD1102">_xlfn.IFS(E1102&gt;=60,"Senior ",E1102&gt;=18,"Adult",E1102&gt;=0,"Child")</f>
        <v xml:space="preserve">Senior </v>
      </c>
      <c r="AE1102" s="80" t="str">
        <f t="shared" si="228"/>
        <v>July</v>
      </c>
      <c r="AF1102" s="80" t="str">
        <f t="shared" si="229"/>
        <v>01101</v>
      </c>
      <c r="AG1102" s="80" t="str">
        <f t="shared" si="230"/>
        <v>Farouk-Female</v>
      </c>
      <c r="AH1102" s="85">
        <f t="shared" si="232"/>
        <v>112153.55602395827</v>
      </c>
    </row>
    <row r="1103" spans="1:34" x14ac:dyDescent="0.3">
      <c r="A1103" s="83">
        <v>45846</v>
      </c>
      <c r="B1103" s="80" t="s">
        <v>2976</v>
      </c>
      <c r="C1103" s="80" t="s">
        <v>1880</v>
      </c>
      <c r="D1103" s="80" t="s">
        <v>1831</v>
      </c>
      <c r="E1103" s="80">
        <v>7</v>
      </c>
      <c r="F1103" s="80" t="s">
        <v>1848</v>
      </c>
      <c r="G1103" s="80" t="s">
        <v>1849</v>
      </c>
      <c r="H1103" s="80" t="s">
        <v>1850</v>
      </c>
      <c r="I1103" s="80" t="s">
        <v>1851</v>
      </c>
      <c r="J1103" s="80" t="s">
        <v>1848</v>
      </c>
      <c r="K1103" s="80">
        <v>5</v>
      </c>
      <c r="L1103" s="85">
        <v>29711</v>
      </c>
      <c r="M1103" s="80">
        <v>0</v>
      </c>
      <c r="N1103" s="80">
        <v>7.5</v>
      </c>
      <c r="O1103" s="80" t="s">
        <v>384</v>
      </c>
      <c r="P1103" s="80" t="s">
        <v>1852</v>
      </c>
      <c r="Q1103" s="80" t="s">
        <v>665</v>
      </c>
      <c r="R1103" s="85">
        <f t="shared" si="221"/>
        <v>148555</v>
      </c>
      <c r="S1103" s="85">
        <f t="shared" si="222"/>
        <v>0</v>
      </c>
      <c r="T1103" s="85">
        <f t="shared" si="223"/>
        <v>148555</v>
      </c>
      <c r="U1103" s="80">
        <f t="shared" si="224"/>
        <v>11141.625</v>
      </c>
      <c r="V1103" s="85">
        <f t="shared" si="225"/>
        <v>159696.625</v>
      </c>
      <c r="W1103" s="81">
        <v>7.4999999999999997E-2</v>
      </c>
      <c r="X1103" s="85">
        <f t="shared" si="233"/>
        <v>11141.625</v>
      </c>
      <c r="Y1103" s="80">
        <v>2000</v>
      </c>
      <c r="Z1103" s="85">
        <f t="shared" si="231"/>
        <v>161696.625</v>
      </c>
      <c r="AA1103" s="80" t="str" cm="1">
        <f t="array" ref="AA1103">_xlfn.IFS(V1103&gt;=150000,"High Cost",V1103&gt;=0,"Normal Cost")</f>
        <v>High Cost</v>
      </c>
      <c r="AB1103" s="85">
        <f t="shared" si="226"/>
        <v>0</v>
      </c>
      <c r="AC1103" s="84">
        <f t="shared" si="227"/>
        <v>159696.625</v>
      </c>
      <c r="AD1103" s="80" t="str" cm="1">
        <f t="array" ref="AD1103">_xlfn.IFS(E1103&gt;=60,"Senior ",E1103&gt;=18,"Adult",E1103&gt;=0,"Child")</f>
        <v>Child</v>
      </c>
      <c r="AE1103" s="80" t="str">
        <f t="shared" si="228"/>
        <v>July</v>
      </c>
      <c r="AF1103" s="80" t="str">
        <f t="shared" si="229"/>
        <v>01102</v>
      </c>
      <c r="AG1103" s="80" t="str">
        <f t="shared" si="230"/>
        <v>Daniel-Female</v>
      </c>
      <c r="AH1103" s="85">
        <f t="shared" si="232"/>
        <v>112153.55602395827</v>
      </c>
    </row>
    <row r="1104" spans="1:34" x14ac:dyDescent="0.3">
      <c r="A1104" s="83">
        <v>45847</v>
      </c>
      <c r="B1104" s="80" t="s">
        <v>2977</v>
      </c>
      <c r="C1104" s="80" t="s">
        <v>1884</v>
      </c>
      <c r="D1104" s="80" t="s">
        <v>1847</v>
      </c>
      <c r="E1104" s="80">
        <v>78</v>
      </c>
      <c r="F1104" s="80" t="s">
        <v>1848</v>
      </c>
      <c r="G1104" s="80" t="s">
        <v>1849</v>
      </c>
      <c r="H1104" s="80" t="s">
        <v>1850</v>
      </c>
      <c r="I1104" s="80" t="s">
        <v>1861</v>
      </c>
      <c r="J1104" s="80" t="s">
        <v>1848</v>
      </c>
      <c r="K1104" s="80">
        <v>1</v>
      </c>
      <c r="L1104" s="85">
        <v>73981</v>
      </c>
      <c r="M1104" s="80">
        <v>15</v>
      </c>
      <c r="N1104" s="80">
        <v>7.5</v>
      </c>
      <c r="O1104" s="80" t="s">
        <v>392</v>
      </c>
      <c r="P1104" s="80" t="s">
        <v>1852</v>
      </c>
      <c r="Q1104" s="80" t="s">
        <v>665</v>
      </c>
      <c r="R1104" s="85">
        <f t="shared" si="221"/>
        <v>73981</v>
      </c>
      <c r="S1104" s="85">
        <f t="shared" si="222"/>
        <v>11097.15</v>
      </c>
      <c r="T1104" s="85">
        <f t="shared" si="223"/>
        <v>62883.85</v>
      </c>
      <c r="U1104" s="80">
        <f t="shared" si="224"/>
        <v>4716.2887499999997</v>
      </c>
      <c r="V1104" s="85">
        <f t="shared" si="225"/>
        <v>67600.138749999998</v>
      </c>
      <c r="W1104" s="81">
        <v>7.4999999999999997E-2</v>
      </c>
      <c r="X1104" s="85">
        <f t="shared" si="233"/>
        <v>4716.2887499999997</v>
      </c>
      <c r="Y1104" s="80">
        <v>2000</v>
      </c>
      <c r="Z1104" s="85">
        <f t="shared" si="231"/>
        <v>69600.138749999998</v>
      </c>
      <c r="AA1104" s="80" t="str" cm="1">
        <f t="array" ref="AA1104">_xlfn.IFS(V1104&gt;=150000,"High Cost",V1104&gt;=0,"Normal Cost")</f>
        <v>Normal Cost</v>
      </c>
      <c r="AB1104" s="85">
        <f t="shared" si="226"/>
        <v>0</v>
      </c>
      <c r="AC1104" s="84">
        <f t="shared" si="227"/>
        <v>67600.138749999998</v>
      </c>
      <c r="AD1104" s="80" t="str" cm="1">
        <f t="array" ref="AD1104">_xlfn.IFS(E1104&gt;=60,"Senior ",E1104&gt;=18,"Adult",E1104&gt;=0,"Child")</f>
        <v xml:space="preserve">Senior </v>
      </c>
      <c r="AE1104" s="80" t="str">
        <f t="shared" si="228"/>
        <v>July</v>
      </c>
      <c r="AF1104" s="80" t="str">
        <f t="shared" si="229"/>
        <v>01103</v>
      </c>
      <c r="AG1104" s="80" t="str">
        <f t="shared" si="230"/>
        <v>Kabir-Male</v>
      </c>
      <c r="AH1104" s="85">
        <f t="shared" si="232"/>
        <v>112153.55602395827</v>
      </c>
    </row>
    <row r="1105" spans="1:34" x14ac:dyDescent="0.3">
      <c r="A1105" s="83">
        <v>45837</v>
      </c>
      <c r="B1105" s="80" t="s">
        <v>2978</v>
      </c>
      <c r="C1105" s="80" t="s">
        <v>1880</v>
      </c>
      <c r="D1105" s="80" t="s">
        <v>1847</v>
      </c>
      <c r="E1105" s="80">
        <v>19</v>
      </c>
      <c r="F1105" s="80" t="s">
        <v>1840</v>
      </c>
      <c r="G1105" s="80" t="s">
        <v>1841</v>
      </c>
      <c r="H1105" s="80" t="s">
        <v>1842</v>
      </c>
      <c r="I1105" s="80" t="s">
        <v>1851</v>
      </c>
      <c r="J1105" s="80" t="s">
        <v>1858</v>
      </c>
      <c r="K1105" s="80">
        <v>5</v>
      </c>
      <c r="L1105" s="85">
        <v>41663</v>
      </c>
      <c r="M1105" s="80">
        <v>10</v>
      </c>
      <c r="N1105" s="80">
        <v>7.5</v>
      </c>
      <c r="O1105" s="80" t="s">
        <v>372</v>
      </c>
      <c r="P1105" s="80" t="s">
        <v>1837</v>
      </c>
      <c r="Q1105" s="80" t="s">
        <v>665</v>
      </c>
      <c r="R1105" s="85">
        <f t="shared" si="221"/>
        <v>208315</v>
      </c>
      <c r="S1105" s="85">
        <f t="shared" si="222"/>
        <v>20831.5</v>
      </c>
      <c r="T1105" s="85">
        <f t="shared" si="223"/>
        <v>187483.5</v>
      </c>
      <c r="U1105" s="80">
        <f t="shared" si="224"/>
        <v>14061.262499999999</v>
      </c>
      <c r="V1105" s="85">
        <f t="shared" si="225"/>
        <v>201544.76250000001</v>
      </c>
      <c r="W1105" s="81">
        <v>7.4999999999999997E-2</v>
      </c>
      <c r="X1105" s="85">
        <f t="shared" si="233"/>
        <v>14061.262499999999</v>
      </c>
      <c r="Y1105" s="80">
        <v>2000</v>
      </c>
      <c r="Z1105" s="85">
        <f t="shared" si="231"/>
        <v>203544.76250000001</v>
      </c>
      <c r="AA1105" s="80" t="str" cm="1">
        <f t="array" ref="AA1105">_xlfn.IFS(V1105&gt;=150000,"High Cost",V1105&gt;=0,"Normal Cost")</f>
        <v>High Cost</v>
      </c>
      <c r="AB1105" s="85">
        <f t="shared" si="226"/>
        <v>0</v>
      </c>
      <c r="AC1105" s="84">
        <f t="shared" si="227"/>
        <v>201544.76250000001</v>
      </c>
      <c r="AD1105" s="80" t="str" cm="1">
        <f t="array" ref="AD1105">_xlfn.IFS(E1105&gt;=60,"Senior ",E1105&gt;=18,"Adult",E1105&gt;=0,"Child")</f>
        <v>Adult</v>
      </c>
      <c r="AE1105" s="80" t="str">
        <f t="shared" si="228"/>
        <v>June</v>
      </c>
      <c r="AF1105" s="80" t="str">
        <f t="shared" si="229"/>
        <v>01104</v>
      </c>
      <c r="AG1105" s="80" t="str">
        <f t="shared" si="230"/>
        <v>Daniel-Male</v>
      </c>
      <c r="AH1105" s="85">
        <f t="shared" si="232"/>
        <v>112153.55602395827</v>
      </c>
    </row>
    <row r="1106" spans="1:34" x14ac:dyDescent="0.3">
      <c r="A1106" s="83">
        <v>45864</v>
      </c>
      <c r="B1106" s="80" t="s">
        <v>2979</v>
      </c>
      <c r="C1106" s="80" t="s">
        <v>1839</v>
      </c>
      <c r="D1106" s="80" t="s">
        <v>1847</v>
      </c>
      <c r="E1106" s="80">
        <v>19</v>
      </c>
      <c r="F1106" s="80" t="s">
        <v>1872</v>
      </c>
      <c r="G1106" s="80" t="s">
        <v>1873</v>
      </c>
      <c r="H1106" s="80" t="s">
        <v>1874</v>
      </c>
      <c r="I1106" s="80" t="s">
        <v>1866</v>
      </c>
      <c r="J1106" s="80" t="s">
        <v>1836</v>
      </c>
      <c r="K1106" s="80">
        <v>3</v>
      </c>
      <c r="L1106" s="85">
        <v>56675</v>
      </c>
      <c r="M1106" s="80">
        <v>0</v>
      </c>
      <c r="N1106" s="80">
        <v>7.5</v>
      </c>
      <c r="O1106" s="80" t="s">
        <v>392</v>
      </c>
      <c r="P1106" s="80" t="s">
        <v>1852</v>
      </c>
      <c r="Q1106" s="80" t="s">
        <v>636</v>
      </c>
      <c r="R1106" s="85">
        <f t="shared" si="221"/>
        <v>170025</v>
      </c>
      <c r="S1106" s="85">
        <f t="shared" si="222"/>
        <v>0</v>
      </c>
      <c r="T1106" s="85">
        <f t="shared" si="223"/>
        <v>170025</v>
      </c>
      <c r="U1106" s="80">
        <f t="shared" si="224"/>
        <v>12751.875</v>
      </c>
      <c r="V1106" s="85">
        <f t="shared" si="225"/>
        <v>182776.875</v>
      </c>
      <c r="W1106" s="81">
        <v>7.4999999999999997E-2</v>
      </c>
      <c r="X1106" s="85">
        <f t="shared" si="233"/>
        <v>12751.875</v>
      </c>
      <c r="Y1106" s="80">
        <v>2000</v>
      </c>
      <c r="Z1106" s="85">
        <f t="shared" si="231"/>
        <v>184776.875</v>
      </c>
      <c r="AA1106" s="80" t="str" cm="1">
        <f t="array" ref="AA1106">_xlfn.IFS(V1106&gt;=150000,"High Cost",V1106&gt;=0,"Normal Cost")</f>
        <v>High Cost</v>
      </c>
      <c r="AB1106" s="85">
        <f t="shared" si="226"/>
        <v>0</v>
      </c>
      <c r="AC1106" s="84">
        <f t="shared" si="227"/>
        <v>182776.875</v>
      </c>
      <c r="AD1106" s="80" t="str" cm="1">
        <f t="array" ref="AD1106">_xlfn.IFS(E1106&gt;=60,"Senior ",E1106&gt;=18,"Adult",E1106&gt;=0,"Child")</f>
        <v>Adult</v>
      </c>
      <c r="AE1106" s="80" t="str">
        <f t="shared" si="228"/>
        <v>July</v>
      </c>
      <c r="AF1106" s="80" t="str">
        <f t="shared" si="229"/>
        <v>01105</v>
      </c>
      <c r="AG1106" s="80" t="str">
        <f t="shared" si="230"/>
        <v>Bello-Male</v>
      </c>
      <c r="AH1106" s="85">
        <f t="shared" si="232"/>
        <v>112153.55602395827</v>
      </c>
    </row>
    <row r="1107" spans="1:34" x14ac:dyDescent="0.3">
      <c r="A1107" s="83">
        <v>45864</v>
      </c>
      <c r="B1107" s="80" t="s">
        <v>2980</v>
      </c>
      <c r="C1107" s="80" t="s">
        <v>1877</v>
      </c>
      <c r="D1107" s="80" t="s">
        <v>1831</v>
      </c>
      <c r="E1107" s="80">
        <v>50</v>
      </c>
      <c r="F1107" s="80" t="s">
        <v>1855</v>
      </c>
      <c r="G1107" s="80" t="s">
        <v>1856</v>
      </c>
      <c r="H1107" s="80" t="s">
        <v>1857</v>
      </c>
      <c r="I1107" s="80" t="s">
        <v>1861</v>
      </c>
      <c r="J1107" s="80" t="s">
        <v>1836</v>
      </c>
      <c r="K1107" s="80">
        <v>5</v>
      </c>
      <c r="L1107" s="85">
        <v>17556</v>
      </c>
      <c r="M1107" s="80">
        <v>0</v>
      </c>
      <c r="N1107" s="80">
        <v>7.5</v>
      </c>
      <c r="O1107" s="80" t="s">
        <v>392</v>
      </c>
      <c r="P1107" s="80" t="s">
        <v>1837</v>
      </c>
      <c r="Q1107" s="80" t="s">
        <v>636</v>
      </c>
      <c r="R1107" s="85">
        <f t="shared" si="221"/>
        <v>87780</v>
      </c>
      <c r="S1107" s="85">
        <f t="shared" si="222"/>
        <v>0</v>
      </c>
      <c r="T1107" s="85">
        <f t="shared" si="223"/>
        <v>87780</v>
      </c>
      <c r="U1107" s="80">
        <f t="shared" si="224"/>
        <v>6583.5</v>
      </c>
      <c r="V1107" s="85">
        <f t="shared" si="225"/>
        <v>94363.5</v>
      </c>
      <c r="W1107" s="81">
        <v>7.4999999999999997E-2</v>
      </c>
      <c r="X1107" s="85">
        <f t="shared" si="233"/>
        <v>6583.5</v>
      </c>
      <c r="Y1107" s="80">
        <v>2000</v>
      </c>
      <c r="Z1107" s="85">
        <f t="shared" si="231"/>
        <v>96363.5</v>
      </c>
      <c r="AA1107" s="80" t="str" cm="1">
        <f t="array" ref="AA1107">_xlfn.IFS(V1107&gt;=150000,"High Cost",V1107&gt;=0,"Normal Cost")</f>
        <v>Normal Cost</v>
      </c>
      <c r="AB1107" s="85">
        <f t="shared" si="226"/>
        <v>0</v>
      </c>
      <c r="AC1107" s="84">
        <f t="shared" si="227"/>
        <v>94363.5</v>
      </c>
      <c r="AD1107" s="80" t="str" cm="1">
        <f t="array" ref="AD1107">_xlfn.IFS(E1107&gt;=60,"Senior ",E1107&gt;=18,"Adult",E1107&gt;=0,"Child")</f>
        <v>Adult</v>
      </c>
      <c r="AE1107" s="80" t="str">
        <f t="shared" si="228"/>
        <v>July</v>
      </c>
      <c r="AF1107" s="80" t="str">
        <f t="shared" si="229"/>
        <v>01106</v>
      </c>
      <c r="AG1107" s="80" t="str">
        <f t="shared" si="230"/>
        <v>Chiamaka-Female</v>
      </c>
      <c r="AH1107" s="85">
        <f t="shared" si="232"/>
        <v>112153.55602395827</v>
      </c>
    </row>
    <row r="1108" spans="1:34" x14ac:dyDescent="0.3">
      <c r="A1108" s="83">
        <v>45847</v>
      </c>
      <c r="B1108" s="80" t="s">
        <v>2981</v>
      </c>
      <c r="C1108" s="80" t="s">
        <v>1871</v>
      </c>
      <c r="D1108" s="80" t="s">
        <v>1831</v>
      </c>
      <c r="E1108" s="80">
        <v>39</v>
      </c>
      <c r="F1108" s="80" t="s">
        <v>1864</v>
      </c>
      <c r="G1108" s="80" t="s">
        <v>1865</v>
      </c>
      <c r="H1108" s="80" t="s">
        <v>1842</v>
      </c>
      <c r="I1108" s="80" t="s">
        <v>1835</v>
      </c>
      <c r="J1108" s="80" t="s">
        <v>1836</v>
      </c>
      <c r="K1108" s="80">
        <v>4</v>
      </c>
      <c r="L1108" s="85">
        <v>28589</v>
      </c>
      <c r="M1108" s="80">
        <v>10</v>
      </c>
      <c r="N1108" s="80">
        <v>7.5</v>
      </c>
      <c r="O1108" s="80" t="s">
        <v>384</v>
      </c>
      <c r="P1108" s="80" t="s">
        <v>1844</v>
      </c>
      <c r="Q1108" s="80" t="s">
        <v>665</v>
      </c>
      <c r="R1108" s="85">
        <f t="shared" si="221"/>
        <v>114356</v>
      </c>
      <c r="S1108" s="85">
        <f t="shared" si="222"/>
        <v>11435.6</v>
      </c>
      <c r="T1108" s="85">
        <f t="shared" si="223"/>
        <v>102920.4</v>
      </c>
      <c r="U1108" s="80">
        <f t="shared" si="224"/>
        <v>7719.0299999999988</v>
      </c>
      <c r="V1108" s="85">
        <f t="shared" si="225"/>
        <v>110639.43</v>
      </c>
      <c r="W1108" s="81">
        <v>7.4999999999999997E-2</v>
      </c>
      <c r="X1108" s="85">
        <f t="shared" si="233"/>
        <v>7719.0299999999988</v>
      </c>
      <c r="Y1108" s="80">
        <v>2000</v>
      </c>
      <c r="Z1108" s="85">
        <f t="shared" si="231"/>
        <v>112639.43</v>
      </c>
      <c r="AA1108" s="80" t="str" cm="1">
        <f t="array" ref="AA1108">_xlfn.IFS(V1108&gt;=150000,"High Cost",V1108&gt;=0,"Normal Cost")</f>
        <v>Normal Cost</v>
      </c>
      <c r="AB1108" s="85">
        <f t="shared" si="226"/>
        <v>11063.942999999999</v>
      </c>
      <c r="AC1108" s="84">
        <f t="shared" si="227"/>
        <v>99575.486999999994</v>
      </c>
      <c r="AD1108" s="80" t="str" cm="1">
        <f t="array" ref="AD1108">_xlfn.IFS(E1108&gt;=60,"Senior ",E1108&gt;=18,"Adult",E1108&gt;=0,"Child")</f>
        <v>Adult</v>
      </c>
      <c r="AE1108" s="80" t="str">
        <f t="shared" si="228"/>
        <v>July</v>
      </c>
      <c r="AF1108" s="80" t="str">
        <f t="shared" si="229"/>
        <v>01107</v>
      </c>
      <c r="AG1108" s="80" t="str">
        <f t="shared" si="230"/>
        <v>Farouk-Female</v>
      </c>
      <c r="AH1108" s="85">
        <f t="shared" si="232"/>
        <v>112153.55602395827</v>
      </c>
    </row>
    <row r="1109" spans="1:34" x14ac:dyDescent="0.3">
      <c r="A1109" s="83">
        <v>45845</v>
      </c>
      <c r="B1109" s="80" t="s">
        <v>2982</v>
      </c>
      <c r="C1109" s="80" t="s">
        <v>106</v>
      </c>
      <c r="D1109" s="80" t="s">
        <v>1847</v>
      </c>
      <c r="E1109" s="80">
        <v>35</v>
      </c>
      <c r="F1109" s="80" t="s">
        <v>1840</v>
      </c>
      <c r="G1109" s="80" t="s">
        <v>1841</v>
      </c>
      <c r="H1109" s="80" t="s">
        <v>1842</v>
      </c>
      <c r="I1109" s="80" t="s">
        <v>1843</v>
      </c>
      <c r="J1109" s="80" t="s">
        <v>1848</v>
      </c>
      <c r="K1109" s="80">
        <v>3</v>
      </c>
      <c r="L1109" s="85">
        <v>51337</v>
      </c>
      <c r="M1109" s="80">
        <v>0</v>
      </c>
      <c r="N1109" s="80">
        <v>7.5</v>
      </c>
      <c r="O1109" s="80" t="s">
        <v>384</v>
      </c>
      <c r="P1109" s="80" t="s">
        <v>1844</v>
      </c>
      <c r="Q1109" s="80" t="s">
        <v>665</v>
      </c>
      <c r="R1109" s="85">
        <f t="shared" si="221"/>
        <v>154011</v>
      </c>
      <c r="S1109" s="85">
        <f t="shared" si="222"/>
        <v>0</v>
      </c>
      <c r="T1109" s="85">
        <f t="shared" si="223"/>
        <v>154011</v>
      </c>
      <c r="U1109" s="80">
        <f t="shared" si="224"/>
        <v>11550.824999999999</v>
      </c>
      <c r="V1109" s="85">
        <f t="shared" si="225"/>
        <v>165561.82500000001</v>
      </c>
      <c r="W1109" s="81">
        <v>7.4999999999999997E-2</v>
      </c>
      <c r="X1109" s="85">
        <f t="shared" si="233"/>
        <v>11550.824999999999</v>
      </c>
      <c r="Y1109" s="80">
        <v>2000</v>
      </c>
      <c r="Z1109" s="85">
        <f t="shared" si="231"/>
        <v>167561.82500000001</v>
      </c>
      <c r="AA1109" s="80" t="str" cm="1">
        <f t="array" ref="AA1109">_xlfn.IFS(V1109&gt;=150000,"High Cost",V1109&gt;=0,"Normal Cost")</f>
        <v>High Cost</v>
      </c>
      <c r="AB1109" s="85">
        <f t="shared" si="226"/>
        <v>16556.182500000003</v>
      </c>
      <c r="AC1109" s="84">
        <f t="shared" si="227"/>
        <v>149005.64250000002</v>
      </c>
      <c r="AD1109" s="80" t="str" cm="1">
        <f t="array" ref="AD1109">_xlfn.IFS(E1109&gt;=60,"Senior ",E1109&gt;=18,"Adult",E1109&gt;=0,"Child")</f>
        <v>Adult</v>
      </c>
      <c r="AE1109" s="80" t="str">
        <f t="shared" si="228"/>
        <v>July</v>
      </c>
      <c r="AF1109" s="80" t="str">
        <f t="shared" si="229"/>
        <v>01108</v>
      </c>
      <c r="AG1109" s="80" t="str">
        <f t="shared" si="230"/>
        <v>Aisha-Male</v>
      </c>
      <c r="AH1109" s="85">
        <f t="shared" si="232"/>
        <v>112153.55602395827</v>
      </c>
    </row>
    <row r="1110" spans="1:34" x14ac:dyDescent="0.3">
      <c r="A1110" s="83">
        <v>45858</v>
      </c>
      <c r="B1110" s="80" t="s">
        <v>2983</v>
      </c>
      <c r="C1110" s="80" t="s">
        <v>1871</v>
      </c>
      <c r="D1110" s="80" t="s">
        <v>1831</v>
      </c>
      <c r="E1110" s="80">
        <v>26</v>
      </c>
      <c r="F1110" s="80" t="s">
        <v>1855</v>
      </c>
      <c r="G1110" s="80" t="s">
        <v>1878</v>
      </c>
      <c r="H1110" s="80" t="s">
        <v>1857</v>
      </c>
      <c r="I1110" s="80" t="s">
        <v>1861</v>
      </c>
      <c r="J1110" s="80" t="s">
        <v>1848</v>
      </c>
      <c r="K1110" s="80">
        <v>1</v>
      </c>
      <c r="L1110" s="85">
        <v>59118</v>
      </c>
      <c r="M1110" s="80">
        <v>15</v>
      </c>
      <c r="N1110" s="80">
        <v>7.5</v>
      </c>
      <c r="O1110" s="80" t="s">
        <v>372</v>
      </c>
      <c r="P1110" s="80" t="s">
        <v>1837</v>
      </c>
      <c r="Q1110" s="80" t="s">
        <v>649</v>
      </c>
      <c r="R1110" s="85">
        <f t="shared" si="221"/>
        <v>59118</v>
      </c>
      <c r="S1110" s="85">
        <f t="shared" si="222"/>
        <v>8867.6999999999989</v>
      </c>
      <c r="T1110" s="85">
        <f t="shared" si="223"/>
        <v>50250.3</v>
      </c>
      <c r="U1110" s="80">
        <f t="shared" si="224"/>
        <v>3768.7725</v>
      </c>
      <c r="V1110" s="85">
        <f t="shared" si="225"/>
        <v>54019.072500000002</v>
      </c>
      <c r="W1110" s="81">
        <v>7.4999999999999997E-2</v>
      </c>
      <c r="X1110" s="85">
        <f t="shared" si="233"/>
        <v>3768.7725</v>
      </c>
      <c r="Y1110" s="80">
        <v>2000</v>
      </c>
      <c r="Z1110" s="85">
        <f t="shared" si="231"/>
        <v>56019.072500000002</v>
      </c>
      <c r="AA1110" s="80" t="str" cm="1">
        <f t="array" ref="AA1110">_xlfn.IFS(V1110&gt;=150000,"High Cost",V1110&gt;=0,"Normal Cost")</f>
        <v>Normal Cost</v>
      </c>
      <c r="AB1110" s="85">
        <f t="shared" si="226"/>
        <v>0</v>
      </c>
      <c r="AC1110" s="84">
        <f t="shared" si="227"/>
        <v>54019.072500000002</v>
      </c>
      <c r="AD1110" s="80" t="str" cm="1">
        <f t="array" ref="AD1110">_xlfn.IFS(E1110&gt;=60,"Senior ",E1110&gt;=18,"Adult",E1110&gt;=0,"Child")</f>
        <v>Adult</v>
      </c>
      <c r="AE1110" s="80" t="str">
        <f t="shared" si="228"/>
        <v>July</v>
      </c>
      <c r="AF1110" s="80" t="str">
        <f t="shared" si="229"/>
        <v>01109</v>
      </c>
      <c r="AG1110" s="80" t="str">
        <f t="shared" si="230"/>
        <v>Farouk-Female</v>
      </c>
      <c r="AH1110" s="85">
        <f t="shared" si="232"/>
        <v>112153.55602395827</v>
      </c>
    </row>
    <row r="1111" spans="1:34" x14ac:dyDescent="0.3">
      <c r="A1111" s="83">
        <v>45846</v>
      </c>
      <c r="B1111" s="80" t="s">
        <v>2984</v>
      </c>
      <c r="C1111" s="80" t="s">
        <v>1839</v>
      </c>
      <c r="D1111" s="80" t="s">
        <v>1831</v>
      </c>
      <c r="E1111" s="80">
        <v>24</v>
      </c>
      <c r="F1111" s="80" t="s">
        <v>1872</v>
      </c>
      <c r="G1111" s="80" t="s">
        <v>1886</v>
      </c>
      <c r="H1111" s="80" t="s">
        <v>1887</v>
      </c>
      <c r="I1111" s="80" t="s">
        <v>1866</v>
      </c>
      <c r="J1111" s="80" t="s">
        <v>1848</v>
      </c>
      <c r="K1111" s="80">
        <v>2</v>
      </c>
      <c r="L1111" s="85">
        <v>59686</v>
      </c>
      <c r="M1111" s="80">
        <v>0</v>
      </c>
      <c r="N1111" s="80">
        <v>7.5</v>
      </c>
      <c r="O1111" s="80" t="s">
        <v>384</v>
      </c>
      <c r="P1111" s="80" t="s">
        <v>1837</v>
      </c>
      <c r="Q1111" s="80" t="s">
        <v>643</v>
      </c>
      <c r="R1111" s="85">
        <f t="shared" si="221"/>
        <v>119372</v>
      </c>
      <c r="S1111" s="85">
        <f t="shared" si="222"/>
        <v>0</v>
      </c>
      <c r="T1111" s="85">
        <f t="shared" si="223"/>
        <v>119372</v>
      </c>
      <c r="U1111" s="80">
        <f t="shared" si="224"/>
        <v>8952.9</v>
      </c>
      <c r="V1111" s="85">
        <f t="shared" si="225"/>
        <v>128324.9</v>
      </c>
      <c r="W1111" s="81">
        <v>7.4999999999999997E-2</v>
      </c>
      <c r="X1111" s="85">
        <f t="shared" si="233"/>
        <v>8952.9</v>
      </c>
      <c r="Y1111" s="80">
        <v>2000</v>
      </c>
      <c r="Z1111" s="85">
        <f t="shared" si="231"/>
        <v>130324.9</v>
      </c>
      <c r="AA1111" s="80" t="str" cm="1">
        <f t="array" ref="AA1111">_xlfn.IFS(V1111&gt;=150000,"High Cost",V1111&gt;=0,"Normal Cost")</f>
        <v>Normal Cost</v>
      </c>
      <c r="AB1111" s="85">
        <f t="shared" si="226"/>
        <v>0</v>
      </c>
      <c r="AC1111" s="84">
        <f t="shared" si="227"/>
        <v>128324.9</v>
      </c>
      <c r="AD1111" s="80" t="str" cm="1">
        <f t="array" ref="AD1111">_xlfn.IFS(E1111&gt;=60,"Senior ",E1111&gt;=18,"Adult",E1111&gt;=0,"Child")</f>
        <v>Adult</v>
      </c>
      <c r="AE1111" s="80" t="str">
        <f t="shared" si="228"/>
        <v>July</v>
      </c>
      <c r="AF1111" s="80" t="str">
        <f t="shared" si="229"/>
        <v>01110</v>
      </c>
      <c r="AG1111" s="80" t="str">
        <f t="shared" si="230"/>
        <v>Bello-Female</v>
      </c>
      <c r="AH1111" s="85">
        <f t="shared" si="232"/>
        <v>112153.55602395827</v>
      </c>
    </row>
    <row r="1112" spans="1:34" x14ac:dyDescent="0.3">
      <c r="A1112" s="83">
        <v>45838</v>
      </c>
      <c r="B1112" s="80" t="s">
        <v>2985</v>
      </c>
      <c r="C1112" s="80" t="s">
        <v>1830</v>
      </c>
      <c r="D1112" s="80" t="s">
        <v>1831</v>
      </c>
      <c r="E1112" s="80">
        <v>12</v>
      </c>
      <c r="F1112" s="80" t="s">
        <v>1855</v>
      </c>
      <c r="G1112" s="80" t="s">
        <v>1878</v>
      </c>
      <c r="H1112" s="80" t="s">
        <v>1857</v>
      </c>
      <c r="I1112" s="80" t="s">
        <v>1851</v>
      </c>
      <c r="J1112" s="80" t="s">
        <v>1858</v>
      </c>
      <c r="K1112" s="80">
        <v>5</v>
      </c>
      <c r="L1112" s="85">
        <v>55336</v>
      </c>
      <c r="M1112" s="80">
        <v>0</v>
      </c>
      <c r="N1112" s="80">
        <v>7.5</v>
      </c>
      <c r="O1112" s="80" t="s">
        <v>372</v>
      </c>
      <c r="P1112" s="80" t="s">
        <v>1852</v>
      </c>
      <c r="Q1112" s="80" t="s">
        <v>649</v>
      </c>
      <c r="R1112" s="85">
        <f t="shared" si="221"/>
        <v>276680</v>
      </c>
      <c r="S1112" s="85">
        <f t="shared" si="222"/>
        <v>0</v>
      </c>
      <c r="T1112" s="85">
        <f t="shared" si="223"/>
        <v>276680</v>
      </c>
      <c r="U1112" s="80">
        <f t="shared" si="224"/>
        <v>20751</v>
      </c>
      <c r="V1112" s="85">
        <f t="shared" si="225"/>
        <v>297431</v>
      </c>
      <c r="W1112" s="81">
        <v>7.4999999999999997E-2</v>
      </c>
      <c r="X1112" s="85">
        <f t="shared" si="233"/>
        <v>20751</v>
      </c>
      <c r="Y1112" s="80">
        <v>2000</v>
      </c>
      <c r="Z1112" s="85">
        <f t="shared" si="231"/>
        <v>299431</v>
      </c>
      <c r="AA1112" s="80" t="str" cm="1">
        <f t="array" ref="AA1112">_xlfn.IFS(V1112&gt;=150000,"High Cost",V1112&gt;=0,"Normal Cost")</f>
        <v>High Cost</v>
      </c>
      <c r="AB1112" s="85">
        <f t="shared" si="226"/>
        <v>0</v>
      </c>
      <c r="AC1112" s="84">
        <f t="shared" si="227"/>
        <v>297431</v>
      </c>
      <c r="AD1112" s="80" t="str" cm="1">
        <f t="array" ref="AD1112">_xlfn.IFS(E1112&gt;=60,"Senior ",E1112&gt;=18,"Adult",E1112&gt;=0,"Child")</f>
        <v>Child</v>
      </c>
      <c r="AE1112" s="80" t="str">
        <f t="shared" si="228"/>
        <v>June</v>
      </c>
      <c r="AF1112" s="80" t="str">
        <f t="shared" si="229"/>
        <v>01111</v>
      </c>
      <c r="AG1112" s="80" t="str">
        <f t="shared" si="230"/>
        <v>Joy-Female</v>
      </c>
      <c r="AH1112" s="85">
        <f t="shared" si="232"/>
        <v>112153.55602395827</v>
      </c>
    </row>
    <row r="1113" spans="1:34" x14ac:dyDescent="0.3">
      <c r="A1113" s="83">
        <v>45849</v>
      </c>
      <c r="B1113" s="80" t="s">
        <v>2986</v>
      </c>
      <c r="C1113" s="80" t="s">
        <v>1846</v>
      </c>
      <c r="D1113" s="80" t="s">
        <v>1847</v>
      </c>
      <c r="E1113" s="80">
        <v>78</v>
      </c>
      <c r="F1113" s="80" t="s">
        <v>1832</v>
      </c>
      <c r="G1113" s="80" t="s">
        <v>1833</v>
      </c>
      <c r="H1113" s="80" t="s">
        <v>1834</v>
      </c>
      <c r="I1113" s="80" t="s">
        <v>1866</v>
      </c>
      <c r="J1113" s="80" t="s">
        <v>1858</v>
      </c>
      <c r="K1113" s="80">
        <v>5</v>
      </c>
      <c r="L1113" s="85">
        <v>49596</v>
      </c>
      <c r="M1113" s="80">
        <v>15</v>
      </c>
      <c r="N1113" s="80">
        <v>7.5</v>
      </c>
      <c r="O1113" s="80" t="s">
        <v>392</v>
      </c>
      <c r="P1113" s="80" t="s">
        <v>1844</v>
      </c>
      <c r="Q1113" s="80" t="s">
        <v>649</v>
      </c>
      <c r="R1113" s="85">
        <f t="shared" si="221"/>
        <v>247980</v>
      </c>
      <c r="S1113" s="85">
        <f t="shared" si="222"/>
        <v>37197</v>
      </c>
      <c r="T1113" s="85">
        <f t="shared" si="223"/>
        <v>210783</v>
      </c>
      <c r="U1113" s="80">
        <f t="shared" si="224"/>
        <v>15808.724999999999</v>
      </c>
      <c r="V1113" s="85">
        <f t="shared" si="225"/>
        <v>226591.72500000001</v>
      </c>
      <c r="W1113" s="81">
        <v>7.4999999999999997E-2</v>
      </c>
      <c r="X1113" s="85">
        <f t="shared" si="233"/>
        <v>15808.724999999999</v>
      </c>
      <c r="Y1113" s="80">
        <v>2000</v>
      </c>
      <c r="Z1113" s="85">
        <f t="shared" si="231"/>
        <v>228591.72500000001</v>
      </c>
      <c r="AA1113" s="80" t="str" cm="1">
        <f t="array" ref="AA1113">_xlfn.IFS(V1113&gt;=150000,"High Cost",V1113&gt;=0,"Normal Cost")</f>
        <v>High Cost</v>
      </c>
      <c r="AB1113" s="85">
        <f t="shared" si="226"/>
        <v>22659.172500000001</v>
      </c>
      <c r="AC1113" s="84">
        <f t="shared" si="227"/>
        <v>203932.55249999999</v>
      </c>
      <c r="AD1113" s="80" t="str" cm="1">
        <f t="array" ref="AD1113">_xlfn.IFS(E1113&gt;=60,"Senior ",E1113&gt;=18,"Adult",E1113&gt;=0,"Child")</f>
        <v xml:space="preserve">Senior </v>
      </c>
      <c r="AE1113" s="80" t="str">
        <f t="shared" si="228"/>
        <v>July</v>
      </c>
      <c r="AF1113" s="80" t="str">
        <f t="shared" si="229"/>
        <v>01112</v>
      </c>
      <c r="AG1113" s="80" t="str">
        <f t="shared" si="230"/>
        <v>Hauwa-Male</v>
      </c>
      <c r="AH1113" s="85">
        <f t="shared" si="232"/>
        <v>112153.55602395827</v>
      </c>
    </row>
    <row r="1114" spans="1:34" x14ac:dyDescent="0.3">
      <c r="A1114" s="83">
        <v>45843</v>
      </c>
      <c r="B1114" s="80" t="s">
        <v>2987</v>
      </c>
      <c r="C1114" s="80" t="s">
        <v>1884</v>
      </c>
      <c r="D1114" s="80" t="s">
        <v>1847</v>
      </c>
      <c r="E1114" s="80">
        <v>21</v>
      </c>
      <c r="F1114" s="80" t="s">
        <v>1872</v>
      </c>
      <c r="G1114" s="80" t="s">
        <v>1886</v>
      </c>
      <c r="H1114" s="80" t="s">
        <v>1887</v>
      </c>
      <c r="I1114" s="80" t="s">
        <v>1866</v>
      </c>
      <c r="J1114" s="80" t="s">
        <v>1848</v>
      </c>
      <c r="K1114" s="80">
        <v>4</v>
      </c>
      <c r="L1114" s="85">
        <v>52762</v>
      </c>
      <c r="M1114" s="80">
        <v>10</v>
      </c>
      <c r="N1114" s="80">
        <v>7.5</v>
      </c>
      <c r="O1114" s="80" t="s">
        <v>392</v>
      </c>
      <c r="P1114" s="80" t="s">
        <v>1837</v>
      </c>
      <c r="Q1114" s="80" t="s">
        <v>636</v>
      </c>
      <c r="R1114" s="85">
        <f t="shared" si="221"/>
        <v>211048</v>
      </c>
      <c r="S1114" s="85">
        <f t="shared" si="222"/>
        <v>21104.800000000003</v>
      </c>
      <c r="T1114" s="85">
        <f t="shared" si="223"/>
        <v>189943.2</v>
      </c>
      <c r="U1114" s="80">
        <f t="shared" si="224"/>
        <v>14245.74</v>
      </c>
      <c r="V1114" s="85">
        <f t="shared" si="225"/>
        <v>204188.94</v>
      </c>
      <c r="W1114" s="81">
        <v>7.4999999999999997E-2</v>
      </c>
      <c r="X1114" s="85">
        <f t="shared" si="233"/>
        <v>14245.74</v>
      </c>
      <c r="Y1114" s="80">
        <v>2000</v>
      </c>
      <c r="Z1114" s="85">
        <f t="shared" si="231"/>
        <v>206188.94</v>
      </c>
      <c r="AA1114" s="80" t="str" cm="1">
        <f t="array" ref="AA1114">_xlfn.IFS(V1114&gt;=150000,"High Cost",V1114&gt;=0,"Normal Cost")</f>
        <v>High Cost</v>
      </c>
      <c r="AB1114" s="85">
        <f t="shared" si="226"/>
        <v>0</v>
      </c>
      <c r="AC1114" s="84">
        <f t="shared" si="227"/>
        <v>204188.94</v>
      </c>
      <c r="AD1114" s="80" t="str" cm="1">
        <f t="array" ref="AD1114">_xlfn.IFS(E1114&gt;=60,"Senior ",E1114&gt;=18,"Adult",E1114&gt;=0,"Child")</f>
        <v>Adult</v>
      </c>
      <c r="AE1114" s="80" t="str">
        <f t="shared" si="228"/>
        <v>July</v>
      </c>
      <c r="AF1114" s="80" t="str">
        <f t="shared" si="229"/>
        <v>01113</v>
      </c>
      <c r="AG1114" s="80" t="str">
        <f t="shared" si="230"/>
        <v>Kabir-Male</v>
      </c>
      <c r="AH1114" s="85">
        <f t="shared" si="232"/>
        <v>112153.55602395827</v>
      </c>
    </row>
    <row r="1115" spans="1:34" x14ac:dyDescent="0.3">
      <c r="A1115" s="83">
        <v>45845</v>
      </c>
      <c r="B1115" s="80" t="s">
        <v>2988</v>
      </c>
      <c r="C1115" s="80" t="s">
        <v>1884</v>
      </c>
      <c r="D1115" s="80" t="s">
        <v>1831</v>
      </c>
      <c r="E1115" s="80">
        <v>22</v>
      </c>
      <c r="F1115" s="80" t="s">
        <v>1855</v>
      </c>
      <c r="G1115" s="80" t="s">
        <v>1856</v>
      </c>
      <c r="H1115" s="80" t="s">
        <v>1857</v>
      </c>
      <c r="I1115" s="80" t="s">
        <v>1843</v>
      </c>
      <c r="J1115" s="80" t="s">
        <v>1848</v>
      </c>
      <c r="K1115" s="80">
        <v>3</v>
      </c>
      <c r="L1115" s="85">
        <v>12506</v>
      </c>
      <c r="M1115" s="80">
        <v>0</v>
      </c>
      <c r="N1115" s="80">
        <v>7.5</v>
      </c>
      <c r="O1115" s="80" t="s">
        <v>384</v>
      </c>
      <c r="P1115" s="80" t="s">
        <v>1837</v>
      </c>
      <c r="Q1115" s="80" t="s">
        <v>665</v>
      </c>
      <c r="R1115" s="85">
        <f t="shared" si="221"/>
        <v>37518</v>
      </c>
      <c r="S1115" s="85">
        <f t="shared" si="222"/>
        <v>0</v>
      </c>
      <c r="T1115" s="85">
        <f t="shared" si="223"/>
        <v>37518</v>
      </c>
      <c r="U1115" s="80">
        <f t="shared" si="224"/>
        <v>2813.85</v>
      </c>
      <c r="V1115" s="85">
        <f t="shared" si="225"/>
        <v>40331.85</v>
      </c>
      <c r="W1115" s="81">
        <v>7.4999999999999997E-2</v>
      </c>
      <c r="X1115" s="85">
        <f t="shared" si="233"/>
        <v>2813.85</v>
      </c>
      <c r="Y1115" s="80">
        <v>2000</v>
      </c>
      <c r="Z1115" s="85">
        <f t="shared" si="231"/>
        <v>42331.85</v>
      </c>
      <c r="AA1115" s="80" t="str" cm="1">
        <f t="array" ref="AA1115">_xlfn.IFS(V1115&gt;=150000,"High Cost",V1115&gt;=0,"Normal Cost")</f>
        <v>Normal Cost</v>
      </c>
      <c r="AB1115" s="85">
        <f t="shared" si="226"/>
        <v>0</v>
      </c>
      <c r="AC1115" s="84">
        <f t="shared" si="227"/>
        <v>40331.85</v>
      </c>
      <c r="AD1115" s="80" t="str" cm="1">
        <f t="array" ref="AD1115">_xlfn.IFS(E1115&gt;=60,"Senior ",E1115&gt;=18,"Adult",E1115&gt;=0,"Child")</f>
        <v>Adult</v>
      </c>
      <c r="AE1115" s="80" t="str">
        <f t="shared" si="228"/>
        <v>July</v>
      </c>
      <c r="AF1115" s="80" t="str">
        <f t="shared" si="229"/>
        <v>01114</v>
      </c>
      <c r="AG1115" s="80" t="str">
        <f t="shared" si="230"/>
        <v>Kabir-Female</v>
      </c>
      <c r="AH1115" s="85">
        <f t="shared" si="232"/>
        <v>112153.55602395827</v>
      </c>
    </row>
    <row r="1116" spans="1:34" x14ac:dyDescent="0.3">
      <c r="A1116" s="83">
        <v>45834</v>
      </c>
      <c r="B1116" s="80" t="s">
        <v>2989</v>
      </c>
      <c r="C1116" s="80" t="s">
        <v>1839</v>
      </c>
      <c r="D1116" s="80" t="s">
        <v>1831</v>
      </c>
      <c r="E1116" s="80">
        <v>45</v>
      </c>
      <c r="F1116" s="80" t="s">
        <v>1855</v>
      </c>
      <c r="G1116" s="80" t="s">
        <v>1856</v>
      </c>
      <c r="H1116" s="80" t="s">
        <v>1857</v>
      </c>
      <c r="I1116" s="80" t="s">
        <v>1866</v>
      </c>
      <c r="J1116" s="80" t="s">
        <v>1858</v>
      </c>
      <c r="K1116" s="80">
        <v>2</v>
      </c>
      <c r="L1116" s="85">
        <v>46354</v>
      </c>
      <c r="M1116" s="80">
        <v>15</v>
      </c>
      <c r="N1116" s="80">
        <v>7.5</v>
      </c>
      <c r="O1116" s="80" t="s">
        <v>392</v>
      </c>
      <c r="P1116" s="80" t="s">
        <v>1837</v>
      </c>
      <c r="Q1116" s="80" t="s">
        <v>649</v>
      </c>
      <c r="R1116" s="85">
        <f t="shared" si="221"/>
        <v>92708</v>
      </c>
      <c r="S1116" s="85">
        <f t="shared" si="222"/>
        <v>13906.199999999999</v>
      </c>
      <c r="T1116" s="85">
        <f t="shared" si="223"/>
        <v>78801.8</v>
      </c>
      <c r="U1116" s="80">
        <f t="shared" si="224"/>
        <v>5910.1350000000002</v>
      </c>
      <c r="V1116" s="85">
        <f t="shared" si="225"/>
        <v>84711.934999999998</v>
      </c>
      <c r="W1116" s="81">
        <v>7.4999999999999997E-2</v>
      </c>
      <c r="X1116" s="85">
        <f t="shared" si="233"/>
        <v>5910.1350000000002</v>
      </c>
      <c r="Y1116" s="80">
        <v>2000</v>
      </c>
      <c r="Z1116" s="85">
        <f t="shared" si="231"/>
        <v>86711.934999999998</v>
      </c>
      <c r="AA1116" s="80" t="str" cm="1">
        <f t="array" ref="AA1116">_xlfn.IFS(V1116&gt;=150000,"High Cost",V1116&gt;=0,"Normal Cost")</f>
        <v>Normal Cost</v>
      </c>
      <c r="AB1116" s="85">
        <f t="shared" si="226"/>
        <v>0</v>
      </c>
      <c r="AC1116" s="84">
        <f t="shared" si="227"/>
        <v>84711.934999999998</v>
      </c>
      <c r="AD1116" s="80" t="str" cm="1">
        <f t="array" ref="AD1116">_xlfn.IFS(E1116&gt;=60,"Senior ",E1116&gt;=18,"Adult",E1116&gt;=0,"Child")</f>
        <v>Adult</v>
      </c>
      <c r="AE1116" s="80" t="str">
        <f t="shared" si="228"/>
        <v>June</v>
      </c>
      <c r="AF1116" s="80" t="str">
        <f t="shared" si="229"/>
        <v>01115</v>
      </c>
      <c r="AG1116" s="80" t="str">
        <f t="shared" si="230"/>
        <v>Bello-Female</v>
      </c>
      <c r="AH1116" s="85">
        <f t="shared" si="232"/>
        <v>112153.55602395827</v>
      </c>
    </row>
    <row r="1117" spans="1:34" x14ac:dyDescent="0.3">
      <c r="A1117" s="83">
        <v>45822</v>
      </c>
      <c r="B1117" s="80" t="s">
        <v>2990</v>
      </c>
      <c r="C1117" s="80" t="s">
        <v>1884</v>
      </c>
      <c r="D1117" s="80" t="s">
        <v>1831</v>
      </c>
      <c r="E1117" s="80">
        <v>66</v>
      </c>
      <c r="F1117" s="80" t="s">
        <v>1840</v>
      </c>
      <c r="G1117" s="80" t="s">
        <v>1890</v>
      </c>
      <c r="H1117" s="80" t="s">
        <v>1891</v>
      </c>
      <c r="I1117" s="80" t="s">
        <v>1835</v>
      </c>
      <c r="J1117" s="80" t="s">
        <v>1836</v>
      </c>
      <c r="K1117" s="80">
        <v>1</v>
      </c>
      <c r="L1117" s="85">
        <v>47693</v>
      </c>
      <c r="M1117" s="80">
        <v>10</v>
      </c>
      <c r="N1117" s="80">
        <v>7.5</v>
      </c>
      <c r="O1117" s="80" t="s">
        <v>384</v>
      </c>
      <c r="P1117" s="80" t="s">
        <v>1852</v>
      </c>
      <c r="Q1117" s="80" t="s">
        <v>636</v>
      </c>
      <c r="R1117" s="85">
        <f t="shared" si="221"/>
        <v>47693</v>
      </c>
      <c r="S1117" s="85">
        <f t="shared" si="222"/>
        <v>4769.3</v>
      </c>
      <c r="T1117" s="85">
        <f t="shared" si="223"/>
        <v>42923.7</v>
      </c>
      <c r="U1117" s="80">
        <f t="shared" si="224"/>
        <v>3219.2774999999997</v>
      </c>
      <c r="V1117" s="85">
        <f t="shared" si="225"/>
        <v>46142.977499999994</v>
      </c>
      <c r="W1117" s="81">
        <v>7.4999999999999997E-2</v>
      </c>
      <c r="X1117" s="85">
        <f t="shared" si="233"/>
        <v>3219.2774999999997</v>
      </c>
      <c r="Y1117" s="80">
        <v>2000</v>
      </c>
      <c r="Z1117" s="85">
        <f t="shared" si="231"/>
        <v>48142.977499999994</v>
      </c>
      <c r="AA1117" s="80" t="str" cm="1">
        <f t="array" ref="AA1117">_xlfn.IFS(V1117&gt;=150000,"High Cost",V1117&gt;=0,"Normal Cost")</f>
        <v>Normal Cost</v>
      </c>
      <c r="AB1117" s="85">
        <f t="shared" si="226"/>
        <v>0</v>
      </c>
      <c r="AC1117" s="84">
        <f t="shared" si="227"/>
        <v>46142.977499999994</v>
      </c>
      <c r="AD1117" s="80" t="str" cm="1">
        <f t="array" ref="AD1117">_xlfn.IFS(E1117&gt;=60,"Senior ",E1117&gt;=18,"Adult",E1117&gt;=0,"Child")</f>
        <v xml:space="preserve">Senior </v>
      </c>
      <c r="AE1117" s="80" t="str">
        <f t="shared" si="228"/>
        <v>June</v>
      </c>
      <c r="AF1117" s="80" t="str">
        <f t="shared" si="229"/>
        <v>01116</v>
      </c>
      <c r="AG1117" s="80" t="str">
        <f t="shared" si="230"/>
        <v>Kabir-Female</v>
      </c>
      <c r="AH1117" s="85">
        <f t="shared" si="232"/>
        <v>112153.55602395827</v>
      </c>
    </row>
    <row r="1118" spans="1:34" x14ac:dyDescent="0.3">
      <c r="A1118" s="83">
        <v>45862</v>
      </c>
      <c r="B1118" s="80" t="s">
        <v>2991</v>
      </c>
      <c r="C1118" s="80" t="s">
        <v>1882</v>
      </c>
      <c r="D1118" s="80" t="s">
        <v>1847</v>
      </c>
      <c r="E1118" s="80">
        <v>74</v>
      </c>
      <c r="F1118" s="80" t="s">
        <v>1872</v>
      </c>
      <c r="G1118" s="80" t="s">
        <v>1886</v>
      </c>
      <c r="H1118" s="80" t="s">
        <v>1887</v>
      </c>
      <c r="I1118" s="80" t="s">
        <v>1851</v>
      </c>
      <c r="J1118" s="80" t="s">
        <v>1848</v>
      </c>
      <c r="K1118" s="80">
        <v>4</v>
      </c>
      <c r="L1118" s="85">
        <v>5278</v>
      </c>
      <c r="M1118" s="80">
        <v>5</v>
      </c>
      <c r="N1118" s="80">
        <v>7.5</v>
      </c>
      <c r="O1118" s="80" t="s">
        <v>392</v>
      </c>
      <c r="P1118" s="80" t="s">
        <v>1844</v>
      </c>
      <c r="Q1118" s="80" t="s">
        <v>665</v>
      </c>
      <c r="R1118" s="85">
        <f t="shared" si="221"/>
        <v>21112</v>
      </c>
      <c r="S1118" s="85">
        <f t="shared" si="222"/>
        <v>1055.6000000000001</v>
      </c>
      <c r="T1118" s="85">
        <f t="shared" si="223"/>
        <v>20056.400000000001</v>
      </c>
      <c r="U1118" s="80">
        <f t="shared" si="224"/>
        <v>1504.23</v>
      </c>
      <c r="V1118" s="85">
        <f t="shared" si="225"/>
        <v>21560.63</v>
      </c>
      <c r="W1118" s="81">
        <v>7.4999999999999997E-2</v>
      </c>
      <c r="X1118" s="85">
        <f t="shared" si="233"/>
        <v>1504.23</v>
      </c>
      <c r="Y1118" s="80">
        <v>2000</v>
      </c>
      <c r="Z1118" s="85">
        <f t="shared" si="231"/>
        <v>23560.63</v>
      </c>
      <c r="AA1118" s="80" t="str" cm="1">
        <f t="array" ref="AA1118">_xlfn.IFS(V1118&gt;=150000,"High Cost",V1118&gt;=0,"Normal Cost")</f>
        <v>Normal Cost</v>
      </c>
      <c r="AB1118" s="85">
        <f t="shared" si="226"/>
        <v>2156.0630000000001</v>
      </c>
      <c r="AC1118" s="84">
        <f t="shared" si="227"/>
        <v>19404.567000000003</v>
      </c>
      <c r="AD1118" s="80" t="str" cm="1">
        <f t="array" ref="AD1118">_xlfn.IFS(E1118&gt;=60,"Senior ",E1118&gt;=18,"Adult",E1118&gt;=0,"Child")</f>
        <v xml:space="preserve">Senior </v>
      </c>
      <c r="AE1118" s="80" t="str">
        <f t="shared" si="228"/>
        <v>July</v>
      </c>
      <c r="AF1118" s="80" t="str">
        <f t="shared" si="229"/>
        <v>01117</v>
      </c>
      <c r="AG1118" s="80" t="str">
        <f t="shared" si="230"/>
        <v>Ifeanyi-Male</v>
      </c>
      <c r="AH1118" s="85">
        <f t="shared" si="232"/>
        <v>112153.55602395827</v>
      </c>
    </row>
    <row r="1119" spans="1:34" x14ac:dyDescent="0.3">
      <c r="A1119" s="83">
        <v>45858</v>
      </c>
      <c r="B1119" s="80" t="s">
        <v>2992</v>
      </c>
      <c r="C1119" s="80" t="s">
        <v>1871</v>
      </c>
      <c r="D1119" s="80" t="s">
        <v>1847</v>
      </c>
      <c r="E1119" s="80">
        <v>76</v>
      </c>
      <c r="F1119" s="80" t="s">
        <v>1840</v>
      </c>
      <c r="G1119" s="80" t="s">
        <v>1890</v>
      </c>
      <c r="H1119" s="80" t="s">
        <v>1891</v>
      </c>
      <c r="I1119" s="80" t="s">
        <v>1835</v>
      </c>
      <c r="J1119" s="80" t="s">
        <v>1848</v>
      </c>
      <c r="K1119" s="80">
        <v>1</v>
      </c>
      <c r="L1119" s="85">
        <v>18499</v>
      </c>
      <c r="M1119" s="80">
        <v>15</v>
      </c>
      <c r="N1119" s="80">
        <v>7.5</v>
      </c>
      <c r="O1119" s="80" t="s">
        <v>372</v>
      </c>
      <c r="P1119" s="80" t="s">
        <v>1852</v>
      </c>
      <c r="Q1119" s="80" t="s">
        <v>649</v>
      </c>
      <c r="R1119" s="85">
        <f t="shared" si="221"/>
        <v>18499</v>
      </c>
      <c r="S1119" s="85">
        <f t="shared" si="222"/>
        <v>2774.85</v>
      </c>
      <c r="T1119" s="85">
        <f t="shared" si="223"/>
        <v>15724.15</v>
      </c>
      <c r="U1119" s="80">
        <f t="shared" si="224"/>
        <v>1179.31125</v>
      </c>
      <c r="V1119" s="85">
        <f t="shared" si="225"/>
        <v>16903.46125</v>
      </c>
      <c r="W1119" s="81">
        <v>7.4999999999999997E-2</v>
      </c>
      <c r="X1119" s="85">
        <f t="shared" si="233"/>
        <v>1179.31125</v>
      </c>
      <c r="Y1119" s="80">
        <v>2000</v>
      </c>
      <c r="Z1119" s="85">
        <f t="shared" si="231"/>
        <v>18903.46125</v>
      </c>
      <c r="AA1119" s="80" t="str" cm="1">
        <f t="array" ref="AA1119">_xlfn.IFS(V1119&gt;=150000,"High Cost",V1119&gt;=0,"Normal Cost")</f>
        <v>Normal Cost</v>
      </c>
      <c r="AB1119" s="85">
        <f t="shared" si="226"/>
        <v>0</v>
      </c>
      <c r="AC1119" s="84">
        <f t="shared" si="227"/>
        <v>16903.46125</v>
      </c>
      <c r="AD1119" s="80" t="str" cm="1">
        <f t="array" ref="AD1119">_xlfn.IFS(E1119&gt;=60,"Senior ",E1119&gt;=18,"Adult",E1119&gt;=0,"Child")</f>
        <v xml:space="preserve">Senior </v>
      </c>
      <c r="AE1119" s="80" t="str">
        <f t="shared" si="228"/>
        <v>July</v>
      </c>
      <c r="AF1119" s="80" t="str">
        <f t="shared" si="229"/>
        <v>01118</v>
      </c>
      <c r="AG1119" s="80" t="str">
        <f t="shared" si="230"/>
        <v>Farouk-Male</v>
      </c>
      <c r="AH1119" s="85">
        <f t="shared" si="232"/>
        <v>112153.55602395827</v>
      </c>
    </row>
    <row r="1120" spans="1:34" x14ac:dyDescent="0.3">
      <c r="A1120" s="83">
        <v>45868</v>
      </c>
      <c r="B1120" s="80" t="s">
        <v>2993</v>
      </c>
      <c r="C1120" s="80" t="s">
        <v>1863</v>
      </c>
      <c r="D1120" s="80" t="s">
        <v>1831</v>
      </c>
      <c r="E1120" s="80">
        <v>79</v>
      </c>
      <c r="F1120" s="80" t="s">
        <v>1872</v>
      </c>
      <c r="G1120" s="80" t="s">
        <v>1873</v>
      </c>
      <c r="H1120" s="80" t="s">
        <v>1874</v>
      </c>
      <c r="I1120" s="80" t="s">
        <v>1866</v>
      </c>
      <c r="J1120" s="80" t="s">
        <v>1848</v>
      </c>
      <c r="K1120" s="80">
        <v>1</v>
      </c>
      <c r="L1120" s="85">
        <v>59672</v>
      </c>
      <c r="M1120" s="80">
        <v>10</v>
      </c>
      <c r="N1120" s="80">
        <v>7.5</v>
      </c>
      <c r="O1120" s="80" t="s">
        <v>372</v>
      </c>
      <c r="P1120" s="80" t="s">
        <v>1852</v>
      </c>
      <c r="Q1120" s="80" t="s">
        <v>636</v>
      </c>
      <c r="R1120" s="85">
        <f t="shared" si="221"/>
        <v>59672</v>
      </c>
      <c r="S1120" s="85">
        <f t="shared" si="222"/>
        <v>5967.2000000000007</v>
      </c>
      <c r="T1120" s="85">
        <f t="shared" si="223"/>
        <v>53704.800000000003</v>
      </c>
      <c r="U1120" s="80">
        <f t="shared" si="224"/>
        <v>4027.86</v>
      </c>
      <c r="V1120" s="85">
        <f t="shared" si="225"/>
        <v>57732.66</v>
      </c>
      <c r="W1120" s="81">
        <v>7.4999999999999997E-2</v>
      </c>
      <c r="X1120" s="85">
        <f t="shared" si="233"/>
        <v>4027.86</v>
      </c>
      <c r="Y1120" s="80">
        <v>2000</v>
      </c>
      <c r="Z1120" s="85">
        <f t="shared" si="231"/>
        <v>59732.66</v>
      </c>
      <c r="AA1120" s="80" t="str" cm="1">
        <f t="array" ref="AA1120">_xlfn.IFS(V1120&gt;=150000,"High Cost",V1120&gt;=0,"Normal Cost")</f>
        <v>Normal Cost</v>
      </c>
      <c r="AB1120" s="85">
        <f t="shared" si="226"/>
        <v>0</v>
      </c>
      <c r="AC1120" s="84">
        <f t="shared" si="227"/>
        <v>57732.66</v>
      </c>
      <c r="AD1120" s="80" t="str" cm="1">
        <f t="array" ref="AD1120">_xlfn.IFS(E1120&gt;=60,"Senior ",E1120&gt;=18,"Adult",E1120&gt;=0,"Child")</f>
        <v xml:space="preserve">Senior </v>
      </c>
      <c r="AE1120" s="80" t="str">
        <f t="shared" si="228"/>
        <v>July</v>
      </c>
      <c r="AF1120" s="80" t="str">
        <f t="shared" si="229"/>
        <v>01119</v>
      </c>
      <c r="AG1120" s="80" t="str">
        <f t="shared" si="230"/>
        <v>Esther-Female</v>
      </c>
      <c r="AH1120" s="85">
        <f t="shared" si="232"/>
        <v>112153.55602395827</v>
      </c>
    </row>
    <row r="1121" spans="1:34" x14ac:dyDescent="0.3">
      <c r="A1121" s="83">
        <v>45840</v>
      </c>
      <c r="B1121" s="80" t="s">
        <v>2994</v>
      </c>
      <c r="C1121" s="80" t="s">
        <v>1846</v>
      </c>
      <c r="D1121" s="80" t="s">
        <v>1831</v>
      </c>
      <c r="E1121" s="80">
        <v>75</v>
      </c>
      <c r="F1121" s="80" t="s">
        <v>1855</v>
      </c>
      <c r="G1121" s="80" t="s">
        <v>1856</v>
      </c>
      <c r="H1121" s="80" t="s">
        <v>1857</v>
      </c>
      <c r="I1121" s="80" t="s">
        <v>1843</v>
      </c>
      <c r="J1121" s="80" t="s">
        <v>1848</v>
      </c>
      <c r="K1121" s="80">
        <v>2</v>
      </c>
      <c r="L1121" s="85">
        <v>56057</v>
      </c>
      <c r="M1121" s="80">
        <v>10</v>
      </c>
      <c r="N1121" s="80">
        <v>7.5</v>
      </c>
      <c r="O1121" s="80" t="s">
        <v>392</v>
      </c>
      <c r="P1121" s="80" t="s">
        <v>1852</v>
      </c>
      <c r="Q1121" s="80" t="s">
        <v>649</v>
      </c>
      <c r="R1121" s="85">
        <f t="shared" si="221"/>
        <v>112114</v>
      </c>
      <c r="S1121" s="85">
        <f t="shared" si="222"/>
        <v>11211.400000000001</v>
      </c>
      <c r="T1121" s="85">
        <f t="shared" si="223"/>
        <v>100902.6</v>
      </c>
      <c r="U1121" s="80">
        <f t="shared" si="224"/>
        <v>7567.6949999999997</v>
      </c>
      <c r="V1121" s="85">
        <f t="shared" si="225"/>
        <v>108470.29500000001</v>
      </c>
      <c r="W1121" s="81">
        <v>7.4999999999999997E-2</v>
      </c>
      <c r="X1121" s="85">
        <f t="shared" si="233"/>
        <v>7567.6949999999997</v>
      </c>
      <c r="Y1121" s="80">
        <v>2000</v>
      </c>
      <c r="Z1121" s="85">
        <f t="shared" si="231"/>
        <v>110470.29500000001</v>
      </c>
      <c r="AA1121" s="80" t="str" cm="1">
        <f t="array" ref="AA1121">_xlfn.IFS(V1121&gt;=150000,"High Cost",V1121&gt;=0,"Normal Cost")</f>
        <v>Normal Cost</v>
      </c>
      <c r="AB1121" s="85">
        <f t="shared" si="226"/>
        <v>0</v>
      </c>
      <c r="AC1121" s="84">
        <f t="shared" si="227"/>
        <v>108470.29500000001</v>
      </c>
      <c r="AD1121" s="80" t="str" cm="1">
        <f t="array" ref="AD1121">_xlfn.IFS(E1121&gt;=60,"Senior ",E1121&gt;=18,"Adult",E1121&gt;=0,"Child")</f>
        <v xml:space="preserve">Senior </v>
      </c>
      <c r="AE1121" s="80" t="str">
        <f t="shared" si="228"/>
        <v>July</v>
      </c>
      <c r="AF1121" s="80" t="str">
        <f t="shared" si="229"/>
        <v>01120</v>
      </c>
      <c r="AG1121" s="80" t="str">
        <f t="shared" si="230"/>
        <v>Hauwa-Female</v>
      </c>
      <c r="AH1121" s="85">
        <f t="shared" si="232"/>
        <v>112153.55602395827</v>
      </c>
    </row>
    <row r="1122" spans="1:34" x14ac:dyDescent="0.3">
      <c r="A1122" s="83">
        <v>45827</v>
      </c>
      <c r="B1122" s="80" t="s">
        <v>2995</v>
      </c>
      <c r="C1122" s="80" t="s">
        <v>1880</v>
      </c>
      <c r="D1122" s="80" t="s">
        <v>1831</v>
      </c>
      <c r="E1122" s="80">
        <v>5</v>
      </c>
      <c r="F1122" s="80" t="s">
        <v>1872</v>
      </c>
      <c r="G1122" s="80" t="s">
        <v>1886</v>
      </c>
      <c r="H1122" s="80" t="s">
        <v>1887</v>
      </c>
      <c r="I1122" s="80" t="s">
        <v>1866</v>
      </c>
      <c r="J1122" s="80" t="s">
        <v>1836</v>
      </c>
      <c r="K1122" s="80">
        <v>4</v>
      </c>
      <c r="L1122" s="85">
        <v>71562</v>
      </c>
      <c r="M1122" s="80">
        <v>15</v>
      </c>
      <c r="N1122" s="80">
        <v>7.5</v>
      </c>
      <c r="O1122" s="80" t="s">
        <v>372</v>
      </c>
      <c r="P1122" s="80" t="s">
        <v>1837</v>
      </c>
      <c r="Q1122" s="80" t="s">
        <v>665</v>
      </c>
      <c r="R1122" s="85">
        <f t="shared" si="221"/>
        <v>286248</v>
      </c>
      <c r="S1122" s="85">
        <f t="shared" si="222"/>
        <v>42937.2</v>
      </c>
      <c r="T1122" s="85">
        <f t="shared" si="223"/>
        <v>243310.8</v>
      </c>
      <c r="U1122" s="80">
        <f t="shared" si="224"/>
        <v>18248.309999999998</v>
      </c>
      <c r="V1122" s="85">
        <f t="shared" si="225"/>
        <v>261559.11</v>
      </c>
      <c r="W1122" s="81">
        <v>7.4999999999999997E-2</v>
      </c>
      <c r="X1122" s="85">
        <f t="shared" si="233"/>
        <v>18248.309999999998</v>
      </c>
      <c r="Y1122" s="80">
        <v>2000</v>
      </c>
      <c r="Z1122" s="85">
        <f t="shared" si="231"/>
        <v>263559.11</v>
      </c>
      <c r="AA1122" s="80" t="str" cm="1">
        <f t="array" ref="AA1122">_xlfn.IFS(V1122&gt;=150000,"High Cost",V1122&gt;=0,"Normal Cost")</f>
        <v>High Cost</v>
      </c>
      <c r="AB1122" s="85">
        <f t="shared" si="226"/>
        <v>0</v>
      </c>
      <c r="AC1122" s="84">
        <f t="shared" si="227"/>
        <v>261559.11</v>
      </c>
      <c r="AD1122" s="80" t="str" cm="1">
        <f t="array" ref="AD1122">_xlfn.IFS(E1122&gt;=60,"Senior ",E1122&gt;=18,"Adult",E1122&gt;=0,"Child")</f>
        <v>Child</v>
      </c>
      <c r="AE1122" s="80" t="str">
        <f t="shared" si="228"/>
        <v>June</v>
      </c>
      <c r="AF1122" s="80" t="str">
        <f t="shared" si="229"/>
        <v>01121</v>
      </c>
      <c r="AG1122" s="80" t="str">
        <f t="shared" si="230"/>
        <v>Daniel-Female</v>
      </c>
      <c r="AH1122" s="85">
        <f t="shared" si="232"/>
        <v>112153.55602395827</v>
      </c>
    </row>
    <row r="1123" spans="1:34" x14ac:dyDescent="0.3">
      <c r="A1123" s="83">
        <v>45820</v>
      </c>
      <c r="B1123" s="80" t="s">
        <v>2996</v>
      </c>
      <c r="C1123" s="80" t="s">
        <v>1880</v>
      </c>
      <c r="D1123" s="80" t="s">
        <v>1847</v>
      </c>
      <c r="E1123" s="80">
        <v>59</v>
      </c>
      <c r="F1123" s="80" t="s">
        <v>1872</v>
      </c>
      <c r="G1123" s="80" t="s">
        <v>1886</v>
      </c>
      <c r="H1123" s="80" t="s">
        <v>1887</v>
      </c>
      <c r="I1123" s="80" t="s">
        <v>1835</v>
      </c>
      <c r="J1123" s="80" t="s">
        <v>1848</v>
      </c>
      <c r="K1123" s="80">
        <v>5</v>
      </c>
      <c r="L1123" s="85">
        <v>70452</v>
      </c>
      <c r="M1123" s="80">
        <v>5</v>
      </c>
      <c r="N1123" s="80">
        <v>7.5</v>
      </c>
      <c r="O1123" s="80" t="s">
        <v>384</v>
      </c>
      <c r="P1123" s="80" t="s">
        <v>1837</v>
      </c>
      <c r="Q1123" s="80" t="s">
        <v>643</v>
      </c>
      <c r="R1123" s="85">
        <f t="shared" si="221"/>
        <v>352260</v>
      </c>
      <c r="S1123" s="85">
        <f t="shared" si="222"/>
        <v>17613</v>
      </c>
      <c r="T1123" s="85">
        <f t="shared" si="223"/>
        <v>334647</v>
      </c>
      <c r="U1123" s="80">
        <f t="shared" si="224"/>
        <v>25098.524999999998</v>
      </c>
      <c r="V1123" s="85">
        <f t="shared" si="225"/>
        <v>359745.52500000002</v>
      </c>
      <c r="W1123" s="81">
        <v>7.4999999999999997E-2</v>
      </c>
      <c r="X1123" s="85">
        <f t="shared" si="233"/>
        <v>25098.524999999998</v>
      </c>
      <c r="Y1123" s="80">
        <v>2000</v>
      </c>
      <c r="Z1123" s="85">
        <f t="shared" si="231"/>
        <v>361745.52500000002</v>
      </c>
      <c r="AA1123" s="80" t="str" cm="1">
        <f t="array" ref="AA1123">_xlfn.IFS(V1123&gt;=150000,"High Cost",V1123&gt;=0,"Normal Cost")</f>
        <v>High Cost</v>
      </c>
      <c r="AB1123" s="85">
        <f t="shared" si="226"/>
        <v>0</v>
      </c>
      <c r="AC1123" s="84">
        <f t="shared" si="227"/>
        <v>359745.52500000002</v>
      </c>
      <c r="AD1123" s="80" t="str" cm="1">
        <f t="array" ref="AD1123">_xlfn.IFS(E1123&gt;=60,"Senior ",E1123&gt;=18,"Adult",E1123&gt;=0,"Child")</f>
        <v>Adult</v>
      </c>
      <c r="AE1123" s="80" t="str">
        <f t="shared" si="228"/>
        <v>June</v>
      </c>
      <c r="AF1123" s="80" t="str">
        <f t="shared" si="229"/>
        <v>01122</v>
      </c>
      <c r="AG1123" s="80" t="str">
        <f t="shared" si="230"/>
        <v>Daniel-Male</v>
      </c>
      <c r="AH1123" s="85">
        <f t="shared" si="232"/>
        <v>112153.55602395827</v>
      </c>
    </row>
    <row r="1124" spans="1:34" x14ac:dyDescent="0.3">
      <c r="A1124" s="83">
        <v>45819</v>
      </c>
      <c r="B1124" s="80" t="s">
        <v>2997</v>
      </c>
      <c r="C1124" s="80" t="s">
        <v>1846</v>
      </c>
      <c r="D1124" s="80" t="s">
        <v>1847</v>
      </c>
      <c r="E1124" s="80">
        <v>73</v>
      </c>
      <c r="F1124" s="80" t="s">
        <v>1840</v>
      </c>
      <c r="G1124" s="80" t="s">
        <v>1841</v>
      </c>
      <c r="H1124" s="80" t="s">
        <v>1842</v>
      </c>
      <c r="I1124" s="80" t="s">
        <v>1835</v>
      </c>
      <c r="J1124" s="80" t="s">
        <v>1858</v>
      </c>
      <c r="K1124" s="80">
        <v>2</v>
      </c>
      <c r="L1124" s="85">
        <v>71503</v>
      </c>
      <c r="M1124" s="80">
        <v>0</v>
      </c>
      <c r="N1124" s="80">
        <v>7.5</v>
      </c>
      <c r="O1124" s="80" t="s">
        <v>372</v>
      </c>
      <c r="P1124" s="80" t="s">
        <v>1837</v>
      </c>
      <c r="Q1124" s="80" t="s">
        <v>665</v>
      </c>
      <c r="R1124" s="85">
        <f t="shared" si="221"/>
        <v>143006</v>
      </c>
      <c r="S1124" s="85">
        <f t="shared" si="222"/>
        <v>0</v>
      </c>
      <c r="T1124" s="85">
        <f t="shared" si="223"/>
        <v>143006</v>
      </c>
      <c r="U1124" s="80">
        <f t="shared" si="224"/>
        <v>10725.449999999999</v>
      </c>
      <c r="V1124" s="85">
        <f t="shared" si="225"/>
        <v>153731.45000000001</v>
      </c>
      <c r="W1124" s="81">
        <v>7.4999999999999997E-2</v>
      </c>
      <c r="X1124" s="85">
        <f t="shared" si="233"/>
        <v>10725.449999999999</v>
      </c>
      <c r="Y1124" s="80">
        <v>2000</v>
      </c>
      <c r="Z1124" s="85">
        <f t="shared" si="231"/>
        <v>155731.45000000001</v>
      </c>
      <c r="AA1124" s="80" t="str" cm="1">
        <f t="array" ref="AA1124">_xlfn.IFS(V1124&gt;=150000,"High Cost",V1124&gt;=0,"Normal Cost")</f>
        <v>High Cost</v>
      </c>
      <c r="AB1124" s="85">
        <f t="shared" si="226"/>
        <v>0</v>
      </c>
      <c r="AC1124" s="84">
        <f t="shared" si="227"/>
        <v>153731.45000000001</v>
      </c>
      <c r="AD1124" s="80" t="str" cm="1">
        <f t="array" ref="AD1124">_xlfn.IFS(E1124&gt;=60,"Senior ",E1124&gt;=18,"Adult",E1124&gt;=0,"Child")</f>
        <v xml:space="preserve">Senior </v>
      </c>
      <c r="AE1124" s="80" t="str">
        <f t="shared" si="228"/>
        <v>June</v>
      </c>
      <c r="AF1124" s="80" t="str">
        <f t="shared" si="229"/>
        <v>01123</v>
      </c>
      <c r="AG1124" s="80" t="str">
        <f t="shared" si="230"/>
        <v>Hauwa-Male</v>
      </c>
      <c r="AH1124" s="85">
        <f t="shared" si="232"/>
        <v>112153.55602395827</v>
      </c>
    </row>
    <row r="1125" spans="1:34" x14ac:dyDescent="0.3">
      <c r="A1125" s="83">
        <v>45855</v>
      </c>
      <c r="B1125" s="80" t="s">
        <v>2998</v>
      </c>
      <c r="C1125" s="80" t="s">
        <v>106</v>
      </c>
      <c r="D1125" s="80" t="s">
        <v>1847</v>
      </c>
      <c r="E1125" s="80">
        <v>40</v>
      </c>
      <c r="F1125" s="80" t="s">
        <v>1840</v>
      </c>
      <c r="G1125" s="80" t="s">
        <v>1841</v>
      </c>
      <c r="H1125" s="80" t="s">
        <v>1842</v>
      </c>
      <c r="I1125" s="80" t="s">
        <v>1866</v>
      </c>
      <c r="J1125" s="80" t="s">
        <v>1836</v>
      </c>
      <c r="K1125" s="80">
        <v>2</v>
      </c>
      <c r="L1125" s="85">
        <v>16933</v>
      </c>
      <c r="M1125" s="80">
        <v>15</v>
      </c>
      <c r="N1125" s="80">
        <v>7.5</v>
      </c>
      <c r="O1125" s="80" t="s">
        <v>384</v>
      </c>
      <c r="P1125" s="80" t="s">
        <v>1852</v>
      </c>
      <c r="Q1125" s="80" t="s">
        <v>636</v>
      </c>
      <c r="R1125" s="85">
        <f t="shared" si="221"/>
        <v>33866</v>
      </c>
      <c r="S1125" s="85">
        <f t="shared" si="222"/>
        <v>5079.8999999999996</v>
      </c>
      <c r="T1125" s="85">
        <f t="shared" si="223"/>
        <v>28786.1</v>
      </c>
      <c r="U1125" s="80">
        <f t="shared" si="224"/>
        <v>2158.9575</v>
      </c>
      <c r="V1125" s="85">
        <f t="shared" si="225"/>
        <v>30945.057499999999</v>
      </c>
      <c r="W1125" s="81">
        <v>7.4999999999999997E-2</v>
      </c>
      <c r="X1125" s="85">
        <f t="shared" si="233"/>
        <v>2158.9575</v>
      </c>
      <c r="Y1125" s="80">
        <v>2000</v>
      </c>
      <c r="Z1125" s="85">
        <f t="shared" si="231"/>
        <v>32945.057499999995</v>
      </c>
      <c r="AA1125" s="80" t="str" cm="1">
        <f t="array" ref="AA1125">_xlfn.IFS(V1125&gt;=150000,"High Cost",V1125&gt;=0,"Normal Cost")</f>
        <v>Normal Cost</v>
      </c>
      <c r="AB1125" s="85">
        <f t="shared" si="226"/>
        <v>0</v>
      </c>
      <c r="AC1125" s="84">
        <f t="shared" si="227"/>
        <v>30945.057499999999</v>
      </c>
      <c r="AD1125" s="80" t="str" cm="1">
        <f t="array" ref="AD1125">_xlfn.IFS(E1125&gt;=60,"Senior ",E1125&gt;=18,"Adult",E1125&gt;=0,"Child")</f>
        <v>Adult</v>
      </c>
      <c r="AE1125" s="80" t="str">
        <f t="shared" si="228"/>
        <v>July</v>
      </c>
      <c r="AF1125" s="80" t="str">
        <f t="shared" si="229"/>
        <v>01124</v>
      </c>
      <c r="AG1125" s="80" t="str">
        <f t="shared" si="230"/>
        <v>Aisha-Male</v>
      </c>
      <c r="AH1125" s="85">
        <f t="shared" si="232"/>
        <v>112153.55602395827</v>
      </c>
    </row>
    <row r="1126" spans="1:34" x14ac:dyDescent="0.3">
      <c r="A1126" s="83">
        <v>45823</v>
      </c>
      <c r="B1126" s="80" t="s">
        <v>2999</v>
      </c>
      <c r="C1126" s="80" t="s">
        <v>1863</v>
      </c>
      <c r="D1126" s="80" t="s">
        <v>1831</v>
      </c>
      <c r="E1126" s="80">
        <v>10</v>
      </c>
      <c r="F1126" s="80" t="s">
        <v>1840</v>
      </c>
      <c r="G1126" s="80" t="s">
        <v>1890</v>
      </c>
      <c r="H1126" s="80" t="s">
        <v>1891</v>
      </c>
      <c r="I1126" s="80" t="s">
        <v>1843</v>
      </c>
      <c r="J1126" s="80" t="s">
        <v>1836</v>
      </c>
      <c r="K1126" s="80">
        <v>4</v>
      </c>
      <c r="L1126" s="85">
        <v>42185</v>
      </c>
      <c r="M1126" s="80">
        <v>5</v>
      </c>
      <c r="N1126" s="80">
        <v>7.5</v>
      </c>
      <c r="O1126" s="80" t="s">
        <v>384</v>
      </c>
      <c r="P1126" s="80" t="s">
        <v>1852</v>
      </c>
      <c r="Q1126" s="80" t="s">
        <v>643</v>
      </c>
      <c r="R1126" s="85">
        <f t="shared" si="221"/>
        <v>168740</v>
      </c>
      <c r="S1126" s="85">
        <f t="shared" si="222"/>
        <v>8437</v>
      </c>
      <c r="T1126" s="85">
        <f t="shared" si="223"/>
        <v>160303</v>
      </c>
      <c r="U1126" s="80">
        <f t="shared" si="224"/>
        <v>12022.725</v>
      </c>
      <c r="V1126" s="85">
        <f t="shared" si="225"/>
        <v>172325.72500000001</v>
      </c>
      <c r="W1126" s="81">
        <v>7.4999999999999997E-2</v>
      </c>
      <c r="X1126" s="85">
        <f t="shared" si="233"/>
        <v>12022.725</v>
      </c>
      <c r="Y1126" s="80">
        <v>2000</v>
      </c>
      <c r="Z1126" s="85">
        <f t="shared" si="231"/>
        <v>174325.72500000001</v>
      </c>
      <c r="AA1126" s="80" t="str" cm="1">
        <f t="array" ref="AA1126">_xlfn.IFS(V1126&gt;=150000,"High Cost",V1126&gt;=0,"Normal Cost")</f>
        <v>High Cost</v>
      </c>
      <c r="AB1126" s="85">
        <f t="shared" si="226"/>
        <v>0</v>
      </c>
      <c r="AC1126" s="84">
        <f t="shared" si="227"/>
        <v>172325.72500000001</v>
      </c>
      <c r="AD1126" s="80" t="str" cm="1">
        <f t="array" ref="AD1126">_xlfn.IFS(E1126&gt;=60,"Senior ",E1126&gt;=18,"Adult",E1126&gt;=0,"Child")</f>
        <v>Child</v>
      </c>
      <c r="AE1126" s="80" t="str">
        <f t="shared" si="228"/>
        <v>June</v>
      </c>
      <c r="AF1126" s="80" t="str">
        <f t="shared" si="229"/>
        <v>01125</v>
      </c>
      <c r="AG1126" s="80" t="str">
        <f t="shared" si="230"/>
        <v>Esther-Female</v>
      </c>
      <c r="AH1126" s="85">
        <f t="shared" si="232"/>
        <v>112153.55602395827</v>
      </c>
    </row>
    <row r="1127" spans="1:34" x14ac:dyDescent="0.3">
      <c r="A1127" s="83">
        <v>45818</v>
      </c>
      <c r="B1127" s="80" t="s">
        <v>3000</v>
      </c>
      <c r="C1127" s="80" t="s">
        <v>1871</v>
      </c>
      <c r="D1127" s="80" t="s">
        <v>1831</v>
      </c>
      <c r="E1127" s="80">
        <v>79</v>
      </c>
      <c r="F1127" s="80" t="s">
        <v>1840</v>
      </c>
      <c r="G1127" s="80" t="s">
        <v>1841</v>
      </c>
      <c r="H1127" s="80" t="s">
        <v>1842</v>
      </c>
      <c r="I1127" s="80" t="s">
        <v>1866</v>
      </c>
      <c r="J1127" s="80" t="s">
        <v>1836</v>
      </c>
      <c r="K1127" s="80">
        <v>3</v>
      </c>
      <c r="L1127" s="85">
        <v>55091</v>
      </c>
      <c r="M1127" s="80">
        <v>0</v>
      </c>
      <c r="N1127" s="80">
        <v>7.5</v>
      </c>
      <c r="O1127" s="80" t="s">
        <v>372</v>
      </c>
      <c r="P1127" s="80" t="s">
        <v>1844</v>
      </c>
      <c r="Q1127" s="80" t="s">
        <v>649</v>
      </c>
      <c r="R1127" s="85">
        <f t="shared" si="221"/>
        <v>165273</v>
      </c>
      <c r="S1127" s="85">
        <f t="shared" si="222"/>
        <v>0</v>
      </c>
      <c r="T1127" s="85">
        <f t="shared" si="223"/>
        <v>165273</v>
      </c>
      <c r="U1127" s="80">
        <f t="shared" si="224"/>
        <v>12395.475</v>
      </c>
      <c r="V1127" s="85">
        <f t="shared" si="225"/>
        <v>177668.47500000001</v>
      </c>
      <c r="W1127" s="81">
        <v>7.4999999999999997E-2</v>
      </c>
      <c r="X1127" s="85">
        <f t="shared" si="233"/>
        <v>12395.475</v>
      </c>
      <c r="Y1127" s="80">
        <v>2000</v>
      </c>
      <c r="Z1127" s="85">
        <f t="shared" si="231"/>
        <v>179668.47500000001</v>
      </c>
      <c r="AA1127" s="80" t="str" cm="1">
        <f t="array" ref="AA1127">_xlfn.IFS(V1127&gt;=150000,"High Cost",V1127&gt;=0,"Normal Cost")</f>
        <v>High Cost</v>
      </c>
      <c r="AB1127" s="85">
        <f t="shared" si="226"/>
        <v>17766.8475</v>
      </c>
      <c r="AC1127" s="84">
        <f t="shared" si="227"/>
        <v>159901.6275</v>
      </c>
      <c r="AD1127" s="80" t="str" cm="1">
        <f t="array" ref="AD1127">_xlfn.IFS(E1127&gt;=60,"Senior ",E1127&gt;=18,"Adult",E1127&gt;=0,"Child")</f>
        <v xml:space="preserve">Senior </v>
      </c>
      <c r="AE1127" s="80" t="str">
        <f t="shared" si="228"/>
        <v>June</v>
      </c>
      <c r="AF1127" s="80" t="str">
        <f t="shared" si="229"/>
        <v>01126</v>
      </c>
      <c r="AG1127" s="80" t="str">
        <f t="shared" si="230"/>
        <v>Farouk-Female</v>
      </c>
      <c r="AH1127" s="85">
        <f t="shared" si="232"/>
        <v>112153.55602395827</v>
      </c>
    </row>
    <row r="1128" spans="1:34" x14ac:dyDescent="0.3">
      <c r="A1128" s="83">
        <v>45817</v>
      </c>
      <c r="B1128" s="80" t="s">
        <v>3001</v>
      </c>
      <c r="C1128" s="80" t="s">
        <v>1877</v>
      </c>
      <c r="D1128" s="80" t="s">
        <v>1847</v>
      </c>
      <c r="E1128" s="80">
        <v>68</v>
      </c>
      <c r="F1128" s="80" t="s">
        <v>1872</v>
      </c>
      <c r="G1128" s="80" t="s">
        <v>1886</v>
      </c>
      <c r="H1128" s="80" t="s">
        <v>1887</v>
      </c>
      <c r="I1128" s="80" t="s">
        <v>1861</v>
      </c>
      <c r="J1128" s="80" t="s">
        <v>1836</v>
      </c>
      <c r="K1128" s="80">
        <v>3</v>
      </c>
      <c r="L1128" s="85">
        <v>25344</v>
      </c>
      <c r="M1128" s="80">
        <v>10</v>
      </c>
      <c r="N1128" s="80">
        <v>7.5</v>
      </c>
      <c r="O1128" s="80" t="s">
        <v>372</v>
      </c>
      <c r="P1128" s="80" t="s">
        <v>1852</v>
      </c>
      <c r="Q1128" s="80" t="s">
        <v>665</v>
      </c>
      <c r="R1128" s="85">
        <f t="shared" si="221"/>
        <v>76032</v>
      </c>
      <c r="S1128" s="85">
        <f t="shared" si="222"/>
        <v>7603.2000000000007</v>
      </c>
      <c r="T1128" s="85">
        <f t="shared" si="223"/>
        <v>68428.800000000003</v>
      </c>
      <c r="U1128" s="80">
        <f t="shared" si="224"/>
        <v>5132.16</v>
      </c>
      <c r="V1128" s="85">
        <f t="shared" si="225"/>
        <v>73560.960000000006</v>
      </c>
      <c r="W1128" s="81">
        <v>7.4999999999999997E-2</v>
      </c>
      <c r="X1128" s="85">
        <f t="shared" si="233"/>
        <v>5132.16</v>
      </c>
      <c r="Y1128" s="80">
        <v>2000</v>
      </c>
      <c r="Z1128" s="85">
        <f t="shared" si="231"/>
        <v>75560.960000000006</v>
      </c>
      <c r="AA1128" s="80" t="str" cm="1">
        <f t="array" ref="AA1128">_xlfn.IFS(V1128&gt;=150000,"High Cost",V1128&gt;=0,"Normal Cost")</f>
        <v>Normal Cost</v>
      </c>
      <c r="AB1128" s="85">
        <f t="shared" si="226"/>
        <v>0</v>
      </c>
      <c r="AC1128" s="84">
        <f t="shared" si="227"/>
        <v>73560.960000000006</v>
      </c>
      <c r="AD1128" s="80" t="str" cm="1">
        <f t="array" ref="AD1128">_xlfn.IFS(E1128&gt;=60,"Senior ",E1128&gt;=18,"Adult",E1128&gt;=0,"Child")</f>
        <v xml:space="preserve">Senior </v>
      </c>
      <c r="AE1128" s="80" t="str">
        <f t="shared" si="228"/>
        <v>June</v>
      </c>
      <c r="AF1128" s="80" t="str">
        <f t="shared" si="229"/>
        <v>01127</v>
      </c>
      <c r="AG1128" s="80" t="str">
        <f t="shared" si="230"/>
        <v>Chiamaka-Male</v>
      </c>
      <c r="AH1128" s="85">
        <f t="shared" si="232"/>
        <v>112153.55602395827</v>
      </c>
    </row>
    <row r="1129" spans="1:34" x14ac:dyDescent="0.3">
      <c r="A1129" s="83">
        <v>45823</v>
      </c>
      <c r="B1129" s="80" t="s">
        <v>3002</v>
      </c>
      <c r="C1129" s="80" t="s">
        <v>1882</v>
      </c>
      <c r="D1129" s="80" t="s">
        <v>1831</v>
      </c>
      <c r="E1129" s="80">
        <v>20</v>
      </c>
      <c r="F1129" s="80" t="s">
        <v>1848</v>
      </c>
      <c r="G1129" s="80" t="s">
        <v>1849</v>
      </c>
      <c r="H1129" s="80" t="s">
        <v>1850</v>
      </c>
      <c r="I1129" s="80" t="s">
        <v>1866</v>
      </c>
      <c r="J1129" s="80" t="s">
        <v>1836</v>
      </c>
      <c r="K1129" s="80">
        <v>1</v>
      </c>
      <c r="L1129" s="85">
        <v>15134</v>
      </c>
      <c r="M1129" s="80">
        <v>10</v>
      </c>
      <c r="N1129" s="80">
        <v>7.5</v>
      </c>
      <c r="O1129" s="80" t="s">
        <v>384</v>
      </c>
      <c r="P1129" s="80" t="s">
        <v>1837</v>
      </c>
      <c r="Q1129" s="80" t="s">
        <v>636</v>
      </c>
      <c r="R1129" s="85">
        <f t="shared" si="221"/>
        <v>15134</v>
      </c>
      <c r="S1129" s="85">
        <f t="shared" si="222"/>
        <v>1513.4</v>
      </c>
      <c r="T1129" s="85">
        <f t="shared" si="223"/>
        <v>13620.6</v>
      </c>
      <c r="U1129" s="80">
        <f t="shared" si="224"/>
        <v>1021.545</v>
      </c>
      <c r="V1129" s="85">
        <f t="shared" si="225"/>
        <v>14642.145</v>
      </c>
      <c r="W1129" s="81">
        <v>7.4999999999999997E-2</v>
      </c>
      <c r="X1129" s="85">
        <f t="shared" si="233"/>
        <v>1021.545</v>
      </c>
      <c r="Y1129" s="80">
        <v>2000</v>
      </c>
      <c r="Z1129" s="85">
        <f t="shared" si="231"/>
        <v>16642.145</v>
      </c>
      <c r="AA1129" s="80" t="str" cm="1">
        <f t="array" ref="AA1129">_xlfn.IFS(V1129&gt;=150000,"High Cost",V1129&gt;=0,"Normal Cost")</f>
        <v>Normal Cost</v>
      </c>
      <c r="AB1129" s="85">
        <f t="shared" si="226"/>
        <v>0</v>
      </c>
      <c r="AC1129" s="84">
        <f t="shared" si="227"/>
        <v>14642.145</v>
      </c>
      <c r="AD1129" s="80" t="str" cm="1">
        <f t="array" ref="AD1129">_xlfn.IFS(E1129&gt;=60,"Senior ",E1129&gt;=18,"Adult",E1129&gt;=0,"Child")</f>
        <v>Adult</v>
      </c>
      <c r="AE1129" s="80" t="str">
        <f t="shared" si="228"/>
        <v>June</v>
      </c>
      <c r="AF1129" s="80" t="str">
        <f t="shared" si="229"/>
        <v>01128</v>
      </c>
      <c r="AG1129" s="80" t="str">
        <f t="shared" si="230"/>
        <v>Ifeanyi-Female</v>
      </c>
      <c r="AH1129" s="85">
        <f t="shared" si="232"/>
        <v>112153.55602395827</v>
      </c>
    </row>
    <row r="1130" spans="1:34" x14ac:dyDescent="0.3">
      <c r="A1130" s="83">
        <v>45812</v>
      </c>
      <c r="B1130" s="80" t="s">
        <v>3003</v>
      </c>
      <c r="C1130" s="80" t="s">
        <v>1863</v>
      </c>
      <c r="D1130" s="80" t="s">
        <v>1847</v>
      </c>
      <c r="E1130" s="80">
        <v>2</v>
      </c>
      <c r="F1130" s="80" t="s">
        <v>1872</v>
      </c>
      <c r="G1130" s="80" t="s">
        <v>1873</v>
      </c>
      <c r="H1130" s="80" t="s">
        <v>1874</v>
      </c>
      <c r="I1130" s="80" t="s">
        <v>1843</v>
      </c>
      <c r="J1130" s="80" t="s">
        <v>1858</v>
      </c>
      <c r="K1130" s="80">
        <v>4</v>
      </c>
      <c r="L1130" s="85">
        <v>61885</v>
      </c>
      <c r="M1130" s="80">
        <v>15</v>
      </c>
      <c r="N1130" s="80">
        <v>7.5</v>
      </c>
      <c r="O1130" s="80" t="s">
        <v>392</v>
      </c>
      <c r="P1130" s="80" t="s">
        <v>1844</v>
      </c>
      <c r="Q1130" s="80" t="s">
        <v>636</v>
      </c>
      <c r="R1130" s="85">
        <f t="shared" si="221"/>
        <v>247540</v>
      </c>
      <c r="S1130" s="85">
        <f t="shared" si="222"/>
        <v>37131</v>
      </c>
      <c r="T1130" s="85">
        <f t="shared" si="223"/>
        <v>210409</v>
      </c>
      <c r="U1130" s="80">
        <f t="shared" si="224"/>
        <v>15780.674999999999</v>
      </c>
      <c r="V1130" s="85">
        <f t="shared" si="225"/>
        <v>226189.67499999999</v>
      </c>
      <c r="W1130" s="81">
        <v>7.4999999999999997E-2</v>
      </c>
      <c r="X1130" s="85">
        <f t="shared" si="233"/>
        <v>15780.674999999999</v>
      </c>
      <c r="Y1130" s="80">
        <v>2000</v>
      </c>
      <c r="Z1130" s="85">
        <f t="shared" si="231"/>
        <v>228189.67499999999</v>
      </c>
      <c r="AA1130" s="80" t="str" cm="1">
        <f t="array" ref="AA1130">_xlfn.IFS(V1130&gt;=150000,"High Cost",V1130&gt;=0,"Normal Cost")</f>
        <v>High Cost</v>
      </c>
      <c r="AB1130" s="85">
        <f t="shared" si="226"/>
        <v>22618.967499999999</v>
      </c>
      <c r="AC1130" s="84">
        <f t="shared" si="227"/>
        <v>203570.70749999999</v>
      </c>
      <c r="AD1130" s="80" t="str" cm="1">
        <f t="array" ref="AD1130">_xlfn.IFS(E1130&gt;=60,"Senior ",E1130&gt;=18,"Adult",E1130&gt;=0,"Child")</f>
        <v>Child</v>
      </c>
      <c r="AE1130" s="80" t="str">
        <f t="shared" si="228"/>
        <v>June</v>
      </c>
      <c r="AF1130" s="80" t="str">
        <f t="shared" si="229"/>
        <v>01129</v>
      </c>
      <c r="AG1130" s="80" t="str">
        <f t="shared" si="230"/>
        <v>Esther-Male</v>
      </c>
      <c r="AH1130" s="85">
        <f t="shared" si="232"/>
        <v>112153.55602395827</v>
      </c>
    </row>
    <row r="1131" spans="1:34" x14ac:dyDescent="0.3">
      <c r="A1131" s="83">
        <v>45828</v>
      </c>
      <c r="B1131" s="80" t="s">
        <v>3004</v>
      </c>
      <c r="C1131" s="80" t="s">
        <v>1830</v>
      </c>
      <c r="D1131" s="80" t="s">
        <v>1831</v>
      </c>
      <c r="E1131" s="80">
        <v>24</v>
      </c>
      <c r="F1131" s="80" t="s">
        <v>1855</v>
      </c>
      <c r="G1131" s="80" t="s">
        <v>1878</v>
      </c>
      <c r="H1131" s="80" t="s">
        <v>1857</v>
      </c>
      <c r="I1131" s="80" t="s">
        <v>1835</v>
      </c>
      <c r="J1131" s="80" t="s">
        <v>1858</v>
      </c>
      <c r="K1131" s="80">
        <v>3</v>
      </c>
      <c r="L1131" s="85">
        <v>57300</v>
      </c>
      <c r="M1131" s="80">
        <v>10</v>
      </c>
      <c r="N1131" s="80">
        <v>7.5</v>
      </c>
      <c r="O1131" s="80" t="s">
        <v>384</v>
      </c>
      <c r="P1131" s="80" t="s">
        <v>1844</v>
      </c>
      <c r="Q1131" s="80" t="s">
        <v>665</v>
      </c>
      <c r="R1131" s="85">
        <f t="shared" si="221"/>
        <v>171900</v>
      </c>
      <c r="S1131" s="85">
        <f t="shared" si="222"/>
        <v>17190</v>
      </c>
      <c r="T1131" s="85">
        <f t="shared" si="223"/>
        <v>154710</v>
      </c>
      <c r="U1131" s="80">
        <f t="shared" si="224"/>
        <v>11603.25</v>
      </c>
      <c r="V1131" s="85">
        <f t="shared" si="225"/>
        <v>166313.25</v>
      </c>
      <c r="W1131" s="81">
        <v>7.4999999999999997E-2</v>
      </c>
      <c r="X1131" s="85">
        <f t="shared" si="233"/>
        <v>11603.25</v>
      </c>
      <c r="Y1131" s="80">
        <v>2000</v>
      </c>
      <c r="Z1131" s="85">
        <f t="shared" si="231"/>
        <v>168313.25</v>
      </c>
      <c r="AA1131" s="80" t="str" cm="1">
        <f t="array" ref="AA1131">_xlfn.IFS(V1131&gt;=150000,"High Cost",V1131&gt;=0,"Normal Cost")</f>
        <v>High Cost</v>
      </c>
      <c r="AB1131" s="85">
        <f t="shared" si="226"/>
        <v>16631.325000000001</v>
      </c>
      <c r="AC1131" s="84">
        <f t="shared" si="227"/>
        <v>149681.92499999999</v>
      </c>
      <c r="AD1131" s="80" t="str" cm="1">
        <f t="array" ref="AD1131">_xlfn.IFS(E1131&gt;=60,"Senior ",E1131&gt;=18,"Adult",E1131&gt;=0,"Child")</f>
        <v>Adult</v>
      </c>
      <c r="AE1131" s="80" t="str">
        <f t="shared" si="228"/>
        <v>June</v>
      </c>
      <c r="AF1131" s="80" t="str">
        <f t="shared" si="229"/>
        <v>01130</v>
      </c>
      <c r="AG1131" s="80" t="str">
        <f t="shared" si="230"/>
        <v>Joy-Female</v>
      </c>
      <c r="AH1131" s="85">
        <f t="shared" si="232"/>
        <v>112153.55602395827</v>
      </c>
    </row>
    <row r="1132" spans="1:34" x14ac:dyDescent="0.3">
      <c r="A1132" s="83">
        <v>45845</v>
      </c>
      <c r="B1132" s="80" t="s">
        <v>3005</v>
      </c>
      <c r="C1132" s="80" t="s">
        <v>1877</v>
      </c>
      <c r="D1132" s="80" t="s">
        <v>1831</v>
      </c>
      <c r="E1132" s="80">
        <v>16</v>
      </c>
      <c r="F1132" s="80" t="s">
        <v>1832</v>
      </c>
      <c r="G1132" s="80" t="s">
        <v>1833</v>
      </c>
      <c r="H1132" s="80" t="s">
        <v>1834</v>
      </c>
      <c r="I1132" s="80" t="s">
        <v>1843</v>
      </c>
      <c r="J1132" s="80" t="s">
        <v>1836</v>
      </c>
      <c r="K1132" s="80">
        <v>5</v>
      </c>
      <c r="L1132" s="85">
        <v>28422</v>
      </c>
      <c r="M1132" s="80">
        <v>10</v>
      </c>
      <c r="N1132" s="80">
        <v>7.5</v>
      </c>
      <c r="O1132" s="80" t="s">
        <v>384</v>
      </c>
      <c r="P1132" s="80" t="s">
        <v>1852</v>
      </c>
      <c r="Q1132" s="80" t="s">
        <v>643</v>
      </c>
      <c r="R1132" s="85">
        <f t="shared" si="221"/>
        <v>142110</v>
      </c>
      <c r="S1132" s="85">
        <f t="shared" si="222"/>
        <v>14211</v>
      </c>
      <c r="T1132" s="85">
        <f t="shared" si="223"/>
        <v>127899</v>
      </c>
      <c r="U1132" s="80">
        <f t="shared" si="224"/>
        <v>9592.4249999999993</v>
      </c>
      <c r="V1132" s="85">
        <f t="shared" si="225"/>
        <v>137491.42499999999</v>
      </c>
      <c r="W1132" s="81">
        <v>7.4999999999999997E-2</v>
      </c>
      <c r="X1132" s="85">
        <f t="shared" si="233"/>
        <v>9592.4249999999993</v>
      </c>
      <c r="Y1132" s="80">
        <v>2000</v>
      </c>
      <c r="Z1132" s="85">
        <f t="shared" si="231"/>
        <v>139491.42499999999</v>
      </c>
      <c r="AA1132" s="80" t="str" cm="1">
        <f t="array" ref="AA1132">_xlfn.IFS(V1132&gt;=150000,"High Cost",V1132&gt;=0,"Normal Cost")</f>
        <v>Normal Cost</v>
      </c>
      <c r="AB1132" s="85">
        <f t="shared" si="226"/>
        <v>0</v>
      </c>
      <c r="AC1132" s="84">
        <f t="shared" si="227"/>
        <v>137491.42499999999</v>
      </c>
      <c r="AD1132" s="80" t="str" cm="1">
        <f t="array" ref="AD1132">_xlfn.IFS(E1132&gt;=60,"Senior ",E1132&gt;=18,"Adult",E1132&gt;=0,"Child")</f>
        <v>Child</v>
      </c>
      <c r="AE1132" s="80" t="str">
        <f t="shared" si="228"/>
        <v>July</v>
      </c>
      <c r="AF1132" s="80" t="str">
        <f t="shared" si="229"/>
        <v>01131</v>
      </c>
      <c r="AG1132" s="80" t="str">
        <f t="shared" si="230"/>
        <v>Chiamaka-Female</v>
      </c>
      <c r="AH1132" s="85">
        <f t="shared" si="232"/>
        <v>112153.55602395827</v>
      </c>
    </row>
    <row r="1133" spans="1:34" x14ac:dyDescent="0.3">
      <c r="A1133" s="83">
        <v>45866</v>
      </c>
      <c r="B1133" s="80" t="s">
        <v>3006</v>
      </c>
      <c r="C1133" s="80" t="s">
        <v>1863</v>
      </c>
      <c r="D1133" s="80" t="s">
        <v>1847</v>
      </c>
      <c r="E1133" s="80">
        <v>23</v>
      </c>
      <c r="F1133" s="80" t="s">
        <v>1864</v>
      </c>
      <c r="G1133" s="80" t="s">
        <v>1865</v>
      </c>
      <c r="H1133" s="80" t="s">
        <v>1842</v>
      </c>
      <c r="I1133" s="80" t="s">
        <v>1843</v>
      </c>
      <c r="J1133" s="80" t="s">
        <v>1848</v>
      </c>
      <c r="K1133" s="80">
        <v>3</v>
      </c>
      <c r="L1133" s="85">
        <v>35503</v>
      </c>
      <c r="M1133" s="80">
        <v>15</v>
      </c>
      <c r="N1133" s="80">
        <v>7.5</v>
      </c>
      <c r="O1133" s="80" t="s">
        <v>384</v>
      </c>
      <c r="P1133" s="80" t="s">
        <v>1852</v>
      </c>
      <c r="Q1133" s="80" t="s">
        <v>643</v>
      </c>
      <c r="R1133" s="85">
        <f t="shared" si="221"/>
        <v>106509</v>
      </c>
      <c r="S1133" s="85">
        <f t="shared" si="222"/>
        <v>15976.349999999999</v>
      </c>
      <c r="T1133" s="85">
        <f t="shared" si="223"/>
        <v>90532.65</v>
      </c>
      <c r="U1133" s="80">
        <f t="shared" si="224"/>
        <v>6789.9487499999996</v>
      </c>
      <c r="V1133" s="85">
        <f t="shared" si="225"/>
        <v>97322.59874999999</v>
      </c>
      <c r="W1133" s="81">
        <v>7.4999999999999997E-2</v>
      </c>
      <c r="X1133" s="85">
        <f t="shared" si="233"/>
        <v>6789.9487499999996</v>
      </c>
      <c r="Y1133" s="80">
        <v>2000</v>
      </c>
      <c r="Z1133" s="85">
        <f t="shared" si="231"/>
        <v>99322.59874999999</v>
      </c>
      <c r="AA1133" s="80" t="str" cm="1">
        <f t="array" ref="AA1133">_xlfn.IFS(V1133&gt;=150000,"High Cost",V1133&gt;=0,"Normal Cost")</f>
        <v>Normal Cost</v>
      </c>
      <c r="AB1133" s="85">
        <f t="shared" si="226"/>
        <v>0</v>
      </c>
      <c r="AC1133" s="84">
        <f t="shared" si="227"/>
        <v>97322.59874999999</v>
      </c>
      <c r="AD1133" s="80" t="str" cm="1">
        <f t="array" ref="AD1133">_xlfn.IFS(E1133&gt;=60,"Senior ",E1133&gt;=18,"Adult",E1133&gt;=0,"Child")</f>
        <v>Adult</v>
      </c>
      <c r="AE1133" s="80" t="str">
        <f t="shared" si="228"/>
        <v>July</v>
      </c>
      <c r="AF1133" s="80" t="str">
        <f t="shared" si="229"/>
        <v>01132</v>
      </c>
      <c r="AG1133" s="80" t="str">
        <f t="shared" si="230"/>
        <v>Esther-Male</v>
      </c>
      <c r="AH1133" s="85">
        <f t="shared" si="232"/>
        <v>112153.55602395827</v>
      </c>
    </row>
    <row r="1134" spans="1:34" x14ac:dyDescent="0.3">
      <c r="A1134" s="83">
        <v>45826</v>
      </c>
      <c r="B1134" s="80" t="s">
        <v>3007</v>
      </c>
      <c r="C1134" s="80" t="s">
        <v>1877</v>
      </c>
      <c r="D1134" s="80" t="s">
        <v>1831</v>
      </c>
      <c r="E1134" s="80">
        <v>45</v>
      </c>
      <c r="F1134" s="80" t="s">
        <v>1840</v>
      </c>
      <c r="G1134" s="80" t="s">
        <v>1890</v>
      </c>
      <c r="H1134" s="80" t="s">
        <v>1891</v>
      </c>
      <c r="I1134" s="80" t="s">
        <v>1835</v>
      </c>
      <c r="J1134" s="80" t="s">
        <v>1836</v>
      </c>
      <c r="K1134" s="80">
        <v>4</v>
      </c>
      <c r="L1134" s="85">
        <v>3359</v>
      </c>
      <c r="M1134" s="80">
        <v>0</v>
      </c>
      <c r="N1134" s="80">
        <v>7.5</v>
      </c>
      <c r="O1134" s="80" t="s">
        <v>384</v>
      </c>
      <c r="P1134" s="80" t="s">
        <v>1844</v>
      </c>
      <c r="Q1134" s="80" t="s">
        <v>649</v>
      </c>
      <c r="R1134" s="85">
        <f t="shared" si="221"/>
        <v>13436</v>
      </c>
      <c r="S1134" s="85">
        <f t="shared" si="222"/>
        <v>0</v>
      </c>
      <c r="T1134" s="85">
        <f t="shared" si="223"/>
        <v>13436</v>
      </c>
      <c r="U1134" s="80">
        <f t="shared" si="224"/>
        <v>1007.6999999999999</v>
      </c>
      <c r="V1134" s="85">
        <f t="shared" si="225"/>
        <v>14443.7</v>
      </c>
      <c r="W1134" s="81">
        <v>7.4999999999999997E-2</v>
      </c>
      <c r="X1134" s="85">
        <f t="shared" si="233"/>
        <v>1007.6999999999999</v>
      </c>
      <c r="Y1134" s="80">
        <v>2000</v>
      </c>
      <c r="Z1134" s="85">
        <f t="shared" si="231"/>
        <v>16443.7</v>
      </c>
      <c r="AA1134" s="80" t="str" cm="1">
        <f t="array" ref="AA1134">_xlfn.IFS(V1134&gt;=150000,"High Cost",V1134&gt;=0,"Normal Cost")</f>
        <v>Normal Cost</v>
      </c>
      <c r="AB1134" s="85">
        <f t="shared" si="226"/>
        <v>1444.3700000000001</v>
      </c>
      <c r="AC1134" s="84">
        <f t="shared" si="227"/>
        <v>12999.33</v>
      </c>
      <c r="AD1134" s="80" t="str" cm="1">
        <f t="array" ref="AD1134">_xlfn.IFS(E1134&gt;=60,"Senior ",E1134&gt;=18,"Adult",E1134&gt;=0,"Child")</f>
        <v>Adult</v>
      </c>
      <c r="AE1134" s="80" t="str">
        <f t="shared" si="228"/>
        <v>June</v>
      </c>
      <c r="AF1134" s="80" t="str">
        <f t="shared" si="229"/>
        <v>01133</v>
      </c>
      <c r="AG1134" s="80" t="str">
        <f t="shared" si="230"/>
        <v>Chiamaka-Female</v>
      </c>
      <c r="AH1134" s="85">
        <f t="shared" si="232"/>
        <v>112153.55602395827</v>
      </c>
    </row>
    <row r="1135" spans="1:34" x14ac:dyDescent="0.3">
      <c r="A1135" s="83">
        <v>45852</v>
      </c>
      <c r="B1135" s="80" t="s">
        <v>3008</v>
      </c>
      <c r="C1135" s="80" t="s">
        <v>1880</v>
      </c>
      <c r="D1135" s="80" t="s">
        <v>1847</v>
      </c>
      <c r="E1135" s="80">
        <v>66</v>
      </c>
      <c r="F1135" s="80" t="s">
        <v>1832</v>
      </c>
      <c r="G1135" s="80" t="s">
        <v>1860</v>
      </c>
      <c r="H1135" s="80" t="s">
        <v>1834</v>
      </c>
      <c r="I1135" s="80" t="s">
        <v>1835</v>
      </c>
      <c r="J1135" s="80" t="s">
        <v>1858</v>
      </c>
      <c r="K1135" s="80">
        <v>3</v>
      </c>
      <c r="L1135" s="85">
        <v>28497</v>
      </c>
      <c r="M1135" s="80">
        <v>15</v>
      </c>
      <c r="N1135" s="80">
        <v>7.5</v>
      </c>
      <c r="O1135" s="80" t="s">
        <v>384</v>
      </c>
      <c r="P1135" s="80" t="s">
        <v>1844</v>
      </c>
      <c r="Q1135" s="80" t="s">
        <v>649</v>
      </c>
      <c r="R1135" s="85">
        <f t="shared" si="221"/>
        <v>85491</v>
      </c>
      <c r="S1135" s="85">
        <f t="shared" si="222"/>
        <v>12823.65</v>
      </c>
      <c r="T1135" s="85">
        <f t="shared" si="223"/>
        <v>72667.350000000006</v>
      </c>
      <c r="U1135" s="80">
        <f t="shared" si="224"/>
        <v>5450.0512500000004</v>
      </c>
      <c r="V1135" s="85">
        <f t="shared" si="225"/>
        <v>78117.40125000001</v>
      </c>
      <c r="W1135" s="81">
        <v>7.4999999999999997E-2</v>
      </c>
      <c r="X1135" s="85">
        <f t="shared" si="233"/>
        <v>5450.0512500000004</v>
      </c>
      <c r="Y1135" s="80">
        <v>2000</v>
      </c>
      <c r="Z1135" s="85">
        <f t="shared" si="231"/>
        <v>80117.40125000001</v>
      </c>
      <c r="AA1135" s="80" t="str" cm="1">
        <f t="array" ref="AA1135">_xlfn.IFS(V1135&gt;=150000,"High Cost",V1135&gt;=0,"Normal Cost")</f>
        <v>Normal Cost</v>
      </c>
      <c r="AB1135" s="85">
        <f t="shared" si="226"/>
        <v>7811.7401250000012</v>
      </c>
      <c r="AC1135" s="84">
        <f t="shared" si="227"/>
        <v>70305.661125000013</v>
      </c>
      <c r="AD1135" s="80" t="str" cm="1">
        <f t="array" ref="AD1135">_xlfn.IFS(E1135&gt;=60,"Senior ",E1135&gt;=18,"Adult",E1135&gt;=0,"Child")</f>
        <v xml:space="preserve">Senior </v>
      </c>
      <c r="AE1135" s="80" t="str">
        <f t="shared" si="228"/>
        <v>July</v>
      </c>
      <c r="AF1135" s="80" t="str">
        <f t="shared" si="229"/>
        <v>01134</v>
      </c>
      <c r="AG1135" s="80" t="str">
        <f t="shared" si="230"/>
        <v>Daniel-Male</v>
      </c>
      <c r="AH1135" s="85">
        <f t="shared" si="232"/>
        <v>112153.55602395827</v>
      </c>
    </row>
    <row r="1136" spans="1:34" x14ac:dyDescent="0.3">
      <c r="A1136" s="83">
        <v>45849</v>
      </c>
      <c r="B1136" s="80" t="s">
        <v>3009</v>
      </c>
      <c r="C1136" s="80" t="s">
        <v>106</v>
      </c>
      <c r="D1136" s="80" t="s">
        <v>1847</v>
      </c>
      <c r="E1136" s="80">
        <v>3</v>
      </c>
      <c r="F1136" s="80" t="s">
        <v>1855</v>
      </c>
      <c r="G1136" s="80" t="s">
        <v>1856</v>
      </c>
      <c r="H1136" s="80" t="s">
        <v>1857</v>
      </c>
      <c r="I1136" s="80" t="s">
        <v>1861</v>
      </c>
      <c r="J1136" s="80" t="s">
        <v>1858</v>
      </c>
      <c r="K1136" s="80">
        <v>5</v>
      </c>
      <c r="L1136" s="85">
        <v>10517</v>
      </c>
      <c r="M1136" s="80">
        <v>10</v>
      </c>
      <c r="N1136" s="80">
        <v>7.5</v>
      </c>
      <c r="O1136" s="80" t="s">
        <v>384</v>
      </c>
      <c r="P1136" s="80" t="s">
        <v>1844</v>
      </c>
      <c r="Q1136" s="80" t="s">
        <v>636</v>
      </c>
      <c r="R1136" s="85">
        <f t="shared" si="221"/>
        <v>52585</v>
      </c>
      <c r="S1136" s="85">
        <f t="shared" si="222"/>
        <v>5258.5</v>
      </c>
      <c r="T1136" s="85">
        <f t="shared" si="223"/>
        <v>47326.5</v>
      </c>
      <c r="U1136" s="80">
        <f t="shared" si="224"/>
        <v>3549.4874999999997</v>
      </c>
      <c r="V1136" s="85">
        <f t="shared" si="225"/>
        <v>50875.987500000003</v>
      </c>
      <c r="W1136" s="81">
        <v>7.4999999999999997E-2</v>
      </c>
      <c r="X1136" s="85">
        <f t="shared" si="233"/>
        <v>3549.4874999999997</v>
      </c>
      <c r="Y1136" s="80">
        <v>2000</v>
      </c>
      <c r="Z1136" s="85">
        <f t="shared" si="231"/>
        <v>52875.987500000003</v>
      </c>
      <c r="AA1136" s="80" t="str" cm="1">
        <f t="array" ref="AA1136">_xlfn.IFS(V1136&gt;=150000,"High Cost",V1136&gt;=0,"Normal Cost")</f>
        <v>Normal Cost</v>
      </c>
      <c r="AB1136" s="85">
        <f t="shared" si="226"/>
        <v>5087.598750000001</v>
      </c>
      <c r="AC1136" s="84">
        <f t="shared" si="227"/>
        <v>45788.388749999998</v>
      </c>
      <c r="AD1136" s="80" t="str" cm="1">
        <f t="array" ref="AD1136">_xlfn.IFS(E1136&gt;=60,"Senior ",E1136&gt;=18,"Adult",E1136&gt;=0,"Child")</f>
        <v>Child</v>
      </c>
      <c r="AE1136" s="80" t="str">
        <f t="shared" si="228"/>
        <v>July</v>
      </c>
      <c r="AF1136" s="80" t="str">
        <f t="shared" si="229"/>
        <v>01135</v>
      </c>
      <c r="AG1136" s="80" t="str">
        <f t="shared" si="230"/>
        <v>Aisha-Male</v>
      </c>
      <c r="AH1136" s="85">
        <f t="shared" si="232"/>
        <v>112153.55602395827</v>
      </c>
    </row>
    <row r="1137" spans="1:34" x14ac:dyDescent="0.3">
      <c r="A1137" s="83">
        <v>45864</v>
      </c>
      <c r="B1137" s="80" t="s">
        <v>3010</v>
      </c>
      <c r="C1137" s="80" t="s">
        <v>1846</v>
      </c>
      <c r="D1137" s="80" t="s">
        <v>1831</v>
      </c>
      <c r="E1137" s="80">
        <v>40</v>
      </c>
      <c r="F1137" s="80" t="s">
        <v>1872</v>
      </c>
      <c r="G1137" s="80" t="s">
        <v>1886</v>
      </c>
      <c r="H1137" s="80" t="s">
        <v>1887</v>
      </c>
      <c r="I1137" s="80" t="s">
        <v>1866</v>
      </c>
      <c r="J1137" s="80" t="s">
        <v>1848</v>
      </c>
      <c r="K1137" s="80">
        <v>2</v>
      </c>
      <c r="L1137" s="85">
        <v>72504</v>
      </c>
      <c r="M1137" s="80">
        <v>10</v>
      </c>
      <c r="N1137" s="80">
        <v>7.5</v>
      </c>
      <c r="O1137" s="80" t="s">
        <v>384</v>
      </c>
      <c r="P1137" s="80" t="s">
        <v>1844</v>
      </c>
      <c r="Q1137" s="80" t="s">
        <v>643</v>
      </c>
      <c r="R1137" s="85">
        <f t="shared" si="221"/>
        <v>145008</v>
      </c>
      <c r="S1137" s="85">
        <f t="shared" si="222"/>
        <v>14500.800000000001</v>
      </c>
      <c r="T1137" s="85">
        <f t="shared" si="223"/>
        <v>130507.2</v>
      </c>
      <c r="U1137" s="80">
        <f t="shared" si="224"/>
        <v>9788.0399999999991</v>
      </c>
      <c r="V1137" s="85">
        <f t="shared" si="225"/>
        <v>140295.24</v>
      </c>
      <c r="W1137" s="81">
        <v>7.4999999999999997E-2</v>
      </c>
      <c r="X1137" s="85">
        <f t="shared" si="233"/>
        <v>9788.0399999999991</v>
      </c>
      <c r="Y1137" s="80">
        <v>2000</v>
      </c>
      <c r="Z1137" s="85">
        <f t="shared" si="231"/>
        <v>142295.24</v>
      </c>
      <c r="AA1137" s="80" t="str" cm="1">
        <f t="array" ref="AA1137">_xlfn.IFS(V1137&gt;=150000,"High Cost",V1137&gt;=0,"Normal Cost")</f>
        <v>Normal Cost</v>
      </c>
      <c r="AB1137" s="85">
        <f t="shared" si="226"/>
        <v>14029.523999999999</v>
      </c>
      <c r="AC1137" s="84">
        <f t="shared" si="227"/>
        <v>126265.71599999999</v>
      </c>
      <c r="AD1137" s="80" t="str" cm="1">
        <f t="array" ref="AD1137">_xlfn.IFS(E1137&gt;=60,"Senior ",E1137&gt;=18,"Adult",E1137&gt;=0,"Child")</f>
        <v>Adult</v>
      </c>
      <c r="AE1137" s="80" t="str">
        <f t="shared" si="228"/>
        <v>July</v>
      </c>
      <c r="AF1137" s="80" t="str">
        <f t="shared" si="229"/>
        <v>01136</v>
      </c>
      <c r="AG1137" s="80" t="str">
        <f t="shared" si="230"/>
        <v>Hauwa-Female</v>
      </c>
      <c r="AH1137" s="85">
        <f t="shared" si="232"/>
        <v>112153.55602395827</v>
      </c>
    </row>
    <row r="1138" spans="1:34" x14ac:dyDescent="0.3">
      <c r="A1138" s="83">
        <v>45809</v>
      </c>
      <c r="B1138" s="80" t="s">
        <v>3011</v>
      </c>
      <c r="C1138" s="80" t="s">
        <v>1830</v>
      </c>
      <c r="D1138" s="80" t="s">
        <v>1831</v>
      </c>
      <c r="E1138" s="80">
        <v>14</v>
      </c>
      <c r="F1138" s="80" t="s">
        <v>1855</v>
      </c>
      <c r="G1138" s="80" t="s">
        <v>1856</v>
      </c>
      <c r="H1138" s="80" t="s">
        <v>1857</v>
      </c>
      <c r="I1138" s="80" t="s">
        <v>1851</v>
      </c>
      <c r="J1138" s="80" t="s">
        <v>1858</v>
      </c>
      <c r="K1138" s="80">
        <v>5</v>
      </c>
      <c r="L1138" s="85">
        <v>40843</v>
      </c>
      <c r="M1138" s="80">
        <v>15</v>
      </c>
      <c r="N1138" s="80">
        <v>7.5</v>
      </c>
      <c r="O1138" s="80" t="s">
        <v>392</v>
      </c>
      <c r="P1138" s="80" t="s">
        <v>1852</v>
      </c>
      <c r="Q1138" s="80" t="s">
        <v>665</v>
      </c>
      <c r="R1138" s="85">
        <f t="shared" si="221"/>
        <v>204215</v>
      </c>
      <c r="S1138" s="85">
        <f t="shared" si="222"/>
        <v>30632.25</v>
      </c>
      <c r="T1138" s="85">
        <f t="shared" si="223"/>
        <v>173582.75</v>
      </c>
      <c r="U1138" s="80">
        <f t="shared" si="224"/>
        <v>13018.706249999999</v>
      </c>
      <c r="V1138" s="85">
        <f t="shared" si="225"/>
        <v>186601.45624999999</v>
      </c>
      <c r="W1138" s="81">
        <v>7.4999999999999997E-2</v>
      </c>
      <c r="X1138" s="85">
        <f t="shared" si="233"/>
        <v>13018.706249999999</v>
      </c>
      <c r="Y1138" s="80">
        <v>2000</v>
      </c>
      <c r="Z1138" s="85">
        <f t="shared" si="231"/>
        <v>188601.45624999999</v>
      </c>
      <c r="AA1138" s="80" t="str" cm="1">
        <f t="array" ref="AA1138">_xlfn.IFS(V1138&gt;=150000,"High Cost",V1138&gt;=0,"Normal Cost")</f>
        <v>High Cost</v>
      </c>
      <c r="AB1138" s="85">
        <f t="shared" si="226"/>
        <v>0</v>
      </c>
      <c r="AC1138" s="84">
        <f t="shared" si="227"/>
        <v>186601.45624999999</v>
      </c>
      <c r="AD1138" s="80" t="str" cm="1">
        <f t="array" ref="AD1138">_xlfn.IFS(E1138&gt;=60,"Senior ",E1138&gt;=18,"Adult",E1138&gt;=0,"Child")</f>
        <v>Child</v>
      </c>
      <c r="AE1138" s="80" t="str">
        <f t="shared" si="228"/>
        <v>June</v>
      </c>
      <c r="AF1138" s="80" t="str">
        <f t="shared" si="229"/>
        <v>01137</v>
      </c>
      <c r="AG1138" s="80" t="str">
        <f t="shared" si="230"/>
        <v>Joy-Female</v>
      </c>
      <c r="AH1138" s="85">
        <f t="shared" si="232"/>
        <v>112153.55602395827</v>
      </c>
    </row>
    <row r="1139" spans="1:34" x14ac:dyDescent="0.3">
      <c r="A1139" s="83">
        <v>45849</v>
      </c>
      <c r="B1139" s="80" t="s">
        <v>3012</v>
      </c>
      <c r="C1139" s="80" t="s">
        <v>1863</v>
      </c>
      <c r="D1139" s="80" t="s">
        <v>1847</v>
      </c>
      <c r="E1139" s="80">
        <v>23</v>
      </c>
      <c r="F1139" s="80" t="s">
        <v>1855</v>
      </c>
      <c r="G1139" s="80" t="s">
        <v>1878</v>
      </c>
      <c r="H1139" s="80" t="s">
        <v>1857</v>
      </c>
      <c r="I1139" s="80" t="s">
        <v>1866</v>
      </c>
      <c r="J1139" s="80" t="s">
        <v>1848</v>
      </c>
      <c r="K1139" s="80">
        <v>1</v>
      </c>
      <c r="L1139" s="85">
        <v>52366</v>
      </c>
      <c r="M1139" s="80">
        <v>5</v>
      </c>
      <c r="N1139" s="80">
        <v>7.5</v>
      </c>
      <c r="O1139" s="80" t="s">
        <v>372</v>
      </c>
      <c r="P1139" s="80" t="s">
        <v>1837</v>
      </c>
      <c r="Q1139" s="80" t="s">
        <v>649</v>
      </c>
      <c r="R1139" s="85">
        <f t="shared" si="221"/>
        <v>52366</v>
      </c>
      <c r="S1139" s="85">
        <f t="shared" si="222"/>
        <v>2618.3000000000002</v>
      </c>
      <c r="T1139" s="85">
        <f t="shared" si="223"/>
        <v>49747.7</v>
      </c>
      <c r="U1139" s="80">
        <f t="shared" si="224"/>
        <v>3731.0774999999994</v>
      </c>
      <c r="V1139" s="85">
        <f t="shared" si="225"/>
        <v>53478.777499999997</v>
      </c>
      <c r="W1139" s="81">
        <v>7.4999999999999997E-2</v>
      </c>
      <c r="X1139" s="85">
        <f t="shared" si="233"/>
        <v>3731.0774999999994</v>
      </c>
      <c r="Y1139" s="80">
        <v>2000</v>
      </c>
      <c r="Z1139" s="85">
        <f t="shared" si="231"/>
        <v>55478.777499999997</v>
      </c>
      <c r="AA1139" s="80" t="str" cm="1">
        <f t="array" ref="AA1139">_xlfn.IFS(V1139&gt;=150000,"High Cost",V1139&gt;=0,"Normal Cost")</f>
        <v>Normal Cost</v>
      </c>
      <c r="AB1139" s="85">
        <f t="shared" si="226"/>
        <v>0</v>
      </c>
      <c r="AC1139" s="84">
        <f t="shared" si="227"/>
        <v>53478.777499999997</v>
      </c>
      <c r="AD1139" s="80" t="str" cm="1">
        <f t="array" ref="AD1139">_xlfn.IFS(E1139&gt;=60,"Senior ",E1139&gt;=18,"Adult",E1139&gt;=0,"Child")</f>
        <v>Adult</v>
      </c>
      <c r="AE1139" s="80" t="str">
        <f t="shared" si="228"/>
        <v>July</v>
      </c>
      <c r="AF1139" s="80" t="str">
        <f t="shared" si="229"/>
        <v>01138</v>
      </c>
      <c r="AG1139" s="80" t="str">
        <f t="shared" si="230"/>
        <v>Esther-Male</v>
      </c>
      <c r="AH1139" s="85">
        <f t="shared" si="232"/>
        <v>112153.55602395827</v>
      </c>
    </row>
    <row r="1140" spans="1:34" x14ac:dyDescent="0.3">
      <c r="A1140" s="83">
        <v>45847</v>
      </c>
      <c r="B1140" s="80" t="s">
        <v>3013</v>
      </c>
      <c r="C1140" s="80" t="s">
        <v>1846</v>
      </c>
      <c r="D1140" s="80" t="s">
        <v>1847</v>
      </c>
      <c r="E1140" s="80">
        <v>47</v>
      </c>
      <c r="F1140" s="80" t="s">
        <v>1855</v>
      </c>
      <c r="G1140" s="80" t="s">
        <v>1878</v>
      </c>
      <c r="H1140" s="80" t="s">
        <v>1857</v>
      </c>
      <c r="I1140" s="80" t="s">
        <v>1861</v>
      </c>
      <c r="J1140" s="80" t="s">
        <v>1858</v>
      </c>
      <c r="K1140" s="80">
        <v>1</v>
      </c>
      <c r="L1140" s="85">
        <v>58604</v>
      </c>
      <c r="M1140" s="80">
        <v>5</v>
      </c>
      <c r="N1140" s="80">
        <v>7.5</v>
      </c>
      <c r="O1140" s="80" t="s">
        <v>384</v>
      </c>
      <c r="P1140" s="80" t="s">
        <v>1837</v>
      </c>
      <c r="Q1140" s="80" t="s">
        <v>649</v>
      </c>
      <c r="R1140" s="85">
        <f t="shared" si="221"/>
        <v>58604</v>
      </c>
      <c r="S1140" s="85">
        <f t="shared" si="222"/>
        <v>2930.2000000000003</v>
      </c>
      <c r="T1140" s="85">
        <f t="shared" si="223"/>
        <v>55673.8</v>
      </c>
      <c r="U1140" s="80">
        <f t="shared" si="224"/>
        <v>4175.5349999999999</v>
      </c>
      <c r="V1140" s="85">
        <f t="shared" si="225"/>
        <v>59849.335000000006</v>
      </c>
      <c r="W1140" s="81">
        <v>7.4999999999999997E-2</v>
      </c>
      <c r="X1140" s="85">
        <f t="shared" si="233"/>
        <v>4175.5349999999999</v>
      </c>
      <c r="Y1140" s="80">
        <v>2000</v>
      </c>
      <c r="Z1140" s="85">
        <f t="shared" si="231"/>
        <v>61849.335000000006</v>
      </c>
      <c r="AA1140" s="80" t="str" cm="1">
        <f t="array" ref="AA1140">_xlfn.IFS(V1140&gt;=150000,"High Cost",V1140&gt;=0,"Normal Cost")</f>
        <v>Normal Cost</v>
      </c>
      <c r="AB1140" s="85">
        <f t="shared" si="226"/>
        <v>0</v>
      </c>
      <c r="AC1140" s="84">
        <f t="shared" si="227"/>
        <v>59849.335000000006</v>
      </c>
      <c r="AD1140" s="80" t="str" cm="1">
        <f t="array" ref="AD1140">_xlfn.IFS(E1140&gt;=60,"Senior ",E1140&gt;=18,"Adult",E1140&gt;=0,"Child")</f>
        <v>Adult</v>
      </c>
      <c r="AE1140" s="80" t="str">
        <f t="shared" si="228"/>
        <v>July</v>
      </c>
      <c r="AF1140" s="80" t="str">
        <f t="shared" si="229"/>
        <v>01139</v>
      </c>
      <c r="AG1140" s="80" t="str">
        <f t="shared" si="230"/>
        <v>Hauwa-Male</v>
      </c>
      <c r="AH1140" s="85">
        <f t="shared" si="232"/>
        <v>112153.55602395827</v>
      </c>
    </row>
    <row r="1141" spans="1:34" x14ac:dyDescent="0.3">
      <c r="A1141" s="83">
        <v>45848</v>
      </c>
      <c r="B1141" s="80" t="s">
        <v>3014</v>
      </c>
      <c r="C1141" s="80" t="s">
        <v>1880</v>
      </c>
      <c r="D1141" s="80" t="s">
        <v>1847</v>
      </c>
      <c r="E1141" s="80">
        <v>31</v>
      </c>
      <c r="F1141" s="80" t="s">
        <v>1848</v>
      </c>
      <c r="G1141" s="80" t="s">
        <v>1849</v>
      </c>
      <c r="H1141" s="80" t="s">
        <v>1850</v>
      </c>
      <c r="I1141" s="80" t="s">
        <v>1843</v>
      </c>
      <c r="J1141" s="80" t="s">
        <v>1848</v>
      </c>
      <c r="K1141" s="80">
        <v>1</v>
      </c>
      <c r="L1141" s="85">
        <v>45527</v>
      </c>
      <c r="M1141" s="80">
        <v>5</v>
      </c>
      <c r="N1141" s="80">
        <v>7.5</v>
      </c>
      <c r="O1141" s="80" t="s">
        <v>392</v>
      </c>
      <c r="P1141" s="80" t="s">
        <v>1837</v>
      </c>
      <c r="Q1141" s="80" t="s">
        <v>649</v>
      </c>
      <c r="R1141" s="85">
        <f t="shared" si="221"/>
        <v>45527</v>
      </c>
      <c r="S1141" s="85">
        <f t="shared" si="222"/>
        <v>2276.35</v>
      </c>
      <c r="T1141" s="85">
        <f t="shared" si="223"/>
        <v>43250.65</v>
      </c>
      <c r="U1141" s="80">
        <f t="shared" si="224"/>
        <v>3243.7987499999999</v>
      </c>
      <c r="V1141" s="85">
        <f t="shared" si="225"/>
        <v>46494.448750000003</v>
      </c>
      <c r="W1141" s="81">
        <v>7.4999999999999997E-2</v>
      </c>
      <c r="X1141" s="85">
        <f t="shared" si="233"/>
        <v>3243.7987499999999</v>
      </c>
      <c r="Y1141" s="80">
        <v>2000</v>
      </c>
      <c r="Z1141" s="85">
        <f t="shared" si="231"/>
        <v>48494.448750000003</v>
      </c>
      <c r="AA1141" s="80" t="str" cm="1">
        <f t="array" ref="AA1141">_xlfn.IFS(V1141&gt;=150000,"High Cost",V1141&gt;=0,"Normal Cost")</f>
        <v>Normal Cost</v>
      </c>
      <c r="AB1141" s="85">
        <f t="shared" si="226"/>
        <v>0</v>
      </c>
      <c r="AC1141" s="84">
        <f t="shared" si="227"/>
        <v>46494.448750000003</v>
      </c>
      <c r="AD1141" s="80" t="str" cm="1">
        <f t="array" ref="AD1141">_xlfn.IFS(E1141&gt;=60,"Senior ",E1141&gt;=18,"Adult",E1141&gt;=0,"Child")</f>
        <v>Adult</v>
      </c>
      <c r="AE1141" s="80" t="str">
        <f t="shared" si="228"/>
        <v>July</v>
      </c>
      <c r="AF1141" s="80" t="str">
        <f t="shared" si="229"/>
        <v>01140</v>
      </c>
      <c r="AG1141" s="80" t="str">
        <f t="shared" si="230"/>
        <v>Daniel-Male</v>
      </c>
      <c r="AH1141" s="85">
        <f t="shared" si="232"/>
        <v>112153.55602395827</v>
      </c>
    </row>
    <row r="1142" spans="1:34" x14ac:dyDescent="0.3">
      <c r="A1142" s="83">
        <v>45817</v>
      </c>
      <c r="B1142" s="80" t="s">
        <v>3015</v>
      </c>
      <c r="C1142" s="80" t="s">
        <v>1884</v>
      </c>
      <c r="D1142" s="80" t="s">
        <v>1847</v>
      </c>
      <c r="E1142" s="80">
        <v>54</v>
      </c>
      <c r="F1142" s="80" t="s">
        <v>1864</v>
      </c>
      <c r="G1142" s="80" t="s">
        <v>1865</v>
      </c>
      <c r="H1142" s="80" t="s">
        <v>1842</v>
      </c>
      <c r="I1142" s="80" t="s">
        <v>1835</v>
      </c>
      <c r="J1142" s="80" t="s">
        <v>1848</v>
      </c>
      <c r="K1142" s="80">
        <v>1</v>
      </c>
      <c r="L1142" s="85">
        <v>30388</v>
      </c>
      <c r="M1142" s="80">
        <v>5</v>
      </c>
      <c r="N1142" s="80">
        <v>7.5</v>
      </c>
      <c r="O1142" s="80" t="s">
        <v>372</v>
      </c>
      <c r="P1142" s="80" t="s">
        <v>1852</v>
      </c>
      <c r="Q1142" s="80" t="s">
        <v>636</v>
      </c>
      <c r="R1142" s="85">
        <f t="shared" si="221"/>
        <v>30388</v>
      </c>
      <c r="S1142" s="85">
        <f t="shared" si="222"/>
        <v>1519.4</v>
      </c>
      <c r="T1142" s="85">
        <f t="shared" si="223"/>
        <v>28868.6</v>
      </c>
      <c r="U1142" s="80">
        <f t="shared" si="224"/>
        <v>2165.145</v>
      </c>
      <c r="V1142" s="85">
        <f t="shared" si="225"/>
        <v>31033.744999999999</v>
      </c>
      <c r="W1142" s="81">
        <v>7.4999999999999997E-2</v>
      </c>
      <c r="X1142" s="85">
        <f t="shared" si="233"/>
        <v>2165.145</v>
      </c>
      <c r="Y1142" s="80">
        <v>2000</v>
      </c>
      <c r="Z1142" s="85">
        <f t="shared" si="231"/>
        <v>33033.744999999995</v>
      </c>
      <c r="AA1142" s="80" t="str" cm="1">
        <f t="array" ref="AA1142">_xlfn.IFS(V1142&gt;=150000,"High Cost",V1142&gt;=0,"Normal Cost")</f>
        <v>Normal Cost</v>
      </c>
      <c r="AB1142" s="85">
        <f t="shared" si="226"/>
        <v>0</v>
      </c>
      <c r="AC1142" s="84">
        <f t="shared" si="227"/>
        <v>31033.744999999999</v>
      </c>
      <c r="AD1142" s="80" t="str" cm="1">
        <f t="array" ref="AD1142">_xlfn.IFS(E1142&gt;=60,"Senior ",E1142&gt;=18,"Adult",E1142&gt;=0,"Child")</f>
        <v>Adult</v>
      </c>
      <c r="AE1142" s="80" t="str">
        <f t="shared" si="228"/>
        <v>June</v>
      </c>
      <c r="AF1142" s="80" t="str">
        <f t="shared" si="229"/>
        <v>01141</v>
      </c>
      <c r="AG1142" s="80" t="str">
        <f t="shared" si="230"/>
        <v>Kabir-Male</v>
      </c>
      <c r="AH1142" s="85">
        <f t="shared" si="232"/>
        <v>112153.55602395827</v>
      </c>
    </row>
    <row r="1143" spans="1:34" x14ac:dyDescent="0.3">
      <c r="A1143" s="83">
        <v>45816</v>
      </c>
      <c r="B1143" s="80" t="s">
        <v>3016</v>
      </c>
      <c r="C1143" s="80" t="s">
        <v>1830</v>
      </c>
      <c r="D1143" s="80" t="s">
        <v>1847</v>
      </c>
      <c r="E1143" s="80">
        <v>32</v>
      </c>
      <c r="F1143" s="80" t="s">
        <v>1832</v>
      </c>
      <c r="G1143" s="80" t="s">
        <v>1833</v>
      </c>
      <c r="H1143" s="80" t="s">
        <v>1834</v>
      </c>
      <c r="I1143" s="80" t="s">
        <v>1851</v>
      </c>
      <c r="J1143" s="80" t="s">
        <v>1836</v>
      </c>
      <c r="K1143" s="80">
        <v>1</v>
      </c>
      <c r="L1143" s="85">
        <v>65625</v>
      </c>
      <c r="M1143" s="80">
        <v>0</v>
      </c>
      <c r="N1143" s="80">
        <v>7.5</v>
      </c>
      <c r="O1143" s="80" t="s">
        <v>392</v>
      </c>
      <c r="P1143" s="80" t="s">
        <v>1844</v>
      </c>
      <c r="Q1143" s="80" t="s">
        <v>649</v>
      </c>
      <c r="R1143" s="85">
        <f t="shared" si="221"/>
        <v>65625</v>
      </c>
      <c r="S1143" s="85">
        <f t="shared" si="222"/>
        <v>0</v>
      </c>
      <c r="T1143" s="85">
        <f t="shared" si="223"/>
        <v>65625</v>
      </c>
      <c r="U1143" s="80">
        <f t="shared" si="224"/>
        <v>4921.875</v>
      </c>
      <c r="V1143" s="85">
        <f t="shared" si="225"/>
        <v>70546.875</v>
      </c>
      <c r="W1143" s="81">
        <v>7.4999999999999997E-2</v>
      </c>
      <c r="X1143" s="85">
        <f t="shared" si="233"/>
        <v>4921.875</v>
      </c>
      <c r="Y1143" s="80">
        <v>2000</v>
      </c>
      <c r="Z1143" s="85">
        <f t="shared" si="231"/>
        <v>72546.875</v>
      </c>
      <c r="AA1143" s="80" t="str" cm="1">
        <f t="array" ref="AA1143">_xlfn.IFS(V1143&gt;=150000,"High Cost",V1143&gt;=0,"Normal Cost")</f>
        <v>Normal Cost</v>
      </c>
      <c r="AB1143" s="85">
        <f t="shared" si="226"/>
        <v>7054.6875</v>
      </c>
      <c r="AC1143" s="84">
        <f t="shared" si="227"/>
        <v>63492.1875</v>
      </c>
      <c r="AD1143" s="80" t="str" cm="1">
        <f t="array" ref="AD1143">_xlfn.IFS(E1143&gt;=60,"Senior ",E1143&gt;=18,"Adult",E1143&gt;=0,"Child")</f>
        <v>Adult</v>
      </c>
      <c r="AE1143" s="80" t="str">
        <f t="shared" si="228"/>
        <v>June</v>
      </c>
      <c r="AF1143" s="80" t="str">
        <f t="shared" si="229"/>
        <v>01142</v>
      </c>
      <c r="AG1143" s="80" t="str">
        <f t="shared" si="230"/>
        <v>Joy-Male</v>
      </c>
      <c r="AH1143" s="85">
        <f t="shared" si="232"/>
        <v>112153.55602395827</v>
      </c>
    </row>
    <row r="1144" spans="1:34" x14ac:dyDescent="0.3">
      <c r="A1144" s="83">
        <v>45850</v>
      </c>
      <c r="B1144" s="80" t="s">
        <v>3017</v>
      </c>
      <c r="C1144" s="80" t="s">
        <v>106</v>
      </c>
      <c r="D1144" s="80" t="s">
        <v>1847</v>
      </c>
      <c r="E1144" s="80">
        <v>72</v>
      </c>
      <c r="F1144" s="80" t="s">
        <v>1840</v>
      </c>
      <c r="G1144" s="80" t="s">
        <v>1841</v>
      </c>
      <c r="H1144" s="80" t="s">
        <v>1842</v>
      </c>
      <c r="I1144" s="80" t="s">
        <v>1866</v>
      </c>
      <c r="J1144" s="80" t="s">
        <v>1858</v>
      </c>
      <c r="K1144" s="80">
        <v>2</v>
      </c>
      <c r="L1144" s="85">
        <v>58715</v>
      </c>
      <c r="M1144" s="80">
        <v>0</v>
      </c>
      <c r="N1144" s="80">
        <v>7.5</v>
      </c>
      <c r="O1144" s="80" t="s">
        <v>392</v>
      </c>
      <c r="P1144" s="80" t="s">
        <v>1844</v>
      </c>
      <c r="Q1144" s="80" t="s">
        <v>649</v>
      </c>
      <c r="R1144" s="85">
        <f t="shared" si="221"/>
        <v>117430</v>
      </c>
      <c r="S1144" s="85">
        <f t="shared" si="222"/>
        <v>0</v>
      </c>
      <c r="T1144" s="85">
        <f t="shared" si="223"/>
        <v>117430</v>
      </c>
      <c r="U1144" s="80">
        <f t="shared" si="224"/>
        <v>8807.25</v>
      </c>
      <c r="V1144" s="85">
        <f t="shared" si="225"/>
        <v>126237.25</v>
      </c>
      <c r="W1144" s="81">
        <v>7.4999999999999997E-2</v>
      </c>
      <c r="X1144" s="85">
        <f t="shared" si="233"/>
        <v>8807.25</v>
      </c>
      <c r="Y1144" s="80">
        <v>2000</v>
      </c>
      <c r="Z1144" s="85">
        <f t="shared" si="231"/>
        <v>128237.25</v>
      </c>
      <c r="AA1144" s="80" t="str" cm="1">
        <f t="array" ref="AA1144">_xlfn.IFS(V1144&gt;=150000,"High Cost",V1144&gt;=0,"Normal Cost")</f>
        <v>Normal Cost</v>
      </c>
      <c r="AB1144" s="85">
        <f t="shared" si="226"/>
        <v>12623.725</v>
      </c>
      <c r="AC1144" s="84">
        <f t="shared" si="227"/>
        <v>113613.52499999999</v>
      </c>
      <c r="AD1144" s="80" t="str" cm="1">
        <f t="array" ref="AD1144">_xlfn.IFS(E1144&gt;=60,"Senior ",E1144&gt;=18,"Adult",E1144&gt;=0,"Child")</f>
        <v xml:space="preserve">Senior </v>
      </c>
      <c r="AE1144" s="80" t="str">
        <f t="shared" si="228"/>
        <v>July</v>
      </c>
      <c r="AF1144" s="80" t="str">
        <f t="shared" si="229"/>
        <v>01143</v>
      </c>
      <c r="AG1144" s="80" t="str">
        <f t="shared" si="230"/>
        <v>Aisha-Male</v>
      </c>
      <c r="AH1144" s="85">
        <f t="shared" si="232"/>
        <v>112153.55602395827</v>
      </c>
    </row>
    <row r="1145" spans="1:34" x14ac:dyDescent="0.3">
      <c r="A1145" s="83">
        <v>45851</v>
      </c>
      <c r="B1145" s="80" t="s">
        <v>3018</v>
      </c>
      <c r="C1145" s="80" t="s">
        <v>1863</v>
      </c>
      <c r="D1145" s="80" t="s">
        <v>1831</v>
      </c>
      <c r="E1145" s="80">
        <v>68</v>
      </c>
      <c r="F1145" s="80" t="s">
        <v>1855</v>
      </c>
      <c r="G1145" s="80" t="s">
        <v>1878</v>
      </c>
      <c r="H1145" s="80" t="s">
        <v>1857</v>
      </c>
      <c r="I1145" s="80" t="s">
        <v>1866</v>
      </c>
      <c r="J1145" s="80" t="s">
        <v>1858</v>
      </c>
      <c r="K1145" s="80">
        <v>2</v>
      </c>
      <c r="L1145" s="85">
        <v>62869</v>
      </c>
      <c r="M1145" s="80">
        <v>10</v>
      </c>
      <c r="N1145" s="80">
        <v>7.5</v>
      </c>
      <c r="O1145" s="80" t="s">
        <v>372</v>
      </c>
      <c r="P1145" s="80" t="s">
        <v>1844</v>
      </c>
      <c r="Q1145" s="80" t="s">
        <v>649</v>
      </c>
      <c r="R1145" s="85">
        <f t="shared" si="221"/>
        <v>125738</v>
      </c>
      <c r="S1145" s="85">
        <f t="shared" si="222"/>
        <v>12573.800000000001</v>
      </c>
      <c r="T1145" s="85">
        <f t="shared" si="223"/>
        <v>113164.2</v>
      </c>
      <c r="U1145" s="80">
        <f t="shared" si="224"/>
        <v>8487.3149999999987</v>
      </c>
      <c r="V1145" s="85">
        <f t="shared" si="225"/>
        <v>121651.515</v>
      </c>
      <c r="W1145" s="81">
        <v>7.4999999999999997E-2</v>
      </c>
      <c r="X1145" s="85">
        <f t="shared" si="233"/>
        <v>8487.3149999999987</v>
      </c>
      <c r="Y1145" s="80">
        <v>2000</v>
      </c>
      <c r="Z1145" s="85">
        <f t="shared" si="231"/>
        <v>123651.515</v>
      </c>
      <c r="AA1145" s="80" t="str" cm="1">
        <f t="array" ref="AA1145">_xlfn.IFS(V1145&gt;=150000,"High Cost",V1145&gt;=0,"Normal Cost")</f>
        <v>Normal Cost</v>
      </c>
      <c r="AB1145" s="85">
        <f t="shared" si="226"/>
        <v>12165.1515</v>
      </c>
      <c r="AC1145" s="84">
        <f t="shared" si="227"/>
        <v>109486.36350000001</v>
      </c>
      <c r="AD1145" s="80" t="str" cm="1">
        <f t="array" ref="AD1145">_xlfn.IFS(E1145&gt;=60,"Senior ",E1145&gt;=18,"Adult",E1145&gt;=0,"Child")</f>
        <v xml:space="preserve">Senior </v>
      </c>
      <c r="AE1145" s="80" t="str">
        <f t="shared" si="228"/>
        <v>July</v>
      </c>
      <c r="AF1145" s="80" t="str">
        <f t="shared" si="229"/>
        <v>01144</v>
      </c>
      <c r="AG1145" s="80" t="str">
        <f t="shared" si="230"/>
        <v>Esther-Female</v>
      </c>
      <c r="AH1145" s="85">
        <f t="shared" si="232"/>
        <v>112153.55602395827</v>
      </c>
    </row>
    <row r="1146" spans="1:34" x14ac:dyDescent="0.3">
      <c r="A1146" s="83">
        <v>45861</v>
      </c>
      <c r="B1146" s="80" t="s">
        <v>3019</v>
      </c>
      <c r="C1146" s="80" t="s">
        <v>1884</v>
      </c>
      <c r="D1146" s="80" t="s">
        <v>1847</v>
      </c>
      <c r="E1146" s="80">
        <v>20</v>
      </c>
      <c r="F1146" s="80" t="s">
        <v>1872</v>
      </c>
      <c r="G1146" s="80" t="s">
        <v>1873</v>
      </c>
      <c r="H1146" s="80" t="s">
        <v>1874</v>
      </c>
      <c r="I1146" s="80" t="s">
        <v>1843</v>
      </c>
      <c r="J1146" s="80" t="s">
        <v>1848</v>
      </c>
      <c r="K1146" s="80">
        <v>5</v>
      </c>
      <c r="L1146" s="85">
        <v>8024</v>
      </c>
      <c r="M1146" s="80">
        <v>10</v>
      </c>
      <c r="N1146" s="80">
        <v>7.5</v>
      </c>
      <c r="O1146" s="80" t="s">
        <v>392</v>
      </c>
      <c r="P1146" s="80" t="s">
        <v>1837</v>
      </c>
      <c r="Q1146" s="80" t="s">
        <v>649</v>
      </c>
      <c r="R1146" s="85">
        <f t="shared" si="221"/>
        <v>40120</v>
      </c>
      <c r="S1146" s="85">
        <f t="shared" si="222"/>
        <v>4012</v>
      </c>
      <c r="T1146" s="85">
        <f t="shared" si="223"/>
        <v>36108</v>
      </c>
      <c r="U1146" s="80">
        <f t="shared" si="224"/>
        <v>2708.1</v>
      </c>
      <c r="V1146" s="85">
        <f t="shared" si="225"/>
        <v>38816.1</v>
      </c>
      <c r="W1146" s="81">
        <v>7.4999999999999997E-2</v>
      </c>
      <c r="X1146" s="85">
        <f t="shared" si="233"/>
        <v>2708.1</v>
      </c>
      <c r="Y1146" s="80">
        <v>2000</v>
      </c>
      <c r="Z1146" s="85">
        <f t="shared" si="231"/>
        <v>40816.1</v>
      </c>
      <c r="AA1146" s="80" t="str" cm="1">
        <f t="array" ref="AA1146">_xlfn.IFS(V1146&gt;=150000,"High Cost",V1146&gt;=0,"Normal Cost")</f>
        <v>Normal Cost</v>
      </c>
      <c r="AB1146" s="85">
        <f t="shared" si="226"/>
        <v>0</v>
      </c>
      <c r="AC1146" s="84">
        <f t="shared" si="227"/>
        <v>38816.1</v>
      </c>
      <c r="AD1146" s="80" t="str" cm="1">
        <f t="array" ref="AD1146">_xlfn.IFS(E1146&gt;=60,"Senior ",E1146&gt;=18,"Adult",E1146&gt;=0,"Child")</f>
        <v>Adult</v>
      </c>
      <c r="AE1146" s="80" t="str">
        <f t="shared" si="228"/>
        <v>July</v>
      </c>
      <c r="AF1146" s="80" t="str">
        <f t="shared" si="229"/>
        <v>01145</v>
      </c>
      <c r="AG1146" s="80" t="str">
        <f t="shared" si="230"/>
        <v>Kabir-Male</v>
      </c>
      <c r="AH1146" s="85">
        <f t="shared" si="232"/>
        <v>112153.55602395827</v>
      </c>
    </row>
    <row r="1147" spans="1:34" x14ac:dyDescent="0.3">
      <c r="A1147" s="83">
        <v>45831</v>
      </c>
      <c r="B1147" s="80" t="s">
        <v>3020</v>
      </c>
      <c r="C1147" s="80" t="s">
        <v>1884</v>
      </c>
      <c r="D1147" s="80" t="s">
        <v>1847</v>
      </c>
      <c r="E1147" s="80">
        <v>5</v>
      </c>
      <c r="F1147" s="80" t="s">
        <v>1840</v>
      </c>
      <c r="G1147" s="80" t="s">
        <v>1890</v>
      </c>
      <c r="H1147" s="80" t="s">
        <v>1891</v>
      </c>
      <c r="I1147" s="80" t="s">
        <v>1843</v>
      </c>
      <c r="J1147" s="80" t="s">
        <v>1848</v>
      </c>
      <c r="K1147" s="80">
        <v>4</v>
      </c>
      <c r="L1147" s="85">
        <v>10573</v>
      </c>
      <c r="M1147" s="80">
        <v>5</v>
      </c>
      <c r="N1147" s="80">
        <v>7.5</v>
      </c>
      <c r="O1147" s="80" t="s">
        <v>372</v>
      </c>
      <c r="P1147" s="80" t="s">
        <v>1852</v>
      </c>
      <c r="Q1147" s="80" t="s">
        <v>643</v>
      </c>
      <c r="R1147" s="85">
        <f t="shared" si="221"/>
        <v>42292</v>
      </c>
      <c r="S1147" s="85">
        <f t="shared" si="222"/>
        <v>2114.6</v>
      </c>
      <c r="T1147" s="85">
        <f t="shared" si="223"/>
        <v>40177.4</v>
      </c>
      <c r="U1147" s="80">
        <f t="shared" si="224"/>
        <v>3013.3049999999998</v>
      </c>
      <c r="V1147" s="85">
        <f t="shared" si="225"/>
        <v>43190.705000000002</v>
      </c>
      <c r="W1147" s="81">
        <v>7.4999999999999997E-2</v>
      </c>
      <c r="X1147" s="85">
        <f t="shared" si="233"/>
        <v>3013.3049999999998</v>
      </c>
      <c r="Y1147" s="80">
        <v>2000</v>
      </c>
      <c r="Z1147" s="85">
        <f t="shared" si="231"/>
        <v>45190.705000000002</v>
      </c>
      <c r="AA1147" s="80" t="str" cm="1">
        <f t="array" ref="AA1147">_xlfn.IFS(V1147&gt;=150000,"High Cost",V1147&gt;=0,"Normal Cost")</f>
        <v>Normal Cost</v>
      </c>
      <c r="AB1147" s="85">
        <f t="shared" si="226"/>
        <v>0</v>
      </c>
      <c r="AC1147" s="84">
        <f t="shared" si="227"/>
        <v>43190.705000000002</v>
      </c>
      <c r="AD1147" s="80" t="str" cm="1">
        <f t="array" ref="AD1147">_xlfn.IFS(E1147&gt;=60,"Senior ",E1147&gt;=18,"Adult",E1147&gt;=0,"Child")</f>
        <v>Child</v>
      </c>
      <c r="AE1147" s="80" t="str">
        <f t="shared" si="228"/>
        <v>June</v>
      </c>
      <c r="AF1147" s="80" t="str">
        <f t="shared" si="229"/>
        <v>01146</v>
      </c>
      <c r="AG1147" s="80" t="str">
        <f t="shared" si="230"/>
        <v>Kabir-Male</v>
      </c>
      <c r="AH1147" s="85">
        <f t="shared" si="232"/>
        <v>112153.55602395827</v>
      </c>
    </row>
    <row r="1148" spans="1:34" x14ac:dyDescent="0.3">
      <c r="A1148" s="83">
        <v>45811</v>
      </c>
      <c r="B1148" s="80" t="s">
        <v>3021</v>
      </c>
      <c r="C1148" s="80" t="s">
        <v>1880</v>
      </c>
      <c r="D1148" s="80" t="s">
        <v>1831</v>
      </c>
      <c r="E1148" s="80">
        <v>62</v>
      </c>
      <c r="F1148" s="80" t="s">
        <v>1864</v>
      </c>
      <c r="G1148" s="80" t="s">
        <v>1865</v>
      </c>
      <c r="H1148" s="80" t="s">
        <v>1842</v>
      </c>
      <c r="I1148" s="80" t="s">
        <v>1861</v>
      </c>
      <c r="J1148" s="80" t="s">
        <v>1858</v>
      </c>
      <c r="K1148" s="80">
        <v>2</v>
      </c>
      <c r="L1148" s="85">
        <v>56075</v>
      </c>
      <c r="M1148" s="80">
        <v>10</v>
      </c>
      <c r="N1148" s="80">
        <v>7.5</v>
      </c>
      <c r="O1148" s="80" t="s">
        <v>392</v>
      </c>
      <c r="P1148" s="80" t="s">
        <v>1852</v>
      </c>
      <c r="Q1148" s="80" t="s">
        <v>665</v>
      </c>
      <c r="R1148" s="85">
        <f t="shared" si="221"/>
        <v>112150</v>
      </c>
      <c r="S1148" s="85">
        <f t="shared" si="222"/>
        <v>11215</v>
      </c>
      <c r="T1148" s="85">
        <f t="shared" si="223"/>
        <v>100935</v>
      </c>
      <c r="U1148" s="80">
        <f t="shared" si="224"/>
        <v>7570.125</v>
      </c>
      <c r="V1148" s="85">
        <f t="shared" si="225"/>
        <v>108505.125</v>
      </c>
      <c r="W1148" s="81">
        <v>7.4999999999999997E-2</v>
      </c>
      <c r="X1148" s="85">
        <f t="shared" si="233"/>
        <v>7570.125</v>
      </c>
      <c r="Y1148" s="80">
        <v>2000</v>
      </c>
      <c r="Z1148" s="85">
        <f t="shared" si="231"/>
        <v>110505.125</v>
      </c>
      <c r="AA1148" s="80" t="str" cm="1">
        <f t="array" ref="AA1148">_xlfn.IFS(V1148&gt;=150000,"High Cost",V1148&gt;=0,"Normal Cost")</f>
        <v>Normal Cost</v>
      </c>
      <c r="AB1148" s="85">
        <f t="shared" si="226"/>
        <v>0</v>
      </c>
      <c r="AC1148" s="84">
        <f t="shared" si="227"/>
        <v>108505.125</v>
      </c>
      <c r="AD1148" s="80" t="str" cm="1">
        <f t="array" ref="AD1148">_xlfn.IFS(E1148&gt;=60,"Senior ",E1148&gt;=18,"Adult",E1148&gt;=0,"Child")</f>
        <v xml:space="preserve">Senior </v>
      </c>
      <c r="AE1148" s="80" t="str">
        <f t="shared" si="228"/>
        <v>June</v>
      </c>
      <c r="AF1148" s="80" t="str">
        <f t="shared" si="229"/>
        <v>01147</v>
      </c>
      <c r="AG1148" s="80" t="str">
        <f t="shared" si="230"/>
        <v>Daniel-Female</v>
      </c>
      <c r="AH1148" s="85">
        <f t="shared" si="232"/>
        <v>112153.55602395827</v>
      </c>
    </row>
    <row r="1149" spans="1:34" x14ac:dyDescent="0.3">
      <c r="A1149" s="83">
        <v>45868</v>
      </c>
      <c r="B1149" s="80" t="s">
        <v>3022</v>
      </c>
      <c r="C1149" s="80" t="s">
        <v>1882</v>
      </c>
      <c r="D1149" s="80" t="s">
        <v>1831</v>
      </c>
      <c r="E1149" s="80">
        <v>59</v>
      </c>
      <c r="F1149" s="80" t="s">
        <v>1872</v>
      </c>
      <c r="G1149" s="80" t="s">
        <v>1873</v>
      </c>
      <c r="H1149" s="80" t="s">
        <v>1874</v>
      </c>
      <c r="I1149" s="80" t="s">
        <v>1851</v>
      </c>
      <c r="J1149" s="80" t="s">
        <v>1848</v>
      </c>
      <c r="K1149" s="80">
        <v>2</v>
      </c>
      <c r="L1149" s="85">
        <v>13962</v>
      </c>
      <c r="M1149" s="80">
        <v>10</v>
      </c>
      <c r="N1149" s="80">
        <v>7.5</v>
      </c>
      <c r="O1149" s="80" t="s">
        <v>384</v>
      </c>
      <c r="P1149" s="80" t="s">
        <v>1837</v>
      </c>
      <c r="Q1149" s="80" t="s">
        <v>649</v>
      </c>
      <c r="R1149" s="85">
        <f t="shared" si="221"/>
        <v>27924</v>
      </c>
      <c r="S1149" s="85">
        <f t="shared" si="222"/>
        <v>2792.4</v>
      </c>
      <c r="T1149" s="85">
        <f t="shared" si="223"/>
        <v>25131.599999999999</v>
      </c>
      <c r="U1149" s="80">
        <f t="shared" si="224"/>
        <v>1884.87</v>
      </c>
      <c r="V1149" s="85">
        <f t="shared" si="225"/>
        <v>27016.469999999998</v>
      </c>
      <c r="W1149" s="81">
        <v>7.4999999999999997E-2</v>
      </c>
      <c r="X1149" s="85">
        <f t="shared" si="233"/>
        <v>1884.87</v>
      </c>
      <c r="Y1149" s="80">
        <v>2000</v>
      </c>
      <c r="Z1149" s="85">
        <f t="shared" si="231"/>
        <v>29016.469999999998</v>
      </c>
      <c r="AA1149" s="80" t="str" cm="1">
        <f t="array" ref="AA1149">_xlfn.IFS(V1149&gt;=150000,"High Cost",V1149&gt;=0,"Normal Cost")</f>
        <v>Normal Cost</v>
      </c>
      <c r="AB1149" s="85">
        <f t="shared" si="226"/>
        <v>0</v>
      </c>
      <c r="AC1149" s="84">
        <f t="shared" si="227"/>
        <v>27016.469999999998</v>
      </c>
      <c r="AD1149" s="80" t="str" cm="1">
        <f t="array" ref="AD1149">_xlfn.IFS(E1149&gt;=60,"Senior ",E1149&gt;=18,"Adult",E1149&gt;=0,"Child")</f>
        <v>Adult</v>
      </c>
      <c r="AE1149" s="80" t="str">
        <f t="shared" si="228"/>
        <v>July</v>
      </c>
      <c r="AF1149" s="80" t="str">
        <f t="shared" si="229"/>
        <v>01148</v>
      </c>
      <c r="AG1149" s="80" t="str">
        <f t="shared" si="230"/>
        <v>Ifeanyi-Female</v>
      </c>
      <c r="AH1149" s="85">
        <f t="shared" si="232"/>
        <v>112153.55602395827</v>
      </c>
    </row>
    <row r="1150" spans="1:34" x14ac:dyDescent="0.3">
      <c r="A1150" s="83">
        <v>45844</v>
      </c>
      <c r="B1150" s="80" t="s">
        <v>3023</v>
      </c>
      <c r="C1150" s="80" t="s">
        <v>1830</v>
      </c>
      <c r="D1150" s="80" t="s">
        <v>1847</v>
      </c>
      <c r="E1150" s="80">
        <v>47</v>
      </c>
      <c r="F1150" s="80" t="s">
        <v>1855</v>
      </c>
      <c r="G1150" s="80" t="s">
        <v>1878</v>
      </c>
      <c r="H1150" s="80" t="s">
        <v>1857</v>
      </c>
      <c r="I1150" s="80" t="s">
        <v>1866</v>
      </c>
      <c r="J1150" s="80" t="s">
        <v>1858</v>
      </c>
      <c r="K1150" s="80">
        <v>5</v>
      </c>
      <c r="L1150" s="85">
        <v>63530</v>
      </c>
      <c r="M1150" s="80">
        <v>10</v>
      </c>
      <c r="N1150" s="80">
        <v>7.5</v>
      </c>
      <c r="O1150" s="80" t="s">
        <v>384</v>
      </c>
      <c r="P1150" s="80" t="s">
        <v>1852</v>
      </c>
      <c r="Q1150" s="80" t="s">
        <v>636</v>
      </c>
      <c r="R1150" s="85">
        <f t="shared" si="221"/>
        <v>317650</v>
      </c>
      <c r="S1150" s="85">
        <f t="shared" si="222"/>
        <v>31765</v>
      </c>
      <c r="T1150" s="85">
        <f t="shared" si="223"/>
        <v>285885</v>
      </c>
      <c r="U1150" s="80">
        <f t="shared" si="224"/>
        <v>21441.375</v>
      </c>
      <c r="V1150" s="85">
        <f t="shared" si="225"/>
        <v>307326.375</v>
      </c>
      <c r="W1150" s="81">
        <v>7.4999999999999997E-2</v>
      </c>
      <c r="X1150" s="85">
        <f t="shared" si="233"/>
        <v>21441.375</v>
      </c>
      <c r="Y1150" s="80">
        <v>2000</v>
      </c>
      <c r="Z1150" s="85">
        <f t="shared" si="231"/>
        <v>309326.375</v>
      </c>
      <c r="AA1150" s="80" t="str" cm="1">
        <f t="array" ref="AA1150">_xlfn.IFS(V1150&gt;=150000,"High Cost",V1150&gt;=0,"Normal Cost")</f>
        <v>High Cost</v>
      </c>
      <c r="AB1150" s="85">
        <f t="shared" si="226"/>
        <v>0</v>
      </c>
      <c r="AC1150" s="84">
        <f t="shared" si="227"/>
        <v>307326.375</v>
      </c>
      <c r="AD1150" s="80" t="str" cm="1">
        <f t="array" ref="AD1150">_xlfn.IFS(E1150&gt;=60,"Senior ",E1150&gt;=18,"Adult",E1150&gt;=0,"Child")</f>
        <v>Adult</v>
      </c>
      <c r="AE1150" s="80" t="str">
        <f t="shared" si="228"/>
        <v>July</v>
      </c>
      <c r="AF1150" s="80" t="str">
        <f t="shared" si="229"/>
        <v>01149</v>
      </c>
      <c r="AG1150" s="80" t="str">
        <f t="shared" si="230"/>
        <v>Joy-Male</v>
      </c>
      <c r="AH1150" s="85">
        <f t="shared" si="232"/>
        <v>112153.55602395827</v>
      </c>
    </row>
    <row r="1151" spans="1:34" x14ac:dyDescent="0.3">
      <c r="A1151" s="83">
        <v>45838</v>
      </c>
      <c r="B1151" s="80" t="s">
        <v>3024</v>
      </c>
      <c r="C1151" s="80" t="s">
        <v>106</v>
      </c>
      <c r="D1151" s="80" t="s">
        <v>1831</v>
      </c>
      <c r="E1151" s="80">
        <v>7</v>
      </c>
      <c r="F1151" s="80" t="s">
        <v>1832</v>
      </c>
      <c r="G1151" s="80" t="s">
        <v>1860</v>
      </c>
      <c r="H1151" s="80" t="s">
        <v>1834</v>
      </c>
      <c r="I1151" s="80" t="s">
        <v>1861</v>
      </c>
      <c r="J1151" s="80" t="s">
        <v>1858</v>
      </c>
      <c r="K1151" s="80">
        <v>3</v>
      </c>
      <c r="L1151" s="85">
        <v>60569</v>
      </c>
      <c r="M1151" s="80">
        <v>10</v>
      </c>
      <c r="N1151" s="80">
        <v>7.5</v>
      </c>
      <c r="O1151" s="80" t="s">
        <v>372</v>
      </c>
      <c r="P1151" s="80" t="s">
        <v>1837</v>
      </c>
      <c r="Q1151" s="80" t="s">
        <v>636</v>
      </c>
      <c r="R1151" s="85">
        <f t="shared" si="221"/>
        <v>181707</v>
      </c>
      <c r="S1151" s="85">
        <f t="shared" si="222"/>
        <v>18170.7</v>
      </c>
      <c r="T1151" s="85">
        <f t="shared" si="223"/>
        <v>163536.29999999999</v>
      </c>
      <c r="U1151" s="80">
        <f t="shared" si="224"/>
        <v>12265.222499999998</v>
      </c>
      <c r="V1151" s="85">
        <f t="shared" si="225"/>
        <v>175801.52249999999</v>
      </c>
      <c r="W1151" s="81">
        <v>7.4999999999999997E-2</v>
      </c>
      <c r="X1151" s="85">
        <f t="shared" si="233"/>
        <v>12265.222499999998</v>
      </c>
      <c r="Y1151" s="80">
        <v>2000</v>
      </c>
      <c r="Z1151" s="85">
        <f t="shared" si="231"/>
        <v>177801.52249999999</v>
      </c>
      <c r="AA1151" s="80" t="str" cm="1">
        <f t="array" ref="AA1151">_xlfn.IFS(V1151&gt;=150000,"High Cost",V1151&gt;=0,"Normal Cost")</f>
        <v>High Cost</v>
      </c>
      <c r="AB1151" s="85">
        <f t="shared" si="226"/>
        <v>0</v>
      </c>
      <c r="AC1151" s="84">
        <f t="shared" si="227"/>
        <v>175801.52249999999</v>
      </c>
      <c r="AD1151" s="80" t="str" cm="1">
        <f t="array" ref="AD1151">_xlfn.IFS(E1151&gt;=60,"Senior ",E1151&gt;=18,"Adult",E1151&gt;=0,"Child")</f>
        <v>Child</v>
      </c>
      <c r="AE1151" s="80" t="str">
        <f t="shared" si="228"/>
        <v>June</v>
      </c>
      <c r="AF1151" s="80" t="str">
        <f t="shared" si="229"/>
        <v>01150</v>
      </c>
      <c r="AG1151" s="80" t="str">
        <f t="shared" si="230"/>
        <v>Aisha-Female</v>
      </c>
      <c r="AH1151" s="85">
        <f t="shared" si="232"/>
        <v>112153.55602395827</v>
      </c>
    </row>
    <row r="1152" spans="1:34" x14ac:dyDescent="0.3">
      <c r="A1152" s="83">
        <v>45841</v>
      </c>
      <c r="B1152" s="80" t="s">
        <v>3025</v>
      </c>
      <c r="C1152" s="80" t="s">
        <v>106</v>
      </c>
      <c r="D1152" s="80" t="s">
        <v>1847</v>
      </c>
      <c r="E1152" s="80">
        <v>61</v>
      </c>
      <c r="F1152" s="80" t="s">
        <v>1872</v>
      </c>
      <c r="G1152" s="80" t="s">
        <v>1886</v>
      </c>
      <c r="H1152" s="80" t="s">
        <v>1887</v>
      </c>
      <c r="I1152" s="80" t="s">
        <v>1861</v>
      </c>
      <c r="J1152" s="80" t="s">
        <v>1848</v>
      </c>
      <c r="K1152" s="80">
        <v>2</v>
      </c>
      <c r="L1152" s="85">
        <v>49497</v>
      </c>
      <c r="M1152" s="80">
        <v>0</v>
      </c>
      <c r="N1152" s="80">
        <v>7.5</v>
      </c>
      <c r="O1152" s="80" t="s">
        <v>392</v>
      </c>
      <c r="P1152" s="80" t="s">
        <v>1852</v>
      </c>
      <c r="Q1152" s="80" t="s">
        <v>649</v>
      </c>
      <c r="R1152" s="85">
        <f t="shared" si="221"/>
        <v>98994</v>
      </c>
      <c r="S1152" s="85">
        <f t="shared" si="222"/>
        <v>0</v>
      </c>
      <c r="T1152" s="85">
        <f t="shared" si="223"/>
        <v>98994</v>
      </c>
      <c r="U1152" s="80">
        <f t="shared" si="224"/>
        <v>7424.5499999999993</v>
      </c>
      <c r="V1152" s="85">
        <f t="shared" si="225"/>
        <v>106418.55</v>
      </c>
      <c r="W1152" s="81">
        <v>7.4999999999999997E-2</v>
      </c>
      <c r="X1152" s="85">
        <f t="shared" si="233"/>
        <v>7424.5499999999993</v>
      </c>
      <c r="Y1152" s="80">
        <v>2000</v>
      </c>
      <c r="Z1152" s="85">
        <f t="shared" si="231"/>
        <v>108418.55</v>
      </c>
      <c r="AA1152" s="80" t="str" cm="1">
        <f t="array" ref="AA1152">_xlfn.IFS(V1152&gt;=150000,"High Cost",V1152&gt;=0,"Normal Cost")</f>
        <v>Normal Cost</v>
      </c>
      <c r="AB1152" s="85">
        <f t="shared" si="226"/>
        <v>0</v>
      </c>
      <c r="AC1152" s="84">
        <f t="shared" si="227"/>
        <v>106418.55</v>
      </c>
      <c r="AD1152" s="80" t="str" cm="1">
        <f t="array" ref="AD1152">_xlfn.IFS(E1152&gt;=60,"Senior ",E1152&gt;=18,"Adult",E1152&gt;=0,"Child")</f>
        <v xml:space="preserve">Senior </v>
      </c>
      <c r="AE1152" s="80" t="str">
        <f t="shared" si="228"/>
        <v>July</v>
      </c>
      <c r="AF1152" s="80" t="str">
        <f t="shared" si="229"/>
        <v>01151</v>
      </c>
      <c r="AG1152" s="80" t="str">
        <f t="shared" si="230"/>
        <v>Aisha-Male</v>
      </c>
      <c r="AH1152" s="85">
        <f t="shared" si="232"/>
        <v>112153.55602395827</v>
      </c>
    </row>
    <row r="1153" spans="1:34" x14ac:dyDescent="0.3">
      <c r="A1153" s="83">
        <v>45868</v>
      </c>
      <c r="B1153" s="80" t="s">
        <v>3026</v>
      </c>
      <c r="C1153" s="80" t="s">
        <v>1846</v>
      </c>
      <c r="D1153" s="80" t="s">
        <v>1831</v>
      </c>
      <c r="E1153" s="80">
        <v>41</v>
      </c>
      <c r="F1153" s="80" t="s">
        <v>1832</v>
      </c>
      <c r="G1153" s="80" t="s">
        <v>1860</v>
      </c>
      <c r="H1153" s="80" t="s">
        <v>1834</v>
      </c>
      <c r="I1153" s="80" t="s">
        <v>1843</v>
      </c>
      <c r="J1153" s="80" t="s">
        <v>1836</v>
      </c>
      <c r="K1153" s="80">
        <v>3</v>
      </c>
      <c r="L1153" s="85">
        <v>27669</v>
      </c>
      <c r="M1153" s="80">
        <v>10</v>
      </c>
      <c r="N1153" s="80">
        <v>7.5</v>
      </c>
      <c r="O1153" s="80" t="s">
        <v>372</v>
      </c>
      <c r="P1153" s="80" t="s">
        <v>1844</v>
      </c>
      <c r="Q1153" s="80" t="s">
        <v>649</v>
      </c>
      <c r="R1153" s="85">
        <f t="shared" si="221"/>
        <v>83007</v>
      </c>
      <c r="S1153" s="85">
        <f t="shared" si="222"/>
        <v>8300.7000000000007</v>
      </c>
      <c r="T1153" s="85">
        <f t="shared" si="223"/>
        <v>74706.3</v>
      </c>
      <c r="U1153" s="80">
        <f t="shared" si="224"/>
        <v>5602.9724999999999</v>
      </c>
      <c r="V1153" s="85">
        <f t="shared" si="225"/>
        <v>80309.272500000006</v>
      </c>
      <c r="W1153" s="81">
        <v>7.4999999999999997E-2</v>
      </c>
      <c r="X1153" s="85">
        <f t="shared" si="233"/>
        <v>5602.9724999999999</v>
      </c>
      <c r="Y1153" s="80">
        <v>2000</v>
      </c>
      <c r="Z1153" s="85">
        <f t="shared" si="231"/>
        <v>82309.272500000006</v>
      </c>
      <c r="AA1153" s="80" t="str" cm="1">
        <f t="array" ref="AA1153">_xlfn.IFS(V1153&gt;=150000,"High Cost",V1153&gt;=0,"Normal Cost")</f>
        <v>Normal Cost</v>
      </c>
      <c r="AB1153" s="85">
        <f t="shared" si="226"/>
        <v>8030.9272500000006</v>
      </c>
      <c r="AC1153" s="84">
        <f t="shared" si="227"/>
        <v>72278.345250000013</v>
      </c>
      <c r="AD1153" s="80" t="str" cm="1">
        <f t="array" ref="AD1153">_xlfn.IFS(E1153&gt;=60,"Senior ",E1153&gt;=18,"Adult",E1153&gt;=0,"Child")</f>
        <v>Adult</v>
      </c>
      <c r="AE1153" s="80" t="str">
        <f t="shared" si="228"/>
        <v>July</v>
      </c>
      <c r="AF1153" s="80" t="str">
        <f t="shared" si="229"/>
        <v>01152</v>
      </c>
      <c r="AG1153" s="80" t="str">
        <f t="shared" si="230"/>
        <v>Hauwa-Female</v>
      </c>
      <c r="AH1153" s="85">
        <f t="shared" si="232"/>
        <v>112153.55602395827</v>
      </c>
    </row>
    <row r="1154" spans="1:34" x14ac:dyDescent="0.3">
      <c r="A1154" s="83">
        <v>45869</v>
      </c>
      <c r="B1154" s="80" t="s">
        <v>3027</v>
      </c>
      <c r="C1154" s="80" t="s">
        <v>1863</v>
      </c>
      <c r="D1154" s="80" t="s">
        <v>1831</v>
      </c>
      <c r="E1154" s="80">
        <v>19</v>
      </c>
      <c r="F1154" s="80" t="s">
        <v>1840</v>
      </c>
      <c r="G1154" s="80" t="s">
        <v>1890</v>
      </c>
      <c r="H1154" s="80" t="s">
        <v>1891</v>
      </c>
      <c r="I1154" s="80" t="s">
        <v>1866</v>
      </c>
      <c r="J1154" s="80" t="s">
        <v>1858</v>
      </c>
      <c r="K1154" s="80">
        <v>2</v>
      </c>
      <c r="L1154" s="85">
        <v>12549</v>
      </c>
      <c r="M1154" s="80">
        <v>10</v>
      </c>
      <c r="N1154" s="80">
        <v>7.5</v>
      </c>
      <c r="O1154" s="80" t="s">
        <v>384</v>
      </c>
      <c r="P1154" s="80" t="s">
        <v>1852</v>
      </c>
      <c r="Q1154" s="80" t="s">
        <v>649</v>
      </c>
      <c r="R1154" s="85">
        <f t="shared" ref="R1154:R1201" si="234">SUM(K1154*L1154)</f>
        <v>25098</v>
      </c>
      <c r="S1154" s="85">
        <f t="shared" ref="S1154:S1201" si="235">SUM(R1154*M1154%)</f>
        <v>2509.8000000000002</v>
      </c>
      <c r="T1154" s="85">
        <f t="shared" ref="T1154:T1201" si="236">SUM(R1154-S1154)</f>
        <v>22588.2</v>
      </c>
      <c r="U1154" s="80">
        <f t="shared" ref="U1154:U1201" si="237">SUM(T1154*N1154%)</f>
        <v>1694.115</v>
      </c>
      <c r="V1154" s="85">
        <f t="shared" ref="V1154:V1201" si="238">SUM(T1154+U1154)</f>
        <v>24282.315000000002</v>
      </c>
      <c r="W1154" s="81">
        <v>7.4999999999999997E-2</v>
      </c>
      <c r="X1154" s="85">
        <f t="shared" si="233"/>
        <v>1694.115</v>
      </c>
      <c r="Y1154" s="80">
        <v>2000</v>
      </c>
      <c r="Z1154" s="85">
        <f t="shared" si="231"/>
        <v>26282.315000000002</v>
      </c>
      <c r="AA1154" s="80" t="str" cm="1">
        <f t="array" ref="AA1154">_xlfn.IFS(V1154&gt;=150000,"High Cost",V1154&gt;=0,"Normal Cost")</f>
        <v>Normal Cost</v>
      </c>
      <c r="AB1154" s="85">
        <f t="shared" ref="AB1154:AB1201" si="239">IF(P1154="NHIS",10%*V1154,0)</f>
        <v>0</v>
      </c>
      <c r="AC1154" s="84">
        <f t="shared" ref="AC1154:AC1201" si="240">SUM(V1154-AB1154)</f>
        <v>24282.315000000002</v>
      </c>
      <c r="AD1154" s="80" t="str" cm="1">
        <f t="array" ref="AD1154">_xlfn.IFS(E1154&gt;=60,"Senior ",E1154&gt;=18,"Adult",E1154&gt;=0,"Child")</f>
        <v>Adult</v>
      </c>
      <c r="AE1154" s="80" t="str">
        <f t="shared" ref="AE1154:AE1201" si="241">TEXT(A1154,"mmmm")</f>
        <v>July</v>
      </c>
      <c r="AF1154" s="80" t="str">
        <f t="shared" ref="AF1154:AF1201" si="242">RIGHT(B1154,5)</f>
        <v>01153</v>
      </c>
      <c r="AG1154" s="80" t="str">
        <f t="shared" ref="AG1154:AG1201" si="243">_xlfn.CONCAT(C1154,"-",D1154)</f>
        <v>Esther-Female</v>
      </c>
      <c r="AH1154" s="85">
        <f t="shared" si="232"/>
        <v>112153.55602395827</v>
      </c>
    </row>
    <row r="1155" spans="1:34" x14ac:dyDescent="0.3">
      <c r="A1155" s="83">
        <v>45813</v>
      </c>
      <c r="B1155" s="80" t="s">
        <v>3028</v>
      </c>
      <c r="C1155" s="80" t="s">
        <v>1877</v>
      </c>
      <c r="D1155" s="80" t="s">
        <v>1847</v>
      </c>
      <c r="E1155" s="80">
        <v>16</v>
      </c>
      <c r="F1155" s="80" t="s">
        <v>1832</v>
      </c>
      <c r="G1155" s="80" t="s">
        <v>1860</v>
      </c>
      <c r="H1155" s="80" t="s">
        <v>1834</v>
      </c>
      <c r="I1155" s="80" t="s">
        <v>1861</v>
      </c>
      <c r="J1155" s="80" t="s">
        <v>1848</v>
      </c>
      <c r="K1155" s="80">
        <v>4</v>
      </c>
      <c r="L1155" s="85">
        <v>50151</v>
      </c>
      <c r="M1155" s="80">
        <v>15</v>
      </c>
      <c r="N1155" s="80">
        <v>7.5</v>
      </c>
      <c r="O1155" s="80" t="s">
        <v>392</v>
      </c>
      <c r="P1155" s="80" t="s">
        <v>1844</v>
      </c>
      <c r="Q1155" s="80" t="s">
        <v>636</v>
      </c>
      <c r="R1155" s="85">
        <f t="shared" si="234"/>
        <v>200604</v>
      </c>
      <c r="S1155" s="85">
        <f t="shared" si="235"/>
        <v>30090.6</v>
      </c>
      <c r="T1155" s="85">
        <f t="shared" si="236"/>
        <v>170513.4</v>
      </c>
      <c r="U1155" s="80">
        <f t="shared" si="237"/>
        <v>12788.504999999999</v>
      </c>
      <c r="V1155" s="85">
        <f t="shared" si="238"/>
        <v>183301.905</v>
      </c>
      <c r="W1155" s="81">
        <v>7.4999999999999997E-2</v>
      </c>
      <c r="X1155" s="85">
        <f t="shared" si="233"/>
        <v>12788.504999999999</v>
      </c>
      <c r="Y1155" s="80">
        <v>2000</v>
      </c>
      <c r="Z1155" s="85">
        <f t="shared" ref="Z1155:Z1200" si="244">$Y$4+V1155</f>
        <v>185301.905</v>
      </c>
      <c r="AA1155" s="80" t="str" cm="1">
        <f t="array" ref="AA1155">_xlfn.IFS(V1155&gt;=150000,"High Cost",V1155&gt;=0,"Normal Cost")</f>
        <v>High Cost</v>
      </c>
      <c r="AB1155" s="85">
        <f t="shared" si="239"/>
        <v>18330.190500000001</v>
      </c>
      <c r="AC1155" s="84">
        <f t="shared" si="240"/>
        <v>164971.7145</v>
      </c>
      <c r="AD1155" s="80" t="str" cm="1">
        <f t="array" ref="AD1155">_xlfn.IFS(E1155&gt;=60,"Senior ",E1155&gt;=18,"Adult",E1155&gt;=0,"Child")</f>
        <v>Child</v>
      </c>
      <c r="AE1155" s="80" t="str">
        <f t="shared" si="241"/>
        <v>June</v>
      </c>
      <c r="AF1155" s="80" t="str">
        <f t="shared" si="242"/>
        <v>01154</v>
      </c>
      <c r="AG1155" s="80" t="str">
        <f t="shared" si="243"/>
        <v>Chiamaka-Male</v>
      </c>
      <c r="AH1155" s="85">
        <f t="shared" ref="AH1155:AH1201" si="245">SUM(Z:Z)/1200</f>
        <v>112153.55602395827</v>
      </c>
    </row>
    <row r="1156" spans="1:34" x14ac:dyDescent="0.3">
      <c r="A1156" s="83">
        <v>45852</v>
      </c>
      <c r="B1156" s="80" t="s">
        <v>3029</v>
      </c>
      <c r="C1156" s="80" t="s">
        <v>106</v>
      </c>
      <c r="D1156" s="80" t="s">
        <v>1847</v>
      </c>
      <c r="E1156" s="80">
        <v>83</v>
      </c>
      <c r="F1156" s="80" t="s">
        <v>1832</v>
      </c>
      <c r="G1156" s="80" t="s">
        <v>1860</v>
      </c>
      <c r="H1156" s="80" t="s">
        <v>1834</v>
      </c>
      <c r="I1156" s="80" t="s">
        <v>1835</v>
      </c>
      <c r="J1156" s="80" t="s">
        <v>1858</v>
      </c>
      <c r="K1156" s="80">
        <v>2</v>
      </c>
      <c r="L1156" s="85">
        <v>52652</v>
      </c>
      <c r="M1156" s="80">
        <v>0</v>
      </c>
      <c r="N1156" s="80">
        <v>7.5</v>
      </c>
      <c r="O1156" s="80" t="s">
        <v>384</v>
      </c>
      <c r="P1156" s="80" t="s">
        <v>1852</v>
      </c>
      <c r="Q1156" s="80" t="s">
        <v>636</v>
      </c>
      <c r="R1156" s="85">
        <f t="shared" si="234"/>
        <v>105304</v>
      </c>
      <c r="S1156" s="85">
        <f t="shared" si="235"/>
        <v>0</v>
      </c>
      <c r="T1156" s="85">
        <f t="shared" si="236"/>
        <v>105304</v>
      </c>
      <c r="U1156" s="80">
        <f t="shared" si="237"/>
        <v>7897.7999999999993</v>
      </c>
      <c r="V1156" s="85">
        <f t="shared" si="238"/>
        <v>113201.8</v>
      </c>
      <c r="W1156" s="81">
        <v>7.4999999999999997E-2</v>
      </c>
      <c r="X1156" s="85">
        <f t="shared" ref="X1156:X1201" si="246">$W$4*T1156</f>
        <v>7897.7999999999993</v>
      </c>
      <c r="Y1156" s="80">
        <v>2000</v>
      </c>
      <c r="Z1156" s="85">
        <f t="shared" si="244"/>
        <v>115201.8</v>
      </c>
      <c r="AA1156" s="80" t="str" cm="1">
        <f t="array" ref="AA1156">_xlfn.IFS(V1156&gt;=150000,"High Cost",V1156&gt;=0,"Normal Cost")</f>
        <v>Normal Cost</v>
      </c>
      <c r="AB1156" s="85">
        <f t="shared" si="239"/>
        <v>0</v>
      </c>
      <c r="AC1156" s="84">
        <f t="shared" si="240"/>
        <v>113201.8</v>
      </c>
      <c r="AD1156" s="80" t="str" cm="1">
        <f t="array" ref="AD1156">_xlfn.IFS(E1156&gt;=60,"Senior ",E1156&gt;=18,"Adult",E1156&gt;=0,"Child")</f>
        <v xml:space="preserve">Senior </v>
      </c>
      <c r="AE1156" s="80" t="str">
        <f t="shared" si="241"/>
        <v>July</v>
      </c>
      <c r="AF1156" s="80" t="str">
        <f t="shared" si="242"/>
        <v>01155</v>
      </c>
      <c r="AG1156" s="80" t="str">
        <f t="shared" si="243"/>
        <v>Aisha-Male</v>
      </c>
      <c r="AH1156" s="85">
        <f t="shared" si="245"/>
        <v>112153.55602395827</v>
      </c>
    </row>
    <row r="1157" spans="1:34" x14ac:dyDescent="0.3">
      <c r="A1157" s="83">
        <v>45823</v>
      </c>
      <c r="B1157" s="80" t="s">
        <v>3030</v>
      </c>
      <c r="C1157" s="80" t="s">
        <v>1871</v>
      </c>
      <c r="D1157" s="80" t="s">
        <v>1831</v>
      </c>
      <c r="E1157" s="80">
        <v>32</v>
      </c>
      <c r="F1157" s="80" t="s">
        <v>1832</v>
      </c>
      <c r="G1157" s="80" t="s">
        <v>1860</v>
      </c>
      <c r="H1157" s="80" t="s">
        <v>1834</v>
      </c>
      <c r="I1157" s="80" t="s">
        <v>1851</v>
      </c>
      <c r="J1157" s="80" t="s">
        <v>1836</v>
      </c>
      <c r="K1157" s="80">
        <v>3</v>
      </c>
      <c r="L1157" s="85">
        <v>25920</v>
      </c>
      <c r="M1157" s="80">
        <v>0</v>
      </c>
      <c r="N1157" s="80">
        <v>7.5</v>
      </c>
      <c r="O1157" s="80" t="s">
        <v>392</v>
      </c>
      <c r="P1157" s="80" t="s">
        <v>1837</v>
      </c>
      <c r="Q1157" s="80" t="s">
        <v>636</v>
      </c>
      <c r="R1157" s="85">
        <f t="shared" si="234"/>
        <v>77760</v>
      </c>
      <c r="S1157" s="85">
        <f t="shared" si="235"/>
        <v>0</v>
      </c>
      <c r="T1157" s="85">
        <f t="shared" si="236"/>
        <v>77760</v>
      </c>
      <c r="U1157" s="80">
        <f t="shared" si="237"/>
        <v>5832</v>
      </c>
      <c r="V1157" s="85">
        <f t="shared" si="238"/>
        <v>83592</v>
      </c>
      <c r="W1157" s="81">
        <v>7.4999999999999997E-2</v>
      </c>
      <c r="X1157" s="85">
        <f t="shared" si="246"/>
        <v>5832</v>
      </c>
      <c r="Y1157" s="80">
        <v>2000</v>
      </c>
      <c r="Z1157" s="85">
        <f t="shared" si="244"/>
        <v>85592</v>
      </c>
      <c r="AA1157" s="80" t="str" cm="1">
        <f t="array" ref="AA1157">_xlfn.IFS(V1157&gt;=150000,"High Cost",V1157&gt;=0,"Normal Cost")</f>
        <v>Normal Cost</v>
      </c>
      <c r="AB1157" s="85">
        <f t="shared" si="239"/>
        <v>0</v>
      </c>
      <c r="AC1157" s="84">
        <f t="shared" si="240"/>
        <v>83592</v>
      </c>
      <c r="AD1157" s="80" t="str" cm="1">
        <f t="array" ref="AD1157">_xlfn.IFS(E1157&gt;=60,"Senior ",E1157&gt;=18,"Adult",E1157&gt;=0,"Child")</f>
        <v>Adult</v>
      </c>
      <c r="AE1157" s="80" t="str">
        <f t="shared" si="241"/>
        <v>June</v>
      </c>
      <c r="AF1157" s="80" t="str">
        <f t="shared" si="242"/>
        <v>01156</v>
      </c>
      <c r="AG1157" s="80" t="str">
        <f t="shared" si="243"/>
        <v>Farouk-Female</v>
      </c>
      <c r="AH1157" s="85">
        <f t="shared" si="245"/>
        <v>112153.55602395827</v>
      </c>
    </row>
    <row r="1158" spans="1:34" x14ac:dyDescent="0.3">
      <c r="A1158" s="83">
        <v>45842</v>
      </c>
      <c r="B1158" s="80" t="s">
        <v>3031</v>
      </c>
      <c r="C1158" s="80" t="s">
        <v>1830</v>
      </c>
      <c r="D1158" s="80" t="s">
        <v>1831</v>
      </c>
      <c r="E1158" s="80">
        <v>18</v>
      </c>
      <c r="F1158" s="80" t="s">
        <v>1848</v>
      </c>
      <c r="G1158" s="80" t="s">
        <v>1849</v>
      </c>
      <c r="H1158" s="80" t="s">
        <v>1850</v>
      </c>
      <c r="I1158" s="80" t="s">
        <v>1851</v>
      </c>
      <c r="J1158" s="80" t="s">
        <v>1858</v>
      </c>
      <c r="K1158" s="80">
        <v>3</v>
      </c>
      <c r="L1158" s="85">
        <v>24877</v>
      </c>
      <c r="M1158" s="80">
        <v>15</v>
      </c>
      <c r="N1158" s="80">
        <v>7.5</v>
      </c>
      <c r="O1158" s="80" t="s">
        <v>392</v>
      </c>
      <c r="P1158" s="80" t="s">
        <v>1837</v>
      </c>
      <c r="Q1158" s="80" t="s">
        <v>649</v>
      </c>
      <c r="R1158" s="85">
        <f t="shared" si="234"/>
        <v>74631</v>
      </c>
      <c r="S1158" s="85">
        <f t="shared" si="235"/>
        <v>11194.65</v>
      </c>
      <c r="T1158" s="85">
        <f t="shared" si="236"/>
        <v>63436.35</v>
      </c>
      <c r="U1158" s="80">
        <f t="shared" si="237"/>
        <v>4757.7262499999997</v>
      </c>
      <c r="V1158" s="85">
        <f t="shared" si="238"/>
        <v>68194.076249999998</v>
      </c>
      <c r="W1158" s="81">
        <v>7.4999999999999997E-2</v>
      </c>
      <c r="X1158" s="85">
        <f t="shared" si="246"/>
        <v>4757.7262499999997</v>
      </c>
      <c r="Y1158" s="80">
        <v>2000</v>
      </c>
      <c r="Z1158" s="85">
        <f t="shared" si="244"/>
        <v>70194.076249999998</v>
      </c>
      <c r="AA1158" s="80" t="str" cm="1">
        <f t="array" ref="AA1158">_xlfn.IFS(V1158&gt;=150000,"High Cost",V1158&gt;=0,"Normal Cost")</f>
        <v>Normal Cost</v>
      </c>
      <c r="AB1158" s="85">
        <f t="shared" si="239"/>
        <v>0</v>
      </c>
      <c r="AC1158" s="84">
        <f t="shared" si="240"/>
        <v>68194.076249999998</v>
      </c>
      <c r="AD1158" s="80" t="str" cm="1">
        <f t="array" ref="AD1158">_xlfn.IFS(E1158&gt;=60,"Senior ",E1158&gt;=18,"Adult",E1158&gt;=0,"Child")</f>
        <v>Adult</v>
      </c>
      <c r="AE1158" s="80" t="str">
        <f t="shared" si="241"/>
        <v>July</v>
      </c>
      <c r="AF1158" s="80" t="str">
        <f t="shared" si="242"/>
        <v>01157</v>
      </c>
      <c r="AG1158" s="80" t="str">
        <f t="shared" si="243"/>
        <v>Joy-Female</v>
      </c>
      <c r="AH1158" s="85">
        <f t="shared" si="245"/>
        <v>112153.55602395827</v>
      </c>
    </row>
    <row r="1159" spans="1:34" x14ac:dyDescent="0.3">
      <c r="A1159" s="83">
        <v>45832</v>
      </c>
      <c r="B1159" s="80" t="s">
        <v>3032</v>
      </c>
      <c r="C1159" s="80" t="s">
        <v>106</v>
      </c>
      <c r="D1159" s="80" t="s">
        <v>1847</v>
      </c>
      <c r="E1159" s="80">
        <v>16</v>
      </c>
      <c r="F1159" s="80" t="s">
        <v>1872</v>
      </c>
      <c r="G1159" s="80" t="s">
        <v>1886</v>
      </c>
      <c r="H1159" s="80" t="s">
        <v>1887</v>
      </c>
      <c r="I1159" s="80" t="s">
        <v>1866</v>
      </c>
      <c r="J1159" s="80" t="s">
        <v>1848</v>
      </c>
      <c r="K1159" s="80">
        <v>1</v>
      </c>
      <c r="L1159" s="85">
        <v>3511</v>
      </c>
      <c r="M1159" s="80">
        <v>0</v>
      </c>
      <c r="N1159" s="80">
        <v>7.5</v>
      </c>
      <c r="O1159" s="80" t="s">
        <v>372</v>
      </c>
      <c r="P1159" s="80" t="s">
        <v>1852</v>
      </c>
      <c r="Q1159" s="80" t="s">
        <v>643</v>
      </c>
      <c r="R1159" s="85">
        <f t="shared" si="234"/>
        <v>3511</v>
      </c>
      <c r="S1159" s="85">
        <f t="shared" si="235"/>
        <v>0</v>
      </c>
      <c r="T1159" s="85">
        <f t="shared" si="236"/>
        <v>3511</v>
      </c>
      <c r="U1159" s="80">
        <f t="shared" si="237"/>
        <v>263.32499999999999</v>
      </c>
      <c r="V1159" s="85">
        <f t="shared" si="238"/>
        <v>3774.3249999999998</v>
      </c>
      <c r="W1159" s="81">
        <v>7.4999999999999997E-2</v>
      </c>
      <c r="X1159" s="85">
        <f t="shared" si="246"/>
        <v>263.32499999999999</v>
      </c>
      <c r="Y1159" s="80">
        <v>2000</v>
      </c>
      <c r="Z1159" s="85">
        <f t="shared" si="244"/>
        <v>5774.3249999999998</v>
      </c>
      <c r="AA1159" s="80" t="str" cm="1">
        <f t="array" ref="AA1159">_xlfn.IFS(V1159&gt;=150000,"High Cost",V1159&gt;=0,"Normal Cost")</f>
        <v>Normal Cost</v>
      </c>
      <c r="AB1159" s="85">
        <f t="shared" si="239"/>
        <v>0</v>
      </c>
      <c r="AC1159" s="84">
        <f t="shared" si="240"/>
        <v>3774.3249999999998</v>
      </c>
      <c r="AD1159" s="80" t="str" cm="1">
        <f t="array" ref="AD1159">_xlfn.IFS(E1159&gt;=60,"Senior ",E1159&gt;=18,"Adult",E1159&gt;=0,"Child")</f>
        <v>Child</v>
      </c>
      <c r="AE1159" s="80" t="str">
        <f t="shared" si="241"/>
        <v>June</v>
      </c>
      <c r="AF1159" s="80" t="str">
        <f t="shared" si="242"/>
        <v>01158</v>
      </c>
      <c r="AG1159" s="80" t="str">
        <f t="shared" si="243"/>
        <v>Aisha-Male</v>
      </c>
      <c r="AH1159" s="85">
        <f t="shared" si="245"/>
        <v>112153.55602395827</v>
      </c>
    </row>
    <row r="1160" spans="1:34" x14ac:dyDescent="0.3">
      <c r="A1160" s="83">
        <v>45816</v>
      </c>
      <c r="B1160" s="80" t="s">
        <v>3033</v>
      </c>
      <c r="C1160" s="80" t="s">
        <v>1877</v>
      </c>
      <c r="D1160" s="80" t="s">
        <v>1847</v>
      </c>
      <c r="E1160" s="80">
        <v>39</v>
      </c>
      <c r="F1160" s="80" t="s">
        <v>1872</v>
      </c>
      <c r="G1160" s="80" t="s">
        <v>1886</v>
      </c>
      <c r="H1160" s="80" t="s">
        <v>1887</v>
      </c>
      <c r="I1160" s="80" t="s">
        <v>1861</v>
      </c>
      <c r="J1160" s="80" t="s">
        <v>1858</v>
      </c>
      <c r="K1160" s="80">
        <v>1</v>
      </c>
      <c r="L1160" s="85">
        <v>44697</v>
      </c>
      <c r="M1160" s="80">
        <v>5</v>
      </c>
      <c r="N1160" s="80">
        <v>7.5</v>
      </c>
      <c r="O1160" s="80" t="s">
        <v>392</v>
      </c>
      <c r="P1160" s="80" t="s">
        <v>1837</v>
      </c>
      <c r="Q1160" s="80" t="s">
        <v>636</v>
      </c>
      <c r="R1160" s="85">
        <f t="shared" si="234"/>
        <v>44697</v>
      </c>
      <c r="S1160" s="85">
        <f t="shared" si="235"/>
        <v>2234.85</v>
      </c>
      <c r="T1160" s="85">
        <f t="shared" si="236"/>
        <v>42462.15</v>
      </c>
      <c r="U1160" s="80">
        <f t="shared" si="237"/>
        <v>3184.6612500000001</v>
      </c>
      <c r="V1160" s="85">
        <f t="shared" si="238"/>
        <v>45646.811249999999</v>
      </c>
      <c r="W1160" s="81">
        <v>7.4999999999999997E-2</v>
      </c>
      <c r="X1160" s="85">
        <f t="shared" si="246"/>
        <v>3184.6612500000001</v>
      </c>
      <c r="Y1160" s="80">
        <v>2000</v>
      </c>
      <c r="Z1160" s="85">
        <f t="shared" si="244"/>
        <v>47646.811249999999</v>
      </c>
      <c r="AA1160" s="80" t="str" cm="1">
        <f t="array" ref="AA1160">_xlfn.IFS(V1160&gt;=150000,"High Cost",V1160&gt;=0,"Normal Cost")</f>
        <v>Normal Cost</v>
      </c>
      <c r="AB1160" s="85">
        <f t="shared" si="239"/>
        <v>0</v>
      </c>
      <c r="AC1160" s="84">
        <f t="shared" si="240"/>
        <v>45646.811249999999</v>
      </c>
      <c r="AD1160" s="80" t="str" cm="1">
        <f t="array" ref="AD1160">_xlfn.IFS(E1160&gt;=60,"Senior ",E1160&gt;=18,"Adult",E1160&gt;=0,"Child")</f>
        <v>Adult</v>
      </c>
      <c r="AE1160" s="80" t="str">
        <f t="shared" si="241"/>
        <v>June</v>
      </c>
      <c r="AF1160" s="80" t="str">
        <f t="shared" si="242"/>
        <v>01159</v>
      </c>
      <c r="AG1160" s="80" t="str">
        <f t="shared" si="243"/>
        <v>Chiamaka-Male</v>
      </c>
      <c r="AH1160" s="85">
        <f t="shared" si="245"/>
        <v>112153.55602395827</v>
      </c>
    </row>
    <row r="1161" spans="1:34" x14ac:dyDescent="0.3">
      <c r="A1161" s="83">
        <v>45832</v>
      </c>
      <c r="B1161" s="80" t="s">
        <v>3034</v>
      </c>
      <c r="C1161" s="80" t="s">
        <v>1830</v>
      </c>
      <c r="D1161" s="80" t="s">
        <v>1831</v>
      </c>
      <c r="E1161" s="80">
        <v>2</v>
      </c>
      <c r="F1161" s="80" t="s">
        <v>1872</v>
      </c>
      <c r="G1161" s="80" t="s">
        <v>1886</v>
      </c>
      <c r="H1161" s="80" t="s">
        <v>1887</v>
      </c>
      <c r="I1161" s="80" t="s">
        <v>1843</v>
      </c>
      <c r="J1161" s="80" t="s">
        <v>1858</v>
      </c>
      <c r="K1161" s="80">
        <v>3</v>
      </c>
      <c r="L1161" s="85">
        <v>21077</v>
      </c>
      <c r="M1161" s="80">
        <v>10</v>
      </c>
      <c r="N1161" s="80">
        <v>7.5</v>
      </c>
      <c r="O1161" s="80" t="s">
        <v>384</v>
      </c>
      <c r="P1161" s="80" t="s">
        <v>1844</v>
      </c>
      <c r="Q1161" s="80" t="s">
        <v>649</v>
      </c>
      <c r="R1161" s="85">
        <f t="shared" si="234"/>
        <v>63231</v>
      </c>
      <c r="S1161" s="85">
        <f t="shared" si="235"/>
        <v>6323.1</v>
      </c>
      <c r="T1161" s="85">
        <f t="shared" si="236"/>
        <v>56907.9</v>
      </c>
      <c r="U1161" s="80">
        <f t="shared" si="237"/>
        <v>4268.0924999999997</v>
      </c>
      <c r="V1161" s="85">
        <f t="shared" si="238"/>
        <v>61175.9925</v>
      </c>
      <c r="W1161" s="81">
        <v>7.4999999999999997E-2</v>
      </c>
      <c r="X1161" s="85">
        <f t="shared" si="246"/>
        <v>4268.0924999999997</v>
      </c>
      <c r="Y1161" s="80">
        <v>2000</v>
      </c>
      <c r="Z1161" s="85">
        <f t="shared" si="244"/>
        <v>63175.9925</v>
      </c>
      <c r="AA1161" s="80" t="str" cm="1">
        <f t="array" ref="AA1161">_xlfn.IFS(V1161&gt;=150000,"High Cost",V1161&gt;=0,"Normal Cost")</f>
        <v>Normal Cost</v>
      </c>
      <c r="AB1161" s="85">
        <f t="shared" si="239"/>
        <v>6117.5992500000002</v>
      </c>
      <c r="AC1161" s="84">
        <f t="shared" si="240"/>
        <v>55058.393250000001</v>
      </c>
      <c r="AD1161" s="80" t="str" cm="1">
        <f t="array" ref="AD1161">_xlfn.IFS(E1161&gt;=60,"Senior ",E1161&gt;=18,"Adult",E1161&gt;=0,"Child")</f>
        <v>Child</v>
      </c>
      <c r="AE1161" s="80" t="str">
        <f t="shared" si="241"/>
        <v>June</v>
      </c>
      <c r="AF1161" s="80" t="str">
        <f t="shared" si="242"/>
        <v>01160</v>
      </c>
      <c r="AG1161" s="80" t="str">
        <f t="shared" si="243"/>
        <v>Joy-Female</v>
      </c>
      <c r="AH1161" s="85">
        <f t="shared" si="245"/>
        <v>112153.55602395827</v>
      </c>
    </row>
    <row r="1162" spans="1:34" x14ac:dyDescent="0.3">
      <c r="A1162" s="83">
        <v>45838</v>
      </c>
      <c r="B1162" s="80" t="s">
        <v>3035</v>
      </c>
      <c r="C1162" s="80" t="s">
        <v>1839</v>
      </c>
      <c r="D1162" s="80" t="s">
        <v>1847</v>
      </c>
      <c r="E1162" s="80">
        <v>11</v>
      </c>
      <c r="F1162" s="80" t="s">
        <v>1855</v>
      </c>
      <c r="G1162" s="80" t="s">
        <v>1856</v>
      </c>
      <c r="H1162" s="80" t="s">
        <v>1857</v>
      </c>
      <c r="I1162" s="80" t="s">
        <v>1861</v>
      </c>
      <c r="J1162" s="80" t="s">
        <v>1848</v>
      </c>
      <c r="K1162" s="80">
        <v>5</v>
      </c>
      <c r="L1162" s="85">
        <v>20875</v>
      </c>
      <c r="M1162" s="80">
        <v>15</v>
      </c>
      <c r="N1162" s="80">
        <v>7.5</v>
      </c>
      <c r="O1162" s="80" t="s">
        <v>384</v>
      </c>
      <c r="P1162" s="80" t="s">
        <v>1837</v>
      </c>
      <c r="Q1162" s="80" t="s">
        <v>643</v>
      </c>
      <c r="R1162" s="85">
        <f t="shared" si="234"/>
        <v>104375</v>
      </c>
      <c r="S1162" s="85">
        <f t="shared" si="235"/>
        <v>15656.25</v>
      </c>
      <c r="T1162" s="85">
        <f t="shared" si="236"/>
        <v>88718.75</v>
      </c>
      <c r="U1162" s="80">
        <f t="shared" si="237"/>
        <v>6653.90625</v>
      </c>
      <c r="V1162" s="85">
        <f t="shared" si="238"/>
        <v>95372.65625</v>
      </c>
      <c r="W1162" s="81">
        <v>7.4999999999999997E-2</v>
      </c>
      <c r="X1162" s="85">
        <f t="shared" si="246"/>
        <v>6653.90625</v>
      </c>
      <c r="Y1162" s="80">
        <v>2000</v>
      </c>
      <c r="Z1162" s="85">
        <f t="shared" si="244"/>
        <v>97372.65625</v>
      </c>
      <c r="AA1162" s="80" t="str" cm="1">
        <f t="array" ref="AA1162">_xlfn.IFS(V1162&gt;=150000,"High Cost",V1162&gt;=0,"Normal Cost")</f>
        <v>Normal Cost</v>
      </c>
      <c r="AB1162" s="85">
        <f t="shared" si="239"/>
        <v>0</v>
      </c>
      <c r="AC1162" s="84">
        <f t="shared" si="240"/>
        <v>95372.65625</v>
      </c>
      <c r="AD1162" s="80" t="str" cm="1">
        <f t="array" ref="AD1162">_xlfn.IFS(E1162&gt;=60,"Senior ",E1162&gt;=18,"Adult",E1162&gt;=0,"Child")</f>
        <v>Child</v>
      </c>
      <c r="AE1162" s="80" t="str">
        <f t="shared" si="241"/>
        <v>June</v>
      </c>
      <c r="AF1162" s="80" t="str">
        <f t="shared" si="242"/>
        <v>01161</v>
      </c>
      <c r="AG1162" s="80" t="str">
        <f t="shared" si="243"/>
        <v>Bello-Male</v>
      </c>
      <c r="AH1162" s="85">
        <f t="shared" si="245"/>
        <v>112153.55602395827</v>
      </c>
    </row>
    <row r="1163" spans="1:34" x14ac:dyDescent="0.3">
      <c r="A1163" s="83">
        <v>45851</v>
      </c>
      <c r="B1163" s="80" t="s">
        <v>3036</v>
      </c>
      <c r="C1163" s="80" t="s">
        <v>1877</v>
      </c>
      <c r="D1163" s="80" t="s">
        <v>1831</v>
      </c>
      <c r="E1163" s="80">
        <v>85</v>
      </c>
      <c r="F1163" s="80" t="s">
        <v>1872</v>
      </c>
      <c r="G1163" s="80" t="s">
        <v>1886</v>
      </c>
      <c r="H1163" s="80" t="s">
        <v>1887</v>
      </c>
      <c r="I1163" s="80" t="s">
        <v>1843</v>
      </c>
      <c r="J1163" s="80" t="s">
        <v>1848</v>
      </c>
      <c r="K1163" s="80">
        <v>4</v>
      </c>
      <c r="L1163" s="85">
        <v>3722</v>
      </c>
      <c r="M1163" s="80">
        <v>10</v>
      </c>
      <c r="N1163" s="80">
        <v>7.5</v>
      </c>
      <c r="O1163" s="80" t="s">
        <v>372</v>
      </c>
      <c r="P1163" s="80" t="s">
        <v>1837</v>
      </c>
      <c r="Q1163" s="80" t="s">
        <v>665</v>
      </c>
      <c r="R1163" s="85">
        <f t="shared" si="234"/>
        <v>14888</v>
      </c>
      <c r="S1163" s="85">
        <f t="shared" si="235"/>
        <v>1488.8000000000002</v>
      </c>
      <c r="T1163" s="85">
        <f t="shared" si="236"/>
        <v>13399.2</v>
      </c>
      <c r="U1163" s="80">
        <f t="shared" si="237"/>
        <v>1004.94</v>
      </c>
      <c r="V1163" s="85">
        <f t="shared" si="238"/>
        <v>14404.140000000001</v>
      </c>
      <c r="W1163" s="81">
        <v>7.4999999999999997E-2</v>
      </c>
      <c r="X1163" s="85">
        <f t="shared" si="246"/>
        <v>1004.94</v>
      </c>
      <c r="Y1163" s="80">
        <v>2000</v>
      </c>
      <c r="Z1163" s="85">
        <f t="shared" si="244"/>
        <v>16404.14</v>
      </c>
      <c r="AA1163" s="80" t="str" cm="1">
        <f t="array" ref="AA1163">_xlfn.IFS(V1163&gt;=150000,"High Cost",V1163&gt;=0,"Normal Cost")</f>
        <v>Normal Cost</v>
      </c>
      <c r="AB1163" s="85">
        <f t="shared" si="239"/>
        <v>0</v>
      </c>
      <c r="AC1163" s="84">
        <f t="shared" si="240"/>
        <v>14404.140000000001</v>
      </c>
      <c r="AD1163" s="80" t="str" cm="1">
        <f t="array" ref="AD1163">_xlfn.IFS(E1163&gt;=60,"Senior ",E1163&gt;=18,"Adult",E1163&gt;=0,"Child")</f>
        <v xml:space="preserve">Senior </v>
      </c>
      <c r="AE1163" s="80" t="str">
        <f t="shared" si="241"/>
        <v>July</v>
      </c>
      <c r="AF1163" s="80" t="str">
        <f t="shared" si="242"/>
        <v>01162</v>
      </c>
      <c r="AG1163" s="80" t="str">
        <f t="shared" si="243"/>
        <v>Chiamaka-Female</v>
      </c>
      <c r="AH1163" s="85">
        <f t="shared" si="245"/>
        <v>112153.55602395827</v>
      </c>
    </row>
    <row r="1164" spans="1:34" x14ac:dyDescent="0.3">
      <c r="A1164" s="83">
        <v>45853</v>
      </c>
      <c r="B1164" s="80" t="s">
        <v>3037</v>
      </c>
      <c r="C1164" s="80" t="s">
        <v>1877</v>
      </c>
      <c r="D1164" s="80" t="s">
        <v>1847</v>
      </c>
      <c r="E1164" s="80">
        <v>36</v>
      </c>
      <c r="F1164" s="80" t="s">
        <v>1848</v>
      </c>
      <c r="G1164" s="80" t="s">
        <v>1849</v>
      </c>
      <c r="H1164" s="80" t="s">
        <v>1850</v>
      </c>
      <c r="I1164" s="80" t="s">
        <v>1851</v>
      </c>
      <c r="J1164" s="80" t="s">
        <v>1848</v>
      </c>
      <c r="K1164" s="80">
        <v>3</v>
      </c>
      <c r="L1164" s="85">
        <v>16966</v>
      </c>
      <c r="M1164" s="80">
        <v>10</v>
      </c>
      <c r="N1164" s="80">
        <v>7.5</v>
      </c>
      <c r="O1164" s="80" t="s">
        <v>372</v>
      </c>
      <c r="P1164" s="80" t="s">
        <v>1852</v>
      </c>
      <c r="Q1164" s="80" t="s">
        <v>649</v>
      </c>
      <c r="R1164" s="85">
        <f t="shared" si="234"/>
        <v>50898</v>
      </c>
      <c r="S1164" s="85">
        <f t="shared" si="235"/>
        <v>5089.8</v>
      </c>
      <c r="T1164" s="85">
        <f t="shared" si="236"/>
        <v>45808.2</v>
      </c>
      <c r="U1164" s="80">
        <f t="shared" si="237"/>
        <v>3435.6149999999998</v>
      </c>
      <c r="V1164" s="85">
        <f t="shared" si="238"/>
        <v>49243.814999999995</v>
      </c>
      <c r="W1164" s="81">
        <v>7.4999999999999997E-2</v>
      </c>
      <c r="X1164" s="85">
        <f t="shared" si="246"/>
        <v>3435.6149999999998</v>
      </c>
      <c r="Y1164" s="80">
        <v>2000</v>
      </c>
      <c r="Z1164" s="85">
        <f t="shared" si="244"/>
        <v>51243.814999999995</v>
      </c>
      <c r="AA1164" s="80" t="str" cm="1">
        <f t="array" ref="AA1164">_xlfn.IFS(V1164&gt;=150000,"High Cost",V1164&gt;=0,"Normal Cost")</f>
        <v>Normal Cost</v>
      </c>
      <c r="AB1164" s="85">
        <f t="shared" si="239"/>
        <v>0</v>
      </c>
      <c r="AC1164" s="84">
        <f t="shared" si="240"/>
        <v>49243.814999999995</v>
      </c>
      <c r="AD1164" s="80" t="str" cm="1">
        <f t="array" ref="AD1164">_xlfn.IFS(E1164&gt;=60,"Senior ",E1164&gt;=18,"Adult",E1164&gt;=0,"Child")</f>
        <v>Adult</v>
      </c>
      <c r="AE1164" s="80" t="str">
        <f t="shared" si="241"/>
        <v>July</v>
      </c>
      <c r="AF1164" s="80" t="str">
        <f t="shared" si="242"/>
        <v>01163</v>
      </c>
      <c r="AG1164" s="80" t="str">
        <f t="shared" si="243"/>
        <v>Chiamaka-Male</v>
      </c>
      <c r="AH1164" s="85">
        <f t="shared" si="245"/>
        <v>112153.55602395827</v>
      </c>
    </row>
    <row r="1165" spans="1:34" x14ac:dyDescent="0.3">
      <c r="A1165" s="83">
        <v>45835</v>
      </c>
      <c r="B1165" s="80" t="s">
        <v>3038</v>
      </c>
      <c r="C1165" s="80" t="s">
        <v>1882</v>
      </c>
      <c r="D1165" s="80" t="s">
        <v>1847</v>
      </c>
      <c r="E1165" s="80">
        <v>50</v>
      </c>
      <c r="F1165" s="80" t="s">
        <v>1872</v>
      </c>
      <c r="G1165" s="80" t="s">
        <v>1886</v>
      </c>
      <c r="H1165" s="80" t="s">
        <v>1887</v>
      </c>
      <c r="I1165" s="80" t="s">
        <v>1835</v>
      </c>
      <c r="J1165" s="80" t="s">
        <v>1848</v>
      </c>
      <c r="K1165" s="80">
        <v>1</v>
      </c>
      <c r="L1165" s="85">
        <v>66976</v>
      </c>
      <c r="M1165" s="80">
        <v>0</v>
      </c>
      <c r="N1165" s="80">
        <v>7.5</v>
      </c>
      <c r="O1165" s="80" t="s">
        <v>372</v>
      </c>
      <c r="P1165" s="80" t="s">
        <v>1844</v>
      </c>
      <c r="Q1165" s="80" t="s">
        <v>665</v>
      </c>
      <c r="R1165" s="85">
        <f t="shared" si="234"/>
        <v>66976</v>
      </c>
      <c r="S1165" s="85">
        <f t="shared" si="235"/>
        <v>0</v>
      </c>
      <c r="T1165" s="85">
        <f t="shared" si="236"/>
        <v>66976</v>
      </c>
      <c r="U1165" s="80">
        <f t="shared" si="237"/>
        <v>5023.2</v>
      </c>
      <c r="V1165" s="85">
        <f t="shared" si="238"/>
        <v>71999.199999999997</v>
      </c>
      <c r="W1165" s="81">
        <v>7.4999999999999997E-2</v>
      </c>
      <c r="X1165" s="85">
        <f t="shared" si="246"/>
        <v>5023.2</v>
      </c>
      <c r="Y1165" s="80">
        <v>2000</v>
      </c>
      <c r="Z1165" s="85">
        <f t="shared" si="244"/>
        <v>73999.199999999997</v>
      </c>
      <c r="AA1165" s="80" t="str" cm="1">
        <f t="array" ref="AA1165">_xlfn.IFS(V1165&gt;=150000,"High Cost",V1165&gt;=0,"Normal Cost")</f>
        <v>Normal Cost</v>
      </c>
      <c r="AB1165" s="85">
        <f t="shared" si="239"/>
        <v>7199.92</v>
      </c>
      <c r="AC1165" s="84">
        <f t="shared" si="240"/>
        <v>64799.28</v>
      </c>
      <c r="AD1165" s="80" t="str" cm="1">
        <f t="array" ref="AD1165">_xlfn.IFS(E1165&gt;=60,"Senior ",E1165&gt;=18,"Adult",E1165&gt;=0,"Child")</f>
        <v>Adult</v>
      </c>
      <c r="AE1165" s="80" t="str">
        <f t="shared" si="241"/>
        <v>June</v>
      </c>
      <c r="AF1165" s="80" t="str">
        <f t="shared" si="242"/>
        <v>01164</v>
      </c>
      <c r="AG1165" s="80" t="str">
        <f t="shared" si="243"/>
        <v>Ifeanyi-Male</v>
      </c>
      <c r="AH1165" s="85">
        <f t="shared" si="245"/>
        <v>112153.55602395827</v>
      </c>
    </row>
    <row r="1166" spans="1:34" x14ac:dyDescent="0.3">
      <c r="A1166" s="83">
        <v>45823</v>
      </c>
      <c r="B1166" s="80" t="s">
        <v>3039</v>
      </c>
      <c r="C1166" s="80" t="s">
        <v>1880</v>
      </c>
      <c r="D1166" s="80" t="s">
        <v>1831</v>
      </c>
      <c r="E1166" s="80">
        <v>37</v>
      </c>
      <c r="F1166" s="80" t="s">
        <v>1872</v>
      </c>
      <c r="G1166" s="80" t="s">
        <v>1886</v>
      </c>
      <c r="H1166" s="80" t="s">
        <v>1887</v>
      </c>
      <c r="I1166" s="80" t="s">
        <v>1861</v>
      </c>
      <c r="J1166" s="80" t="s">
        <v>1848</v>
      </c>
      <c r="K1166" s="80">
        <v>2</v>
      </c>
      <c r="L1166" s="85">
        <v>27850</v>
      </c>
      <c r="M1166" s="80">
        <v>0</v>
      </c>
      <c r="N1166" s="80">
        <v>7.5</v>
      </c>
      <c r="O1166" s="80" t="s">
        <v>372</v>
      </c>
      <c r="P1166" s="80" t="s">
        <v>1852</v>
      </c>
      <c r="Q1166" s="80" t="s">
        <v>665</v>
      </c>
      <c r="R1166" s="85">
        <f t="shared" si="234"/>
        <v>55700</v>
      </c>
      <c r="S1166" s="85">
        <f t="shared" si="235"/>
        <v>0</v>
      </c>
      <c r="T1166" s="85">
        <f t="shared" si="236"/>
        <v>55700</v>
      </c>
      <c r="U1166" s="80">
        <f t="shared" si="237"/>
        <v>4177.5</v>
      </c>
      <c r="V1166" s="85">
        <f t="shared" si="238"/>
        <v>59877.5</v>
      </c>
      <c r="W1166" s="81">
        <v>7.4999999999999997E-2</v>
      </c>
      <c r="X1166" s="85">
        <f t="shared" si="246"/>
        <v>4177.5</v>
      </c>
      <c r="Y1166" s="80">
        <v>2000</v>
      </c>
      <c r="Z1166" s="85">
        <f t="shared" si="244"/>
        <v>61877.5</v>
      </c>
      <c r="AA1166" s="80" t="str" cm="1">
        <f t="array" ref="AA1166">_xlfn.IFS(V1166&gt;=150000,"High Cost",V1166&gt;=0,"Normal Cost")</f>
        <v>Normal Cost</v>
      </c>
      <c r="AB1166" s="85">
        <f t="shared" si="239"/>
        <v>0</v>
      </c>
      <c r="AC1166" s="84">
        <f t="shared" si="240"/>
        <v>59877.5</v>
      </c>
      <c r="AD1166" s="80" t="str" cm="1">
        <f t="array" ref="AD1166">_xlfn.IFS(E1166&gt;=60,"Senior ",E1166&gt;=18,"Adult",E1166&gt;=0,"Child")</f>
        <v>Adult</v>
      </c>
      <c r="AE1166" s="80" t="str">
        <f t="shared" si="241"/>
        <v>June</v>
      </c>
      <c r="AF1166" s="80" t="str">
        <f t="shared" si="242"/>
        <v>01165</v>
      </c>
      <c r="AG1166" s="80" t="str">
        <f t="shared" si="243"/>
        <v>Daniel-Female</v>
      </c>
      <c r="AH1166" s="85">
        <f t="shared" si="245"/>
        <v>112153.55602395827</v>
      </c>
    </row>
    <row r="1167" spans="1:34" x14ac:dyDescent="0.3">
      <c r="A1167" s="83">
        <v>45849</v>
      </c>
      <c r="B1167" s="80" t="s">
        <v>3040</v>
      </c>
      <c r="C1167" s="80" t="s">
        <v>1846</v>
      </c>
      <c r="D1167" s="80" t="s">
        <v>1847</v>
      </c>
      <c r="E1167" s="80">
        <v>70</v>
      </c>
      <c r="F1167" s="80" t="s">
        <v>1832</v>
      </c>
      <c r="G1167" s="80" t="s">
        <v>1833</v>
      </c>
      <c r="H1167" s="80" t="s">
        <v>1834</v>
      </c>
      <c r="I1167" s="80" t="s">
        <v>1861</v>
      </c>
      <c r="J1167" s="80" t="s">
        <v>1858</v>
      </c>
      <c r="K1167" s="80">
        <v>5</v>
      </c>
      <c r="L1167" s="85">
        <v>69841</v>
      </c>
      <c r="M1167" s="80">
        <v>15</v>
      </c>
      <c r="N1167" s="80">
        <v>7.5</v>
      </c>
      <c r="O1167" s="80" t="s">
        <v>372</v>
      </c>
      <c r="P1167" s="80" t="s">
        <v>1852</v>
      </c>
      <c r="Q1167" s="80" t="s">
        <v>649</v>
      </c>
      <c r="R1167" s="85">
        <f t="shared" si="234"/>
        <v>349205</v>
      </c>
      <c r="S1167" s="85">
        <f t="shared" si="235"/>
        <v>52380.75</v>
      </c>
      <c r="T1167" s="85">
        <f t="shared" si="236"/>
        <v>296824.25</v>
      </c>
      <c r="U1167" s="80">
        <f t="shared" si="237"/>
        <v>22261.818749999999</v>
      </c>
      <c r="V1167" s="85">
        <f t="shared" si="238"/>
        <v>319086.06874999998</v>
      </c>
      <c r="W1167" s="81">
        <v>7.4999999999999997E-2</v>
      </c>
      <c r="X1167" s="85">
        <f t="shared" si="246"/>
        <v>22261.818749999999</v>
      </c>
      <c r="Y1167" s="80">
        <v>2000</v>
      </c>
      <c r="Z1167" s="85">
        <f t="shared" si="244"/>
        <v>321086.06874999998</v>
      </c>
      <c r="AA1167" s="80" t="str" cm="1">
        <f t="array" ref="AA1167">_xlfn.IFS(V1167&gt;=150000,"High Cost",V1167&gt;=0,"Normal Cost")</f>
        <v>High Cost</v>
      </c>
      <c r="AB1167" s="85">
        <f t="shared" si="239"/>
        <v>0</v>
      </c>
      <c r="AC1167" s="84">
        <f t="shared" si="240"/>
        <v>319086.06874999998</v>
      </c>
      <c r="AD1167" s="80" t="str" cm="1">
        <f t="array" ref="AD1167">_xlfn.IFS(E1167&gt;=60,"Senior ",E1167&gt;=18,"Adult",E1167&gt;=0,"Child")</f>
        <v xml:space="preserve">Senior </v>
      </c>
      <c r="AE1167" s="80" t="str">
        <f t="shared" si="241"/>
        <v>July</v>
      </c>
      <c r="AF1167" s="80" t="str">
        <f t="shared" si="242"/>
        <v>01166</v>
      </c>
      <c r="AG1167" s="80" t="str">
        <f t="shared" si="243"/>
        <v>Hauwa-Male</v>
      </c>
      <c r="AH1167" s="85">
        <f t="shared" si="245"/>
        <v>112153.55602395827</v>
      </c>
    </row>
    <row r="1168" spans="1:34" x14ac:dyDescent="0.3">
      <c r="A1168" s="83">
        <v>45864</v>
      </c>
      <c r="B1168" s="80" t="s">
        <v>3041</v>
      </c>
      <c r="C1168" s="80" t="s">
        <v>1830</v>
      </c>
      <c r="D1168" s="80" t="s">
        <v>1847</v>
      </c>
      <c r="E1168" s="80">
        <v>54</v>
      </c>
      <c r="F1168" s="80" t="s">
        <v>1848</v>
      </c>
      <c r="G1168" s="80" t="s">
        <v>1849</v>
      </c>
      <c r="H1168" s="80" t="s">
        <v>1850</v>
      </c>
      <c r="I1168" s="80" t="s">
        <v>1861</v>
      </c>
      <c r="J1168" s="80" t="s">
        <v>1848</v>
      </c>
      <c r="K1168" s="80">
        <v>3</v>
      </c>
      <c r="L1168" s="85">
        <v>44016</v>
      </c>
      <c r="M1168" s="80">
        <v>15</v>
      </c>
      <c r="N1168" s="80">
        <v>7.5</v>
      </c>
      <c r="O1168" s="80" t="s">
        <v>392</v>
      </c>
      <c r="P1168" s="80" t="s">
        <v>1837</v>
      </c>
      <c r="Q1168" s="80" t="s">
        <v>643</v>
      </c>
      <c r="R1168" s="85">
        <f t="shared" si="234"/>
        <v>132048</v>
      </c>
      <c r="S1168" s="85">
        <f t="shared" si="235"/>
        <v>19807.2</v>
      </c>
      <c r="T1168" s="85">
        <f t="shared" si="236"/>
        <v>112240.8</v>
      </c>
      <c r="U1168" s="80">
        <f t="shared" si="237"/>
        <v>8418.06</v>
      </c>
      <c r="V1168" s="85">
        <f t="shared" si="238"/>
        <v>120658.86</v>
      </c>
      <c r="W1168" s="81">
        <v>7.4999999999999997E-2</v>
      </c>
      <c r="X1168" s="85">
        <f t="shared" si="246"/>
        <v>8418.06</v>
      </c>
      <c r="Y1168" s="80">
        <v>2000</v>
      </c>
      <c r="Z1168" s="85">
        <f t="shared" si="244"/>
        <v>122658.86</v>
      </c>
      <c r="AA1168" s="80" t="str" cm="1">
        <f t="array" ref="AA1168">_xlfn.IFS(V1168&gt;=150000,"High Cost",V1168&gt;=0,"Normal Cost")</f>
        <v>Normal Cost</v>
      </c>
      <c r="AB1168" s="85">
        <f t="shared" si="239"/>
        <v>0</v>
      </c>
      <c r="AC1168" s="84">
        <f t="shared" si="240"/>
        <v>120658.86</v>
      </c>
      <c r="AD1168" s="80" t="str" cm="1">
        <f t="array" ref="AD1168">_xlfn.IFS(E1168&gt;=60,"Senior ",E1168&gt;=18,"Adult",E1168&gt;=0,"Child")</f>
        <v>Adult</v>
      </c>
      <c r="AE1168" s="80" t="str">
        <f t="shared" si="241"/>
        <v>July</v>
      </c>
      <c r="AF1168" s="80" t="str">
        <f t="shared" si="242"/>
        <v>01167</v>
      </c>
      <c r="AG1168" s="80" t="str">
        <f t="shared" si="243"/>
        <v>Joy-Male</v>
      </c>
      <c r="AH1168" s="85">
        <f t="shared" si="245"/>
        <v>112153.55602395827</v>
      </c>
    </row>
    <row r="1169" spans="1:34" x14ac:dyDescent="0.3">
      <c r="A1169" s="83">
        <v>45840</v>
      </c>
      <c r="B1169" s="80" t="s">
        <v>3042</v>
      </c>
      <c r="C1169" s="80" t="s">
        <v>1830</v>
      </c>
      <c r="D1169" s="80" t="s">
        <v>1847</v>
      </c>
      <c r="E1169" s="80">
        <v>68</v>
      </c>
      <c r="F1169" s="80" t="s">
        <v>1832</v>
      </c>
      <c r="G1169" s="80" t="s">
        <v>1833</v>
      </c>
      <c r="H1169" s="80" t="s">
        <v>1834</v>
      </c>
      <c r="I1169" s="80" t="s">
        <v>1843</v>
      </c>
      <c r="J1169" s="80" t="s">
        <v>1858</v>
      </c>
      <c r="K1169" s="80">
        <v>1</v>
      </c>
      <c r="L1169" s="85">
        <v>66837</v>
      </c>
      <c r="M1169" s="80">
        <v>5</v>
      </c>
      <c r="N1169" s="80">
        <v>7.5</v>
      </c>
      <c r="O1169" s="80" t="s">
        <v>372</v>
      </c>
      <c r="P1169" s="80" t="s">
        <v>1844</v>
      </c>
      <c r="Q1169" s="80" t="s">
        <v>643</v>
      </c>
      <c r="R1169" s="85">
        <f t="shared" si="234"/>
        <v>66837</v>
      </c>
      <c r="S1169" s="85">
        <f t="shared" si="235"/>
        <v>3341.8500000000004</v>
      </c>
      <c r="T1169" s="85">
        <f t="shared" si="236"/>
        <v>63495.15</v>
      </c>
      <c r="U1169" s="80">
        <f t="shared" si="237"/>
        <v>4762.1362499999996</v>
      </c>
      <c r="V1169" s="85">
        <f t="shared" si="238"/>
        <v>68257.286250000005</v>
      </c>
      <c r="W1169" s="81">
        <v>7.4999999999999997E-2</v>
      </c>
      <c r="X1169" s="85">
        <f t="shared" si="246"/>
        <v>4762.1362499999996</v>
      </c>
      <c r="Y1169" s="80">
        <v>2000</v>
      </c>
      <c r="Z1169" s="85">
        <f t="shared" si="244"/>
        <v>70257.286250000005</v>
      </c>
      <c r="AA1169" s="80" t="str" cm="1">
        <f t="array" ref="AA1169">_xlfn.IFS(V1169&gt;=150000,"High Cost",V1169&gt;=0,"Normal Cost")</f>
        <v>Normal Cost</v>
      </c>
      <c r="AB1169" s="85">
        <f t="shared" si="239"/>
        <v>6825.7286250000006</v>
      </c>
      <c r="AC1169" s="84">
        <f t="shared" si="240"/>
        <v>61431.557625000001</v>
      </c>
      <c r="AD1169" s="80" t="str" cm="1">
        <f t="array" ref="AD1169">_xlfn.IFS(E1169&gt;=60,"Senior ",E1169&gt;=18,"Adult",E1169&gt;=0,"Child")</f>
        <v xml:space="preserve">Senior </v>
      </c>
      <c r="AE1169" s="80" t="str">
        <f t="shared" si="241"/>
        <v>July</v>
      </c>
      <c r="AF1169" s="80" t="str">
        <f t="shared" si="242"/>
        <v>01168</v>
      </c>
      <c r="AG1169" s="80" t="str">
        <f t="shared" si="243"/>
        <v>Joy-Male</v>
      </c>
      <c r="AH1169" s="85">
        <f t="shared" si="245"/>
        <v>112153.55602395827</v>
      </c>
    </row>
    <row r="1170" spans="1:34" x14ac:dyDescent="0.3">
      <c r="A1170" s="83">
        <v>45860</v>
      </c>
      <c r="B1170" s="80" t="s">
        <v>3043</v>
      </c>
      <c r="C1170" s="80" t="s">
        <v>1877</v>
      </c>
      <c r="D1170" s="80" t="s">
        <v>1847</v>
      </c>
      <c r="E1170" s="80">
        <v>7</v>
      </c>
      <c r="F1170" s="80" t="s">
        <v>1872</v>
      </c>
      <c r="G1170" s="80" t="s">
        <v>1873</v>
      </c>
      <c r="H1170" s="80" t="s">
        <v>1874</v>
      </c>
      <c r="I1170" s="80" t="s">
        <v>1843</v>
      </c>
      <c r="J1170" s="80" t="s">
        <v>1858</v>
      </c>
      <c r="K1170" s="80">
        <v>1</v>
      </c>
      <c r="L1170" s="85">
        <v>12429</v>
      </c>
      <c r="M1170" s="80">
        <v>0</v>
      </c>
      <c r="N1170" s="80">
        <v>7.5</v>
      </c>
      <c r="O1170" s="80" t="s">
        <v>372</v>
      </c>
      <c r="P1170" s="80" t="s">
        <v>1852</v>
      </c>
      <c r="Q1170" s="80" t="s">
        <v>643</v>
      </c>
      <c r="R1170" s="85">
        <f t="shared" si="234"/>
        <v>12429</v>
      </c>
      <c r="S1170" s="85">
        <f t="shared" si="235"/>
        <v>0</v>
      </c>
      <c r="T1170" s="85">
        <f t="shared" si="236"/>
        <v>12429</v>
      </c>
      <c r="U1170" s="80">
        <f t="shared" si="237"/>
        <v>932.17499999999995</v>
      </c>
      <c r="V1170" s="85">
        <f t="shared" si="238"/>
        <v>13361.174999999999</v>
      </c>
      <c r="W1170" s="81">
        <v>7.4999999999999997E-2</v>
      </c>
      <c r="X1170" s="85">
        <f t="shared" si="246"/>
        <v>932.17499999999995</v>
      </c>
      <c r="Y1170" s="80">
        <v>2000</v>
      </c>
      <c r="Z1170" s="85">
        <f t="shared" si="244"/>
        <v>15361.174999999999</v>
      </c>
      <c r="AA1170" s="80" t="str" cm="1">
        <f t="array" ref="AA1170">_xlfn.IFS(V1170&gt;=150000,"High Cost",V1170&gt;=0,"Normal Cost")</f>
        <v>Normal Cost</v>
      </c>
      <c r="AB1170" s="85">
        <f t="shared" si="239"/>
        <v>0</v>
      </c>
      <c r="AC1170" s="84">
        <f t="shared" si="240"/>
        <v>13361.174999999999</v>
      </c>
      <c r="AD1170" s="80" t="str" cm="1">
        <f t="array" ref="AD1170">_xlfn.IFS(E1170&gt;=60,"Senior ",E1170&gt;=18,"Adult",E1170&gt;=0,"Child")</f>
        <v>Child</v>
      </c>
      <c r="AE1170" s="80" t="str">
        <f t="shared" si="241"/>
        <v>July</v>
      </c>
      <c r="AF1170" s="80" t="str">
        <f t="shared" si="242"/>
        <v>01169</v>
      </c>
      <c r="AG1170" s="80" t="str">
        <f t="shared" si="243"/>
        <v>Chiamaka-Male</v>
      </c>
      <c r="AH1170" s="85">
        <f t="shared" si="245"/>
        <v>112153.55602395827</v>
      </c>
    </row>
    <row r="1171" spans="1:34" x14ac:dyDescent="0.3">
      <c r="A1171" s="83">
        <v>45841</v>
      </c>
      <c r="B1171" s="80" t="s">
        <v>3044</v>
      </c>
      <c r="C1171" s="80" t="s">
        <v>1882</v>
      </c>
      <c r="D1171" s="80" t="s">
        <v>1847</v>
      </c>
      <c r="E1171" s="80">
        <v>60</v>
      </c>
      <c r="F1171" s="80" t="s">
        <v>1840</v>
      </c>
      <c r="G1171" s="80" t="s">
        <v>1890</v>
      </c>
      <c r="H1171" s="80" t="s">
        <v>1891</v>
      </c>
      <c r="I1171" s="80" t="s">
        <v>1843</v>
      </c>
      <c r="J1171" s="80" t="s">
        <v>1836</v>
      </c>
      <c r="K1171" s="80">
        <v>4</v>
      </c>
      <c r="L1171" s="85">
        <v>49017</v>
      </c>
      <c r="M1171" s="80">
        <v>5</v>
      </c>
      <c r="N1171" s="80">
        <v>7.5</v>
      </c>
      <c r="O1171" s="80" t="s">
        <v>372</v>
      </c>
      <c r="P1171" s="80" t="s">
        <v>1844</v>
      </c>
      <c r="Q1171" s="80" t="s">
        <v>665</v>
      </c>
      <c r="R1171" s="85">
        <f t="shared" si="234"/>
        <v>196068</v>
      </c>
      <c r="S1171" s="85">
        <f t="shared" si="235"/>
        <v>9803.4</v>
      </c>
      <c r="T1171" s="85">
        <f t="shared" si="236"/>
        <v>186264.6</v>
      </c>
      <c r="U1171" s="80">
        <f t="shared" si="237"/>
        <v>13969.844999999999</v>
      </c>
      <c r="V1171" s="85">
        <f t="shared" si="238"/>
        <v>200234.44500000001</v>
      </c>
      <c r="W1171" s="81">
        <v>7.4999999999999997E-2</v>
      </c>
      <c r="X1171" s="85">
        <f t="shared" si="246"/>
        <v>13969.844999999999</v>
      </c>
      <c r="Y1171" s="80">
        <v>2000</v>
      </c>
      <c r="Z1171" s="85">
        <f t="shared" si="244"/>
        <v>202234.44500000001</v>
      </c>
      <c r="AA1171" s="80" t="str" cm="1">
        <f t="array" ref="AA1171">_xlfn.IFS(V1171&gt;=150000,"High Cost",V1171&gt;=0,"Normal Cost")</f>
        <v>High Cost</v>
      </c>
      <c r="AB1171" s="85">
        <f t="shared" si="239"/>
        <v>20023.444500000001</v>
      </c>
      <c r="AC1171" s="84">
        <f t="shared" si="240"/>
        <v>180211.00049999999</v>
      </c>
      <c r="AD1171" s="80" t="str" cm="1">
        <f t="array" ref="AD1171">_xlfn.IFS(E1171&gt;=60,"Senior ",E1171&gt;=18,"Adult",E1171&gt;=0,"Child")</f>
        <v xml:space="preserve">Senior </v>
      </c>
      <c r="AE1171" s="80" t="str">
        <f t="shared" si="241"/>
        <v>July</v>
      </c>
      <c r="AF1171" s="80" t="str">
        <f t="shared" si="242"/>
        <v>01170</v>
      </c>
      <c r="AG1171" s="80" t="str">
        <f t="shared" si="243"/>
        <v>Ifeanyi-Male</v>
      </c>
      <c r="AH1171" s="85">
        <f t="shared" si="245"/>
        <v>112153.55602395827</v>
      </c>
    </row>
    <row r="1172" spans="1:34" x14ac:dyDescent="0.3">
      <c r="A1172" s="83">
        <v>45812</v>
      </c>
      <c r="B1172" s="80" t="s">
        <v>3045</v>
      </c>
      <c r="C1172" s="80" t="s">
        <v>106</v>
      </c>
      <c r="D1172" s="80" t="s">
        <v>1847</v>
      </c>
      <c r="E1172" s="80">
        <v>54</v>
      </c>
      <c r="F1172" s="80" t="s">
        <v>1840</v>
      </c>
      <c r="G1172" s="80" t="s">
        <v>1890</v>
      </c>
      <c r="H1172" s="80" t="s">
        <v>1891</v>
      </c>
      <c r="I1172" s="80" t="s">
        <v>1851</v>
      </c>
      <c r="J1172" s="80" t="s">
        <v>1836</v>
      </c>
      <c r="K1172" s="80">
        <v>5</v>
      </c>
      <c r="L1172" s="85">
        <v>9743</v>
      </c>
      <c r="M1172" s="80">
        <v>5</v>
      </c>
      <c r="N1172" s="80">
        <v>7.5</v>
      </c>
      <c r="O1172" s="80" t="s">
        <v>384</v>
      </c>
      <c r="P1172" s="80" t="s">
        <v>1844</v>
      </c>
      <c r="Q1172" s="80" t="s">
        <v>665</v>
      </c>
      <c r="R1172" s="85">
        <f t="shared" si="234"/>
        <v>48715</v>
      </c>
      <c r="S1172" s="85">
        <f t="shared" si="235"/>
        <v>2435.75</v>
      </c>
      <c r="T1172" s="85">
        <f t="shared" si="236"/>
        <v>46279.25</v>
      </c>
      <c r="U1172" s="80">
        <f t="shared" si="237"/>
        <v>3470.9437499999999</v>
      </c>
      <c r="V1172" s="85">
        <f t="shared" si="238"/>
        <v>49750.193749999999</v>
      </c>
      <c r="W1172" s="81">
        <v>7.4999999999999997E-2</v>
      </c>
      <c r="X1172" s="85">
        <f t="shared" si="246"/>
        <v>3470.9437499999999</v>
      </c>
      <c r="Y1172" s="80">
        <v>2000</v>
      </c>
      <c r="Z1172" s="85">
        <f t="shared" si="244"/>
        <v>51750.193749999999</v>
      </c>
      <c r="AA1172" s="80" t="str" cm="1">
        <f t="array" ref="AA1172">_xlfn.IFS(V1172&gt;=150000,"High Cost",V1172&gt;=0,"Normal Cost")</f>
        <v>Normal Cost</v>
      </c>
      <c r="AB1172" s="85">
        <f t="shared" si="239"/>
        <v>4975.0193749999999</v>
      </c>
      <c r="AC1172" s="84">
        <f t="shared" si="240"/>
        <v>44775.174375000002</v>
      </c>
      <c r="AD1172" s="80" t="str" cm="1">
        <f t="array" ref="AD1172">_xlfn.IFS(E1172&gt;=60,"Senior ",E1172&gt;=18,"Adult",E1172&gt;=0,"Child")</f>
        <v>Adult</v>
      </c>
      <c r="AE1172" s="80" t="str">
        <f t="shared" si="241"/>
        <v>June</v>
      </c>
      <c r="AF1172" s="80" t="str">
        <f t="shared" si="242"/>
        <v>01171</v>
      </c>
      <c r="AG1172" s="80" t="str">
        <f t="shared" si="243"/>
        <v>Aisha-Male</v>
      </c>
      <c r="AH1172" s="85">
        <f t="shared" si="245"/>
        <v>112153.55602395827</v>
      </c>
    </row>
    <row r="1173" spans="1:34" x14ac:dyDescent="0.3">
      <c r="A1173" s="83">
        <v>45853</v>
      </c>
      <c r="B1173" s="80" t="s">
        <v>3046</v>
      </c>
      <c r="C1173" s="80" t="s">
        <v>1871</v>
      </c>
      <c r="D1173" s="80" t="s">
        <v>1847</v>
      </c>
      <c r="E1173" s="80">
        <v>15</v>
      </c>
      <c r="F1173" s="80" t="s">
        <v>1864</v>
      </c>
      <c r="G1173" s="80" t="s">
        <v>1868</v>
      </c>
      <c r="H1173" s="80" t="s">
        <v>1869</v>
      </c>
      <c r="I1173" s="80" t="s">
        <v>1866</v>
      </c>
      <c r="J1173" s="80" t="s">
        <v>1858</v>
      </c>
      <c r="K1173" s="80">
        <v>4</v>
      </c>
      <c r="L1173" s="85">
        <v>46426</v>
      </c>
      <c r="M1173" s="80">
        <v>15</v>
      </c>
      <c r="N1173" s="80">
        <v>7.5</v>
      </c>
      <c r="O1173" s="80" t="s">
        <v>384</v>
      </c>
      <c r="P1173" s="80" t="s">
        <v>1837</v>
      </c>
      <c r="Q1173" s="80" t="s">
        <v>665</v>
      </c>
      <c r="R1173" s="85">
        <f t="shared" si="234"/>
        <v>185704</v>
      </c>
      <c r="S1173" s="85">
        <f t="shared" si="235"/>
        <v>27855.599999999999</v>
      </c>
      <c r="T1173" s="85">
        <f t="shared" si="236"/>
        <v>157848.4</v>
      </c>
      <c r="U1173" s="80">
        <f t="shared" si="237"/>
        <v>11838.63</v>
      </c>
      <c r="V1173" s="85">
        <f t="shared" si="238"/>
        <v>169687.03</v>
      </c>
      <c r="W1173" s="81">
        <v>7.4999999999999997E-2</v>
      </c>
      <c r="X1173" s="85">
        <f t="shared" si="246"/>
        <v>11838.63</v>
      </c>
      <c r="Y1173" s="80">
        <v>2000</v>
      </c>
      <c r="Z1173" s="85">
        <f t="shared" si="244"/>
        <v>171687.03</v>
      </c>
      <c r="AA1173" s="80" t="str" cm="1">
        <f t="array" ref="AA1173">_xlfn.IFS(V1173&gt;=150000,"High Cost",V1173&gt;=0,"Normal Cost")</f>
        <v>High Cost</v>
      </c>
      <c r="AB1173" s="85">
        <f t="shared" si="239"/>
        <v>0</v>
      </c>
      <c r="AC1173" s="84">
        <f t="shared" si="240"/>
        <v>169687.03</v>
      </c>
      <c r="AD1173" s="80" t="str" cm="1">
        <f t="array" ref="AD1173">_xlfn.IFS(E1173&gt;=60,"Senior ",E1173&gt;=18,"Adult",E1173&gt;=0,"Child")</f>
        <v>Child</v>
      </c>
      <c r="AE1173" s="80" t="str">
        <f t="shared" si="241"/>
        <v>July</v>
      </c>
      <c r="AF1173" s="80" t="str">
        <f t="shared" si="242"/>
        <v>01172</v>
      </c>
      <c r="AG1173" s="80" t="str">
        <f t="shared" si="243"/>
        <v>Farouk-Male</v>
      </c>
      <c r="AH1173" s="85">
        <f t="shared" si="245"/>
        <v>112153.55602395827</v>
      </c>
    </row>
    <row r="1174" spans="1:34" x14ac:dyDescent="0.3">
      <c r="A1174" s="83">
        <v>45854</v>
      </c>
      <c r="B1174" s="80" t="s">
        <v>3047</v>
      </c>
      <c r="C1174" s="80" t="s">
        <v>1846</v>
      </c>
      <c r="D1174" s="80" t="s">
        <v>1831</v>
      </c>
      <c r="E1174" s="80">
        <v>60</v>
      </c>
      <c r="F1174" s="80" t="s">
        <v>1832</v>
      </c>
      <c r="G1174" s="80" t="s">
        <v>1860</v>
      </c>
      <c r="H1174" s="80" t="s">
        <v>1834</v>
      </c>
      <c r="I1174" s="80" t="s">
        <v>1851</v>
      </c>
      <c r="J1174" s="80" t="s">
        <v>1858</v>
      </c>
      <c r="K1174" s="80">
        <v>4</v>
      </c>
      <c r="L1174" s="85">
        <v>61629</v>
      </c>
      <c r="M1174" s="80">
        <v>5</v>
      </c>
      <c r="N1174" s="80">
        <v>7.5</v>
      </c>
      <c r="O1174" s="80" t="s">
        <v>392</v>
      </c>
      <c r="P1174" s="80" t="s">
        <v>1837</v>
      </c>
      <c r="Q1174" s="80" t="s">
        <v>643</v>
      </c>
      <c r="R1174" s="85">
        <f t="shared" si="234"/>
        <v>246516</v>
      </c>
      <c r="S1174" s="85">
        <f t="shared" si="235"/>
        <v>12325.800000000001</v>
      </c>
      <c r="T1174" s="85">
        <f t="shared" si="236"/>
        <v>234190.2</v>
      </c>
      <c r="U1174" s="80">
        <f t="shared" si="237"/>
        <v>17564.264999999999</v>
      </c>
      <c r="V1174" s="85">
        <f t="shared" si="238"/>
        <v>251754.46500000003</v>
      </c>
      <c r="W1174" s="81">
        <v>7.4999999999999997E-2</v>
      </c>
      <c r="X1174" s="85">
        <f t="shared" si="246"/>
        <v>17564.264999999999</v>
      </c>
      <c r="Y1174" s="80">
        <v>2000</v>
      </c>
      <c r="Z1174" s="85">
        <f t="shared" si="244"/>
        <v>253754.46500000003</v>
      </c>
      <c r="AA1174" s="80" t="str" cm="1">
        <f t="array" ref="AA1174">_xlfn.IFS(V1174&gt;=150000,"High Cost",V1174&gt;=0,"Normal Cost")</f>
        <v>High Cost</v>
      </c>
      <c r="AB1174" s="85">
        <f t="shared" si="239"/>
        <v>0</v>
      </c>
      <c r="AC1174" s="84">
        <f t="shared" si="240"/>
        <v>251754.46500000003</v>
      </c>
      <c r="AD1174" s="80" t="str" cm="1">
        <f t="array" ref="AD1174">_xlfn.IFS(E1174&gt;=60,"Senior ",E1174&gt;=18,"Adult",E1174&gt;=0,"Child")</f>
        <v xml:space="preserve">Senior </v>
      </c>
      <c r="AE1174" s="80" t="str">
        <f t="shared" si="241"/>
        <v>July</v>
      </c>
      <c r="AF1174" s="80" t="str">
        <f t="shared" si="242"/>
        <v>01173</v>
      </c>
      <c r="AG1174" s="80" t="str">
        <f t="shared" si="243"/>
        <v>Hauwa-Female</v>
      </c>
      <c r="AH1174" s="85">
        <f t="shared" si="245"/>
        <v>112153.55602395827</v>
      </c>
    </row>
    <row r="1175" spans="1:34" x14ac:dyDescent="0.3">
      <c r="A1175" s="83">
        <v>45827</v>
      </c>
      <c r="B1175" s="80" t="s">
        <v>3048</v>
      </c>
      <c r="C1175" s="80" t="s">
        <v>1880</v>
      </c>
      <c r="D1175" s="80" t="s">
        <v>1831</v>
      </c>
      <c r="E1175" s="80">
        <v>74</v>
      </c>
      <c r="F1175" s="80" t="s">
        <v>1848</v>
      </c>
      <c r="G1175" s="80" t="s">
        <v>1849</v>
      </c>
      <c r="H1175" s="80" t="s">
        <v>1850</v>
      </c>
      <c r="I1175" s="80" t="s">
        <v>1843</v>
      </c>
      <c r="J1175" s="80" t="s">
        <v>1858</v>
      </c>
      <c r="K1175" s="80">
        <v>3</v>
      </c>
      <c r="L1175" s="85">
        <v>48039</v>
      </c>
      <c r="M1175" s="80">
        <v>10</v>
      </c>
      <c r="N1175" s="80">
        <v>7.5</v>
      </c>
      <c r="O1175" s="80" t="s">
        <v>384</v>
      </c>
      <c r="P1175" s="80" t="s">
        <v>1852</v>
      </c>
      <c r="Q1175" s="80" t="s">
        <v>665</v>
      </c>
      <c r="R1175" s="85">
        <f t="shared" si="234"/>
        <v>144117</v>
      </c>
      <c r="S1175" s="85">
        <f t="shared" si="235"/>
        <v>14411.7</v>
      </c>
      <c r="T1175" s="85">
        <f t="shared" si="236"/>
        <v>129705.3</v>
      </c>
      <c r="U1175" s="80">
        <f t="shared" si="237"/>
        <v>9727.8974999999991</v>
      </c>
      <c r="V1175" s="85">
        <f t="shared" si="238"/>
        <v>139433.19750000001</v>
      </c>
      <c r="W1175" s="81">
        <v>7.4999999999999997E-2</v>
      </c>
      <c r="X1175" s="85">
        <f t="shared" si="246"/>
        <v>9727.8974999999991</v>
      </c>
      <c r="Y1175" s="80">
        <v>2000</v>
      </c>
      <c r="Z1175" s="85">
        <f t="shared" si="244"/>
        <v>141433.19750000001</v>
      </c>
      <c r="AA1175" s="80" t="str" cm="1">
        <f t="array" ref="AA1175">_xlfn.IFS(V1175&gt;=150000,"High Cost",V1175&gt;=0,"Normal Cost")</f>
        <v>Normal Cost</v>
      </c>
      <c r="AB1175" s="85">
        <f t="shared" si="239"/>
        <v>0</v>
      </c>
      <c r="AC1175" s="84">
        <f t="shared" si="240"/>
        <v>139433.19750000001</v>
      </c>
      <c r="AD1175" s="80" t="str" cm="1">
        <f t="array" ref="AD1175">_xlfn.IFS(E1175&gt;=60,"Senior ",E1175&gt;=18,"Adult",E1175&gt;=0,"Child")</f>
        <v xml:space="preserve">Senior </v>
      </c>
      <c r="AE1175" s="80" t="str">
        <f t="shared" si="241"/>
        <v>June</v>
      </c>
      <c r="AF1175" s="80" t="str">
        <f t="shared" si="242"/>
        <v>01174</v>
      </c>
      <c r="AG1175" s="80" t="str">
        <f t="shared" si="243"/>
        <v>Daniel-Female</v>
      </c>
      <c r="AH1175" s="85">
        <f t="shared" si="245"/>
        <v>112153.55602395827</v>
      </c>
    </row>
    <row r="1176" spans="1:34" x14ac:dyDescent="0.3">
      <c r="A1176" s="83">
        <v>45831</v>
      </c>
      <c r="B1176" s="80" t="s">
        <v>3049</v>
      </c>
      <c r="C1176" s="80" t="s">
        <v>1839</v>
      </c>
      <c r="D1176" s="80" t="s">
        <v>1847</v>
      </c>
      <c r="E1176" s="80">
        <v>53</v>
      </c>
      <c r="F1176" s="80" t="s">
        <v>1872</v>
      </c>
      <c r="G1176" s="80" t="s">
        <v>1886</v>
      </c>
      <c r="H1176" s="80" t="s">
        <v>1887</v>
      </c>
      <c r="I1176" s="80" t="s">
        <v>1835</v>
      </c>
      <c r="J1176" s="80" t="s">
        <v>1848</v>
      </c>
      <c r="K1176" s="80">
        <v>5</v>
      </c>
      <c r="L1176" s="85">
        <v>37916</v>
      </c>
      <c r="M1176" s="80">
        <v>5</v>
      </c>
      <c r="N1176" s="80">
        <v>7.5</v>
      </c>
      <c r="O1176" s="80" t="s">
        <v>392</v>
      </c>
      <c r="P1176" s="80" t="s">
        <v>1852</v>
      </c>
      <c r="Q1176" s="80" t="s">
        <v>665</v>
      </c>
      <c r="R1176" s="85">
        <f t="shared" si="234"/>
        <v>189580</v>
      </c>
      <c r="S1176" s="85">
        <f t="shared" si="235"/>
        <v>9479</v>
      </c>
      <c r="T1176" s="85">
        <f t="shared" si="236"/>
        <v>180101</v>
      </c>
      <c r="U1176" s="80">
        <f t="shared" si="237"/>
        <v>13507.574999999999</v>
      </c>
      <c r="V1176" s="85">
        <f t="shared" si="238"/>
        <v>193608.57500000001</v>
      </c>
      <c r="W1176" s="81">
        <v>7.4999999999999997E-2</v>
      </c>
      <c r="X1176" s="85">
        <f t="shared" si="246"/>
        <v>13507.574999999999</v>
      </c>
      <c r="Y1176" s="80">
        <v>2000</v>
      </c>
      <c r="Z1176" s="85">
        <f t="shared" si="244"/>
        <v>195608.57500000001</v>
      </c>
      <c r="AA1176" s="80" t="str" cm="1">
        <f t="array" ref="AA1176">_xlfn.IFS(V1176&gt;=150000,"High Cost",V1176&gt;=0,"Normal Cost")</f>
        <v>High Cost</v>
      </c>
      <c r="AB1176" s="85">
        <f t="shared" si="239"/>
        <v>0</v>
      </c>
      <c r="AC1176" s="84">
        <f t="shared" si="240"/>
        <v>193608.57500000001</v>
      </c>
      <c r="AD1176" s="80" t="str" cm="1">
        <f t="array" ref="AD1176">_xlfn.IFS(E1176&gt;=60,"Senior ",E1176&gt;=18,"Adult",E1176&gt;=0,"Child")</f>
        <v>Adult</v>
      </c>
      <c r="AE1176" s="80" t="str">
        <f t="shared" si="241"/>
        <v>June</v>
      </c>
      <c r="AF1176" s="80" t="str">
        <f t="shared" si="242"/>
        <v>01175</v>
      </c>
      <c r="AG1176" s="80" t="str">
        <f t="shared" si="243"/>
        <v>Bello-Male</v>
      </c>
      <c r="AH1176" s="85">
        <f t="shared" si="245"/>
        <v>112153.55602395827</v>
      </c>
    </row>
    <row r="1177" spans="1:34" x14ac:dyDescent="0.3">
      <c r="A1177" s="83">
        <v>45827</v>
      </c>
      <c r="B1177" s="80" t="s">
        <v>3050</v>
      </c>
      <c r="C1177" s="80" t="s">
        <v>1871</v>
      </c>
      <c r="D1177" s="80" t="s">
        <v>1831</v>
      </c>
      <c r="E1177" s="80">
        <v>53</v>
      </c>
      <c r="F1177" s="80" t="s">
        <v>1864</v>
      </c>
      <c r="G1177" s="80" t="s">
        <v>1865</v>
      </c>
      <c r="H1177" s="80" t="s">
        <v>1842</v>
      </c>
      <c r="I1177" s="80" t="s">
        <v>1843</v>
      </c>
      <c r="J1177" s="80" t="s">
        <v>1848</v>
      </c>
      <c r="K1177" s="80">
        <v>5</v>
      </c>
      <c r="L1177" s="85">
        <v>33346</v>
      </c>
      <c r="M1177" s="80">
        <v>5</v>
      </c>
      <c r="N1177" s="80">
        <v>7.5</v>
      </c>
      <c r="O1177" s="80" t="s">
        <v>392</v>
      </c>
      <c r="P1177" s="80" t="s">
        <v>1837</v>
      </c>
      <c r="Q1177" s="80" t="s">
        <v>649</v>
      </c>
      <c r="R1177" s="85">
        <f t="shared" si="234"/>
        <v>166730</v>
      </c>
      <c r="S1177" s="85">
        <f t="shared" si="235"/>
        <v>8336.5</v>
      </c>
      <c r="T1177" s="85">
        <f t="shared" si="236"/>
        <v>158393.5</v>
      </c>
      <c r="U1177" s="80">
        <f t="shared" si="237"/>
        <v>11879.512499999999</v>
      </c>
      <c r="V1177" s="85">
        <f t="shared" si="238"/>
        <v>170273.01250000001</v>
      </c>
      <c r="W1177" s="81">
        <v>7.4999999999999997E-2</v>
      </c>
      <c r="X1177" s="85">
        <f t="shared" si="246"/>
        <v>11879.512499999999</v>
      </c>
      <c r="Y1177" s="80">
        <v>2000</v>
      </c>
      <c r="Z1177" s="85">
        <f t="shared" si="244"/>
        <v>172273.01250000001</v>
      </c>
      <c r="AA1177" s="80" t="str" cm="1">
        <f t="array" ref="AA1177">_xlfn.IFS(V1177&gt;=150000,"High Cost",V1177&gt;=0,"Normal Cost")</f>
        <v>High Cost</v>
      </c>
      <c r="AB1177" s="85">
        <f t="shared" si="239"/>
        <v>0</v>
      </c>
      <c r="AC1177" s="84">
        <f t="shared" si="240"/>
        <v>170273.01250000001</v>
      </c>
      <c r="AD1177" s="80" t="str" cm="1">
        <f t="array" ref="AD1177">_xlfn.IFS(E1177&gt;=60,"Senior ",E1177&gt;=18,"Adult",E1177&gt;=0,"Child")</f>
        <v>Adult</v>
      </c>
      <c r="AE1177" s="80" t="str">
        <f t="shared" si="241"/>
        <v>June</v>
      </c>
      <c r="AF1177" s="80" t="str">
        <f t="shared" si="242"/>
        <v>01176</v>
      </c>
      <c r="AG1177" s="80" t="str">
        <f t="shared" si="243"/>
        <v>Farouk-Female</v>
      </c>
      <c r="AH1177" s="85">
        <f t="shared" si="245"/>
        <v>112153.55602395827</v>
      </c>
    </row>
    <row r="1178" spans="1:34" x14ac:dyDescent="0.3">
      <c r="A1178" s="83">
        <v>45858</v>
      </c>
      <c r="B1178" s="80" t="s">
        <v>3051</v>
      </c>
      <c r="C1178" s="80" t="s">
        <v>1846</v>
      </c>
      <c r="D1178" s="80" t="s">
        <v>1847</v>
      </c>
      <c r="E1178" s="80">
        <v>27</v>
      </c>
      <c r="F1178" s="80" t="s">
        <v>1872</v>
      </c>
      <c r="G1178" s="80" t="s">
        <v>1886</v>
      </c>
      <c r="H1178" s="80" t="s">
        <v>1887</v>
      </c>
      <c r="I1178" s="80" t="s">
        <v>1843</v>
      </c>
      <c r="J1178" s="80" t="s">
        <v>1858</v>
      </c>
      <c r="K1178" s="80">
        <v>5</v>
      </c>
      <c r="L1178" s="85">
        <v>48446</v>
      </c>
      <c r="M1178" s="80">
        <v>0</v>
      </c>
      <c r="N1178" s="80">
        <v>7.5</v>
      </c>
      <c r="O1178" s="80" t="s">
        <v>392</v>
      </c>
      <c r="P1178" s="80" t="s">
        <v>1844</v>
      </c>
      <c r="Q1178" s="80" t="s">
        <v>649</v>
      </c>
      <c r="R1178" s="85">
        <f t="shared" si="234"/>
        <v>242230</v>
      </c>
      <c r="S1178" s="85">
        <f t="shared" si="235"/>
        <v>0</v>
      </c>
      <c r="T1178" s="85">
        <f t="shared" si="236"/>
        <v>242230</v>
      </c>
      <c r="U1178" s="80">
        <f t="shared" si="237"/>
        <v>18167.25</v>
      </c>
      <c r="V1178" s="85">
        <f t="shared" si="238"/>
        <v>260397.25</v>
      </c>
      <c r="W1178" s="81">
        <v>7.4999999999999997E-2</v>
      </c>
      <c r="X1178" s="85">
        <f t="shared" si="246"/>
        <v>18167.25</v>
      </c>
      <c r="Y1178" s="80">
        <v>2000</v>
      </c>
      <c r="Z1178" s="85">
        <f t="shared" si="244"/>
        <v>262397.25</v>
      </c>
      <c r="AA1178" s="80" t="str" cm="1">
        <f t="array" ref="AA1178">_xlfn.IFS(V1178&gt;=150000,"High Cost",V1178&gt;=0,"Normal Cost")</f>
        <v>High Cost</v>
      </c>
      <c r="AB1178" s="85">
        <f t="shared" si="239"/>
        <v>26039.725000000002</v>
      </c>
      <c r="AC1178" s="84">
        <f t="shared" si="240"/>
        <v>234357.52499999999</v>
      </c>
      <c r="AD1178" s="80" t="str" cm="1">
        <f t="array" ref="AD1178">_xlfn.IFS(E1178&gt;=60,"Senior ",E1178&gt;=18,"Adult",E1178&gt;=0,"Child")</f>
        <v>Adult</v>
      </c>
      <c r="AE1178" s="80" t="str">
        <f t="shared" si="241"/>
        <v>July</v>
      </c>
      <c r="AF1178" s="80" t="str">
        <f t="shared" si="242"/>
        <v>01177</v>
      </c>
      <c r="AG1178" s="80" t="str">
        <f t="shared" si="243"/>
        <v>Hauwa-Male</v>
      </c>
      <c r="AH1178" s="85">
        <f t="shared" si="245"/>
        <v>112153.55602395827</v>
      </c>
    </row>
    <row r="1179" spans="1:34" x14ac:dyDescent="0.3">
      <c r="A1179" s="83">
        <v>45815</v>
      </c>
      <c r="B1179" s="80" t="s">
        <v>3052</v>
      </c>
      <c r="C1179" s="80" t="s">
        <v>1830</v>
      </c>
      <c r="D1179" s="80" t="s">
        <v>1831</v>
      </c>
      <c r="E1179" s="80">
        <v>40</v>
      </c>
      <c r="F1179" s="80" t="s">
        <v>1855</v>
      </c>
      <c r="G1179" s="80" t="s">
        <v>1856</v>
      </c>
      <c r="H1179" s="80" t="s">
        <v>1857</v>
      </c>
      <c r="I1179" s="80" t="s">
        <v>1851</v>
      </c>
      <c r="J1179" s="80" t="s">
        <v>1858</v>
      </c>
      <c r="K1179" s="80">
        <v>5</v>
      </c>
      <c r="L1179" s="85">
        <v>9327</v>
      </c>
      <c r="M1179" s="80">
        <v>15</v>
      </c>
      <c r="N1179" s="80">
        <v>7.5</v>
      </c>
      <c r="O1179" s="80" t="s">
        <v>372</v>
      </c>
      <c r="P1179" s="80" t="s">
        <v>1837</v>
      </c>
      <c r="Q1179" s="80" t="s">
        <v>636</v>
      </c>
      <c r="R1179" s="85">
        <f t="shared" si="234"/>
        <v>46635</v>
      </c>
      <c r="S1179" s="85">
        <f t="shared" si="235"/>
        <v>6995.25</v>
      </c>
      <c r="T1179" s="85">
        <f t="shared" si="236"/>
        <v>39639.75</v>
      </c>
      <c r="U1179" s="80">
        <f t="shared" si="237"/>
        <v>2972.9812499999998</v>
      </c>
      <c r="V1179" s="85">
        <f t="shared" si="238"/>
        <v>42612.731249999997</v>
      </c>
      <c r="W1179" s="81">
        <v>7.4999999999999997E-2</v>
      </c>
      <c r="X1179" s="85">
        <f t="shared" si="246"/>
        <v>2972.9812499999998</v>
      </c>
      <c r="Y1179" s="80">
        <v>2000</v>
      </c>
      <c r="Z1179" s="85">
        <f t="shared" si="244"/>
        <v>44612.731249999997</v>
      </c>
      <c r="AA1179" s="80" t="str" cm="1">
        <f t="array" ref="AA1179">_xlfn.IFS(V1179&gt;=150000,"High Cost",V1179&gt;=0,"Normal Cost")</f>
        <v>Normal Cost</v>
      </c>
      <c r="AB1179" s="85">
        <f t="shared" si="239"/>
        <v>0</v>
      </c>
      <c r="AC1179" s="84">
        <f t="shared" si="240"/>
        <v>42612.731249999997</v>
      </c>
      <c r="AD1179" s="80" t="str" cm="1">
        <f t="array" ref="AD1179">_xlfn.IFS(E1179&gt;=60,"Senior ",E1179&gt;=18,"Adult",E1179&gt;=0,"Child")</f>
        <v>Adult</v>
      </c>
      <c r="AE1179" s="80" t="str">
        <f t="shared" si="241"/>
        <v>June</v>
      </c>
      <c r="AF1179" s="80" t="str">
        <f t="shared" si="242"/>
        <v>01178</v>
      </c>
      <c r="AG1179" s="80" t="str">
        <f t="shared" si="243"/>
        <v>Joy-Female</v>
      </c>
      <c r="AH1179" s="85">
        <f t="shared" si="245"/>
        <v>112153.55602395827</v>
      </c>
    </row>
    <row r="1180" spans="1:34" x14ac:dyDescent="0.3">
      <c r="A1180" s="83">
        <v>45852</v>
      </c>
      <c r="B1180" s="80" t="s">
        <v>3053</v>
      </c>
      <c r="C1180" s="80" t="s">
        <v>1882</v>
      </c>
      <c r="D1180" s="80" t="s">
        <v>1831</v>
      </c>
      <c r="E1180" s="80">
        <v>4</v>
      </c>
      <c r="F1180" s="80" t="s">
        <v>1864</v>
      </c>
      <c r="G1180" s="80" t="s">
        <v>1868</v>
      </c>
      <c r="H1180" s="80" t="s">
        <v>1869</v>
      </c>
      <c r="I1180" s="80" t="s">
        <v>1843</v>
      </c>
      <c r="J1180" s="80" t="s">
        <v>1848</v>
      </c>
      <c r="K1180" s="80">
        <v>4</v>
      </c>
      <c r="L1180" s="85">
        <v>72732</v>
      </c>
      <c r="M1180" s="80">
        <v>0</v>
      </c>
      <c r="N1180" s="80">
        <v>7.5</v>
      </c>
      <c r="O1180" s="80" t="s">
        <v>392</v>
      </c>
      <c r="P1180" s="80" t="s">
        <v>1837</v>
      </c>
      <c r="Q1180" s="80" t="s">
        <v>649</v>
      </c>
      <c r="R1180" s="85">
        <f t="shared" si="234"/>
        <v>290928</v>
      </c>
      <c r="S1180" s="85">
        <f t="shared" si="235"/>
        <v>0</v>
      </c>
      <c r="T1180" s="85">
        <f t="shared" si="236"/>
        <v>290928</v>
      </c>
      <c r="U1180" s="80">
        <f t="shared" si="237"/>
        <v>21819.599999999999</v>
      </c>
      <c r="V1180" s="85">
        <f t="shared" si="238"/>
        <v>312747.59999999998</v>
      </c>
      <c r="W1180" s="81">
        <v>7.4999999999999997E-2</v>
      </c>
      <c r="X1180" s="85">
        <f t="shared" si="246"/>
        <v>21819.599999999999</v>
      </c>
      <c r="Y1180" s="80">
        <v>2000</v>
      </c>
      <c r="Z1180" s="85">
        <f t="shared" si="244"/>
        <v>314747.59999999998</v>
      </c>
      <c r="AA1180" s="80" t="str" cm="1">
        <f t="array" ref="AA1180">_xlfn.IFS(V1180&gt;=150000,"High Cost",V1180&gt;=0,"Normal Cost")</f>
        <v>High Cost</v>
      </c>
      <c r="AB1180" s="85">
        <f t="shared" si="239"/>
        <v>0</v>
      </c>
      <c r="AC1180" s="84">
        <f t="shared" si="240"/>
        <v>312747.59999999998</v>
      </c>
      <c r="AD1180" s="80" t="str" cm="1">
        <f t="array" ref="AD1180">_xlfn.IFS(E1180&gt;=60,"Senior ",E1180&gt;=18,"Adult",E1180&gt;=0,"Child")</f>
        <v>Child</v>
      </c>
      <c r="AE1180" s="80" t="str">
        <f t="shared" si="241"/>
        <v>July</v>
      </c>
      <c r="AF1180" s="80" t="str">
        <f t="shared" si="242"/>
        <v>01179</v>
      </c>
      <c r="AG1180" s="80" t="str">
        <f t="shared" si="243"/>
        <v>Ifeanyi-Female</v>
      </c>
      <c r="AH1180" s="85">
        <f t="shared" si="245"/>
        <v>112153.55602395827</v>
      </c>
    </row>
    <row r="1181" spans="1:34" x14ac:dyDescent="0.3">
      <c r="A1181" s="83">
        <v>45849</v>
      </c>
      <c r="B1181" s="80" t="s">
        <v>3054</v>
      </c>
      <c r="C1181" s="80" t="s">
        <v>1877</v>
      </c>
      <c r="D1181" s="80" t="s">
        <v>1847</v>
      </c>
      <c r="E1181" s="80">
        <v>71</v>
      </c>
      <c r="F1181" s="80" t="s">
        <v>1864</v>
      </c>
      <c r="G1181" s="80" t="s">
        <v>1868</v>
      </c>
      <c r="H1181" s="80" t="s">
        <v>1869</v>
      </c>
      <c r="I1181" s="80" t="s">
        <v>1861</v>
      </c>
      <c r="J1181" s="80" t="s">
        <v>1858</v>
      </c>
      <c r="K1181" s="80">
        <v>2</v>
      </c>
      <c r="L1181" s="85">
        <v>61449</v>
      </c>
      <c r="M1181" s="80">
        <v>15</v>
      </c>
      <c r="N1181" s="80">
        <v>7.5</v>
      </c>
      <c r="O1181" s="80" t="s">
        <v>372</v>
      </c>
      <c r="P1181" s="80" t="s">
        <v>1852</v>
      </c>
      <c r="Q1181" s="80" t="s">
        <v>643</v>
      </c>
      <c r="R1181" s="85">
        <f t="shared" si="234"/>
        <v>122898</v>
      </c>
      <c r="S1181" s="85">
        <f t="shared" si="235"/>
        <v>18434.7</v>
      </c>
      <c r="T1181" s="85">
        <f t="shared" si="236"/>
        <v>104463.3</v>
      </c>
      <c r="U1181" s="80">
        <f t="shared" si="237"/>
        <v>7834.7474999999995</v>
      </c>
      <c r="V1181" s="85">
        <f t="shared" si="238"/>
        <v>112298.0475</v>
      </c>
      <c r="W1181" s="81">
        <v>7.4999999999999997E-2</v>
      </c>
      <c r="X1181" s="85">
        <f t="shared" si="246"/>
        <v>7834.7474999999995</v>
      </c>
      <c r="Y1181" s="80">
        <v>2000</v>
      </c>
      <c r="Z1181" s="85">
        <f t="shared" si="244"/>
        <v>114298.0475</v>
      </c>
      <c r="AA1181" s="80" t="str" cm="1">
        <f t="array" ref="AA1181">_xlfn.IFS(V1181&gt;=150000,"High Cost",V1181&gt;=0,"Normal Cost")</f>
        <v>Normal Cost</v>
      </c>
      <c r="AB1181" s="85">
        <f t="shared" si="239"/>
        <v>0</v>
      </c>
      <c r="AC1181" s="84">
        <f t="shared" si="240"/>
        <v>112298.0475</v>
      </c>
      <c r="AD1181" s="80" t="str" cm="1">
        <f t="array" ref="AD1181">_xlfn.IFS(E1181&gt;=60,"Senior ",E1181&gt;=18,"Adult",E1181&gt;=0,"Child")</f>
        <v xml:space="preserve">Senior </v>
      </c>
      <c r="AE1181" s="80" t="str">
        <f t="shared" si="241"/>
        <v>July</v>
      </c>
      <c r="AF1181" s="80" t="str">
        <f t="shared" si="242"/>
        <v>01180</v>
      </c>
      <c r="AG1181" s="80" t="str">
        <f t="shared" si="243"/>
        <v>Chiamaka-Male</v>
      </c>
      <c r="AH1181" s="85">
        <f t="shared" si="245"/>
        <v>112153.55602395827</v>
      </c>
    </row>
    <row r="1182" spans="1:34" x14ac:dyDescent="0.3">
      <c r="A1182" s="83">
        <v>45867</v>
      </c>
      <c r="B1182" s="80" t="s">
        <v>3055</v>
      </c>
      <c r="C1182" s="80" t="s">
        <v>1877</v>
      </c>
      <c r="D1182" s="80" t="s">
        <v>1831</v>
      </c>
      <c r="E1182" s="80">
        <v>69</v>
      </c>
      <c r="F1182" s="80" t="s">
        <v>1872</v>
      </c>
      <c r="G1182" s="80" t="s">
        <v>1886</v>
      </c>
      <c r="H1182" s="80" t="s">
        <v>1887</v>
      </c>
      <c r="I1182" s="80" t="s">
        <v>1851</v>
      </c>
      <c r="J1182" s="80" t="s">
        <v>1858</v>
      </c>
      <c r="K1182" s="80">
        <v>4</v>
      </c>
      <c r="L1182" s="85">
        <v>51714</v>
      </c>
      <c r="M1182" s="80">
        <v>15</v>
      </c>
      <c r="N1182" s="80">
        <v>7.5</v>
      </c>
      <c r="O1182" s="80" t="s">
        <v>384</v>
      </c>
      <c r="P1182" s="80" t="s">
        <v>1844</v>
      </c>
      <c r="Q1182" s="80" t="s">
        <v>636</v>
      </c>
      <c r="R1182" s="85">
        <f t="shared" si="234"/>
        <v>206856</v>
      </c>
      <c r="S1182" s="85">
        <f t="shared" si="235"/>
        <v>31028.399999999998</v>
      </c>
      <c r="T1182" s="85">
        <f t="shared" si="236"/>
        <v>175827.6</v>
      </c>
      <c r="U1182" s="80">
        <f t="shared" si="237"/>
        <v>13187.07</v>
      </c>
      <c r="V1182" s="85">
        <f t="shared" si="238"/>
        <v>189014.67</v>
      </c>
      <c r="W1182" s="81">
        <v>7.4999999999999997E-2</v>
      </c>
      <c r="X1182" s="85">
        <f t="shared" si="246"/>
        <v>13187.07</v>
      </c>
      <c r="Y1182" s="80">
        <v>2000</v>
      </c>
      <c r="Z1182" s="85">
        <f t="shared" si="244"/>
        <v>191014.67</v>
      </c>
      <c r="AA1182" s="80" t="str" cm="1">
        <f t="array" ref="AA1182">_xlfn.IFS(V1182&gt;=150000,"High Cost",V1182&gt;=0,"Normal Cost")</f>
        <v>High Cost</v>
      </c>
      <c r="AB1182" s="85">
        <f t="shared" si="239"/>
        <v>18901.467000000001</v>
      </c>
      <c r="AC1182" s="84">
        <f t="shared" si="240"/>
        <v>170113.20300000001</v>
      </c>
      <c r="AD1182" s="80" t="str" cm="1">
        <f t="array" ref="AD1182">_xlfn.IFS(E1182&gt;=60,"Senior ",E1182&gt;=18,"Adult",E1182&gt;=0,"Child")</f>
        <v xml:space="preserve">Senior </v>
      </c>
      <c r="AE1182" s="80" t="str">
        <f t="shared" si="241"/>
        <v>July</v>
      </c>
      <c r="AF1182" s="80" t="str">
        <f t="shared" si="242"/>
        <v>01181</v>
      </c>
      <c r="AG1182" s="80" t="str">
        <f t="shared" si="243"/>
        <v>Chiamaka-Female</v>
      </c>
      <c r="AH1182" s="85">
        <f t="shared" si="245"/>
        <v>112153.55602395827</v>
      </c>
    </row>
    <row r="1183" spans="1:34" x14ac:dyDescent="0.3">
      <c r="A1183" s="83">
        <v>45841</v>
      </c>
      <c r="B1183" s="80" t="s">
        <v>3056</v>
      </c>
      <c r="C1183" s="80" t="s">
        <v>1884</v>
      </c>
      <c r="D1183" s="80" t="s">
        <v>1847</v>
      </c>
      <c r="E1183" s="80">
        <v>24</v>
      </c>
      <c r="F1183" s="80" t="s">
        <v>1832</v>
      </c>
      <c r="G1183" s="80" t="s">
        <v>1860</v>
      </c>
      <c r="H1183" s="80" t="s">
        <v>1834</v>
      </c>
      <c r="I1183" s="80" t="s">
        <v>1861</v>
      </c>
      <c r="J1183" s="80" t="s">
        <v>1858</v>
      </c>
      <c r="K1183" s="80">
        <v>3</v>
      </c>
      <c r="L1183" s="85">
        <v>63136</v>
      </c>
      <c r="M1183" s="80">
        <v>0</v>
      </c>
      <c r="N1183" s="80">
        <v>7.5</v>
      </c>
      <c r="O1183" s="80" t="s">
        <v>384</v>
      </c>
      <c r="P1183" s="80" t="s">
        <v>1844</v>
      </c>
      <c r="Q1183" s="80" t="s">
        <v>636</v>
      </c>
      <c r="R1183" s="85">
        <f t="shared" si="234"/>
        <v>189408</v>
      </c>
      <c r="S1183" s="85">
        <f t="shared" si="235"/>
        <v>0</v>
      </c>
      <c r="T1183" s="85">
        <f t="shared" si="236"/>
        <v>189408</v>
      </c>
      <c r="U1183" s="80">
        <f t="shared" si="237"/>
        <v>14205.6</v>
      </c>
      <c r="V1183" s="85">
        <f t="shared" si="238"/>
        <v>203613.6</v>
      </c>
      <c r="W1183" s="81">
        <v>7.4999999999999997E-2</v>
      </c>
      <c r="X1183" s="85">
        <f t="shared" si="246"/>
        <v>14205.6</v>
      </c>
      <c r="Y1183" s="80">
        <v>2000</v>
      </c>
      <c r="Z1183" s="85">
        <f t="shared" si="244"/>
        <v>205613.6</v>
      </c>
      <c r="AA1183" s="80" t="str" cm="1">
        <f t="array" ref="AA1183">_xlfn.IFS(V1183&gt;=150000,"High Cost",V1183&gt;=0,"Normal Cost")</f>
        <v>High Cost</v>
      </c>
      <c r="AB1183" s="85">
        <f t="shared" si="239"/>
        <v>20361.36</v>
      </c>
      <c r="AC1183" s="84">
        <f t="shared" si="240"/>
        <v>183252.24</v>
      </c>
      <c r="AD1183" s="80" t="str" cm="1">
        <f t="array" ref="AD1183">_xlfn.IFS(E1183&gt;=60,"Senior ",E1183&gt;=18,"Adult",E1183&gt;=0,"Child")</f>
        <v>Adult</v>
      </c>
      <c r="AE1183" s="80" t="str">
        <f t="shared" si="241"/>
        <v>July</v>
      </c>
      <c r="AF1183" s="80" t="str">
        <f t="shared" si="242"/>
        <v>01182</v>
      </c>
      <c r="AG1183" s="80" t="str">
        <f t="shared" si="243"/>
        <v>Kabir-Male</v>
      </c>
      <c r="AH1183" s="85">
        <f t="shared" si="245"/>
        <v>112153.55602395827</v>
      </c>
    </row>
    <row r="1184" spans="1:34" x14ac:dyDescent="0.3">
      <c r="A1184" s="83">
        <v>45809</v>
      </c>
      <c r="B1184" s="80" t="s">
        <v>3057</v>
      </c>
      <c r="C1184" s="80" t="s">
        <v>1846</v>
      </c>
      <c r="D1184" s="80" t="s">
        <v>1831</v>
      </c>
      <c r="E1184" s="80">
        <v>49</v>
      </c>
      <c r="F1184" s="80" t="s">
        <v>1840</v>
      </c>
      <c r="G1184" s="80" t="s">
        <v>1841</v>
      </c>
      <c r="H1184" s="80" t="s">
        <v>1842</v>
      </c>
      <c r="I1184" s="80" t="s">
        <v>1851</v>
      </c>
      <c r="J1184" s="80" t="s">
        <v>1836</v>
      </c>
      <c r="K1184" s="80">
        <v>1</v>
      </c>
      <c r="L1184" s="85">
        <v>20826</v>
      </c>
      <c r="M1184" s="80">
        <v>5</v>
      </c>
      <c r="N1184" s="80">
        <v>7.5</v>
      </c>
      <c r="O1184" s="80" t="s">
        <v>372</v>
      </c>
      <c r="P1184" s="80" t="s">
        <v>1844</v>
      </c>
      <c r="Q1184" s="80" t="s">
        <v>649</v>
      </c>
      <c r="R1184" s="85">
        <f t="shared" si="234"/>
        <v>20826</v>
      </c>
      <c r="S1184" s="85">
        <f t="shared" si="235"/>
        <v>1041.3</v>
      </c>
      <c r="T1184" s="85">
        <f t="shared" si="236"/>
        <v>19784.7</v>
      </c>
      <c r="U1184" s="80">
        <f t="shared" si="237"/>
        <v>1483.8525</v>
      </c>
      <c r="V1184" s="85">
        <f t="shared" si="238"/>
        <v>21268.552500000002</v>
      </c>
      <c r="W1184" s="81">
        <v>7.4999999999999997E-2</v>
      </c>
      <c r="X1184" s="85">
        <f t="shared" si="246"/>
        <v>1483.8525</v>
      </c>
      <c r="Y1184" s="80">
        <v>2000</v>
      </c>
      <c r="Z1184" s="85">
        <f t="shared" si="244"/>
        <v>23268.552500000002</v>
      </c>
      <c r="AA1184" s="80" t="str" cm="1">
        <f t="array" ref="AA1184">_xlfn.IFS(V1184&gt;=150000,"High Cost",V1184&gt;=0,"Normal Cost")</f>
        <v>Normal Cost</v>
      </c>
      <c r="AB1184" s="85">
        <f t="shared" si="239"/>
        <v>2126.8552500000001</v>
      </c>
      <c r="AC1184" s="84">
        <f t="shared" si="240"/>
        <v>19141.697250000001</v>
      </c>
      <c r="AD1184" s="80" t="str" cm="1">
        <f t="array" ref="AD1184">_xlfn.IFS(E1184&gt;=60,"Senior ",E1184&gt;=18,"Adult",E1184&gt;=0,"Child")</f>
        <v>Adult</v>
      </c>
      <c r="AE1184" s="80" t="str">
        <f t="shared" si="241"/>
        <v>June</v>
      </c>
      <c r="AF1184" s="80" t="str">
        <f t="shared" si="242"/>
        <v>01183</v>
      </c>
      <c r="AG1184" s="80" t="str">
        <f t="shared" si="243"/>
        <v>Hauwa-Female</v>
      </c>
      <c r="AH1184" s="85">
        <f t="shared" si="245"/>
        <v>112153.55602395827</v>
      </c>
    </row>
    <row r="1185" spans="1:34" x14ac:dyDescent="0.3">
      <c r="A1185" s="83">
        <v>45852</v>
      </c>
      <c r="B1185" s="80" t="s">
        <v>3058</v>
      </c>
      <c r="C1185" s="80" t="s">
        <v>1863</v>
      </c>
      <c r="D1185" s="80" t="s">
        <v>1847</v>
      </c>
      <c r="E1185" s="80">
        <v>19</v>
      </c>
      <c r="F1185" s="80" t="s">
        <v>1855</v>
      </c>
      <c r="G1185" s="80" t="s">
        <v>1878</v>
      </c>
      <c r="H1185" s="80" t="s">
        <v>1857</v>
      </c>
      <c r="I1185" s="80" t="s">
        <v>1861</v>
      </c>
      <c r="J1185" s="80" t="s">
        <v>1836</v>
      </c>
      <c r="K1185" s="80">
        <v>2</v>
      </c>
      <c r="L1185" s="85">
        <v>61822</v>
      </c>
      <c r="M1185" s="80">
        <v>10</v>
      </c>
      <c r="N1185" s="80">
        <v>7.5</v>
      </c>
      <c r="O1185" s="80" t="s">
        <v>384</v>
      </c>
      <c r="P1185" s="80" t="s">
        <v>1837</v>
      </c>
      <c r="Q1185" s="80" t="s">
        <v>636</v>
      </c>
      <c r="R1185" s="85">
        <f t="shared" si="234"/>
        <v>123644</v>
      </c>
      <c r="S1185" s="85">
        <f t="shared" si="235"/>
        <v>12364.400000000001</v>
      </c>
      <c r="T1185" s="85">
        <f t="shared" si="236"/>
        <v>111279.6</v>
      </c>
      <c r="U1185" s="80">
        <f t="shared" si="237"/>
        <v>8345.9699999999993</v>
      </c>
      <c r="V1185" s="85">
        <f t="shared" si="238"/>
        <v>119625.57</v>
      </c>
      <c r="W1185" s="81">
        <v>7.4999999999999997E-2</v>
      </c>
      <c r="X1185" s="85">
        <f t="shared" si="246"/>
        <v>8345.9699999999993</v>
      </c>
      <c r="Y1185" s="80">
        <v>2000</v>
      </c>
      <c r="Z1185" s="85">
        <f t="shared" si="244"/>
        <v>121625.57</v>
      </c>
      <c r="AA1185" s="80" t="str" cm="1">
        <f t="array" ref="AA1185">_xlfn.IFS(V1185&gt;=150000,"High Cost",V1185&gt;=0,"Normal Cost")</f>
        <v>Normal Cost</v>
      </c>
      <c r="AB1185" s="85">
        <f t="shared" si="239"/>
        <v>0</v>
      </c>
      <c r="AC1185" s="84">
        <f t="shared" si="240"/>
        <v>119625.57</v>
      </c>
      <c r="AD1185" s="80" t="str" cm="1">
        <f t="array" ref="AD1185">_xlfn.IFS(E1185&gt;=60,"Senior ",E1185&gt;=18,"Adult",E1185&gt;=0,"Child")</f>
        <v>Adult</v>
      </c>
      <c r="AE1185" s="80" t="str">
        <f t="shared" si="241"/>
        <v>July</v>
      </c>
      <c r="AF1185" s="80" t="str">
        <f t="shared" si="242"/>
        <v>01184</v>
      </c>
      <c r="AG1185" s="80" t="str">
        <f t="shared" si="243"/>
        <v>Esther-Male</v>
      </c>
      <c r="AH1185" s="85">
        <f t="shared" si="245"/>
        <v>112153.55602395827</v>
      </c>
    </row>
    <row r="1186" spans="1:34" x14ac:dyDescent="0.3">
      <c r="A1186" s="83">
        <v>45841</v>
      </c>
      <c r="B1186" s="80" t="s">
        <v>3059</v>
      </c>
      <c r="C1186" s="80" t="s">
        <v>1830</v>
      </c>
      <c r="D1186" s="80" t="s">
        <v>1831</v>
      </c>
      <c r="E1186" s="80">
        <v>9</v>
      </c>
      <c r="F1186" s="80" t="s">
        <v>1864</v>
      </c>
      <c r="G1186" s="80" t="s">
        <v>1868</v>
      </c>
      <c r="H1186" s="80" t="s">
        <v>1869</v>
      </c>
      <c r="I1186" s="80" t="s">
        <v>1866</v>
      </c>
      <c r="J1186" s="80" t="s">
        <v>1836</v>
      </c>
      <c r="K1186" s="80">
        <v>5</v>
      </c>
      <c r="L1186" s="85">
        <v>30805</v>
      </c>
      <c r="M1186" s="80">
        <v>15</v>
      </c>
      <c r="N1186" s="80">
        <v>7.5</v>
      </c>
      <c r="O1186" s="80" t="s">
        <v>392</v>
      </c>
      <c r="P1186" s="80" t="s">
        <v>1844</v>
      </c>
      <c r="Q1186" s="80" t="s">
        <v>649</v>
      </c>
      <c r="R1186" s="85">
        <f t="shared" si="234"/>
        <v>154025</v>
      </c>
      <c r="S1186" s="85">
        <f t="shared" si="235"/>
        <v>23103.75</v>
      </c>
      <c r="T1186" s="85">
        <f t="shared" si="236"/>
        <v>130921.25</v>
      </c>
      <c r="U1186" s="80">
        <f t="shared" si="237"/>
        <v>9819.09375</v>
      </c>
      <c r="V1186" s="85">
        <f t="shared" si="238"/>
        <v>140740.34375</v>
      </c>
      <c r="W1186" s="81">
        <v>7.4999999999999997E-2</v>
      </c>
      <c r="X1186" s="85">
        <f t="shared" si="246"/>
        <v>9819.09375</v>
      </c>
      <c r="Y1186" s="80">
        <v>2000</v>
      </c>
      <c r="Z1186" s="85">
        <f t="shared" si="244"/>
        <v>142740.34375</v>
      </c>
      <c r="AA1186" s="80" t="str" cm="1">
        <f t="array" ref="AA1186">_xlfn.IFS(V1186&gt;=150000,"High Cost",V1186&gt;=0,"Normal Cost")</f>
        <v>Normal Cost</v>
      </c>
      <c r="AB1186" s="85">
        <f t="shared" si="239"/>
        <v>14074.034375000001</v>
      </c>
      <c r="AC1186" s="84">
        <f t="shared" si="240"/>
        <v>126666.309375</v>
      </c>
      <c r="AD1186" s="80" t="str" cm="1">
        <f t="array" ref="AD1186">_xlfn.IFS(E1186&gt;=60,"Senior ",E1186&gt;=18,"Adult",E1186&gt;=0,"Child")</f>
        <v>Child</v>
      </c>
      <c r="AE1186" s="80" t="str">
        <f t="shared" si="241"/>
        <v>July</v>
      </c>
      <c r="AF1186" s="80" t="str">
        <f t="shared" si="242"/>
        <v>01185</v>
      </c>
      <c r="AG1186" s="80" t="str">
        <f t="shared" si="243"/>
        <v>Joy-Female</v>
      </c>
      <c r="AH1186" s="85">
        <f t="shared" si="245"/>
        <v>112153.55602395827</v>
      </c>
    </row>
    <row r="1187" spans="1:34" x14ac:dyDescent="0.3">
      <c r="A1187" s="83">
        <v>45810</v>
      </c>
      <c r="B1187" s="80" t="s">
        <v>3060</v>
      </c>
      <c r="C1187" s="80" t="s">
        <v>106</v>
      </c>
      <c r="D1187" s="80" t="s">
        <v>1847</v>
      </c>
      <c r="E1187" s="80">
        <v>6</v>
      </c>
      <c r="F1187" s="80" t="s">
        <v>1855</v>
      </c>
      <c r="G1187" s="80" t="s">
        <v>1878</v>
      </c>
      <c r="H1187" s="80" t="s">
        <v>1857</v>
      </c>
      <c r="I1187" s="80" t="s">
        <v>1866</v>
      </c>
      <c r="J1187" s="80" t="s">
        <v>1848</v>
      </c>
      <c r="K1187" s="80">
        <v>1</v>
      </c>
      <c r="L1187" s="85">
        <v>29090</v>
      </c>
      <c r="M1187" s="80">
        <v>0</v>
      </c>
      <c r="N1187" s="80">
        <v>7.5</v>
      </c>
      <c r="O1187" s="80" t="s">
        <v>392</v>
      </c>
      <c r="P1187" s="80" t="s">
        <v>1852</v>
      </c>
      <c r="Q1187" s="80" t="s">
        <v>649</v>
      </c>
      <c r="R1187" s="85">
        <f t="shared" si="234"/>
        <v>29090</v>
      </c>
      <c r="S1187" s="85">
        <f t="shared" si="235"/>
        <v>0</v>
      </c>
      <c r="T1187" s="85">
        <f t="shared" si="236"/>
        <v>29090</v>
      </c>
      <c r="U1187" s="80">
        <f t="shared" si="237"/>
        <v>2181.75</v>
      </c>
      <c r="V1187" s="85">
        <f t="shared" si="238"/>
        <v>31271.75</v>
      </c>
      <c r="W1187" s="81">
        <v>7.4999999999999997E-2</v>
      </c>
      <c r="X1187" s="85">
        <f t="shared" si="246"/>
        <v>2181.75</v>
      </c>
      <c r="Y1187" s="80">
        <v>2000</v>
      </c>
      <c r="Z1187" s="85">
        <f t="shared" si="244"/>
        <v>33271.75</v>
      </c>
      <c r="AA1187" s="80" t="str" cm="1">
        <f t="array" ref="AA1187">_xlfn.IFS(V1187&gt;=150000,"High Cost",V1187&gt;=0,"Normal Cost")</f>
        <v>Normal Cost</v>
      </c>
      <c r="AB1187" s="85">
        <f t="shared" si="239"/>
        <v>0</v>
      </c>
      <c r="AC1187" s="84">
        <f t="shared" si="240"/>
        <v>31271.75</v>
      </c>
      <c r="AD1187" s="80" t="str" cm="1">
        <f t="array" ref="AD1187">_xlfn.IFS(E1187&gt;=60,"Senior ",E1187&gt;=18,"Adult",E1187&gt;=0,"Child")</f>
        <v>Child</v>
      </c>
      <c r="AE1187" s="80" t="str">
        <f t="shared" si="241"/>
        <v>June</v>
      </c>
      <c r="AF1187" s="80" t="str">
        <f t="shared" si="242"/>
        <v>01186</v>
      </c>
      <c r="AG1187" s="80" t="str">
        <f t="shared" si="243"/>
        <v>Aisha-Male</v>
      </c>
      <c r="AH1187" s="85">
        <f t="shared" si="245"/>
        <v>112153.55602395827</v>
      </c>
    </row>
    <row r="1188" spans="1:34" x14ac:dyDescent="0.3">
      <c r="A1188" s="83">
        <v>45809</v>
      </c>
      <c r="B1188" s="80" t="s">
        <v>3061</v>
      </c>
      <c r="C1188" s="80" t="s">
        <v>1880</v>
      </c>
      <c r="D1188" s="80" t="s">
        <v>1831</v>
      </c>
      <c r="E1188" s="80">
        <v>22</v>
      </c>
      <c r="F1188" s="80" t="s">
        <v>1855</v>
      </c>
      <c r="G1188" s="80" t="s">
        <v>1856</v>
      </c>
      <c r="H1188" s="80" t="s">
        <v>1857</v>
      </c>
      <c r="I1188" s="80" t="s">
        <v>1835</v>
      </c>
      <c r="J1188" s="80" t="s">
        <v>1848</v>
      </c>
      <c r="K1188" s="80">
        <v>1</v>
      </c>
      <c r="L1188" s="85">
        <v>3459</v>
      </c>
      <c r="M1188" s="80">
        <v>0</v>
      </c>
      <c r="N1188" s="80">
        <v>7.5</v>
      </c>
      <c r="O1188" s="80" t="s">
        <v>372</v>
      </c>
      <c r="P1188" s="80" t="s">
        <v>1837</v>
      </c>
      <c r="Q1188" s="80" t="s">
        <v>665</v>
      </c>
      <c r="R1188" s="85">
        <f t="shared" si="234"/>
        <v>3459</v>
      </c>
      <c r="S1188" s="85">
        <f t="shared" si="235"/>
        <v>0</v>
      </c>
      <c r="T1188" s="85">
        <f t="shared" si="236"/>
        <v>3459</v>
      </c>
      <c r="U1188" s="80">
        <f t="shared" si="237"/>
        <v>259.42500000000001</v>
      </c>
      <c r="V1188" s="85">
        <f t="shared" si="238"/>
        <v>3718.4250000000002</v>
      </c>
      <c r="W1188" s="81">
        <v>7.4999999999999997E-2</v>
      </c>
      <c r="X1188" s="85">
        <f t="shared" si="246"/>
        <v>259.42500000000001</v>
      </c>
      <c r="Y1188" s="80">
        <v>2000</v>
      </c>
      <c r="Z1188" s="85">
        <f t="shared" si="244"/>
        <v>5718.4250000000002</v>
      </c>
      <c r="AA1188" s="80" t="str" cm="1">
        <f t="array" ref="AA1188">_xlfn.IFS(V1188&gt;=150000,"High Cost",V1188&gt;=0,"Normal Cost")</f>
        <v>Normal Cost</v>
      </c>
      <c r="AB1188" s="85">
        <f t="shared" si="239"/>
        <v>0</v>
      </c>
      <c r="AC1188" s="84">
        <f t="shared" si="240"/>
        <v>3718.4250000000002</v>
      </c>
      <c r="AD1188" s="80" t="str" cm="1">
        <f t="array" ref="AD1188">_xlfn.IFS(E1188&gt;=60,"Senior ",E1188&gt;=18,"Adult",E1188&gt;=0,"Child")</f>
        <v>Adult</v>
      </c>
      <c r="AE1188" s="80" t="str">
        <f t="shared" si="241"/>
        <v>June</v>
      </c>
      <c r="AF1188" s="80" t="str">
        <f t="shared" si="242"/>
        <v>01187</v>
      </c>
      <c r="AG1188" s="80" t="str">
        <f t="shared" si="243"/>
        <v>Daniel-Female</v>
      </c>
      <c r="AH1188" s="85">
        <f t="shared" si="245"/>
        <v>112153.55602395827</v>
      </c>
    </row>
    <row r="1189" spans="1:34" x14ac:dyDescent="0.3">
      <c r="A1189" s="83">
        <v>45809</v>
      </c>
      <c r="B1189" s="80" t="s">
        <v>3062</v>
      </c>
      <c r="C1189" s="80" t="s">
        <v>1871</v>
      </c>
      <c r="D1189" s="80" t="s">
        <v>1847</v>
      </c>
      <c r="E1189" s="80">
        <v>24</v>
      </c>
      <c r="F1189" s="80" t="s">
        <v>1840</v>
      </c>
      <c r="G1189" s="80" t="s">
        <v>1890</v>
      </c>
      <c r="H1189" s="80" t="s">
        <v>1891</v>
      </c>
      <c r="I1189" s="80" t="s">
        <v>1861</v>
      </c>
      <c r="J1189" s="80" t="s">
        <v>1848</v>
      </c>
      <c r="K1189" s="80">
        <v>4</v>
      </c>
      <c r="L1189" s="85">
        <v>24783</v>
      </c>
      <c r="M1189" s="80">
        <v>10</v>
      </c>
      <c r="N1189" s="80">
        <v>7.5</v>
      </c>
      <c r="O1189" s="80" t="s">
        <v>372</v>
      </c>
      <c r="P1189" s="80" t="s">
        <v>1837</v>
      </c>
      <c r="Q1189" s="80" t="s">
        <v>636</v>
      </c>
      <c r="R1189" s="85">
        <f t="shared" si="234"/>
        <v>99132</v>
      </c>
      <c r="S1189" s="85">
        <f t="shared" si="235"/>
        <v>9913.2000000000007</v>
      </c>
      <c r="T1189" s="85">
        <f t="shared" si="236"/>
        <v>89218.8</v>
      </c>
      <c r="U1189" s="80">
        <f t="shared" si="237"/>
        <v>6691.41</v>
      </c>
      <c r="V1189" s="85">
        <f t="shared" si="238"/>
        <v>95910.21</v>
      </c>
      <c r="W1189" s="81">
        <v>7.4999999999999997E-2</v>
      </c>
      <c r="X1189" s="85">
        <f t="shared" si="246"/>
        <v>6691.41</v>
      </c>
      <c r="Y1189" s="80">
        <v>2000</v>
      </c>
      <c r="Z1189" s="85">
        <f t="shared" si="244"/>
        <v>97910.21</v>
      </c>
      <c r="AA1189" s="80" t="str" cm="1">
        <f t="array" ref="AA1189">_xlfn.IFS(V1189&gt;=150000,"High Cost",V1189&gt;=0,"Normal Cost")</f>
        <v>Normal Cost</v>
      </c>
      <c r="AB1189" s="85">
        <f t="shared" si="239"/>
        <v>0</v>
      </c>
      <c r="AC1189" s="84">
        <f t="shared" si="240"/>
        <v>95910.21</v>
      </c>
      <c r="AD1189" s="80" t="str" cm="1">
        <f t="array" ref="AD1189">_xlfn.IFS(E1189&gt;=60,"Senior ",E1189&gt;=18,"Adult",E1189&gt;=0,"Child")</f>
        <v>Adult</v>
      </c>
      <c r="AE1189" s="80" t="str">
        <f t="shared" si="241"/>
        <v>June</v>
      </c>
      <c r="AF1189" s="80" t="str">
        <f t="shared" si="242"/>
        <v>01188</v>
      </c>
      <c r="AG1189" s="80" t="str">
        <f t="shared" si="243"/>
        <v>Farouk-Male</v>
      </c>
      <c r="AH1189" s="85">
        <f t="shared" si="245"/>
        <v>112153.55602395827</v>
      </c>
    </row>
    <row r="1190" spans="1:34" x14ac:dyDescent="0.3">
      <c r="A1190" s="83">
        <v>45849</v>
      </c>
      <c r="B1190" s="80" t="s">
        <v>3063</v>
      </c>
      <c r="C1190" s="80" t="s">
        <v>1880</v>
      </c>
      <c r="D1190" s="80" t="s">
        <v>1847</v>
      </c>
      <c r="E1190" s="80">
        <v>31</v>
      </c>
      <c r="F1190" s="80" t="s">
        <v>1832</v>
      </c>
      <c r="G1190" s="80" t="s">
        <v>1860</v>
      </c>
      <c r="H1190" s="80" t="s">
        <v>1834</v>
      </c>
      <c r="I1190" s="80" t="s">
        <v>1851</v>
      </c>
      <c r="J1190" s="80" t="s">
        <v>1858</v>
      </c>
      <c r="K1190" s="80">
        <v>1</v>
      </c>
      <c r="L1190" s="85">
        <v>8933</v>
      </c>
      <c r="M1190" s="80">
        <v>0</v>
      </c>
      <c r="N1190" s="80">
        <v>7.5</v>
      </c>
      <c r="O1190" s="80" t="s">
        <v>372</v>
      </c>
      <c r="P1190" s="80" t="s">
        <v>1852</v>
      </c>
      <c r="Q1190" s="80" t="s">
        <v>636</v>
      </c>
      <c r="R1190" s="85">
        <f t="shared" si="234"/>
        <v>8933</v>
      </c>
      <c r="S1190" s="85">
        <f t="shared" si="235"/>
        <v>0</v>
      </c>
      <c r="T1190" s="85">
        <f t="shared" si="236"/>
        <v>8933</v>
      </c>
      <c r="U1190" s="80">
        <f t="shared" si="237"/>
        <v>669.97500000000002</v>
      </c>
      <c r="V1190" s="85">
        <f t="shared" si="238"/>
        <v>9602.9750000000004</v>
      </c>
      <c r="W1190" s="81">
        <v>7.4999999999999997E-2</v>
      </c>
      <c r="X1190" s="85">
        <f t="shared" si="246"/>
        <v>669.97500000000002</v>
      </c>
      <c r="Y1190" s="80">
        <v>2000</v>
      </c>
      <c r="Z1190" s="85">
        <f t="shared" si="244"/>
        <v>11602.975</v>
      </c>
      <c r="AA1190" s="80" t="str" cm="1">
        <f t="array" ref="AA1190">_xlfn.IFS(V1190&gt;=150000,"High Cost",V1190&gt;=0,"Normal Cost")</f>
        <v>Normal Cost</v>
      </c>
      <c r="AB1190" s="85">
        <f t="shared" si="239"/>
        <v>0</v>
      </c>
      <c r="AC1190" s="84">
        <f t="shared" si="240"/>
        <v>9602.9750000000004</v>
      </c>
      <c r="AD1190" s="80" t="str" cm="1">
        <f t="array" ref="AD1190">_xlfn.IFS(E1190&gt;=60,"Senior ",E1190&gt;=18,"Adult",E1190&gt;=0,"Child")</f>
        <v>Adult</v>
      </c>
      <c r="AE1190" s="80" t="str">
        <f>TEXT(A1190,"mmmm")</f>
        <v>July</v>
      </c>
      <c r="AF1190" s="80" t="str">
        <f t="shared" si="242"/>
        <v>01189</v>
      </c>
      <c r="AG1190" s="80" t="str">
        <f t="shared" si="243"/>
        <v>Daniel-Male</v>
      </c>
      <c r="AH1190" s="85">
        <f t="shared" si="245"/>
        <v>112153.55602395827</v>
      </c>
    </row>
    <row r="1191" spans="1:34" x14ac:dyDescent="0.3">
      <c r="A1191" s="83">
        <v>45835</v>
      </c>
      <c r="B1191" s="80" t="s">
        <v>3064</v>
      </c>
      <c r="C1191" s="80" t="s">
        <v>1882</v>
      </c>
      <c r="D1191" s="80" t="s">
        <v>1831</v>
      </c>
      <c r="E1191" s="80">
        <v>55</v>
      </c>
      <c r="F1191" s="80" t="s">
        <v>1872</v>
      </c>
      <c r="G1191" s="80" t="s">
        <v>1886</v>
      </c>
      <c r="H1191" s="80" t="s">
        <v>1887</v>
      </c>
      <c r="I1191" s="80" t="s">
        <v>1866</v>
      </c>
      <c r="J1191" s="80" t="s">
        <v>1848</v>
      </c>
      <c r="K1191" s="80">
        <v>3</v>
      </c>
      <c r="L1191" s="85">
        <v>41508</v>
      </c>
      <c r="M1191" s="80">
        <v>5</v>
      </c>
      <c r="N1191" s="80">
        <v>7.5</v>
      </c>
      <c r="O1191" s="80" t="s">
        <v>392</v>
      </c>
      <c r="P1191" s="80" t="s">
        <v>1837</v>
      </c>
      <c r="Q1191" s="80" t="s">
        <v>649</v>
      </c>
      <c r="R1191" s="85">
        <f t="shared" si="234"/>
        <v>124524</v>
      </c>
      <c r="S1191" s="85">
        <f t="shared" si="235"/>
        <v>6226.2000000000007</v>
      </c>
      <c r="T1191" s="85">
        <f t="shared" si="236"/>
        <v>118297.8</v>
      </c>
      <c r="U1191" s="80">
        <f t="shared" si="237"/>
        <v>8872.3349999999991</v>
      </c>
      <c r="V1191" s="85">
        <f t="shared" si="238"/>
        <v>127170.13500000001</v>
      </c>
      <c r="W1191" s="81">
        <v>7.4999999999999997E-2</v>
      </c>
      <c r="X1191" s="85">
        <f t="shared" si="246"/>
        <v>8872.3349999999991</v>
      </c>
      <c r="Y1191" s="80">
        <v>2000</v>
      </c>
      <c r="Z1191" s="85">
        <f t="shared" si="244"/>
        <v>129170.13500000001</v>
      </c>
      <c r="AA1191" s="80" t="str" cm="1">
        <f t="array" ref="AA1191">_xlfn.IFS(V1191&gt;=150000,"High Cost",V1191&gt;=0,"Normal Cost")</f>
        <v>Normal Cost</v>
      </c>
      <c r="AB1191" s="85">
        <f t="shared" si="239"/>
        <v>0</v>
      </c>
      <c r="AC1191" s="84">
        <f t="shared" si="240"/>
        <v>127170.13500000001</v>
      </c>
      <c r="AD1191" s="80" t="str" cm="1">
        <f t="array" ref="AD1191">_xlfn.IFS(E1191&gt;=60,"Senior ",E1191&gt;=18,"Adult",E1191&gt;=0,"Child")</f>
        <v>Adult</v>
      </c>
      <c r="AE1191" s="80" t="str">
        <f t="shared" si="241"/>
        <v>June</v>
      </c>
      <c r="AF1191" s="80" t="str">
        <f t="shared" si="242"/>
        <v>01190</v>
      </c>
      <c r="AG1191" s="80" t="str">
        <f t="shared" si="243"/>
        <v>Ifeanyi-Female</v>
      </c>
      <c r="AH1191" s="85">
        <f t="shared" si="245"/>
        <v>112153.55602395827</v>
      </c>
    </row>
    <row r="1192" spans="1:34" x14ac:dyDescent="0.3">
      <c r="A1192" s="83">
        <v>45835</v>
      </c>
      <c r="B1192" s="80" t="s">
        <v>3065</v>
      </c>
      <c r="C1192" s="80" t="s">
        <v>1880</v>
      </c>
      <c r="D1192" s="80" t="s">
        <v>1847</v>
      </c>
      <c r="E1192" s="80">
        <v>8</v>
      </c>
      <c r="F1192" s="80" t="s">
        <v>1848</v>
      </c>
      <c r="G1192" s="80" t="s">
        <v>1849</v>
      </c>
      <c r="H1192" s="80" t="s">
        <v>1850</v>
      </c>
      <c r="I1192" s="80" t="s">
        <v>1851</v>
      </c>
      <c r="J1192" s="80" t="s">
        <v>1858</v>
      </c>
      <c r="K1192" s="80">
        <v>1</v>
      </c>
      <c r="L1192" s="85">
        <v>8113</v>
      </c>
      <c r="M1192" s="80">
        <v>15</v>
      </c>
      <c r="N1192" s="80">
        <v>7.5</v>
      </c>
      <c r="O1192" s="80" t="s">
        <v>372</v>
      </c>
      <c r="P1192" s="80" t="s">
        <v>1852</v>
      </c>
      <c r="Q1192" s="80" t="s">
        <v>643</v>
      </c>
      <c r="R1192" s="85">
        <f t="shared" si="234"/>
        <v>8113</v>
      </c>
      <c r="S1192" s="85">
        <f t="shared" si="235"/>
        <v>1216.95</v>
      </c>
      <c r="T1192" s="85">
        <f t="shared" si="236"/>
        <v>6896.05</v>
      </c>
      <c r="U1192" s="80">
        <f t="shared" si="237"/>
        <v>517.20375000000001</v>
      </c>
      <c r="V1192" s="85">
        <f t="shared" si="238"/>
        <v>7413.2537499999999</v>
      </c>
      <c r="W1192" s="81">
        <v>7.4999999999999997E-2</v>
      </c>
      <c r="X1192" s="85">
        <f t="shared" si="246"/>
        <v>517.20375000000001</v>
      </c>
      <c r="Y1192" s="80">
        <v>2000</v>
      </c>
      <c r="Z1192" s="85">
        <f t="shared" si="244"/>
        <v>9413.2537499999999</v>
      </c>
      <c r="AA1192" s="80" t="str" cm="1">
        <f t="array" ref="AA1192">_xlfn.IFS(V1192&gt;=150000,"High Cost",V1192&gt;=0,"Normal Cost")</f>
        <v>Normal Cost</v>
      </c>
      <c r="AB1192" s="85">
        <f t="shared" si="239"/>
        <v>0</v>
      </c>
      <c r="AC1192" s="84">
        <f t="shared" si="240"/>
        <v>7413.2537499999999</v>
      </c>
      <c r="AD1192" s="80" t="str" cm="1">
        <f t="array" ref="AD1192">_xlfn.IFS(E1192&gt;=60,"Senior ",E1192&gt;=18,"Adult",E1192&gt;=0,"Child")</f>
        <v>Child</v>
      </c>
      <c r="AE1192" s="80" t="str">
        <f t="shared" si="241"/>
        <v>June</v>
      </c>
      <c r="AF1192" s="80" t="str">
        <f t="shared" si="242"/>
        <v>01191</v>
      </c>
      <c r="AG1192" s="80" t="str">
        <f t="shared" si="243"/>
        <v>Daniel-Male</v>
      </c>
      <c r="AH1192" s="85">
        <f t="shared" si="245"/>
        <v>112153.55602395827</v>
      </c>
    </row>
    <row r="1193" spans="1:34" x14ac:dyDescent="0.3">
      <c r="A1193" s="83">
        <v>45846</v>
      </c>
      <c r="B1193" s="80" t="s">
        <v>3066</v>
      </c>
      <c r="C1193" s="80" t="s">
        <v>1863</v>
      </c>
      <c r="D1193" s="80" t="s">
        <v>1831</v>
      </c>
      <c r="E1193" s="80">
        <v>78</v>
      </c>
      <c r="F1193" s="80" t="s">
        <v>1840</v>
      </c>
      <c r="G1193" s="80" t="s">
        <v>1890</v>
      </c>
      <c r="H1193" s="80" t="s">
        <v>1891</v>
      </c>
      <c r="I1193" s="80" t="s">
        <v>1861</v>
      </c>
      <c r="J1193" s="80" t="s">
        <v>1836</v>
      </c>
      <c r="K1193" s="80">
        <v>2</v>
      </c>
      <c r="L1193" s="85">
        <v>21857</v>
      </c>
      <c r="M1193" s="80">
        <v>0</v>
      </c>
      <c r="N1193" s="80">
        <v>7.5</v>
      </c>
      <c r="O1193" s="80" t="s">
        <v>372</v>
      </c>
      <c r="P1193" s="80" t="s">
        <v>1852</v>
      </c>
      <c r="Q1193" s="80" t="s">
        <v>643</v>
      </c>
      <c r="R1193" s="85">
        <f t="shared" si="234"/>
        <v>43714</v>
      </c>
      <c r="S1193" s="85">
        <f t="shared" si="235"/>
        <v>0</v>
      </c>
      <c r="T1193" s="85">
        <f t="shared" si="236"/>
        <v>43714</v>
      </c>
      <c r="U1193" s="80">
        <f t="shared" si="237"/>
        <v>3278.5499999999997</v>
      </c>
      <c r="V1193" s="85">
        <f t="shared" si="238"/>
        <v>46992.55</v>
      </c>
      <c r="W1193" s="81">
        <v>7.4999999999999997E-2</v>
      </c>
      <c r="X1193" s="85">
        <f t="shared" si="246"/>
        <v>3278.5499999999997</v>
      </c>
      <c r="Y1193" s="80">
        <v>2000</v>
      </c>
      <c r="Z1193" s="85">
        <f t="shared" si="244"/>
        <v>48992.55</v>
      </c>
      <c r="AA1193" s="80" t="str" cm="1">
        <f t="array" ref="AA1193">_xlfn.IFS(V1193&gt;=150000,"High Cost",V1193&gt;=0,"Normal Cost")</f>
        <v>Normal Cost</v>
      </c>
      <c r="AB1193" s="85">
        <f t="shared" si="239"/>
        <v>0</v>
      </c>
      <c r="AC1193" s="84">
        <f t="shared" si="240"/>
        <v>46992.55</v>
      </c>
      <c r="AD1193" s="80" t="str" cm="1">
        <f t="array" ref="AD1193">_xlfn.IFS(E1193&gt;=60,"Senior ",E1193&gt;=18,"Adult",E1193&gt;=0,"Child")</f>
        <v xml:space="preserve">Senior </v>
      </c>
      <c r="AE1193" s="80" t="str">
        <f t="shared" si="241"/>
        <v>July</v>
      </c>
      <c r="AF1193" s="80" t="str">
        <f t="shared" si="242"/>
        <v>01192</v>
      </c>
      <c r="AG1193" s="80" t="str">
        <f t="shared" si="243"/>
        <v>Esther-Female</v>
      </c>
      <c r="AH1193" s="85">
        <f t="shared" si="245"/>
        <v>112153.55602395827</v>
      </c>
    </row>
    <row r="1194" spans="1:34" x14ac:dyDescent="0.3">
      <c r="A1194" s="83">
        <v>45845</v>
      </c>
      <c r="B1194" s="80" t="s">
        <v>3067</v>
      </c>
      <c r="C1194" s="80" t="s">
        <v>1830</v>
      </c>
      <c r="D1194" s="80" t="s">
        <v>1847</v>
      </c>
      <c r="E1194" s="80">
        <v>13</v>
      </c>
      <c r="F1194" s="80" t="s">
        <v>1855</v>
      </c>
      <c r="G1194" s="80" t="s">
        <v>1856</v>
      </c>
      <c r="H1194" s="80" t="s">
        <v>1857</v>
      </c>
      <c r="I1194" s="80" t="s">
        <v>1851</v>
      </c>
      <c r="J1194" s="80" t="s">
        <v>1858</v>
      </c>
      <c r="K1194" s="80">
        <v>5</v>
      </c>
      <c r="L1194" s="85">
        <v>28167</v>
      </c>
      <c r="M1194" s="80">
        <v>15</v>
      </c>
      <c r="N1194" s="80">
        <v>7.5</v>
      </c>
      <c r="O1194" s="80" t="s">
        <v>372</v>
      </c>
      <c r="P1194" s="80" t="s">
        <v>1837</v>
      </c>
      <c r="Q1194" s="80" t="s">
        <v>649</v>
      </c>
      <c r="R1194" s="85">
        <f t="shared" si="234"/>
        <v>140835</v>
      </c>
      <c r="S1194" s="85">
        <f t="shared" si="235"/>
        <v>21125.25</v>
      </c>
      <c r="T1194" s="85">
        <f t="shared" si="236"/>
        <v>119709.75</v>
      </c>
      <c r="U1194" s="80">
        <f t="shared" si="237"/>
        <v>8978.2312499999989</v>
      </c>
      <c r="V1194" s="85">
        <f t="shared" si="238"/>
        <v>128687.98125</v>
      </c>
      <c r="W1194" s="81">
        <v>7.4999999999999997E-2</v>
      </c>
      <c r="X1194" s="85">
        <f t="shared" si="246"/>
        <v>8978.2312499999989</v>
      </c>
      <c r="Y1194" s="80">
        <v>2000</v>
      </c>
      <c r="Z1194" s="85">
        <f t="shared" si="244"/>
        <v>130687.98125</v>
      </c>
      <c r="AA1194" s="80" t="str" cm="1">
        <f t="array" ref="AA1194">_xlfn.IFS(V1194&gt;=150000,"High Cost",V1194&gt;=0,"Normal Cost")</f>
        <v>Normal Cost</v>
      </c>
      <c r="AB1194" s="85">
        <f t="shared" si="239"/>
        <v>0</v>
      </c>
      <c r="AC1194" s="84">
        <f t="shared" si="240"/>
        <v>128687.98125</v>
      </c>
      <c r="AD1194" s="80" t="str" cm="1">
        <f t="array" ref="AD1194">_xlfn.IFS(E1194&gt;=60,"Senior ",E1194&gt;=18,"Adult",E1194&gt;=0,"Child")</f>
        <v>Child</v>
      </c>
      <c r="AE1194" s="80" t="str">
        <f t="shared" si="241"/>
        <v>July</v>
      </c>
      <c r="AF1194" s="80" t="str">
        <f t="shared" si="242"/>
        <v>01193</v>
      </c>
      <c r="AG1194" s="80" t="str">
        <f t="shared" si="243"/>
        <v>Joy-Male</v>
      </c>
      <c r="AH1194" s="85">
        <f t="shared" si="245"/>
        <v>112153.55602395827</v>
      </c>
    </row>
    <row r="1195" spans="1:34" x14ac:dyDescent="0.3">
      <c r="A1195" s="83">
        <v>45848</v>
      </c>
      <c r="B1195" s="80" t="s">
        <v>3068</v>
      </c>
      <c r="C1195" s="80" t="s">
        <v>1880</v>
      </c>
      <c r="D1195" s="80" t="s">
        <v>1847</v>
      </c>
      <c r="E1195" s="80">
        <v>84</v>
      </c>
      <c r="F1195" s="80" t="s">
        <v>1855</v>
      </c>
      <c r="G1195" s="80" t="s">
        <v>1856</v>
      </c>
      <c r="H1195" s="80" t="s">
        <v>1857</v>
      </c>
      <c r="I1195" s="80" t="s">
        <v>1851</v>
      </c>
      <c r="J1195" s="80" t="s">
        <v>1848</v>
      </c>
      <c r="K1195" s="80">
        <v>2</v>
      </c>
      <c r="L1195" s="85">
        <v>44993</v>
      </c>
      <c r="M1195" s="80">
        <v>5</v>
      </c>
      <c r="N1195" s="80">
        <v>7.5</v>
      </c>
      <c r="O1195" s="80" t="s">
        <v>384</v>
      </c>
      <c r="P1195" s="80" t="s">
        <v>1852</v>
      </c>
      <c r="Q1195" s="80" t="s">
        <v>649</v>
      </c>
      <c r="R1195" s="85">
        <f t="shared" si="234"/>
        <v>89986</v>
      </c>
      <c r="S1195" s="85">
        <f t="shared" si="235"/>
        <v>4499.3</v>
      </c>
      <c r="T1195" s="85">
        <f t="shared" si="236"/>
        <v>85486.7</v>
      </c>
      <c r="U1195" s="80">
        <f t="shared" si="237"/>
        <v>6411.5024999999996</v>
      </c>
      <c r="V1195" s="85">
        <f t="shared" si="238"/>
        <v>91898.202499999999</v>
      </c>
      <c r="W1195" s="81">
        <v>7.4999999999999997E-2</v>
      </c>
      <c r="X1195" s="85">
        <f t="shared" si="246"/>
        <v>6411.5024999999996</v>
      </c>
      <c r="Y1195" s="80">
        <v>2000</v>
      </c>
      <c r="Z1195" s="85">
        <f t="shared" si="244"/>
        <v>93898.202499999999</v>
      </c>
      <c r="AA1195" s="80" t="str" cm="1">
        <f t="array" ref="AA1195">_xlfn.IFS(V1195&gt;=150000,"High Cost",V1195&gt;=0,"Normal Cost")</f>
        <v>Normal Cost</v>
      </c>
      <c r="AB1195" s="85">
        <f t="shared" si="239"/>
        <v>0</v>
      </c>
      <c r="AC1195" s="84">
        <f t="shared" si="240"/>
        <v>91898.202499999999</v>
      </c>
      <c r="AD1195" s="80" t="str" cm="1">
        <f t="array" ref="AD1195">_xlfn.IFS(E1195&gt;=60,"Senior ",E1195&gt;=18,"Adult",E1195&gt;=0,"Child")</f>
        <v xml:space="preserve">Senior </v>
      </c>
      <c r="AE1195" s="80" t="str">
        <f t="shared" si="241"/>
        <v>July</v>
      </c>
      <c r="AF1195" s="80" t="str">
        <f t="shared" si="242"/>
        <v>01194</v>
      </c>
      <c r="AG1195" s="80" t="str">
        <f t="shared" si="243"/>
        <v>Daniel-Male</v>
      </c>
      <c r="AH1195" s="85">
        <f t="shared" si="245"/>
        <v>112153.55602395827</v>
      </c>
    </row>
    <row r="1196" spans="1:34" x14ac:dyDescent="0.3">
      <c r="A1196" s="83">
        <v>45824</v>
      </c>
      <c r="B1196" s="80" t="s">
        <v>3069</v>
      </c>
      <c r="C1196" s="80" t="s">
        <v>106</v>
      </c>
      <c r="D1196" s="80" t="s">
        <v>1847</v>
      </c>
      <c r="E1196" s="80">
        <v>35</v>
      </c>
      <c r="F1196" s="80" t="s">
        <v>1848</v>
      </c>
      <c r="G1196" s="80" t="s">
        <v>1849</v>
      </c>
      <c r="H1196" s="80" t="s">
        <v>1850</v>
      </c>
      <c r="I1196" s="80" t="s">
        <v>1861</v>
      </c>
      <c r="J1196" s="80" t="s">
        <v>1836</v>
      </c>
      <c r="K1196" s="80">
        <v>4</v>
      </c>
      <c r="L1196" s="85">
        <v>27783</v>
      </c>
      <c r="M1196" s="80">
        <v>0</v>
      </c>
      <c r="N1196" s="80">
        <v>7.5</v>
      </c>
      <c r="O1196" s="80" t="s">
        <v>384</v>
      </c>
      <c r="P1196" s="80" t="s">
        <v>1837</v>
      </c>
      <c r="Q1196" s="80" t="s">
        <v>643</v>
      </c>
      <c r="R1196" s="85">
        <f t="shared" si="234"/>
        <v>111132</v>
      </c>
      <c r="S1196" s="85">
        <f t="shared" si="235"/>
        <v>0</v>
      </c>
      <c r="T1196" s="85">
        <f t="shared" si="236"/>
        <v>111132</v>
      </c>
      <c r="U1196" s="80">
        <f t="shared" si="237"/>
        <v>8334.9</v>
      </c>
      <c r="V1196" s="85">
        <f t="shared" si="238"/>
        <v>119466.9</v>
      </c>
      <c r="W1196" s="81">
        <v>7.4999999999999997E-2</v>
      </c>
      <c r="X1196" s="85">
        <f t="shared" si="246"/>
        <v>8334.9</v>
      </c>
      <c r="Y1196" s="80">
        <v>2000</v>
      </c>
      <c r="Z1196" s="85">
        <f t="shared" si="244"/>
        <v>121466.9</v>
      </c>
      <c r="AA1196" s="80" t="str" cm="1">
        <f t="array" ref="AA1196">_xlfn.IFS(V1196&gt;=150000,"High Cost",V1196&gt;=0,"Normal Cost")</f>
        <v>Normal Cost</v>
      </c>
      <c r="AB1196" s="85">
        <f t="shared" si="239"/>
        <v>0</v>
      </c>
      <c r="AC1196" s="84">
        <f t="shared" si="240"/>
        <v>119466.9</v>
      </c>
      <c r="AD1196" s="80" t="str" cm="1">
        <f t="array" ref="AD1196">_xlfn.IFS(E1196&gt;=60,"Senior ",E1196&gt;=18,"Adult",E1196&gt;=0,"Child")</f>
        <v>Adult</v>
      </c>
      <c r="AE1196" s="80" t="str">
        <f t="shared" si="241"/>
        <v>June</v>
      </c>
      <c r="AF1196" s="80" t="str">
        <f t="shared" si="242"/>
        <v>01195</v>
      </c>
      <c r="AG1196" s="80" t="str">
        <f t="shared" si="243"/>
        <v>Aisha-Male</v>
      </c>
      <c r="AH1196" s="85">
        <f t="shared" si="245"/>
        <v>112153.55602395827</v>
      </c>
    </row>
    <row r="1197" spans="1:34" x14ac:dyDescent="0.3">
      <c r="A1197" s="83">
        <v>45830</v>
      </c>
      <c r="B1197" s="80" t="s">
        <v>3070</v>
      </c>
      <c r="C1197" s="80" t="s">
        <v>1880</v>
      </c>
      <c r="D1197" s="80" t="s">
        <v>1831</v>
      </c>
      <c r="E1197" s="80">
        <v>39</v>
      </c>
      <c r="F1197" s="80" t="s">
        <v>1855</v>
      </c>
      <c r="G1197" s="80" t="s">
        <v>1856</v>
      </c>
      <c r="H1197" s="80" t="s">
        <v>1857</v>
      </c>
      <c r="I1197" s="80" t="s">
        <v>1843</v>
      </c>
      <c r="J1197" s="80" t="s">
        <v>1836</v>
      </c>
      <c r="K1197" s="80">
        <v>1</v>
      </c>
      <c r="L1197" s="85">
        <v>41910</v>
      </c>
      <c r="M1197" s="80">
        <v>10</v>
      </c>
      <c r="N1197" s="80">
        <v>7.5</v>
      </c>
      <c r="O1197" s="80" t="s">
        <v>392</v>
      </c>
      <c r="P1197" s="80" t="s">
        <v>1844</v>
      </c>
      <c r="Q1197" s="80" t="s">
        <v>636</v>
      </c>
      <c r="R1197" s="85">
        <f t="shared" si="234"/>
        <v>41910</v>
      </c>
      <c r="S1197" s="85">
        <f t="shared" si="235"/>
        <v>4191</v>
      </c>
      <c r="T1197" s="85">
        <f t="shared" si="236"/>
        <v>37719</v>
      </c>
      <c r="U1197" s="80">
        <f t="shared" si="237"/>
        <v>2828.9249999999997</v>
      </c>
      <c r="V1197" s="85">
        <f t="shared" si="238"/>
        <v>40547.925000000003</v>
      </c>
      <c r="W1197" s="81">
        <v>7.4999999999999997E-2</v>
      </c>
      <c r="X1197" s="85">
        <f t="shared" si="246"/>
        <v>2828.9249999999997</v>
      </c>
      <c r="Y1197" s="80">
        <v>2000</v>
      </c>
      <c r="Z1197" s="85">
        <f t="shared" si="244"/>
        <v>42547.925000000003</v>
      </c>
      <c r="AA1197" s="80" t="str" cm="1">
        <f t="array" ref="AA1197">_xlfn.IFS(V1197&gt;=150000,"High Cost",V1197&gt;=0,"Normal Cost")</f>
        <v>Normal Cost</v>
      </c>
      <c r="AB1197" s="85">
        <f t="shared" si="239"/>
        <v>4054.7925000000005</v>
      </c>
      <c r="AC1197" s="84">
        <f t="shared" si="240"/>
        <v>36493.1325</v>
      </c>
      <c r="AD1197" s="80" t="str" cm="1">
        <f t="array" ref="AD1197">_xlfn.IFS(E1197&gt;=60,"Senior ",E1197&gt;=18,"Adult",E1197&gt;=0,"Child")</f>
        <v>Adult</v>
      </c>
      <c r="AE1197" s="80" t="str">
        <f t="shared" si="241"/>
        <v>June</v>
      </c>
      <c r="AF1197" s="80" t="str">
        <f t="shared" si="242"/>
        <v>01196</v>
      </c>
      <c r="AG1197" s="80" t="str">
        <f t="shared" si="243"/>
        <v>Daniel-Female</v>
      </c>
      <c r="AH1197" s="85">
        <f t="shared" si="245"/>
        <v>112153.55602395827</v>
      </c>
    </row>
    <row r="1198" spans="1:34" x14ac:dyDescent="0.3">
      <c r="A1198" s="83">
        <v>45861</v>
      </c>
      <c r="B1198" s="80" t="s">
        <v>3071</v>
      </c>
      <c r="C1198" s="80" t="s">
        <v>1877</v>
      </c>
      <c r="D1198" s="80" t="s">
        <v>1831</v>
      </c>
      <c r="E1198" s="80">
        <v>59</v>
      </c>
      <c r="F1198" s="80" t="s">
        <v>1872</v>
      </c>
      <c r="G1198" s="80" t="s">
        <v>1886</v>
      </c>
      <c r="H1198" s="80" t="s">
        <v>1887</v>
      </c>
      <c r="I1198" s="80" t="s">
        <v>1843</v>
      </c>
      <c r="J1198" s="80" t="s">
        <v>1836</v>
      </c>
      <c r="K1198" s="80">
        <v>4</v>
      </c>
      <c r="L1198" s="85">
        <v>41916</v>
      </c>
      <c r="M1198" s="80">
        <v>10</v>
      </c>
      <c r="N1198" s="80">
        <v>7.5</v>
      </c>
      <c r="O1198" s="80" t="s">
        <v>392</v>
      </c>
      <c r="P1198" s="80" t="s">
        <v>1844</v>
      </c>
      <c r="Q1198" s="80" t="s">
        <v>665</v>
      </c>
      <c r="R1198" s="85">
        <f t="shared" si="234"/>
        <v>167664</v>
      </c>
      <c r="S1198" s="85">
        <f t="shared" si="235"/>
        <v>16766.400000000001</v>
      </c>
      <c r="T1198" s="85">
        <f t="shared" si="236"/>
        <v>150897.60000000001</v>
      </c>
      <c r="U1198" s="80">
        <f t="shared" si="237"/>
        <v>11317.32</v>
      </c>
      <c r="V1198" s="85">
        <f t="shared" si="238"/>
        <v>162214.92000000001</v>
      </c>
      <c r="W1198" s="81">
        <v>7.4999999999999997E-2</v>
      </c>
      <c r="X1198" s="85">
        <f t="shared" si="246"/>
        <v>11317.32</v>
      </c>
      <c r="Y1198" s="80">
        <v>2000</v>
      </c>
      <c r="Z1198" s="85">
        <f t="shared" si="244"/>
        <v>164214.92000000001</v>
      </c>
      <c r="AA1198" s="80" t="str" cm="1">
        <f t="array" ref="AA1198">_xlfn.IFS(V1198&gt;=150000,"High Cost",V1198&gt;=0,"Normal Cost")</f>
        <v>High Cost</v>
      </c>
      <c r="AB1198" s="85">
        <f t="shared" si="239"/>
        <v>16221.492000000002</v>
      </c>
      <c r="AC1198" s="84">
        <f t="shared" si="240"/>
        <v>145993.42800000001</v>
      </c>
      <c r="AD1198" s="80" t="str" cm="1">
        <f t="array" ref="AD1198">_xlfn.IFS(E1198&gt;=60,"Senior ",E1198&gt;=18,"Adult",E1198&gt;=0,"Child")</f>
        <v>Adult</v>
      </c>
      <c r="AE1198" s="80" t="str">
        <f t="shared" si="241"/>
        <v>July</v>
      </c>
      <c r="AF1198" s="80" t="str">
        <f t="shared" si="242"/>
        <v>01197</v>
      </c>
      <c r="AG1198" s="80" t="str">
        <f t="shared" si="243"/>
        <v>Chiamaka-Female</v>
      </c>
      <c r="AH1198" s="85">
        <f t="shared" si="245"/>
        <v>112153.55602395827</v>
      </c>
    </row>
    <row r="1199" spans="1:34" x14ac:dyDescent="0.3">
      <c r="A1199" s="83">
        <v>45869</v>
      </c>
      <c r="B1199" s="80" t="s">
        <v>3072</v>
      </c>
      <c r="C1199" s="80" t="s">
        <v>1830</v>
      </c>
      <c r="D1199" s="80" t="s">
        <v>1831</v>
      </c>
      <c r="E1199" s="80">
        <v>46</v>
      </c>
      <c r="F1199" s="80" t="s">
        <v>1872</v>
      </c>
      <c r="G1199" s="80" t="s">
        <v>1886</v>
      </c>
      <c r="H1199" s="80" t="s">
        <v>1887</v>
      </c>
      <c r="I1199" s="80" t="s">
        <v>1835</v>
      </c>
      <c r="J1199" s="80" t="s">
        <v>1848</v>
      </c>
      <c r="K1199" s="80">
        <v>3</v>
      </c>
      <c r="L1199" s="85">
        <v>23048</v>
      </c>
      <c r="M1199" s="80">
        <v>5</v>
      </c>
      <c r="N1199" s="80">
        <v>7.5</v>
      </c>
      <c r="O1199" s="80" t="s">
        <v>392</v>
      </c>
      <c r="P1199" s="80" t="s">
        <v>1852</v>
      </c>
      <c r="Q1199" s="80" t="s">
        <v>636</v>
      </c>
      <c r="R1199" s="85">
        <f t="shared" si="234"/>
        <v>69144</v>
      </c>
      <c r="S1199" s="85">
        <f t="shared" si="235"/>
        <v>3457.2000000000003</v>
      </c>
      <c r="T1199" s="85">
        <f t="shared" si="236"/>
        <v>65686.8</v>
      </c>
      <c r="U1199" s="80">
        <f t="shared" si="237"/>
        <v>4926.51</v>
      </c>
      <c r="V1199" s="85">
        <f t="shared" si="238"/>
        <v>70613.31</v>
      </c>
      <c r="W1199" s="81">
        <v>7.4999999999999997E-2</v>
      </c>
      <c r="X1199" s="85">
        <f t="shared" si="246"/>
        <v>4926.51</v>
      </c>
      <c r="Y1199" s="80">
        <v>2000</v>
      </c>
      <c r="Z1199" s="85">
        <f t="shared" si="244"/>
        <v>72613.31</v>
      </c>
      <c r="AA1199" s="80" t="str" cm="1">
        <f t="array" ref="AA1199">_xlfn.IFS(V1199&gt;=150000,"High Cost",V1199&gt;=0,"Normal Cost")</f>
        <v>Normal Cost</v>
      </c>
      <c r="AB1199" s="85">
        <f t="shared" si="239"/>
        <v>0</v>
      </c>
      <c r="AC1199" s="84">
        <f t="shared" si="240"/>
        <v>70613.31</v>
      </c>
      <c r="AD1199" s="80" t="str" cm="1">
        <f t="array" ref="AD1199">_xlfn.IFS(E1199&gt;=60,"Senior ",E1199&gt;=18,"Adult",E1199&gt;=0,"Child")</f>
        <v>Adult</v>
      </c>
      <c r="AE1199" s="80" t="str">
        <f t="shared" si="241"/>
        <v>July</v>
      </c>
      <c r="AF1199" s="80" t="str">
        <f t="shared" si="242"/>
        <v>01198</v>
      </c>
      <c r="AG1199" s="80" t="str">
        <f t="shared" si="243"/>
        <v>Joy-Female</v>
      </c>
      <c r="AH1199" s="85">
        <f t="shared" si="245"/>
        <v>112153.55602395827</v>
      </c>
    </row>
    <row r="1200" spans="1:34" x14ac:dyDescent="0.3">
      <c r="A1200" s="83">
        <v>45822</v>
      </c>
      <c r="B1200" s="80" t="s">
        <v>3073</v>
      </c>
      <c r="C1200" s="80" t="s">
        <v>106</v>
      </c>
      <c r="D1200" s="80" t="s">
        <v>1831</v>
      </c>
      <c r="E1200" s="80">
        <v>66</v>
      </c>
      <c r="F1200" s="80" t="s">
        <v>1832</v>
      </c>
      <c r="G1200" s="80" t="s">
        <v>1833</v>
      </c>
      <c r="H1200" s="80" t="s">
        <v>1834</v>
      </c>
      <c r="I1200" s="80" t="s">
        <v>1851</v>
      </c>
      <c r="J1200" s="80" t="s">
        <v>1836</v>
      </c>
      <c r="K1200" s="80">
        <v>5</v>
      </c>
      <c r="L1200" s="85">
        <v>4789</v>
      </c>
      <c r="M1200" s="80">
        <v>15</v>
      </c>
      <c r="N1200" s="80">
        <v>7.5</v>
      </c>
      <c r="O1200" s="80" t="s">
        <v>392</v>
      </c>
      <c r="P1200" s="80" t="s">
        <v>1837</v>
      </c>
      <c r="Q1200" s="80" t="s">
        <v>643</v>
      </c>
      <c r="R1200" s="85">
        <f t="shared" si="234"/>
        <v>23945</v>
      </c>
      <c r="S1200" s="85">
        <f t="shared" si="235"/>
        <v>3591.75</v>
      </c>
      <c r="T1200" s="85">
        <f t="shared" si="236"/>
        <v>20353.25</v>
      </c>
      <c r="U1200" s="80">
        <f t="shared" si="237"/>
        <v>1526.4937499999999</v>
      </c>
      <c r="V1200" s="85">
        <f t="shared" si="238"/>
        <v>21879.743750000001</v>
      </c>
      <c r="W1200" s="81">
        <v>7.4999999999999997E-2</v>
      </c>
      <c r="X1200" s="85">
        <f t="shared" si="246"/>
        <v>1526.4937499999999</v>
      </c>
      <c r="Y1200" s="80">
        <v>2000</v>
      </c>
      <c r="Z1200" s="85">
        <f t="shared" si="244"/>
        <v>23879.743750000001</v>
      </c>
      <c r="AA1200" s="80" t="str" cm="1">
        <f t="array" ref="AA1200">_xlfn.IFS(V1200&gt;=150000,"High Cost",V1200&gt;=0,"Normal Cost")</f>
        <v>Normal Cost</v>
      </c>
      <c r="AB1200" s="85">
        <f t="shared" si="239"/>
        <v>0</v>
      </c>
      <c r="AC1200" s="84">
        <f t="shared" si="240"/>
        <v>21879.743750000001</v>
      </c>
      <c r="AD1200" s="80" t="str" cm="1">
        <f t="array" ref="AD1200">_xlfn.IFS(E1200&gt;=60,"Senior ",E1200&gt;=18,"Adult",E1200&gt;=0,"Child")</f>
        <v xml:space="preserve">Senior </v>
      </c>
      <c r="AE1200" s="80" t="str">
        <f t="shared" si="241"/>
        <v>June</v>
      </c>
      <c r="AF1200" s="80" t="str">
        <f t="shared" si="242"/>
        <v>01199</v>
      </c>
      <c r="AG1200" s="80" t="str">
        <f t="shared" si="243"/>
        <v>Aisha-Female</v>
      </c>
      <c r="AH1200" s="85">
        <f t="shared" si="245"/>
        <v>112153.55602395827</v>
      </c>
    </row>
    <row r="1201" spans="1:34" x14ac:dyDescent="0.3">
      <c r="A1201" s="83">
        <v>45852</v>
      </c>
      <c r="B1201" s="80" t="s">
        <v>3074</v>
      </c>
      <c r="C1201" s="80" t="s">
        <v>1884</v>
      </c>
      <c r="D1201" s="80" t="s">
        <v>1831</v>
      </c>
      <c r="E1201" s="80">
        <v>54</v>
      </c>
      <c r="F1201" s="80" t="s">
        <v>1864</v>
      </c>
      <c r="G1201" s="80" t="s">
        <v>1865</v>
      </c>
      <c r="H1201" s="80" t="s">
        <v>1842</v>
      </c>
      <c r="I1201" s="80" t="s">
        <v>1835</v>
      </c>
      <c r="J1201" s="80" t="s">
        <v>1836</v>
      </c>
      <c r="K1201" s="80">
        <v>3</v>
      </c>
      <c r="L1201" s="85">
        <v>8426</v>
      </c>
      <c r="M1201" s="80">
        <v>0</v>
      </c>
      <c r="N1201" s="80">
        <v>7.5</v>
      </c>
      <c r="O1201" s="80" t="s">
        <v>372</v>
      </c>
      <c r="P1201" s="80" t="s">
        <v>1844</v>
      </c>
      <c r="Q1201" s="80" t="s">
        <v>665</v>
      </c>
      <c r="R1201" s="85">
        <f t="shared" si="234"/>
        <v>25278</v>
      </c>
      <c r="S1201" s="85">
        <f t="shared" si="235"/>
        <v>0</v>
      </c>
      <c r="T1201" s="85">
        <f t="shared" si="236"/>
        <v>25278</v>
      </c>
      <c r="U1201" s="80">
        <f t="shared" si="237"/>
        <v>1895.85</v>
      </c>
      <c r="V1201" s="85">
        <f t="shared" si="238"/>
        <v>27173.85</v>
      </c>
      <c r="W1201" s="81">
        <v>7.4999999999999997E-2</v>
      </c>
      <c r="X1201" s="85">
        <f t="shared" si="246"/>
        <v>1895.85</v>
      </c>
      <c r="Y1201" s="80">
        <v>2000</v>
      </c>
      <c r="Z1201" s="85">
        <f>$Y$4+V1201</f>
        <v>29173.85</v>
      </c>
      <c r="AA1201" s="80" t="str" cm="1">
        <f t="array" ref="AA1201">_xlfn.IFS(V1201&gt;=150000,"High Cost",V1201&gt;=0,"Normal Cost")</f>
        <v>Normal Cost</v>
      </c>
      <c r="AB1201" s="85">
        <f t="shared" si="239"/>
        <v>2717.3850000000002</v>
      </c>
      <c r="AC1201" s="84">
        <f t="shared" si="240"/>
        <v>24456.464999999997</v>
      </c>
      <c r="AD1201" s="80" t="str" cm="1">
        <f t="array" ref="AD1201">_xlfn.IFS(E1201&gt;=60,"Senior ",E1201&gt;=18,"Adult",E1201&gt;=0,"Child")</f>
        <v>Adult</v>
      </c>
      <c r="AE1201" s="80" t="str">
        <f t="shared" si="241"/>
        <v>July</v>
      </c>
      <c r="AF1201" s="80" t="str">
        <f t="shared" si="242"/>
        <v>01200</v>
      </c>
      <c r="AG1201" s="80" t="str">
        <f t="shared" si="243"/>
        <v>Kabir-Female</v>
      </c>
      <c r="AH1201" s="85">
        <f t="shared" si="245"/>
        <v>112153.55602395827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FCAC-6726-4C69-B82A-0BAD2B323A45}">
  <dimension ref="A1:AO55"/>
  <sheetViews>
    <sheetView zoomScale="16" zoomScaleNormal="141" workbookViewId="0">
      <selection activeCell="K4" sqref="K4:K6"/>
      <pivotSelection pane="bottomRight" showHeader="1" axis="axisRow" activeRow="6" activeCol="10" previousRow="6" previousCol="10" click="1" r:id="rId19">
        <pivotArea dataOnly="0" labelOnly="1" fieldPosition="0">
          <references count="1">
            <reference field="9" count="0"/>
          </references>
        </pivotArea>
      </pivotSelection>
    </sheetView>
  </sheetViews>
  <sheetFormatPr defaultRowHeight="14.4" x14ac:dyDescent="0.3"/>
  <cols>
    <col min="1" max="1" width="14.109375" bestFit="1" customWidth="1"/>
    <col min="2" max="2" width="36.33203125" customWidth="1"/>
    <col min="3" max="3" width="24" customWidth="1"/>
    <col min="4" max="4" width="17.21875" bestFit="1" customWidth="1"/>
    <col min="5" max="5" width="11.88671875" bestFit="1" customWidth="1"/>
    <col min="6" max="6" width="9.33203125" bestFit="1" customWidth="1"/>
    <col min="7" max="7" width="22.77734375" customWidth="1"/>
    <col min="8" max="8" width="10.88671875" bestFit="1" customWidth="1"/>
    <col min="9" max="9" width="21.5546875" customWidth="1"/>
    <col min="10" max="10" width="19.44140625" customWidth="1"/>
    <col min="11" max="11" width="21.21875" customWidth="1"/>
    <col min="12" max="12" width="12.88671875" hidden="1" customWidth="1"/>
    <col min="13" max="13" width="26.109375" customWidth="1"/>
    <col min="14" max="14" width="37.109375" customWidth="1"/>
    <col min="15" max="15" width="35" customWidth="1"/>
    <col min="16" max="16" width="22.88671875" customWidth="1"/>
    <col min="17" max="17" width="25.5546875" customWidth="1"/>
    <col min="18" max="18" width="21.33203125" bestFit="1" customWidth="1"/>
    <col min="19" max="19" width="26.44140625" customWidth="1"/>
    <col min="20" max="21" width="8.109375" bestFit="1" customWidth="1"/>
    <col min="22" max="22" width="15.6640625" bestFit="1" customWidth="1"/>
    <col min="23" max="23" width="27" bestFit="1" customWidth="1"/>
    <col min="24" max="24" width="32.109375" customWidth="1"/>
    <col min="25" max="26" width="17.88671875" bestFit="1" customWidth="1"/>
    <col min="27" max="27" width="15.6640625" bestFit="1" customWidth="1"/>
    <col min="28" max="28" width="35.5546875" customWidth="1"/>
    <col min="29" max="29" width="25.21875" customWidth="1"/>
    <col min="30" max="30" width="10.88671875" bestFit="1" customWidth="1"/>
    <col min="31" max="31" width="36.109375" customWidth="1"/>
    <col min="32" max="32" width="33.88671875" customWidth="1"/>
    <col min="33" max="33" width="19.44140625" bestFit="1" customWidth="1"/>
    <col min="34" max="34" width="23.33203125" customWidth="1"/>
    <col min="35" max="35" width="36.88671875" customWidth="1"/>
    <col min="36" max="36" width="26.6640625" customWidth="1"/>
    <col min="37" max="37" width="33" customWidth="1"/>
    <col min="38" max="38" width="26.5546875" customWidth="1"/>
    <col min="39" max="39" width="31" customWidth="1"/>
    <col min="40" max="40" width="30.109375" customWidth="1"/>
    <col min="41" max="41" width="22.44140625" bestFit="1" customWidth="1"/>
    <col min="42" max="42" width="31.6640625" bestFit="1" customWidth="1"/>
    <col min="43" max="43" width="16.109375" bestFit="1" customWidth="1"/>
    <col min="44" max="46" width="17.88671875" bestFit="1" customWidth="1"/>
    <col min="47" max="47" width="14.5546875" bestFit="1" customWidth="1"/>
    <col min="48" max="48" width="16.109375" bestFit="1" customWidth="1"/>
    <col min="49" max="49" width="14.5546875" bestFit="1" customWidth="1"/>
    <col min="50" max="50" width="19.44140625" bestFit="1" customWidth="1"/>
    <col min="51" max="52" width="17.88671875" bestFit="1" customWidth="1"/>
    <col min="53" max="53" width="16.109375" bestFit="1" customWidth="1"/>
    <col min="54" max="54" width="19.44140625" bestFit="1" customWidth="1"/>
    <col min="55" max="55" width="14.5546875" bestFit="1" customWidth="1"/>
    <col min="56" max="56" width="13" bestFit="1" customWidth="1"/>
    <col min="57" max="57" width="16.109375" bestFit="1" customWidth="1"/>
    <col min="58" max="59" width="19.44140625" bestFit="1" customWidth="1"/>
    <col min="60" max="60" width="17.88671875" bestFit="1" customWidth="1"/>
    <col min="61" max="61" width="16.109375" bestFit="1" customWidth="1"/>
    <col min="62" max="62" width="14.5546875" bestFit="1" customWidth="1"/>
    <col min="63" max="63" width="17.88671875" bestFit="1" customWidth="1"/>
    <col min="64" max="64" width="19.44140625" bestFit="1" customWidth="1"/>
    <col min="65" max="65" width="14.5546875" bestFit="1" customWidth="1"/>
    <col min="66" max="66" width="19.44140625" bestFit="1" customWidth="1"/>
    <col min="67" max="67" width="16.109375" bestFit="1" customWidth="1"/>
    <col min="68" max="68" width="14.5546875" bestFit="1" customWidth="1"/>
    <col min="69" max="69" width="19.44140625" bestFit="1" customWidth="1"/>
    <col min="70" max="70" width="14.5546875" bestFit="1" customWidth="1"/>
    <col min="71" max="71" width="17.88671875" bestFit="1" customWidth="1"/>
    <col min="72" max="73" width="16.109375" bestFit="1" customWidth="1"/>
    <col min="74" max="75" width="17.88671875" bestFit="1" customWidth="1"/>
    <col min="76" max="77" width="16.109375" bestFit="1" customWidth="1"/>
    <col min="78" max="79" width="19.44140625" bestFit="1" customWidth="1"/>
    <col min="80" max="83" width="16.109375" bestFit="1" customWidth="1"/>
    <col min="84" max="84" width="19.44140625" bestFit="1" customWidth="1"/>
    <col min="85" max="85" width="14.5546875" bestFit="1" customWidth="1"/>
    <col min="86" max="86" width="17.88671875" bestFit="1" customWidth="1"/>
    <col min="87" max="87" width="14.5546875" bestFit="1" customWidth="1"/>
    <col min="88" max="88" width="17.88671875" bestFit="1" customWidth="1"/>
    <col min="89" max="89" width="13" bestFit="1" customWidth="1"/>
    <col min="90" max="90" width="17.88671875" bestFit="1" customWidth="1"/>
    <col min="91" max="91" width="16.109375" bestFit="1" customWidth="1"/>
    <col min="92" max="92" width="19.44140625" bestFit="1" customWidth="1"/>
    <col min="93" max="93" width="14.5546875" bestFit="1" customWidth="1"/>
    <col min="94" max="94" width="16.109375" bestFit="1" customWidth="1"/>
    <col min="95" max="95" width="17.88671875" bestFit="1" customWidth="1"/>
    <col min="96" max="96" width="16.109375" bestFit="1" customWidth="1"/>
    <col min="97" max="97" width="19.44140625" bestFit="1" customWidth="1"/>
    <col min="98" max="98" width="16.109375" bestFit="1" customWidth="1"/>
    <col min="99" max="99" width="17.88671875" bestFit="1" customWidth="1"/>
    <col min="100" max="100" width="14.5546875" bestFit="1" customWidth="1"/>
    <col min="101" max="101" width="17.88671875" bestFit="1" customWidth="1"/>
    <col min="102" max="102" width="16.109375" bestFit="1" customWidth="1"/>
    <col min="103" max="103" width="14.5546875" bestFit="1" customWidth="1"/>
    <col min="104" max="104" width="19.44140625" bestFit="1" customWidth="1"/>
    <col min="105" max="105" width="17.88671875" bestFit="1" customWidth="1"/>
    <col min="106" max="107" width="19.44140625" bestFit="1" customWidth="1"/>
    <col min="108" max="109" width="16.109375" bestFit="1" customWidth="1"/>
    <col min="110" max="110" width="14.5546875" bestFit="1" customWidth="1"/>
    <col min="111" max="111" width="19.44140625" bestFit="1" customWidth="1"/>
    <col min="112" max="113" width="16.109375" bestFit="1" customWidth="1"/>
    <col min="114" max="115" width="13" bestFit="1" customWidth="1"/>
    <col min="116" max="116" width="16.109375" bestFit="1" customWidth="1"/>
    <col min="117" max="119" width="14.5546875" bestFit="1" customWidth="1"/>
    <col min="120" max="120" width="16.109375" bestFit="1" customWidth="1"/>
    <col min="121" max="121" width="13" bestFit="1" customWidth="1"/>
    <col min="122" max="122" width="17.88671875" bestFit="1" customWidth="1"/>
    <col min="123" max="123" width="14.5546875" bestFit="1" customWidth="1"/>
    <col min="124" max="124" width="19.44140625" bestFit="1" customWidth="1"/>
    <col min="125" max="125" width="14.5546875" bestFit="1" customWidth="1"/>
    <col min="126" max="126" width="17.88671875" bestFit="1" customWidth="1"/>
    <col min="127" max="127" width="13" bestFit="1" customWidth="1"/>
    <col min="128" max="129" width="14.5546875" bestFit="1" customWidth="1"/>
    <col min="130" max="130" width="19.44140625" bestFit="1" customWidth="1"/>
    <col min="131" max="131" width="17.88671875" bestFit="1" customWidth="1"/>
    <col min="132" max="133" width="19.44140625" bestFit="1" customWidth="1"/>
    <col min="134" max="134" width="17.88671875" bestFit="1" customWidth="1"/>
    <col min="135" max="135" width="13" bestFit="1" customWidth="1"/>
    <col min="136" max="136" width="19.44140625" bestFit="1" customWidth="1"/>
    <col min="137" max="137" width="16.109375" bestFit="1" customWidth="1"/>
    <col min="138" max="138" width="14.5546875" bestFit="1" customWidth="1"/>
    <col min="139" max="139" width="13" bestFit="1" customWidth="1"/>
    <col min="140" max="140" width="19.44140625" bestFit="1" customWidth="1"/>
    <col min="141" max="141" width="16.109375" bestFit="1" customWidth="1"/>
    <col min="142" max="142" width="14.5546875" bestFit="1" customWidth="1"/>
    <col min="143" max="143" width="19.44140625" bestFit="1" customWidth="1"/>
    <col min="144" max="145" width="16.109375" bestFit="1" customWidth="1"/>
    <col min="146" max="146" width="19.44140625" bestFit="1" customWidth="1"/>
    <col min="147" max="148" width="16.109375" bestFit="1" customWidth="1"/>
    <col min="149" max="149" width="19.44140625" bestFit="1" customWidth="1"/>
    <col min="150" max="150" width="17.88671875" bestFit="1" customWidth="1"/>
    <col min="151" max="151" width="14.5546875" bestFit="1" customWidth="1"/>
    <col min="152" max="152" width="17.88671875" bestFit="1" customWidth="1"/>
    <col min="153" max="155" width="16.109375" bestFit="1" customWidth="1"/>
    <col min="156" max="156" width="17.88671875" bestFit="1" customWidth="1"/>
    <col min="157" max="157" width="14.5546875" bestFit="1" customWidth="1"/>
    <col min="158" max="158" width="17.88671875" bestFit="1" customWidth="1"/>
    <col min="159" max="160" width="16.109375" bestFit="1" customWidth="1"/>
    <col min="161" max="161" width="13" bestFit="1" customWidth="1"/>
    <col min="162" max="162" width="14.5546875" bestFit="1" customWidth="1"/>
    <col min="163" max="163" width="19.44140625" bestFit="1" customWidth="1"/>
    <col min="164" max="164" width="17.88671875" bestFit="1" customWidth="1"/>
    <col min="165" max="165" width="16.109375" bestFit="1" customWidth="1"/>
    <col min="166" max="166" width="14.5546875" bestFit="1" customWidth="1"/>
    <col min="167" max="167" width="16.109375" bestFit="1" customWidth="1"/>
    <col min="168" max="169" width="17.88671875" bestFit="1" customWidth="1"/>
    <col min="170" max="171" width="19.44140625" bestFit="1" customWidth="1"/>
    <col min="172" max="172" width="17.88671875" bestFit="1" customWidth="1"/>
    <col min="173" max="173" width="16.109375" bestFit="1" customWidth="1"/>
    <col min="174" max="174" width="13" bestFit="1" customWidth="1"/>
    <col min="175" max="175" width="14.5546875" bestFit="1" customWidth="1"/>
    <col min="176" max="176" width="16.109375" bestFit="1" customWidth="1"/>
    <col min="177" max="177" width="17.88671875" bestFit="1" customWidth="1"/>
    <col min="178" max="178" width="16.109375" bestFit="1" customWidth="1"/>
    <col min="179" max="179" width="14.5546875" bestFit="1" customWidth="1"/>
    <col min="180" max="181" width="17.88671875" bestFit="1" customWidth="1"/>
    <col min="182" max="183" width="14.5546875" bestFit="1" customWidth="1"/>
    <col min="184" max="184" width="19.44140625" bestFit="1" customWidth="1"/>
    <col min="185" max="186" width="16.109375" bestFit="1" customWidth="1"/>
    <col min="187" max="187" width="17.88671875" bestFit="1" customWidth="1"/>
    <col min="188" max="188" width="14.5546875" bestFit="1" customWidth="1"/>
    <col min="189" max="189" width="17.88671875" bestFit="1" customWidth="1"/>
    <col min="190" max="190" width="16.109375" bestFit="1" customWidth="1"/>
    <col min="191" max="191" width="13" bestFit="1" customWidth="1"/>
    <col min="192" max="192" width="16.109375" bestFit="1" customWidth="1"/>
    <col min="193" max="193" width="14.5546875" bestFit="1" customWidth="1"/>
    <col min="194" max="194" width="16.109375" bestFit="1" customWidth="1"/>
    <col min="195" max="195" width="17.88671875" bestFit="1" customWidth="1"/>
    <col min="196" max="196" width="19.44140625" bestFit="1" customWidth="1"/>
    <col min="197" max="197" width="16.109375" bestFit="1" customWidth="1"/>
    <col min="198" max="199" width="17.88671875" bestFit="1" customWidth="1"/>
    <col min="200" max="200" width="14.5546875" bestFit="1" customWidth="1"/>
    <col min="201" max="201" width="19.44140625" bestFit="1" customWidth="1"/>
    <col min="202" max="202" width="17.88671875" bestFit="1" customWidth="1"/>
    <col min="203" max="203" width="16.109375" bestFit="1" customWidth="1"/>
    <col min="204" max="204" width="17.88671875" bestFit="1" customWidth="1"/>
    <col min="205" max="205" width="19.44140625" bestFit="1" customWidth="1"/>
    <col min="206" max="207" width="17.88671875" bestFit="1" customWidth="1"/>
    <col min="208" max="208" width="16.109375" bestFit="1" customWidth="1"/>
    <col min="209" max="209" width="14.5546875" bestFit="1" customWidth="1"/>
    <col min="210" max="210" width="19.44140625" bestFit="1" customWidth="1"/>
    <col min="211" max="211" width="14.5546875" bestFit="1" customWidth="1"/>
    <col min="212" max="212" width="16.109375" bestFit="1" customWidth="1"/>
    <col min="213" max="213" width="17.88671875" bestFit="1" customWidth="1"/>
    <col min="214" max="214" width="13" bestFit="1" customWidth="1"/>
    <col min="215" max="216" width="14.5546875" bestFit="1" customWidth="1"/>
    <col min="217" max="217" width="12.5546875" bestFit="1" customWidth="1"/>
    <col min="218" max="218" width="19.44140625" bestFit="1" customWidth="1"/>
    <col min="219" max="220" width="16.109375" bestFit="1" customWidth="1"/>
    <col min="221" max="221" width="14.5546875" bestFit="1" customWidth="1"/>
    <col min="222" max="222" width="17.88671875" bestFit="1" customWidth="1"/>
    <col min="223" max="223" width="16.109375" bestFit="1" customWidth="1"/>
    <col min="224" max="224" width="19.44140625" bestFit="1" customWidth="1"/>
    <col min="225" max="225" width="16.109375" bestFit="1" customWidth="1"/>
    <col min="226" max="226" width="13" bestFit="1" customWidth="1"/>
    <col min="227" max="227" width="14.5546875" bestFit="1" customWidth="1"/>
    <col min="228" max="228" width="19.44140625" bestFit="1" customWidth="1"/>
    <col min="229" max="230" width="14.5546875" bestFit="1" customWidth="1"/>
    <col min="231" max="231" width="16.109375" bestFit="1" customWidth="1"/>
    <col min="232" max="232" width="17.88671875" bestFit="1" customWidth="1"/>
    <col min="233" max="233" width="16.109375" bestFit="1" customWidth="1"/>
    <col min="234" max="234" width="19.44140625" bestFit="1" customWidth="1"/>
    <col min="235" max="237" width="16.109375" bestFit="1" customWidth="1"/>
    <col min="238" max="238" width="12.21875" bestFit="1" customWidth="1"/>
    <col min="239" max="239" width="17.88671875" bestFit="1" customWidth="1"/>
    <col min="240" max="240" width="16.109375" bestFit="1" customWidth="1"/>
    <col min="241" max="241" width="19.44140625" bestFit="1" customWidth="1"/>
    <col min="242" max="242" width="14.5546875" bestFit="1" customWidth="1"/>
    <col min="243" max="243" width="17.88671875" bestFit="1" customWidth="1"/>
    <col min="244" max="245" width="19.44140625" bestFit="1" customWidth="1"/>
    <col min="246" max="246" width="17.88671875" bestFit="1" customWidth="1"/>
    <col min="247" max="247" width="19.44140625" bestFit="1" customWidth="1"/>
    <col min="248" max="248" width="12.77734375" bestFit="1" customWidth="1"/>
    <col min="249" max="249" width="14.5546875" bestFit="1" customWidth="1"/>
    <col min="250" max="250" width="19.44140625" bestFit="1" customWidth="1"/>
    <col min="251" max="252" width="16.109375" bestFit="1" customWidth="1"/>
    <col min="253" max="253" width="19.44140625" bestFit="1" customWidth="1"/>
    <col min="254" max="254" width="14.5546875" bestFit="1" customWidth="1"/>
    <col min="255" max="255" width="19.44140625" bestFit="1" customWidth="1"/>
    <col min="256" max="257" width="14.5546875" bestFit="1" customWidth="1"/>
    <col min="258" max="258" width="16.109375" bestFit="1" customWidth="1"/>
    <col min="259" max="260" width="19.44140625" bestFit="1" customWidth="1"/>
    <col min="261" max="261" width="14.5546875" bestFit="1" customWidth="1"/>
    <col min="262" max="263" width="16.109375" bestFit="1" customWidth="1"/>
    <col min="264" max="265" width="19.44140625" bestFit="1" customWidth="1"/>
    <col min="266" max="266" width="17.88671875" bestFit="1" customWidth="1"/>
    <col min="267" max="267" width="16.109375" bestFit="1" customWidth="1"/>
    <col min="268" max="268" width="13" bestFit="1" customWidth="1"/>
    <col min="269" max="269" width="17.88671875" bestFit="1" customWidth="1"/>
    <col min="270" max="270" width="16.109375" bestFit="1" customWidth="1"/>
    <col min="271" max="271" width="17.88671875" bestFit="1" customWidth="1"/>
    <col min="272" max="272" width="14.5546875" bestFit="1" customWidth="1"/>
    <col min="273" max="274" width="19.44140625" bestFit="1" customWidth="1"/>
    <col min="275" max="275" width="17.88671875" bestFit="1" customWidth="1"/>
    <col min="276" max="276" width="19.44140625" bestFit="1" customWidth="1"/>
    <col min="277" max="277" width="16.109375" bestFit="1" customWidth="1"/>
    <col min="278" max="279" width="19.44140625" bestFit="1" customWidth="1"/>
    <col min="280" max="280" width="17.88671875" bestFit="1" customWidth="1"/>
    <col min="281" max="281" width="16.109375" bestFit="1" customWidth="1"/>
    <col min="282" max="283" width="17.88671875" bestFit="1" customWidth="1"/>
    <col min="284" max="284" width="13" bestFit="1" customWidth="1"/>
    <col min="285" max="285" width="14.5546875" bestFit="1" customWidth="1"/>
    <col min="286" max="287" width="17.88671875" bestFit="1" customWidth="1"/>
    <col min="288" max="288" width="14.5546875" bestFit="1" customWidth="1"/>
    <col min="289" max="289" width="19.44140625" bestFit="1" customWidth="1"/>
    <col min="290" max="291" width="17.88671875" bestFit="1" customWidth="1"/>
    <col min="292" max="292" width="19.44140625" bestFit="1" customWidth="1"/>
    <col min="293" max="294" width="16.109375" bestFit="1" customWidth="1"/>
    <col min="295" max="295" width="14.5546875" bestFit="1" customWidth="1"/>
    <col min="296" max="296" width="16.109375" bestFit="1" customWidth="1"/>
    <col min="297" max="298" width="17.88671875" bestFit="1" customWidth="1"/>
    <col min="299" max="300" width="16.109375" bestFit="1" customWidth="1"/>
    <col min="301" max="301" width="19.44140625" bestFit="1" customWidth="1"/>
    <col min="302" max="302" width="12.77734375" bestFit="1" customWidth="1"/>
    <col min="303" max="303" width="19.44140625" bestFit="1" customWidth="1"/>
    <col min="304" max="304" width="12.5546875" bestFit="1" customWidth="1"/>
    <col min="305" max="305" width="14.5546875" bestFit="1" customWidth="1"/>
    <col min="306" max="306" width="13" bestFit="1" customWidth="1"/>
    <col min="307" max="308" width="16.109375" bestFit="1" customWidth="1"/>
    <col min="309" max="309" width="13" bestFit="1" customWidth="1"/>
    <col min="310" max="310" width="14.5546875" bestFit="1" customWidth="1"/>
    <col min="311" max="313" width="19.44140625" bestFit="1" customWidth="1"/>
    <col min="314" max="314" width="12.5546875" bestFit="1" customWidth="1"/>
    <col min="315" max="315" width="17.88671875" bestFit="1" customWidth="1"/>
    <col min="316" max="316" width="16.109375" bestFit="1" customWidth="1"/>
    <col min="317" max="318" width="14.5546875" bestFit="1" customWidth="1"/>
    <col min="319" max="320" width="17.88671875" bestFit="1" customWidth="1"/>
    <col min="321" max="321" width="19.44140625" bestFit="1" customWidth="1"/>
    <col min="322" max="322" width="17.88671875" bestFit="1" customWidth="1"/>
    <col min="323" max="323" width="19.44140625" bestFit="1" customWidth="1"/>
    <col min="324" max="324" width="14.5546875" bestFit="1" customWidth="1"/>
    <col min="325" max="325" width="16.109375" bestFit="1" customWidth="1"/>
    <col min="326" max="326" width="17.88671875" bestFit="1" customWidth="1"/>
    <col min="327" max="327" width="19.44140625" bestFit="1" customWidth="1"/>
    <col min="328" max="329" width="14.5546875" bestFit="1" customWidth="1"/>
    <col min="330" max="330" width="19.44140625" bestFit="1" customWidth="1"/>
    <col min="331" max="331" width="14.5546875" bestFit="1" customWidth="1"/>
    <col min="332" max="332" width="16.109375" bestFit="1" customWidth="1"/>
    <col min="333" max="333" width="13" bestFit="1" customWidth="1"/>
    <col min="334" max="334" width="14.5546875" bestFit="1" customWidth="1"/>
    <col min="335" max="336" width="19.44140625" bestFit="1" customWidth="1"/>
    <col min="337" max="337" width="16.109375" bestFit="1" customWidth="1"/>
    <col min="338" max="339" width="17.88671875" bestFit="1" customWidth="1"/>
    <col min="340" max="340" width="19.44140625" bestFit="1" customWidth="1"/>
    <col min="341" max="341" width="17.88671875" bestFit="1" customWidth="1"/>
    <col min="342" max="342" width="13" bestFit="1" customWidth="1"/>
    <col min="343" max="343" width="17.88671875" bestFit="1" customWidth="1"/>
    <col min="344" max="344" width="16.109375" bestFit="1" customWidth="1"/>
    <col min="345" max="345" width="17.88671875" bestFit="1" customWidth="1"/>
    <col min="346" max="346" width="16.109375" bestFit="1" customWidth="1"/>
    <col min="347" max="347" width="14.5546875" bestFit="1" customWidth="1"/>
    <col min="348" max="349" width="16.109375" bestFit="1" customWidth="1"/>
    <col min="350" max="351" width="17.88671875" bestFit="1" customWidth="1"/>
    <col min="352" max="352" width="16.109375" bestFit="1" customWidth="1"/>
    <col min="353" max="353" width="13" bestFit="1" customWidth="1"/>
    <col min="354" max="355" width="19.44140625" bestFit="1" customWidth="1"/>
    <col min="356" max="356" width="16.109375" bestFit="1" customWidth="1"/>
    <col min="357" max="357" width="19.44140625" bestFit="1" customWidth="1"/>
    <col min="358" max="358" width="16.109375" bestFit="1" customWidth="1"/>
    <col min="359" max="359" width="14.5546875" bestFit="1" customWidth="1"/>
    <col min="360" max="360" width="19.44140625" bestFit="1" customWidth="1"/>
    <col min="361" max="362" width="17.88671875" bestFit="1" customWidth="1"/>
    <col min="363" max="363" width="16.109375" bestFit="1" customWidth="1"/>
    <col min="364" max="364" width="19.44140625" bestFit="1" customWidth="1"/>
    <col min="365" max="365" width="17.88671875" bestFit="1" customWidth="1"/>
    <col min="366" max="366" width="14.5546875" bestFit="1" customWidth="1"/>
    <col min="367" max="367" width="19.44140625" bestFit="1" customWidth="1"/>
    <col min="368" max="368" width="17.88671875" bestFit="1" customWidth="1"/>
    <col min="369" max="371" width="14.5546875" bestFit="1" customWidth="1"/>
    <col min="372" max="372" width="13" bestFit="1" customWidth="1"/>
    <col min="373" max="373" width="17.88671875" bestFit="1" customWidth="1"/>
    <col min="374" max="374" width="16.109375" bestFit="1" customWidth="1"/>
    <col min="375" max="375" width="19.44140625" bestFit="1" customWidth="1"/>
    <col min="376" max="377" width="17.88671875" bestFit="1" customWidth="1"/>
    <col min="378" max="378" width="16.109375" bestFit="1" customWidth="1"/>
    <col min="379" max="379" width="19.44140625" bestFit="1" customWidth="1"/>
    <col min="380" max="380" width="13" bestFit="1" customWidth="1"/>
    <col min="381" max="381" width="14.5546875" bestFit="1" customWidth="1"/>
    <col min="382" max="382" width="16.109375" bestFit="1" customWidth="1"/>
    <col min="383" max="383" width="14.5546875" bestFit="1" customWidth="1"/>
    <col min="384" max="384" width="16.109375" bestFit="1" customWidth="1"/>
    <col min="385" max="386" width="19.44140625" bestFit="1" customWidth="1"/>
    <col min="387" max="387" width="16.109375" bestFit="1" customWidth="1"/>
    <col min="388" max="388" width="19.44140625" bestFit="1" customWidth="1"/>
    <col min="389" max="389" width="17.88671875" bestFit="1" customWidth="1"/>
    <col min="390" max="390" width="16.109375" bestFit="1" customWidth="1"/>
    <col min="391" max="391" width="13" bestFit="1" customWidth="1"/>
    <col min="392" max="393" width="17.88671875" bestFit="1" customWidth="1"/>
    <col min="394" max="395" width="19.44140625" bestFit="1" customWidth="1"/>
    <col min="396" max="396" width="14.5546875" bestFit="1" customWidth="1"/>
    <col min="397" max="397" width="19.44140625" bestFit="1" customWidth="1"/>
    <col min="398" max="399" width="16.109375" bestFit="1" customWidth="1"/>
    <col min="400" max="400" width="19.44140625" bestFit="1" customWidth="1"/>
    <col min="401" max="401" width="17.88671875" bestFit="1" customWidth="1"/>
    <col min="402" max="403" width="19.44140625" bestFit="1" customWidth="1"/>
    <col min="404" max="404" width="14.5546875" bestFit="1" customWidth="1"/>
    <col min="405" max="405" width="16.109375" bestFit="1" customWidth="1"/>
    <col min="406" max="406" width="17.88671875" bestFit="1" customWidth="1"/>
    <col min="407" max="407" width="16.109375" bestFit="1" customWidth="1"/>
    <col min="408" max="408" width="17.88671875" bestFit="1" customWidth="1"/>
    <col min="409" max="409" width="14.5546875" bestFit="1" customWidth="1"/>
    <col min="410" max="410" width="16.109375" bestFit="1" customWidth="1"/>
    <col min="411" max="411" width="14.5546875" bestFit="1" customWidth="1"/>
    <col min="412" max="412" width="17.88671875" bestFit="1" customWidth="1"/>
    <col min="413" max="413" width="16.109375" bestFit="1" customWidth="1"/>
    <col min="414" max="414" width="17.88671875" bestFit="1" customWidth="1"/>
    <col min="415" max="415" width="19.44140625" bestFit="1" customWidth="1"/>
    <col min="416" max="416" width="16.109375" bestFit="1" customWidth="1"/>
    <col min="417" max="417" width="19.44140625" bestFit="1" customWidth="1"/>
    <col min="418" max="419" width="16.109375" bestFit="1" customWidth="1"/>
    <col min="420" max="421" width="14.5546875" bestFit="1" customWidth="1"/>
    <col min="422" max="422" width="16.109375" bestFit="1" customWidth="1"/>
    <col min="423" max="423" width="17.88671875" bestFit="1" customWidth="1"/>
    <col min="424" max="424" width="19.44140625" bestFit="1" customWidth="1"/>
    <col min="425" max="426" width="16.109375" bestFit="1" customWidth="1"/>
    <col min="427" max="427" width="13" bestFit="1" customWidth="1"/>
    <col min="428" max="429" width="19.44140625" bestFit="1" customWidth="1"/>
    <col min="430" max="431" width="14.5546875" bestFit="1" customWidth="1"/>
    <col min="432" max="432" width="13" bestFit="1" customWidth="1"/>
    <col min="433" max="433" width="16.109375" bestFit="1" customWidth="1"/>
    <col min="434" max="434" width="19.44140625" bestFit="1" customWidth="1"/>
    <col min="435" max="435" width="17.88671875" bestFit="1" customWidth="1"/>
    <col min="436" max="436" width="16.109375" bestFit="1" customWidth="1"/>
    <col min="437" max="438" width="17.88671875" bestFit="1" customWidth="1"/>
    <col min="439" max="439" width="19.44140625" bestFit="1" customWidth="1"/>
    <col min="440" max="440" width="17.88671875" bestFit="1" customWidth="1"/>
    <col min="441" max="441" width="19.44140625" bestFit="1" customWidth="1"/>
    <col min="442" max="442" width="17.88671875" bestFit="1" customWidth="1"/>
    <col min="443" max="444" width="19.44140625" bestFit="1" customWidth="1"/>
    <col min="445" max="445" width="13" bestFit="1" customWidth="1"/>
    <col min="446" max="446" width="17.88671875" bestFit="1" customWidth="1"/>
    <col min="447" max="447" width="19.44140625" bestFit="1" customWidth="1"/>
    <col min="448" max="450" width="17.88671875" bestFit="1" customWidth="1"/>
    <col min="451" max="453" width="16.109375" bestFit="1" customWidth="1"/>
    <col min="454" max="456" width="17.88671875" bestFit="1" customWidth="1"/>
    <col min="457" max="457" width="14.5546875" bestFit="1" customWidth="1"/>
    <col min="458" max="458" width="16.109375" bestFit="1" customWidth="1"/>
    <col min="459" max="459" width="14.5546875" bestFit="1" customWidth="1"/>
    <col min="460" max="460" width="13" bestFit="1" customWidth="1"/>
    <col min="461" max="461" width="19.44140625" bestFit="1" customWidth="1"/>
    <col min="462" max="462" width="14.5546875" bestFit="1" customWidth="1"/>
    <col min="463" max="464" width="16.109375" bestFit="1" customWidth="1"/>
    <col min="465" max="465" width="17.88671875" bestFit="1" customWidth="1"/>
    <col min="466" max="466" width="14.5546875" bestFit="1" customWidth="1"/>
    <col min="467" max="467" width="19.44140625" bestFit="1" customWidth="1"/>
    <col min="468" max="468" width="17.88671875" bestFit="1" customWidth="1"/>
    <col min="469" max="469" width="14.5546875" bestFit="1" customWidth="1"/>
    <col min="470" max="470" width="19.44140625" bestFit="1" customWidth="1"/>
    <col min="471" max="471" width="16.109375" bestFit="1" customWidth="1"/>
    <col min="472" max="472" width="13" bestFit="1" customWidth="1"/>
    <col min="473" max="474" width="19.44140625" bestFit="1" customWidth="1"/>
    <col min="475" max="475" width="17.88671875" bestFit="1" customWidth="1"/>
    <col min="476" max="477" width="19.44140625" bestFit="1" customWidth="1"/>
    <col min="478" max="478" width="16.109375" bestFit="1" customWidth="1"/>
    <col min="479" max="479" width="17.88671875" bestFit="1" customWidth="1"/>
    <col min="480" max="480" width="14.5546875" bestFit="1" customWidth="1"/>
    <col min="481" max="481" width="17.88671875" bestFit="1" customWidth="1"/>
    <col min="482" max="482" width="14.5546875" bestFit="1" customWidth="1"/>
    <col min="483" max="484" width="13" bestFit="1" customWidth="1"/>
    <col min="485" max="486" width="19.44140625" bestFit="1" customWidth="1"/>
    <col min="487" max="487" width="13" bestFit="1" customWidth="1"/>
    <col min="488" max="488" width="16.109375" bestFit="1" customWidth="1"/>
    <col min="489" max="489" width="14.5546875" bestFit="1" customWidth="1"/>
    <col min="490" max="491" width="13" bestFit="1" customWidth="1"/>
    <col min="492" max="493" width="14.5546875" bestFit="1" customWidth="1"/>
    <col min="494" max="494" width="19.44140625" bestFit="1" customWidth="1"/>
    <col min="495" max="495" width="13" bestFit="1" customWidth="1"/>
    <col min="496" max="496" width="14.5546875" bestFit="1" customWidth="1"/>
    <col min="497" max="497" width="19.44140625" bestFit="1" customWidth="1"/>
    <col min="498" max="498" width="17.88671875" bestFit="1" customWidth="1"/>
    <col min="499" max="500" width="14.5546875" bestFit="1" customWidth="1"/>
    <col min="501" max="501" width="16.109375" bestFit="1" customWidth="1"/>
    <col min="502" max="502" width="17.88671875" bestFit="1" customWidth="1"/>
    <col min="503" max="503" width="16.109375" bestFit="1" customWidth="1"/>
    <col min="504" max="504" width="17.88671875" bestFit="1" customWidth="1"/>
    <col min="505" max="505" width="19.44140625" bestFit="1" customWidth="1"/>
    <col min="506" max="507" width="14.5546875" bestFit="1" customWidth="1"/>
    <col min="508" max="510" width="16.109375" bestFit="1" customWidth="1"/>
    <col min="511" max="511" width="19.44140625" bestFit="1" customWidth="1"/>
    <col min="512" max="512" width="16.109375" bestFit="1" customWidth="1"/>
    <col min="513" max="515" width="14.5546875" bestFit="1" customWidth="1"/>
    <col min="516" max="516" width="17.88671875" bestFit="1" customWidth="1"/>
    <col min="517" max="517" width="16.109375" bestFit="1" customWidth="1"/>
    <col min="518" max="518" width="17.88671875" bestFit="1" customWidth="1"/>
    <col min="519" max="519" width="16.109375" bestFit="1" customWidth="1"/>
    <col min="520" max="521" width="17.88671875" bestFit="1" customWidth="1"/>
    <col min="522" max="522" width="14.5546875" bestFit="1" customWidth="1"/>
    <col min="523" max="523" width="19.44140625" bestFit="1" customWidth="1"/>
    <col min="524" max="524" width="17.88671875" bestFit="1" customWidth="1"/>
    <col min="525" max="525" width="12.77734375" bestFit="1" customWidth="1"/>
    <col min="526" max="527" width="16.109375" bestFit="1" customWidth="1"/>
    <col min="528" max="528" width="19.44140625" bestFit="1" customWidth="1"/>
    <col min="529" max="529" width="16.109375" bestFit="1" customWidth="1"/>
    <col min="530" max="530" width="17.88671875" bestFit="1" customWidth="1"/>
    <col min="531" max="531" width="14.5546875" bestFit="1" customWidth="1"/>
    <col min="532" max="532" width="17.88671875" bestFit="1" customWidth="1"/>
    <col min="533" max="534" width="14.5546875" bestFit="1" customWidth="1"/>
    <col min="535" max="535" width="16.109375" bestFit="1" customWidth="1"/>
    <col min="536" max="536" width="19.44140625" bestFit="1" customWidth="1"/>
    <col min="537" max="537" width="17.88671875" bestFit="1" customWidth="1"/>
    <col min="538" max="538" width="14.5546875" bestFit="1" customWidth="1"/>
    <col min="539" max="539" width="13" bestFit="1" customWidth="1"/>
    <col min="540" max="540" width="16.109375" bestFit="1" customWidth="1"/>
    <col min="541" max="543" width="14.5546875" bestFit="1" customWidth="1"/>
    <col min="544" max="545" width="19.44140625" bestFit="1" customWidth="1"/>
    <col min="546" max="546" width="13" bestFit="1" customWidth="1"/>
    <col min="547" max="550" width="14.5546875" bestFit="1" customWidth="1"/>
    <col min="551" max="551" width="16.109375" bestFit="1" customWidth="1"/>
    <col min="552" max="552" width="14.5546875" bestFit="1" customWidth="1"/>
    <col min="553" max="553" width="17.88671875" bestFit="1" customWidth="1"/>
    <col min="554" max="555" width="16.109375" bestFit="1" customWidth="1"/>
    <col min="556" max="556" width="19.44140625" bestFit="1" customWidth="1"/>
    <col min="557" max="557" width="13" bestFit="1" customWidth="1"/>
    <col min="558" max="558" width="19.44140625" bestFit="1" customWidth="1"/>
    <col min="559" max="559" width="17.88671875" bestFit="1" customWidth="1"/>
    <col min="560" max="560" width="16.109375" bestFit="1" customWidth="1"/>
    <col min="561" max="561" width="13" bestFit="1" customWidth="1"/>
    <col min="562" max="562" width="19.44140625" bestFit="1" customWidth="1"/>
    <col min="563" max="564" width="14.5546875" bestFit="1" customWidth="1"/>
    <col min="565" max="565" width="16.109375" bestFit="1" customWidth="1"/>
    <col min="566" max="566" width="14.5546875" bestFit="1" customWidth="1"/>
    <col min="567" max="567" width="16.109375" bestFit="1" customWidth="1"/>
    <col min="568" max="569" width="14.5546875" bestFit="1" customWidth="1"/>
    <col min="570" max="570" width="16.109375" bestFit="1" customWidth="1"/>
    <col min="571" max="571" width="17.88671875" bestFit="1" customWidth="1"/>
    <col min="572" max="572" width="16.109375" bestFit="1" customWidth="1"/>
    <col min="573" max="573" width="17.88671875" bestFit="1" customWidth="1"/>
    <col min="574" max="574" width="16.109375" bestFit="1" customWidth="1"/>
    <col min="575" max="575" width="14.5546875" bestFit="1" customWidth="1"/>
    <col min="576" max="576" width="19.44140625" bestFit="1" customWidth="1"/>
    <col min="577" max="579" width="17.88671875" bestFit="1" customWidth="1"/>
    <col min="580" max="580" width="19.44140625" bestFit="1" customWidth="1"/>
    <col min="581" max="581" width="14.5546875" bestFit="1" customWidth="1"/>
    <col min="582" max="582" width="16.109375" bestFit="1" customWidth="1"/>
    <col min="583" max="583" width="19.44140625" bestFit="1" customWidth="1"/>
    <col min="584" max="584" width="17.88671875" bestFit="1" customWidth="1"/>
    <col min="585" max="585" width="16.109375" bestFit="1" customWidth="1"/>
    <col min="586" max="588" width="17.88671875" bestFit="1" customWidth="1"/>
    <col min="589" max="592" width="16.109375" bestFit="1" customWidth="1"/>
    <col min="593" max="593" width="13" bestFit="1" customWidth="1"/>
    <col min="594" max="594" width="12" bestFit="1" customWidth="1"/>
    <col min="595" max="595" width="14.5546875" bestFit="1" customWidth="1"/>
    <col min="596" max="596" width="19.44140625" bestFit="1" customWidth="1"/>
    <col min="597" max="597" width="16.109375" bestFit="1" customWidth="1"/>
    <col min="598" max="598" width="17.88671875" bestFit="1" customWidth="1"/>
    <col min="599" max="601" width="16.109375" bestFit="1" customWidth="1"/>
    <col min="602" max="602" width="19.44140625" bestFit="1" customWidth="1"/>
    <col min="603" max="604" width="13" bestFit="1" customWidth="1"/>
    <col min="605" max="606" width="17.88671875" bestFit="1" customWidth="1"/>
    <col min="607" max="608" width="16.109375" bestFit="1" customWidth="1"/>
    <col min="609" max="609" width="17.88671875" bestFit="1" customWidth="1"/>
    <col min="610" max="611" width="16.109375" bestFit="1" customWidth="1"/>
    <col min="612" max="612" width="17.88671875" bestFit="1" customWidth="1"/>
    <col min="613" max="613" width="14.5546875" bestFit="1" customWidth="1"/>
    <col min="614" max="614" width="19.44140625" bestFit="1" customWidth="1"/>
    <col min="615" max="616" width="17.88671875" bestFit="1" customWidth="1"/>
    <col min="617" max="618" width="14.5546875" bestFit="1" customWidth="1"/>
    <col min="619" max="621" width="19.44140625" bestFit="1" customWidth="1"/>
    <col min="622" max="622" width="17.88671875" bestFit="1" customWidth="1"/>
    <col min="623" max="624" width="19.44140625" bestFit="1" customWidth="1"/>
    <col min="625" max="625" width="17.88671875" bestFit="1" customWidth="1"/>
    <col min="626" max="626" width="13" bestFit="1" customWidth="1"/>
    <col min="627" max="627" width="17.88671875" bestFit="1" customWidth="1"/>
    <col min="628" max="628" width="14.5546875" bestFit="1" customWidth="1"/>
    <col min="629" max="629" width="19.44140625" bestFit="1" customWidth="1"/>
    <col min="630" max="630" width="14.5546875" bestFit="1" customWidth="1"/>
    <col min="631" max="631" width="13" bestFit="1" customWidth="1"/>
    <col min="632" max="632" width="17.88671875" bestFit="1" customWidth="1"/>
    <col min="633" max="633" width="13" bestFit="1" customWidth="1"/>
    <col min="634" max="634" width="17.88671875" bestFit="1" customWidth="1"/>
    <col min="635" max="635" width="16.109375" bestFit="1" customWidth="1"/>
    <col min="636" max="637" width="14.5546875" bestFit="1" customWidth="1"/>
    <col min="638" max="638" width="16.109375" bestFit="1" customWidth="1"/>
    <col min="639" max="640" width="14.5546875" bestFit="1" customWidth="1"/>
    <col min="641" max="641" width="17.88671875" bestFit="1" customWidth="1"/>
    <col min="642" max="642" width="14.5546875" bestFit="1" customWidth="1"/>
    <col min="643" max="643" width="13" bestFit="1" customWidth="1"/>
    <col min="644" max="644" width="17.88671875" bestFit="1" customWidth="1"/>
    <col min="645" max="645" width="14.5546875" bestFit="1" customWidth="1"/>
    <col min="646" max="651" width="16.109375" bestFit="1" customWidth="1"/>
    <col min="652" max="652" width="14.5546875" bestFit="1" customWidth="1"/>
    <col min="653" max="653" width="16.109375" bestFit="1" customWidth="1"/>
    <col min="654" max="654" width="17.88671875" bestFit="1" customWidth="1"/>
    <col min="655" max="656" width="13" bestFit="1" customWidth="1"/>
    <col min="657" max="657" width="17.88671875" bestFit="1" customWidth="1"/>
    <col min="658" max="658" width="16.109375" bestFit="1" customWidth="1"/>
    <col min="659" max="659" width="14.5546875" bestFit="1" customWidth="1"/>
    <col min="660" max="660" width="17.88671875" bestFit="1" customWidth="1"/>
    <col min="661" max="663" width="19.44140625" bestFit="1" customWidth="1"/>
    <col min="664" max="664" width="14.5546875" bestFit="1" customWidth="1"/>
    <col min="665" max="665" width="13" bestFit="1" customWidth="1"/>
    <col min="666" max="666" width="19.44140625" bestFit="1" customWidth="1"/>
    <col min="667" max="667" width="14.5546875" bestFit="1" customWidth="1"/>
    <col min="668" max="668" width="16.109375" bestFit="1" customWidth="1"/>
    <col min="669" max="669" width="14.5546875" bestFit="1" customWidth="1"/>
    <col min="670" max="670" width="16.109375" bestFit="1" customWidth="1"/>
    <col min="671" max="671" width="14.5546875" bestFit="1" customWidth="1"/>
    <col min="672" max="672" width="16.109375" bestFit="1" customWidth="1"/>
    <col min="673" max="673" width="12.77734375" bestFit="1" customWidth="1"/>
    <col min="674" max="674" width="14.5546875" bestFit="1" customWidth="1"/>
    <col min="675" max="675" width="19.44140625" bestFit="1" customWidth="1"/>
    <col min="676" max="676" width="17.88671875" bestFit="1" customWidth="1"/>
    <col min="677" max="677" width="16.109375" bestFit="1" customWidth="1"/>
    <col min="678" max="678" width="17.88671875" bestFit="1" customWidth="1"/>
    <col min="679" max="679" width="19.44140625" bestFit="1" customWidth="1"/>
    <col min="680" max="681" width="17.88671875" bestFit="1" customWidth="1"/>
    <col min="682" max="682" width="19.44140625" bestFit="1" customWidth="1"/>
    <col min="683" max="683" width="14.5546875" bestFit="1" customWidth="1"/>
    <col min="684" max="685" width="17.88671875" bestFit="1" customWidth="1"/>
    <col min="686" max="686" width="16.109375" bestFit="1" customWidth="1"/>
    <col min="687" max="687" width="14.5546875" bestFit="1" customWidth="1"/>
    <col min="688" max="690" width="16.109375" bestFit="1" customWidth="1"/>
    <col min="691" max="691" width="19.44140625" bestFit="1" customWidth="1"/>
    <col min="692" max="692" width="16.109375" bestFit="1" customWidth="1"/>
    <col min="693" max="693" width="19.44140625" bestFit="1" customWidth="1"/>
    <col min="694" max="694" width="17.88671875" bestFit="1" customWidth="1"/>
    <col min="695" max="695" width="19.44140625" bestFit="1" customWidth="1"/>
    <col min="696" max="697" width="16.109375" bestFit="1" customWidth="1"/>
    <col min="698" max="698" width="12.5546875" bestFit="1" customWidth="1"/>
    <col min="699" max="699" width="17.88671875" bestFit="1" customWidth="1"/>
    <col min="700" max="700" width="14.5546875" bestFit="1" customWidth="1"/>
    <col min="701" max="701" width="19.44140625" bestFit="1" customWidth="1"/>
    <col min="702" max="704" width="17.88671875" bestFit="1" customWidth="1"/>
    <col min="705" max="705" width="19.44140625" bestFit="1" customWidth="1"/>
    <col min="706" max="706" width="16.109375" bestFit="1" customWidth="1"/>
    <col min="707" max="707" width="19.44140625" bestFit="1" customWidth="1"/>
    <col min="708" max="708" width="16.109375" bestFit="1" customWidth="1"/>
    <col min="709" max="709" width="19.44140625" bestFit="1" customWidth="1"/>
    <col min="710" max="710" width="16.109375" bestFit="1" customWidth="1"/>
    <col min="711" max="711" width="14.5546875" bestFit="1" customWidth="1"/>
    <col min="712" max="712" width="16.109375" bestFit="1" customWidth="1"/>
    <col min="713" max="713" width="14.5546875" bestFit="1" customWidth="1"/>
    <col min="714" max="715" width="19.44140625" bestFit="1" customWidth="1"/>
    <col min="716" max="716" width="14.5546875" bestFit="1" customWidth="1"/>
    <col min="717" max="717" width="17.88671875" bestFit="1" customWidth="1"/>
    <col min="718" max="718" width="14.5546875" bestFit="1" customWidth="1"/>
    <col min="719" max="719" width="16.109375" bestFit="1" customWidth="1"/>
    <col min="720" max="720" width="19.44140625" bestFit="1" customWidth="1"/>
    <col min="721" max="721" width="16.109375" bestFit="1" customWidth="1"/>
    <col min="722" max="722" width="17.88671875" bestFit="1" customWidth="1"/>
    <col min="723" max="723" width="14.5546875" bestFit="1" customWidth="1"/>
    <col min="724" max="725" width="17.88671875" bestFit="1" customWidth="1"/>
    <col min="726" max="726" width="16.109375" bestFit="1" customWidth="1"/>
    <col min="727" max="727" width="19.44140625" bestFit="1" customWidth="1"/>
    <col min="728" max="728" width="16.109375" bestFit="1" customWidth="1"/>
    <col min="729" max="729" width="12.77734375" bestFit="1" customWidth="1"/>
    <col min="730" max="730" width="19.44140625" bestFit="1" customWidth="1"/>
    <col min="731" max="732" width="17.88671875" bestFit="1" customWidth="1"/>
    <col min="733" max="733" width="14.5546875" bestFit="1" customWidth="1"/>
    <col min="734" max="735" width="16.109375" bestFit="1" customWidth="1"/>
    <col min="736" max="736" width="19.44140625" bestFit="1" customWidth="1"/>
    <col min="737" max="737" width="16.109375" bestFit="1" customWidth="1"/>
    <col min="738" max="738" width="19.44140625" bestFit="1" customWidth="1"/>
    <col min="739" max="739" width="17.88671875" bestFit="1" customWidth="1"/>
    <col min="740" max="744" width="14.5546875" bestFit="1" customWidth="1"/>
    <col min="745" max="746" width="17.88671875" bestFit="1" customWidth="1"/>
    <col min="747" max="747" width="19.44140625" bestFit="1" customWidth="1"/>
    <col min="748" max="748" width="17.88671875" bestFit="1" customWidth="1"/>
    <col min="749" max="749" width="16.109375" bestFit="1" customWidth="1"/>
    <col min="750" max="750" width="14.5546875" bestFit="1" customWidth="1"/>
    <col min="751" max="751" width="19.44140625" bestFit="1" customWidth="1"/>
    <col min="752" max="754" width="16.109375" bestFit="1" customWidth="1"/>
    <col min="755" max="756" width="14.5546875" bestFit="1" customWidth="1"/>
    <col min="757" max="757" width="13" bestFit="1" customWidth="1"/>
    <col min="758" max="758" width="16.109375" bestFit="1" customWidth="1"/>
    <col min="759" max="759" width="19.44140625" bestFit="1" customWidth="1"/>
    <col min="760" max="760" width="13" bestFit="1" customWidth="1"/>
    <col min="761" max="762" width="19.44140625" bestFit="1" customWidth="1"/>
    <col min="763" max="763" width="14.5546875" bestFit="1" customWidth="1"/>
    <col min="764" max="764" width="13" bestFit="1" customWidth="1"/>
    <col min="765" max="765" width="17.88671875" bestFit="1" customWidth="1"/>
    <col min="766" max="766" width="14.5546875" bestFit="1" customWidth="1"/>
    <col min="767" max="767" width="13" bestFit="1" customWidth="1"/>
    <col min="768" max="768" width="19.44140625" bestFit="1" customWidth="1"/>
    <col min="769" max="769" width="17.88671875" bestFit="1" customWidth="1"/>
    <col min="770" max="770" width="16.109375" bestFit="1" customWidth="1"/>
    <col min="771" max="771" width="14.5546875" bestFit="1" customWidth="1"/>
    <col min="772" max="774" width="16.109375" bestFit="1" customWidth="1"/>
    <col min="775" max="775" width="19.44140625" bestFit="1" customWidth="1"/>
    <col min="776" max="778" width="16.109375" bestFit="1" customWidth="1"/>
    <col min="779" max="779" width="14.5546875" bestFit="1" customWidth="1"/>
    <col min="780" max="780" width="17.88671875" bestFit="1" customWidth="1"/>
    <col min="781" max="781" width="14.5546875" bestFit="1" customWidth="1"/>
    <col min="782" max="783" width="16.109375" bestFit="1" customWidth="1"/>
    <col min="784" max="784" width="19.44140625" bestFit="1" customWidth="1"/>
    <col min="785" max="788" width="14.5546875" bestFit="1" customWidth="1"/>
    <col min="789" max="790" width="16.109375" bestFit="1" customWidth="1"/>
    <col min="791" max="791" width="19.44140625" bestFit="1" customWidth="1"/>
    <col min="792" max="794" width="16.109375" bestFit="1" customWidth="1"/>
    <col min="795" max="796" width="19.44140625" bestFit="1" customWidth="1"/>
    <col min="797" max="798" width="16.109375" bestFit="1" customWidth="1"/>
    <col min="799" max="799" width="14.5546875" bestFit="1" customWidth="1"/>
    <col min="800" max="800" width="12.21875" bestFit="1" customWidth="1"/>
    <col min="801" max="801" width="12.5546875" bestFit="1" customWidth="1"/>
    <col min="802" max="802" width="16.109375" bestFit="1" customWidth="1"/>
    <col min="803" max="803" width="12.77734375" bestFit="1" customWidth="1"/>
    <col min="804" max="804" width="16.109375" bestFit="1" customWidth="1"/>
    <col min="805" max="805" width="19.44140625" bestFit="1" customWidth="1"/>
    <col min="806" max="806" width="14.5546875" bestFit="1" customWidth="1"/>
    <col min="807" max="807" width="19.44140625" bestFit="1" customWidth="1"/>
    <col min="808" max="808" width="14.5546875" bestFit="1" customWidth="1"/>
    <col min="809" max="809" width="17.88671875" bestFit="1" customWidth="1"/>
    <col min="810" max="810" width="14.5546875" bestFit="1" customWidth="1"/>
    <col min="811" max="811" width="16.109375" bestFit="1" customWidth="1"/>
    <col min="812" max="812" width="19.44140625" bestFit="1" customWidth="1"/>
    <col min="813" max="813" width="17.88671875" bestFit="1" customWidth="1"/>
    <col min="814" max="814" width="19.44140625" bestFit="1" customWidth="1"/>
    <col min="815" max="815" width="13" bestFit="1" customWidth="1"/>
    <col min="816" max="816" width="19.44140625" bestFit="1" customWidth="1"/>
    <col min="817" max="817" width="16.109375" bestFit="1" customWidth="1"/>
    <col min="818" max="818" width="13" bestFit="1" customWidth="1"/>
    <col min="819" max="820" width="17.88671875" bestFit="1" customWidth="1"/>
    <col min="821" max="821" width="16.109375" bestFit="1" customWidth="1"/>
    <col min="822" max="822" width="17.88671875" bestFit="1" customWidth="1"/>
    <col min="823" max="823" width="14.5546875" bestFit="1" customWidth="1"/>
    <col min="824" max="824" width="19.44140625" bestFit="1" customWidth="1"/>
    <col min="825" max="825" width="17.88671875" bestFit="1" customWidth="1"/>
    <col min="826" max="826" width="16.109375" bestFit="1" customWidth="1"/>
    <col min="827" max="827" width="19.44140625" bestFit="1" customWidth="1"/>
    <col min="828" max="828" width="13" bestFit="1" customWidth="1"/>
    <col min="829" max="829" width="19.44140625" bestFit="1" customWidth="1"/>
    <col min="830" max="830" width="17.88671875" bestFit="1" customWidth="1"/>
    <col min="831" max="831" width="16.109375" bestFit="1" customWidth="1"/>
    <col min="832" max="832" width="14.5546875" bestFit="1" customWidth="1"/>
    <col min="833" max="833" width="12.5546875" bestFit="1" customWidth="1"/>
    <col min="834" max="834" width="14.5546875" bestFit="1" customWidth="1"/>
    <col min="835" max="835" width="16.109375" bestFit="1" customWidth="1"/>
    <col min="836" max="836" width="19.44140625" bestFit="1" customWidth="1"/>
    <col min="837" max="838" width="14.5546875" bestFit="1" customWidth="1"/>
    <col min="839" max="839" width="19.44140625" bestFit="1" customWidth="1"/>
    <col min="840" max="840" width="17.88671875" bestFit="1" customWidth="1"/>
    <col min="841" max="841" width="14.5546875" bestFit="1" customWidth="1"/>
    <col min="842" max="843" width="19.44140625" bestFit="1" customWidth="1"/>
    <col min="844" max="844" width="14.5546875" bestFit="1" customWidth="1"/>
    <col min="845" max="845" width="17.88671875" bestFit="1" customWidth="1"/>
    <col min="846" max="846" width="19.44140625" bestFit="1" customWidth="1"/>
    <col min="847" max="847" width="16.109375" bestFit="1" customWidth="1"/>
    <col min="848" max="848" width="14.5546875" bestFit="1" customWidth="1"/>
    <col min="849" max="850" width="19.44140625" bestFit="1" customWidth="1"/>
    <col min="851" max="851" width="16.109375" bestFit="1" customWidth="1"/>
    <col min="852" max="852" width="19.44140625" bestFit="1" customWidth="1"/>
    <col min="853" max="853" width="16.109375" bestFit="1" customWidth="1"/>
    <col min="854" max="854" width="14.5546875" bestFit="1" customWidth="1"/>
    <col min="855" max="855" width="16.109375" bestFit="1" customWidth="1"/>
    <col min="856" max="857" width="17.88671875" bestFit="1" customWidth="1"/>
    <col min="858" max="858" width="12.77734375" bestFit="1" customWidth="1"/>
    <col min="859" max="859" width="14.5546875" bestFit="1" customWidth="1"/>
    <col min="860" max="860" width="17.88671875" bestFit="1" customWidth="1"/>
    <col min="861" max="862" width="19.44140625" bestFit="1" customWidth="1"/>
    <col min="863" max="863" width="17.88671875" bestFit="1" customWidth="1"/>
    <col min="864" max="864" width="19.44140625" bestFit="1" customWidth="1"/>
    <col min="865" max="865" width="14.5546875" bestFit="1" customWidth="1"/>
    <col min="866" max="868" width="19.44140625" bestFit="1" customWidth="1"/>
    <col min="869" max="870" width="16.109375" bestFit="1" customWidth="1"/>
    <col min="871" max="871" width="13" bestFit="1" customWidth="1"/>
    <col min="872" max="872" width="14.5546875" bestFit="1" customWidth="1"/>
    <col min="873" max="873" width="19.44140625" bestFit="1" customWidth="1"/>
    <col min="874" max="874" width="12.21875" bestFit="1" customWidth="1"/>
    <col min="875" max="875" width="13" bestFit="1" customWidth="1"/>
    <col min="876" max="876" width="17.88671875" bestFit="1" customWidth="1"/>
    <col min="877" max="877" width="16.109375" bestFit="1" customWidth="1"/>
    <col min="878" max="878" width="14.5546875" bestFit="1" customWidth="1"/>
    <col min="879" max="880" width="17.88671875" bestFit="1" customWidth="1"/>
    <col min="881" max="881" width="14.5546875" bestFit="1" customWidth="1"/>
    <col min="882" max="883" width="19.44140625" bestFit="1" customWidth="1"/>
    <col min="884" max="884" width="14.5546875" bestFit="1" customWidth="1"/>
    <col min="885" max="888" width="16.109375" bestFit="1" customWidth="1"/>
    <col min="889" max="889" width="19.44140625" bestFit="1" customWidth="1"/>
    <col min="890" max="890" width="16.109375" bestFit="1" customWidth="1"/>
    <col min="891" max="891" width="19.44140625" bestFit="1" customWidth="1"/>
    <col min="892" max="892" width="16.109375" bestFit="1" customWidth="1"/>
    <col min="893" max="893" width="17.88671875" bestFit="1" customWidth="1"/>
    <col min="894" max="894" width="19.44140625" bestFit="1" customWidth="1"/>
    <col min="895" max="895" width="14.5546875" bestFit="1" customWidth="1"/>
    <col min="896" max="896" width="17.88671875" bestFit="1" customWidth="1"/>
    <col min="897" max="897" width="16.109375" bestFit="1" customWidth="1"/>
    <col min="898" max="898" width="14.5546875" bestFit="1" customWidth="1"/>
    <col min="899" max="900" width="17.88671875" bestFit="1" customWidth="1"/>
    <col min="901" max="901" width="19.44140625" bestFit="1" customWidth="1"/>
    <col min="902" max="902" width="17.88671875" bestFit="1" customWidth="1"/>
    <col min="903" max="903" width="13" bestFit="1" customWidth="1"/>
    <col min="904" max="904" width="19.44140625" bestFit="1" customWidth="1"/>
    <col min="905" max="906" width="16.109375" bestFit="1" customWidth="1"/>
    <col min="907" max="907" width="14.5546875" bestFit="1" customWidth="1"/>
    <col min="908" max="908" width="19.44140625" bestFit="1" customWidth="1"/>
    <col min="909" max="909" width="17.88671875" bestFit="1" customWidth="1"/>
    <col min="910" max="910" width="19.44140625" bestFit="1" customWidth="1"/>
    <col min="911" max="911" width="16.109375" bestFit="1" customWidth="1"/>
    <col min="912" max="912" width="19.44140625" bestFit="1" customWidth="1"/>
    <col min="913" max="913" width="16.109375" bestFit="1" customWidth="1"/>
    <col min="914" max="914" width="14.5546875" bestFit="1" customWidth="1"/>
    <col min="915" max="915" width="13" bestFit="1" customWidth="1"/>
    <col min="916" max="916" width="16.109375" bestFit="1" customWidth="1"/>
    <col min="917" max="917" width="13" bestFit="1" customWidth="1"/>
    <col min="918" max="918" width="19.44140625" bestFit="1" customWidth="1"/>
    <col min="919" max="919" width="13" bestFit="1" customWidth="1"/>
    <col min="920" max="920" width="16.109375" bestFit="1" customWidth="1"/>
    <col min="921" max="921" width="19.44140625" bestFit="1" customWidth="1"/>
    <col min="922" max="922" width="17.88671875" bestFit="1" customWidth="1"/>
    <col min="923" max="924" width="19.44140625" bestFit="1" customWidth="1"/>
    <col min="925" max="925" width="16.109375" bestFit="1" customWidth="1"/>
    <col min="926" max="926" width="13" bestFit="1" customWidth="1"/>
    <col min="927" max="927" width="16.109375" bestFit="1" customWidth="1"/>
    <col min="928" max="928" width="17.88671875" bestFit="1" customWidth="1"/>
    <col min="929" max="929" width="13" bestFit="1" customWidth="1"/>
    <col min="930" max="930" width="19.44140625" bestFit="1" customWidth="1"/>
    <col min="931" max="931" width="17.88671875" bestFit="1" customWidth="1"/>
    <col min="932" max="933" width="16.109375" bestFit="1" customWidth="1"/>
    <col min="934" max="934" width="17.88671875" bestFit="1" customWidth="1"/>
    <col min="935" max="937" width="16.109375" bestFit="1" customWidth="1"/>
    <col min="938" max="938" width="17.88671875" bestFit="1" customWidth="1"/>
    <col min="939" max="939" width="14.5546875" bestFit="1" customWidth="1"/>
    <col min="940" max="941" width="16.109375" bestFit="1" customWidth="1"/>
    <col min="942" max="942" width="13" bestFit="1" customWidth="1"/>
    <col min="943" max="943" width="19.44140625" bestFit="1" customWidth="1"/>
    <col min="944" max="944" width="17.88671875" bestFit="1" customWidth="1"/>
    <col min="945" max="946" width="14.5546875" bestFit="1" customWidth="1"/>
    <col min="947" max="950" width="16.109375" bestFit="1" customWidth="1"/>
    <col min="951" max="951" width="14.5546875" bestFit="1" customWidth="1"/>
    <col min="952" max="953" width="16.109375" bestFit="1" customWidth="1"/>
    <col min="954" max="954" width="14.5546875" bestFit="1" customWidth="1"/>
    <col min="955" max="955" width="17.88671875" bestFit="1" customWidth="1"/>
    <col min="956" max="957" width="19.44140625" bestFit="1" customWidth="1"/>
    <col min="958" max="958" width="14.5546875" bestFit="1" customWidth="1"/>
    <col min="959" max="959" width="19.44140625" bestFit="1" customWidth="1"/>
    <col min="960" max="961" width="14.5546875" bestFit="1" customWidth="1"/>
    <col min="962" max="962" width="16.109375" bestFit="1" customWidth="1"/>
    <col min="963" max="963" width="14.5546875" bestFit="1" customWidth="1"/>
    <col min="964" max="964" width="16.109375" bestFit="1" customWidth="1"/>
    <col min="965" max="965" width="14.5546875" bestFit="1" customWidth="1"/>
    <col min="966" max="968" width="16.109375" bestFit="1" customWidth="1"/>
    <col min="969" max="970" width="19.44140625" bestFit="1" customWidth="1"/>
    <col min="971" max="971" width="14.5546875" bestFit="1" customWidth="1"/>
    <col min="972" max="972" width="13" bestFit="1" customWidth="1"/>
    <col min="973" max="974" width="14.5546875" bestFit="1" customWidth="1"/>
    <col min="975" max="975" width="17.88671875" bestFit="1" customWidth="1"/>
    <col min="976" max="976" width="14.5546875" bestFit="1" customWidth="1"/>
    <col min="977" max="977" width="16.109375" bestFit="1" customWidth="1"/>
    <col min="978" max="978" width="14.5546875" bestFit="1" customWidth="1"/>
    <col min="979" max="980" width="19.44140625" bestFit="1" customWidth="1"/>
    <col min="981" max="981" width="16.109375" bestFit="1" customWidth="1"/>
    <col min="982" max="982" width="17.88671875" bestFit="1" customWidth="1"/>
    <col min="983" max="983" width="14.5546875" bestFit="1" customWidth="1"/>
    <col min="984" max="985" width="17.88671875" bestFit="1" customWidth="1"/>
    <col min="986" max="986" width="19.44140625" bestFit="1" customWidth="1"/>
    <col min="987" max="987" width="14.5546875" bestFit="1" customWidth="1"/>
    <col min="988" max="989" width="17.88671875" bestFit="1" customWidth="1"/>
    <col min="990" max="991" width="14.5546875" bestFit="1" customWidth="1"/>
    <col min="992" max="993" width="16.109375" bestFit="1" customWidth="1"/>
    <col min="994" max="994" width="19.44140625" bestFit="1" customWidth="1"/>
    <col min="995" max="995" width="13" bestFit="1" customWidth="1"/>
    <col min="996" max="996" width="19.44140625" bestFit="1" customWidth="1"/>
    <col min="997" max="997" width="14.5546875" bestFit="1" customWidth="1"/>
    <col min="998" max="998" width="19.44140625" bestFit="1" customWidth="1"/>
    <col min="999" max="999" width="14.5546875" bestFit="1" customWidth="1"/>
    <col min="1000" max="1001" width="16.109375" bestFit="1" customWidth="1"/>
    <col min="1002" max="1002" width="19.44140625" bestFit="1" customWidth="1"/>
    <col min="1003" max="1003" width="14.5546875" bestFit="1" customWidth="1"/>
    <col min="1004" max="1004" width="16.109375" bestFit="1" customWidth="1"/>
    <col min="1005" max="1005" width="13" bestFit="1" customWidth="1"/>
    <col min="1006" max="1006" width="16.109375" bestFit="1" customWidth="1"/>
    <col min="1007" max="1007" width="19.44140625" bestFit="1" customWidth="1"/>
    <col min="1008" max="1008" width="14.5546875" bestFit="1" customWidth="1"/>
    <col min="1009" max="1009" width="19.44140625" bestFit="1" customWidth="1"/>
    <col min="1010" max="1010" width="17.88671875" bestFit="1" customWidth="1"/>
    <col min="1011" max="1011" width="16.109375" bestFit="1" customWidth="1"/>
    <col min="1012" max="1012" width="14.5546875" bestFit="1" customWidth="1"/>
    <col min="1013" max="1013" width="19.44140625" bestFit="1" customWidth="1"/>
    <col min="1014" max="1014" width="17.88671875" bestFit="1" customWidth="1"/>
    <col min="1015" max="1015" width="14.5546875" bestFit="1" customWidth="1"/>
    <col min="1016" max="1017" width="19.44140625" bestFit="1" customWidth="1"/>
    <col min="1018" max="1018" width="14.5546875" bestFit="1" customWidth="1"/>
    <col min="1019" max="1020" width="16.109375" bestFit="1" customWidth="1"/>
    <col min="1021" max="1022" width="14.5546875" bestFit="1" customWidth="1"/>
    <col min="1023" max="1023" width="19.44140625" bestFit="1" customWidth="1"/>
    <col min="1024" max="1024" width="16.109375" bestFit="1" customWidth="1"/>
    <col min="1025" max="1026" width="14.5546875" bestFit="1" customWidth="1"/>
    <col min="1027" max="1027" width="19.44140625" bestFit="1" customWidth="1"/>
    <col min="1028" max="1028" width="17.88671875" bestFit="1" customWidth="1"/>
    <col min="1029" max="1029" width="16.109375" bestFit="1" customWidth="1"/>
    <col min="1030" max="1030" width="19.44140625" bestFit="1" customWidth="1"/>
    <col min="1031" max="1031" width="14.5546875" bestFit="1" customWidth="1"/>
    <col min="1032" max="1032" width="19.44140625" bestFit="1" customWidth="1"/>
    <col min="1033" max="1033" width="16.109375" bestFit="1" customWidth="1"/>
    <col min="1034" max="1035" width="19.44140625" bestFit="1" customWidth="1"/>
    <col min="1036" max="1036" width="17.88671875" bestFit="1" customWidth="1"/>
    <col min="1037" max="1037" width="14.5546875" bestFit="1" customWidth="1"/>
    <col min="1038" max="1038" width="17.88671875" bestFit="1" customWidth="1"/>
    <col min="1039" max="1041" width="16.109375" bestFit="1" customWidth="1"/>
    <col min="1042" max="1042" width="17.88671875" bestFit="1" customWidth="1"/>
    <col min="1043" max="1043" width="19.44140625" bestFit="1" customWidth="1"/>
    <col min="1044" max="1044" width="13" bestFit="1" customWidth="1"/>
    <col min="1045" max="1045" width="17.88671875" bestFit="1" customWidth="1"/>
    <col min="1046" max="1046" width="19.44140625" bestFit="1" customWidth="1"/>
    <col min="1047" max="1047" width="14.5546875" bestFit="1" customWidth="1"/>
    <col min="1048" max="1049" width="19.44140625" bestFit="1" customWidth="1"/>
    <col min="1050" max="1051" width="16.109375" bestFit="1" customWidth="1"/>
    <col min="1052" max="1052" width="12.5546875" bestFit="1" customWidth="1"/>
    <col min="1053" max="1053" width="17.88671875" bestFit="1" customWidth="1"/>
    <col min="1054" max="1054" width="13" bestFit="1" customWidth="1"/>
    <col min="1055" max="1056" width="14.5546875" bestFit="1" customWidth="1"/>
    <col min="1057" max="1057" width="17.88671875" bestFit="1" customWidth="1"/>
    <col min="1058" max="1058" width="13" bestFit="1" customWidth="1"/>
    <col min="1059" max="1059" width="14.5546875" bestFit="1" customWidth="1"/>
    <col min="1060" max="1060" width="17.88671875" bestFit="1" customWidth="1"/>
    <col min="1061" max="1061" width="13" bestFit="1" customWidth="1"/>
    <col min="1062" max="1062" width="14.5546875" bestFit="1" customWidth="1"/>
    <col min="1063" max="1063" width="17.88671875" bestFit="1" customWidth="1"/>
    <col min="1064" max="1064" width="16.109375" bestFit="1" customWidth="1"/>
    <col min="1065" max="1065" width="17.88671875" bestFit="1" customWidth="1"/>
    <col min="1066" max="1066" width="16.109375" bestFit="1" customWidth="1"/>
    <col min="1067" max="1067" width="14.5546875" bestFit="1" customWidth="1"/>
    <col min="1068" max="1068" width="16.109375" bestFit="1" customWidth="1"/>
    <col min="1069" max="1069" width="19.44140625" bestFit="1" customWidth="1"/>
    <col min="1070" max="1071" width="16.109375" bestFit="1" customWidth="1"/>
    <col min="1072" max="1073" width="14.5546875" bestFit="1" customWidth="1"/>
    <col min="1074" max="1074" width="19.44140625" bestFit="1" customWidth="1"/>
    <col min="1075" max="1075" width="17.88671875" bestFit="1" customWidth="1"/>
    <col min="1076" max="1076" width="16.109375" bestFit="1" customWidth="1"/>
    <col min="1077" max="1078" width="19.44140625" bestFit="1" customWidth="1"/>
    <col min="1079" max="1079" width="16.109375" bestFit="1" customWidth="1"/>
    <col min="1080" max="1080" width="19.44140625" bestFit="1" customWidth="1"/>
    <col min="1081" max="1081" width="13" bestFit="1" customWidth="1"/>
    <col min="1082" max="1083" width="17.88671875" bestFit="1" customWidth="1"/>
    <col min="1084" max="1086" width="16.109375" bestFit="1" customWidth="1"/>
    <col min="1087" max="1088" width="19.44140625" bestFit="1" customWidth="1"/>
    <col min="1089" max="1090" width="16.109375" bestFit="1" customWidth="1"/>
    <col min="1091" max="1091" width="13" bestFit="1" customWidth="1"/>
    <col min="1092" max="1092" width="19.44140625" bestFit="1" customWidth="1"/>
    <col min="1093" max="1093" width="14.5546875" bestFit="1" customWidth="1"/>
    <col min="1094" max="1094" width="16.109375" bestFit="1" customWidth="1"/>
    <col min="1095" max="1095" width="19.44140625" bestFit="1" customWidth="1"/>
    <col min="1096" max="1096" width="16.109375" bestFit="1" customWidth="1"/>
    <col min="1097" max="1098" width="14.5546875" bestFit="1" customWidth="1"/>
    <col min="1099" max="1099" width="13" bestFit="1" customWidth="1"/>
    <col min="1100" max="1100" width="14.5546875" bestFit="1" customWidth="1"/>
    <col min="1101" max="1102" width="17.88671875" bestFit="1" customWidth="1"/>
    <col min="1103" max="1103" width="16.109375" bestFit="1" customWidth="1"/>
    <col min="1104" max="1104" width="14.5546875" bestFit="1" customWidth="1"/>
    <col min="1105" max="1105" width="17.88671875" bestFit="1" customWidth="1"/>
    <col min="1106" max="1107" width="16.109375" bestFit="1" customWidth="1"/>
    <col min="1108" max="1108" width="14.5546875" bestFit="1" customWidth="1"/>
    <col min="1109" max="1109" width="13" bestFit="1" customWidth="1"/>
    <col min="1110" max="1110" width="19.44140625" bestFit="1" customWidth="1"/>
    <col min="1111" max="1111" width="13" bestFit="1" customWidth="1"/>
    <col min="1112" max="1112" width="17.88671875" bestFit="1" customWidth="1"/>
    <col min="1113" max="1113" width="12.5546875" bestFit="1" customWidth="1"/>
    <col min="1114" max="1117" width="14.5546875" bestFit="1" customWidth="1"/>
    <col min="1118" max="1118" width="16.109375" bestFit="1" customWidth="1"/>
    <col min="1119" max="1119" width="19.44140625" bestFit="1" customWidth="1"/>
    <col min="1120" max="1120" width="16.109375" bestFit="1" customWidth="1"/>
    <col min="1121" max="1121" width="14.5546875" bestFit="1" customWidth="1"/>
    <col min="1122" max="1123" width="19.44140625" bestFit="1" customWidth="1"/>
    <col min="1124" max="1124" width="13" bestFit="1" customWidth="1"/>
    <col min="1125" max="1125" width="17.88671875" bestFit="1" customWidth="1"/>
    <col min="1126" max="1127" width="19.44140625" bestFit="1" customWidth="1"/>
    <col min="1128" max="1128" width="17.88671875" bestFit="1" customWidth="1"/>
    <col min="1129" max="1129" width="13" bestFit="1" customWidth="1"/>
    <col min="1130" max="1130" width="16.109375" bestFit="1" customWidth="1"/>
    <col min="1131" max="1132" width="17.88671875" bestFit="1" customWidth="1"/>
    <col min="1133" max="1133" width="14.5546875" bestFit="1" customWidth="1"/>
    <col min="1134" max="1134" width="11.44140625" bestFit="1" customWidth="1"/>
    <col min="1135" max="1135" width="17.88671875" bestFit="1" customWidth="1"/>
    <col min="1136" max="1136" width="16.109375" bestFit="1" customWidth="1"/>
    <col min="1137" max="1137" width="14.5546875" bestFit="1" customWidth="1"/>
    <col min="1138" max="1138" width="16.109375" bestFit="1" customWidth="1"/>
    <col min="1139" max="1139" width="17.88671875" bestFit="1" customWidth="1"/>
    <col min="1140" max="1140" width="14.5546875" bestFit="1" customWidth="1"/>
    <col min="1141" max="1141" width="19.44140625" bestFit="1" customWidth="1"/>
    <col min="1142" max="1142" width="14.5546875" bestFit="1" customWidth="1"/>
    <col min="1143" max="1143" width="17.88671875" bestFit="1" customWidth="1"/>
    <col min="1144" max="1144" width="16.109375" bestFit="1" customWidth="1"/>
    <col min="1145" max="1145" width="17.88671875" bestFit="1" customWidth="1"/>
    <col min="1146" max="1146" width="16.109375" bestFit="1" customWidth="1"/>
    <col min="1147" max="1149" width="17.88671875" bestFit="1" customWidth="1"/>
    <col min="1150" max="1150" width="14.5546875" bestFit="1" customWidth="1"/>
    <col min="1151" max="1151" width="16.109375" bestFit="1" customWidth="1"/>
    <col min="1152" max="1152" width="17.88671875" bestFit="1" customWidth="1"/>
    <col min="1153" max="1153" width="16.109375" bestFit="1" customWidth="1"/>
    <col min="1154" max="1154" width="17.88671875" bestFit="1" customWidth="1"/>
    <col min="1155" max="1155" width="19.44140625" bestFit="1" customWidth="1"/>
    <col min="1156" max="1156" width="13" bestFit="1" customWidth="1"/>
    <col min="1157" max="1157" width="19.44140625" bestFit="1" customWidth="1"/>
    <col min="1158" max="1158" width="17.88671875" bestFit="1" customWidth="1"/>
    <col min="1159" max="1159" width="16.109375" bestFit="1" customWidth="1"/>
    <col min="1160" max="1160" width="19.44140625" bestFit="1" customWidth="1"/>
    <col min="1161" max="1161" width="17.88671875" bestFit="1" customWidth="1"/>
    <col min="1162" max="1162" width="16.109375" bestFit="1" customWidth="1"/>
    <col min="1163" max="1163" width="19.44140625" bestFit="1" customWidth="1"/>
    <col min="1164" max="1166" width="16.109375" bestFit="1" customWidth="1"/>
    <col min="1167" max="1167" width="17.88671875" bestFit="1" customWidth="1"/>
    <col min="1168" max="1168" width="13" bestFit="1" customWidth="1"/>
    <col min="1169" max="1169" width="16.109375" bestFit="1" customWidth="1"/>
    <col min="1170" max="1170" width="17.88671875" bestFit="1" customWidth="1"/>
    <col min="1171" max="1171" width="14.5546875" bestFit="1" customWidth="1"/>
    <col min="1172" max="1172" width="17.88671875" bestFit="1" customWidth="1"/>
    <col min="1173" max="1173" width="19.44140625" bestFit="1" customWidth="1"/>
    <col min="1174" max="1174" width="16.109375" bestFit="1" customWidth="1"/>
    <col min="1175" max="1175" width="17.88671875" bestFit="1" customWidth="1"/>
    <col min="1176" max="1176" width="16.109375" bestFit="1" customWidth="1"/>
    <col min="1177" max="1177" width="17.88671875" bestFit="1" customWidth="1"/>
    <col min="1178" max="1178" width="14.5546875" bestFit="1" customWidth="1"/>
    <col min="1179" max="1179" width="11.77734375" bestFit="1" customWidth="1"/>
    <col min="1180" max="1180" width="19.44140625" bestFit="1" customWidth="1"/>
    <col min="1181" max="1181" width="14.5546875" bestFit="1" customWidth="1"/>
    <col min="1182" max="1182" width="19.44140625" bestFit="1" customWidth="1"/>
    <col min="1183" max="1183" width="17.88671875" bestFit="1" customWidth="1"/>
    <col min="1184" max="1184" width="19.44140625" bestFit="1" customWidth="1"/>
    <col min="1185" max="1185" width="14.5546875" bestFit="1" customWidth="1"/>
    <col min="1186" max="1186" width="16.109375" bestFit="1" customWidth="1"/>
    <col min="1187" max="1188" width="13" bestFit="1" customWidth="1"/>
    <col min="1189" max="1189" width="19.44140625" bestFit="1" customWidth="1"/>
    <col min="1190" max="1190" width="16.109375" bestFit="1" customWidth="1"/>
    <col min="1191" max="1191" width="19.44140625" bestFit="1" customWidth="1"/>
    <col min="1192" max="1192" width="16.109375" bestFit="1" customWidth="1"/>
    <col min="1193" max="1193" width="17.88671875" bestFit="1" customWidth="1"/>
    <col min="1194" max="1194" width="19.44140625" bestFit="1" customWidth="1"/>
    <col min="1195" max="1195" width="16.109375" bestFit="1" customWidth="1"/>
    <col min="1196" max="1196" width="17.88671875" bestFit="1" customWidth="1"/>
    <col min="1197" max="1197" width="19.44140625" bestFit="1" customWidth="1"/>
    <col min="1198" max="1198" width="17.88671875" bestFit="1" customWidth="1"/>
    <col min="1199" max="1199" width="19.44140625" bestFit="1" customWidth="1"/>
    <col min="1200" max="1200" width="16.109375" bestFit="1" customWidth="1"/>
    <col min="1201" max="1201" width="19.44140625" bestFit="1" customWidth="1"/>
    <col min="1202" max="1202" width="14.5546875" bestFit="1" customWidth="1"/>
    <col min="1203" max="1203" width="19.44140625" bestFit="1" customWidth="1"/>
    <col min="1204" max="1204" width="16.109375" bestFit="1" customWidth="1"/>
    <col min="1205" max="1205" width="14.5546875" bestFit="1" customWidth="1"/>
    <col min="1206" max="1206" width="17.88671875" bestFit="1" customWidth="1"/>
    <col min="1207" max="1207" width="16.109375" bestFit="1" customWidth="1"/>
    <col min="1208" max="1208" width="19.44140625" bestFit="1" customWidth="1"/>
    <col min="1209" max="1211" width="14.5546875" bestFit="1" customWidth="1"/>
    <col min="1212" max="1212" width="16.109375" bestFit="1" customWidth="1"/>
    <col min="1213" max="1214" width="17.88671875" bestFit="1" customWidth="1"/>
    <col min="1215" max="1215" width="14.5546875" bestFit="1" customWidth="1"/>
    <col min="1216" max="1216" width="19.44140625" bestFit="1" customWidth="1"/>
    <col min="1217" max="1217" width="17.88671875" bestFit="1" customWidth="1"/>
    <col min="1218" max="1218" width="14.5546875" bestFit="1" customWidth="1"/>
    <col min="1219" max="1220" width="16.109375" bestFit="1" customWidth="1"/>
    <col min="1221" max="1221" width="14.5546875" bestFit="1" customWidth="1"/>
    <col min="1222" max="1222" width="19.44140625" bestFit="1" customWidth="1"/>
    <col min="1223" max="1223" width="14.5546875" bestFit="1" customWidth="1"/>
    <col min="1224" max="1224" width="10.44140625" bestFit="1" customWidth="1"/>
    <col min="1225" max="1225" width="17.88671875" bestFit="1" customWidth="1"/>
  </cols>
  <sheetData>
    <row r="1" spans="1:39" x14ac:dyDescent="0.3">
      <c r="AA1" s="92" t="s">
        <v>3149</v>
      </c>
      <c r="AB1" s="92"/>
      <c r="AC1" s="92"/>
      <c r="AD1" s="92"/>
      <c r="AL1" t="s">
        <v>3156</v>
      </c>
    </row>
    <row r="2" spans="1:39" x14ac:dyDescent="0.3">
      <c r="A2" s="92" t="s">
        <v>3145</v>
      </c>
      <c r="B2" s="92"/>
      <c r="D2" s="92" t="s">
        <v>3146</v>
      </c>
      <c r="E2" s="92"/>
      <c r="F2" s="92"/>
      <c r="G2" s="92"/>
      <c r="H2" s="92"/>
      <c r="K2" s="92" t="s">
        <v>3147</v>
      </c>
      <c r="L2" s="92"/>
      <c r="M2" s="92"/>
      <c r="N2" s="92"/>
      <c r="O2" s="92"/>
      <c r="V2" s="173" t="s">
        <v>3148</v>
      </c>
      <c r="W2" s="173"/>
      <c r="X2" s="173"/>
      <c r="AA2" s="59" t="s">
        <v>3144</v>
      </c>
      <c r="AB2" s="59" t="s">
        <v>1823</v>
      </c>
      <c r="AH2" s="92" t="s">
        <v>3155</v>
      </c>
      <c r="AI2" s="92"/>
      <c r="AL2" s="59" t="s">
        <v>1820</v>
      </c>
      <c r="AM2" t="s">
        <v>3139</v>
      </c>
    </row>
    <row r="3" spans="1:39" x14ac:dyDescent="0.3">
      <c r="A3" s="59" t="s">
        <v>1825</v>
      </c>
      <c r="B3" t="s">
        <v>3139</v>
      </c>
      <c r="D3" s="59" t="s">
        <v>3139</v>
      </c>
      <c r="E3" s="59" t="s">
        <v>3132</v>
      </c>
      <c r="K3" s="59" t="s">
        <v>3132</v>
      </c>
      <c r="L3" t="s">
        <v>3143</v>
      </c>
      <c r="V3" s="59" t="s">
        <v>3144</v>
      </c>
      <c r="W3" s="59" t="s">
        <v>3132</v>
      </c>
      <c r="AA3" s="59" t="s">
        <v>1825</v>
      </c>
      <c r="AB3" t="s">
        <v>1831</v>
      </c>
      <c r="AC3" t="s">
        <v>1847</v>
      </c>
      <c r="AD3" t="s">
        <v>1821</v>
      </c>
      <c r="AH3" s="59" t="s">
        <v>1820</v>
      </c>
      <c r="AI3" t="s">
        <v>3139</v>
      </c>
      <c r="AL3" s="56" t="s">
        <v>665</v>
      </c>
      <c r="AM3">
        <v>270</v>
      </c>
    </row>
    <row r="4" spans="1:39" x14ac:dyDescent="0.3">
      <c r="A4" s="56" t="s">
        <v>1848</v>
      </c>
      <c r="B4">
        <v>98</v>
      </c>
      <c r="D4" s="59" t="s">
        <v>3084</v>
      </c>
      <c r="E4" t="s">
        <v>1848</v>
      </c>
      <c r="F4" t="s">
        <v>1858</v>
      </c>
      <c r="G4" t="s">
        <v>1836</v>
      </c>
      <c r="H4" t="s">
        <v>1821</v>
      </c>
      <c r="K4" s="56" t="s">
        <v>1848</v>
      </c>
      <c r="L4" s="87">
        <v>43399194.30500003</v>
      </c>
      <c r="V4" s="59" t="s">
        <v>1825</v>
      </c>
      <c r="W4" t="s">
        <v>1848</v>
      </c>
      <c r="X4" t="s">
        <v>1821</v>
      </c>
      <c r="AA4" s="56" t="s">
        <v>1848</v>
      </c>
      <c r="AB4">
        <v>47</v>
      </c>
      <c r="AC4">
        <v>51</v>
      </c>
      <c r="AD4">
        <v>98</v>
      </c>
      <c r="AH4" s="56" t="s">
        <v>3150</v>
      </c>
      <c r="AI4">
        <v>601</v>
      </c>
      <c r="AL4" s="56" t="s">
        <v>643</v>
      </c>
      <c r="AM4">
        <v>288</v>
      </c>
    </row>
    <row r="5" spans="1:39" x14ac:dyDescent="0.3">
      <c r="A5" s="56" t="s">
        <v>1855</v>
      </c>
      <c r="B5">
        <v>226</v>
      </c>
      <c r="D5" s="56" t="s">
        <v>3140</v>
      </c>
      <c r="E5">
        <v>195</v>
      </c>
      <c r="F5">
        <v>183</v>
      </c>
      <c r="G5">
        <v>218</v>
      </c>
      <c r="H5">
        <v>596</v>
      </c>
      <c r="K5" s="56" t="s">
        <v>1858</v>
      </c>
      <c r="L5" s="87">
        <v>45103887.418750033</v>
      </c>
      <c r="V5" s="56" t="s">
        <v>1848</v>
      </c>
      <c r="W5">
        <v>32</v>
      </c>
      <c r="X5">
        <v>32</v>
      </c>
      <c r="AA5" s="56" t="s">
        <v>1855</v>
      </c>
      <c r="AB5">
        <v>108</v>
      </c>
      <c r="AC5">
        <v>118</v>
      </c>
      <c r="AD5">
        <v>226</v>
      </c>
      <c r="AH5" s="56" t="s">
        <v>3151</v>
      </c>
      <c r="AI5">
        <v>240</v>
      </c>
      <c r="AL5" s="56" t="s">
        <v>636</v>
      </c>
      <c r="AM5">
        <v>301</v>
      </c>
    </row>
    <row r="6" spans="1:39" x14ac:dyDescent="0.3">
      <c r="A6" s="56" t="s">
        <v>1872</v>
      </c>
      <c r="B6">
        <v>232</v>
      </c>
      <c r="D6" s="56" t="s">
        <v>3141</v>
      </c>
      <c r="E6">
        <v>188</v>
      </c>
      <c r="F6">
        <v>209</v>
      </c>
      <c r="G6">
        <v>207</v>
      </c>
      <c r="H6">
        <v>604</v>
      </c>
      <c r="K6" s="56" t="s">
        <v>1836</v>
      </c>
      <c r="L6" s="87">
        <v>46081185.50499998</v>
      </c>
      <c r="V6" s="56" t="s">
        <v>1855</v>
      </c>
      <c r="W6">
        <v>65</v>
      </c>
      <c r="X6">
        <v>65</v>
      </c>
      <c r="AA6" s="56" t="s">
        <v>1872</v>
      </c>
      <c r="AB6">
        <v>108</v>
      </c>
      <c r="AC6">
        <v>124</v>
      </c>
      <c r="AD6">
        <v>232</v>
      </c>
      <c r="AH6" s="56" t="s">
        <v>3152</v>
      </c>
      <c r="AI6">
        <v>359</v>
      </c>
      <c r="AL6" s="56" t="s">
        <v>649</v>
      </c>
      <c r="AM6">
        <v>341</v>
      </c>
    </row>
    <row r="7" spans="1:39" x14ac:dyDescent="0.3">
      <c r="A7" s="56" t="s">
        <v>1840</v>
      </c>
      <c r="B7">
        <v>199</v>
      </c>
      <c r="D7" s="56" t="s">
        <v>1821</v>
      </c>
      <c r="E7">
        <v>383</v>
      </c>
      <c r="F7">
        <v>392</v>
      </c>
      <c r="G7">
        <v>425</v>
      </c>
      <c r="H7">
        <v>1200</v>
      </c>
      <c r="K7" s="56" t="s">
        <v>1821</v>
      </c>
      <c r="L7" s="87">
        <v>134584267.22875005</v>
      </c>
      <c r="V7" s="56" t="s">
        <v>1872</v>
      </c>
      <c r="W7">
        <v>91</v>
      </c>
      <c r="X7">
        <v>91</v>
      </c>
      <c r="AA7" s="56" t="s">
        <v>1840</v>
      </c>
      <c r="AB7">
        <v>93</v>
      </c>
      <c r="AC7">
        <v>106</v>
      </c>
      <c r="AD7">
        <v>199</v>
      </c>
      <c r="AH7" s="56" t="s">
        <v>1821</v>
      </c>
      <c r="AI7">
        <v>1200</v>
      </c>
      <c r="AL7" s="56" t="s">
        <v>1821</v>
      </c>
      <c r="AM7">
        <v>1200</v>
      </c>
    </row>
    <row r="8" spans="1:39" x14ac:dyDescent="0.3">
      <c r="A8" s="56" t="s">
        <v>1864</v>
      </c>
      <c r="B8">
        <v>232</v>
      </c>
      <c r="V8" s="56" t="s">
        <v>1840</v>
      </c>
      <c r="W8">
        <v>54</v>
      </c>
      <c r="X8">
        <v>54</v>
      </c>
      <c r="AA8" s="56" t="s">
        <v>1864</v>
      </c>
      <c r="AB8">
        <v>110</v>
      </c>
      <c r="AC8">
        <v>122</v>
      </c>
      <c r="AD8">
        <v>232</v>
      </c>
    </row>
    <row r="9" spans="1:39" x14ac:dyDescent="0.3">
      <c r="A9" s="56" t="s">
        <v>1832</v>
      </c>
      <c r="B9">
        <v>213</v>
      </c>
      <c r="V9" s="56" t="s">
        <v>1864</v>
      </c>
      <c r="W9">
        <v>75</v>
      </c>
      <c r="X9">
        <v>75</v>
      </c>
      <c r="AA9" s="56" t="s">
        <v>1832</v>
      </c>
      <c r="AB9">
        <v>119</v>
      </c>
      <c r="AC9">
        <v>94</v>
      </c>
      <c r="AD9">
        <v>213</v>
      </c>
    </row>
    <row r="10" spans="1:39" x14ac:dyDescent="0.3">
      <c r="A10" s="56" t="s">
        <v>1821</v>
      </c>
      <c r="B10">
        <v>1200</v>
      </c>
      <c r="V10" s="56" t="s">
        <v>1832</v>
      </c>
      <c r="W10">
        <v>66</v>
      </c>
      <c r="X10">
        <v>66</v>
      </c>
      <c r="AA10" s="56" t="s">
        <v>1821</v>
      </c>
      <c r="AB10">
        <v>585</v>
      </c>
      <c r="AC10">
        <v>615</v>
      </c>
      <c r="AD10">
        <v>1200</v>
      </c>
    </row>
    <row r="11" spans="1:39" x14ac:dyDescent="0.3">
      <c r="V11" s="56" t="s">
        <v>1821</v>
      </c>
      <c r="W11">
        <v>383</v>
      </c>
      <c r="X11">
        <v>383</v>
      </c>
    </row>
    <row r="23" spans="1:41" x14ac:dyDescent="0.3">
      <c r="AA23" s="92" t="s">
        <v>3165</v>
      </c>
      <c r="AB23" s="92"/>
      <c r="AE23" s="92" t="s">
        <v>3166</v>
      </c>
      <c r="AF23" s="92"/>
      <c r="AI23" s="173" t="s">
        <v>3167</v>
      </c>
      <c r="AJ23" s="173"/>
      <c r="AN23" s="173" t="s">
        <v>3168</v>
      </c>
      <c r="AO23" s="173"/>
    </row>
    <row r="24" spans="1:41" x14ac:dyDescent="0.3">
      <c r="W24" s="173" t="s">
        <v>3164</v>
      </c>
      <c r="X24" s="173"/>
      <c r="AA24" s="59" t="s">
        <v>1825</v>
      </c>
      <c r="AB24" t="s">
        <v>3163</v>
      </c>
      <c r="AE24" s="59" t="s">
        <v>339</v>
      </c>
      <c r="AF24" t="s">
        <v>3143</v>
      </c>
      <c r="AI24" s="59" t="s">
        <v>3079</v>
      </c>
      <c r="AJ24" t="s">
        <v>3143</v>
      </c>
      <c r="AN24" s="59" t="s">
        <v>1825</v>
      </c>
      <c r="AO24" t="s">
        <v>3102</v>
      </c>
    </row>
    <row r="25" spans="1:41" x14ac:dyDescent="0.3">
      <c r="A25" s="173" t="s">
        <v>3158</v>
      </c>
      <c r="B25" s="173"/>
      <c r="C25" s="173"/>
      <c r="M25" s="173" t="s">
        <v>3160</v>
      </c>
      <c r="N25" s="173"/>
      <c r="R25" s="92" t="s">
        <v>3161</v>
      </c>
      <c r="S25" s="92"/>
      <c r="W25" t="s">
        <v>3162</v>
      </c>
      <c r="AA25" s="56" t="s">
        <v>1848</v>
      </c>
      <c r="AB25" s="87">
        <v>650123.68874999974</v>
      </c>
      <c r="AE25" s="56" t="s">
        <v>1844</v>
      </c>
      <c r="AF25" s="57">
        <v>0.33113484907194191</v>
      </c>
      <c r="AI25" s="56" t="s">
        <v>3154</v>
      </c>
      <c r="AJ25" s="87">
        <v>77681057.427499965</v>
      </c>
      <c r="AN25" s="56" t="s">
        <v>1864</v>
      </c>
      <c r="AO25" s="87">
        <v>1984089.7999999998</v>
      </c>
    </row>
    <row r="26" spans="1:41" x14ac:dyDescent="0.3">
      <c r="A26" s="59" t="s">
        <v>1825</v>
      </c>
      <c r="B26" s="86" t="s">
        <v>3143</v>
      </c>
      <c r="M26" s="59" t="s">
        <v>3084</v>
      </c>
      <c r="N26" t="s">
        <v>3143</v>
      </c>
      <c r="R26" s="59" t="s">
        <v>3157</v>
      </c>
      <c r="S26" t="s">
        <v>3143</v>
      </c>
      <c r="W26" s="87">
        <v>112153.55602395827</v>
      </c>
      <c r="AA26" s="56" t="s">
        <v>1855</v>
      </c>
      <c r="AB26" s="87">
        <v>1847839.3087499999</v>
      </c>
      <c r="AE26" s="56" t="s">
        <v>1837</v>
      </c>
      <c r="AF26" s="57">
        <v>0.32616050115011408</v>
      </c>
      <c r="AI26" s="56" t="s">
        <v>3153</v>
      </c>
      <c r="AJ26" s="87">
        <v>56903209.801250055</v>
      </c>
      <c r="AN26" s="56" t="s">
        <v>1855</v>
      </c>
      <c r="AO26" s="87">
        <v>1949109.5500000005</v>
      </c>
    </row>
    <row r="27" spans="1:41" x14ac:dyDescent="0.3">
      <c r="A27" s="56" t="s">
        <v>1848</v>
      </c>
      <c r="B27" s="88">
        <v>9514439.5387499966</v>
      </c>
      <c r="M27" s="56" t="s">
        <v>3140</v>
      </c>
      <c r="N27" s="87">
        <v>69775914.357500061</v>
      </c>
      <c r="R27" s="56" t="s">
        <v>3152</v>
      </c>
      <c r="S27" s="87">
        <v>38679972.77875001</v>
      </c>
      <c r="AA27" s="56" t="s">
        <v>1872</v>
      </c>
      <c r="AB27" s="87">
        <v>1820487.0900000005</v>
      </c>
      <c r="AE27" s="56" t="s">
        <v>1852</v>
      </c>
      <c r="AF27" s="57">
        <v>0.34270464977794396</v>
      </c>
      <c r="AI27" s="56" t="s">
        <v>1821</v>
      </c>
      <c r="AJ27" s="87">
        <v>134584267.22875002</v>
      </c>
      <c r="AN27" s="56" t="s">
        <v>1872</v>
      </c>
      <c r="AO27" s="87">
        <v>1866606.7999999993</v>
      </c>
    </row>
    <row r="28" spans="1:41" x14ac:dyDescent="0.3">
      <c r="A28" s="56" t="s">
        <v>1855</v>
      </c>
      <c r="B28" s="88">
        <v>26937696.758750021</v>
      </c>
      <c r="M28" s="56" t="s">
        <v>3141</v>
      </c>
      <c r="N28" s="87">
        <v>64808352.871250018</v>
      </c>
      <c r="R28" s="56" t="s">
        <v>3151</v>
      </c>
      <c r="S28" s="87">
        <v>29734033.049999997</v>
      </c>
      <c r="AA28" s="56" t="s">
        <v>1840</v>
      </c>
      <c r="AB28" s="87">
        <v>1465604.4337499999</v>
      </c>
      <c r="AE28" s="56" t="s">
        <v>1821</v>
      </c>
      <c r="AF28" s="57">
        <v>1</v>
      </c>
      <c r="AN28" s="56" t="s">
        <v>1840</v>
      </c>
      <c r="AO28" s="87">
        <v>1812224.5500000003</v>
      </c>
    </row>
    <row r="29" spans="1:41" x14ac:dyDescent="0.3">
      <c r="A29" s="56" t="s">
        <v>1872</v>
      </c>
      <c r="B29" s="88">
        <v>26557648.290000007</v>
      </c>
      <c r="M29" s="56" t="s">
        <v>1821</v>
      </c>
      <c r="N29" s="87">
        <v>134584267.22875008</v>
      </c>
      <c r="R29" s="56" t="s">
        <v>3150</v>
      </c>
      <c r="S29" s="87">
        <v>66170261.400000051</v>
      </c>
      <c r="AA29" s="56" t="s">
        <v>1864</v>
      </c>
      <c r="AB29" s="87">
        <v>1796263.064999999</v>
      </c>
      <c r="AN29" s="56" t="s">
        <v>1832</v>
      </c>
      <c r="AO29" s="87">
        <v>1731009.0999999996</v>
      </c>
    </row>
    <row r="30" spans="1:41" x14ac:dyDescent="0.3">
      <c r="A30" s="56" t="s">
        <v>1840</v>
      </c>
      <c r="B30" s="88">
        <v>21404996.883749992</v>
      </c>
      <c r="R30" s="56" t="s">
        <v>1821</v>
      </c>
      <c r="S30" s="87">
        <v>134584267.22875005</v>
      </c>
      <c r="AA30" s="56" t="s">
        <v>1832</v>
      </c>
      <c r="AB30" s="87">
        <v>1641840.5924999991</v>
      </c>
      <c r="AN30" s="56" t="s">
        <v>1848</v>
      </c>
      <c r="AO30" s="87">
        <v>757550.14999999979</v>
      </c>
    </row>
    <row r="31" spans="1:41" x14ac:dyDescent="0.3">
      <c r="A31" s="56" t="s">
        <v>1864</v>
      </c>
      <c r="B31" s="88">
        <v>26210437.264999986</v>
      </c>
      <c r="AA31" s="56" t="s">
        <v>1821</v>
      </c>
      <c r="AB31" s="87">
        <v>9222158.178749999</v>
      </c>
      <c r="AN31" s="56" t="s">
        <v>1821</v>
      </c>
      <c r="AO31" s="87">
        <v>10100589.949999999</v>
      </c>
    </row>
    <row r="32" spans="1:41" x14ac:dyDescent="0.3">
      <c r="A32" s="56" t="s">
        <v>1832</v>
      </c>
      <c r="B32" s="88">
        <v>23959048.492500003</v>
      </c>
    </row>
    <row r="33" spans="1:29" x14ac:dyDescent="0.3">
      <c r="A33" s="56" t="s">
        <v>1821</v>
      </c>
      <c r="B33" s="88">
        <v>134584267.22874999</v>
      </c>
    </row>
    <row r="45" spans="1:29" x14ac:dyDescent="0.3">
      <c r="P45" s="92" t="s">
        <v>3171</v>
      </c>
      <c r="Q45" s="92"/>
      <c r="AA45" t="s">
        <v>3159</v>
      </c>
    </row>
    <row r="46" spans="1:29" ht="15.6" x14ac:dyDescent="0.3">
      <c r="A46" s="92" t="s">
        <v>3174</v>
      </c>
      <c r="B46" s="92"/>
      <c r="E46" s="174" t="s">
        <v>3169</v>
      </c>
      <c r="F46" s="174"/>
      <c r="G46" s="174"/>
      <c r="H46" s="174"/>
      <c r="I46" s="174"/>
      <c r="L46" s="92" t="s">
        <v>3170</v>
      </c>
      <c r="M46" s="92"/>
      <c r="P46" s="59" t="s">
        <v>1828</v>
      </c>
      <c r="Q46" t="s">
        <v>3139</v>
      </c>
      <c r="AA46" s="59" t="s">
        <v>1825</v>
      </c>
      <c r="AB46" t="s">
        <v>3142</v>
      </c>
      <c r="AC46" s="87" t="s">
        <v>3173</v>
      </c>
    </row>
    <row r="47" spans="1:29" x14ac:dyDescent="0.3">
      <c r="A47" s="86" t="s">
        <v>3162</v>
      </c>
      <c r="E47" s="59" t="s">
        <v>3144</v>
      </c>
      <c r="F47" s="59" t="s">
        <v>1825</v>
      </c>
      <c r="L47" s="59" t="s">
        <v>1828</v>
      </c>
      <c r="M47" s="87" t="s">
        <v>3143</v>
      </c>
      <c r="P47" s="56" t="s">
        <v>1866</v>
      </c>
      <c r="Q47">
        <v>222</v>
      </c>
      <c r="AA47" s="56" t="s">
        <v>1848</v>
      </c>
      <c r="AB47">
        <v>98</v>
      </c>
      <c r="AC47" s="87">
        <v>10991048.490347924</v>
      </c>
    </row>
    <row r="48" spans="1:29" x14ac:dyDescent="0.3">
      <c r="A48" s="87">
        <v>112153.55602395827</v>
      </c>
      <c r="E48" s="59" t="s">
        <v>1820</v>
      </c>
      <c r="F48" t="s">
        <v>372</v>
      </c>
      <c r="G48" t="s">
        <v>384</v>
      </c>
      <c r="H48" t="s">
        <v>392</v>
      </c>
      <c r="I48" t="s">
        <v>1821</v>
      </c>
      <c r="L48" s="56" t="s">
        <v>1866</v>
      </c>
      <c r="M48" s="87">
        <v>26128962.637500003</v>
      </c>
      <c r="P48" s="56" t="s">
        <v>1835</v>
      </c>
      <c r="Q48">
        <v>238</v>
      </c>
      <c r="AA48" s="56" t="s">
        <v>1855</v>
      </c>
      <c r="AB48">
        <v>226</v>
      </c>
      <c r="AC48" s="87">
        <v>25346703.661414683</v>
      </c>
    </row>
    <row r="49" spans="5:29" x14ac:dyDescent="0.3">
      <c r="E49" s="56" t="s">
        <v>1848</v>
      </c>
      <c r="F49">
        <v>28</v>
      </c>
      <c r="G49">
        <v>34</v>
      </c>
      <c r="H49">
        <v>36</v>
      </c>
      <c r="I49">
        <v>98</v>
      </c>
      <c r="L49" s="56" t="s">
        <v>1835</v>
      </c>
      <c r="M49" s="87">
        <v>24975702.091249987</v>
      </c>
      <c r="P49" s="56" t="s">
        <v>1861</v>
      </c>
      <c r="Q49">
        <v>255</v>
      </c>
      <c r="AA49" s="56" t="s">
        <v>1872</v>
      </c>
      <c r="AB49">
        <v>232</v>
      </c>
      <c r="AC49" s="87">
        <v>26019624.997558437</v>
      </c>
    </row>
    <row r="50" spans="5:29" x14ac:dyDescent="0.3">
      <c r="E50" s="56" t="s">
        <v>1855</v>
      </c>
      <c r="F50">
        <v>72</v>
      </c>
      <c r="G50">
        <v>78</v>
      </c>
      <c r="H50">
        <v>76</v>
      </c>
      <c r="I50">
        <v>226</v>
      </c>
      <c r="L50" s="56" t="s">
        <v>1861</v>
      </c>
      <c r="M50" s="87">
        <v>29094870.490000017</v>
      </c>
      <c r="P50" s="56" t="s">
        <v>1843</v>
      </c>
      <c r="Q50">
        <v>235</v>
      </c>
      <c r="AA50" s="56" t="s">
        <v>1840</v>
      </c>
      <c r="AB50">
        <v>199</v>
      </c>
      <c r="AC50" s="87">
        <v>22318557.648767788</v>
      </c>
    </row>
    <row r="51" spans="5:29" x14ac:dyDescent="0.3">
      <c r="E51" s="56" t="s">
        <v>1872</v>
      </c>
      <c r="F51">
        <v>73</v>
      </c>
      <c r="G51">
        <v>70</v>
      </c>
      <c r="H51">
        <v>89</v>
      </c>
      <c r="I51">
        <v>232</v>
      </c>
      <c r="L51" s="56" t="s">
        <v>1843</v>
      </c>
      <c r="M51" s="87">
        <v>26067552.183749996</v>
      </c>
      <c r="P51" s="56" t="s">
        <v>1851</v>
      </c>
      <c r="Q51">
        <v>250</v>
      </c>
      <c r="AA51" s="56" t="s">
        <v>1864</v>
      </c>
      <c r="AB51">
        <v>232</v>
      </c>
      <c r="AC51" s="87">
        <v>26019624.997558437</v>
      </c>
    </row>
    <row r="52" spans="5:29" x14ac:dyDescent="0.3">
      <c r="E52" s="56" t="s">
        <v>1840</v>
      </c>
      <c r="F52">
        <v>65</v>
      </c>
      <c r="G52">
        <v>66</v>
      </c>
      <c r="H52">
        <v>68</v>
      </c>
      <c r="I52">
        <v>199</v>
      </c>
      <c r="L52" s="56" t="s">
        <v>1851</v>
      </c>
      <c r="M52" s="87">
        <v>28317179.826250002</v>
      </c>
      <c r="P52" s="56" t="s">
        <v>1821</v>
      </c>
      <c r="Q52">
        <v>1200</v>
      </c>
      <c r="AA52" s="56" t="s">
        <v>1832</v>
      </c>
      <c r="AB52">
        <v>213</v>
      </c>
      <c r="AC52" s="87">
        <v>23888707.433103215</v>
      </c>
    </row>
    <row r="53" spans="5:29" x14ac:dyDescent="0.3">
      <c r="E53" s="56" t="s">
        <v>1864</v>
      </c>
      <c r="F53">
        <v>65</v>
      </c>
      <c r="G53">
        <v>81</v>
      </c>
      <c r="H53">
        <v>86</v>
      </c>
      <c r="I53">
        <v>232</v>
      </c>
      <c r="L53" s="56" t="s">
        <v>1821</v>
      </c>
      <c r="M53" s="87">
        <v>134584267.22874999</v>
      </c>
      <c r="AA53" s="56" t="s">
        <v>1821</v>
      </c>
      <c r="AB53">
        <v>1200</v>
      </c>
      <c r="AC53" s="87">
        <v>134584267.22874749</v>
      </c>
    </row>
    <row r="54" spans="5:29" x14ac:dyDescent="0.3">
      <c r="E54" s="56" t="s">
        <v>1832</v>
      </c>
      <c r="F54">
        <v>56</v>
      </c>
      <c r="G54">
        <v>75</v>
      </c>
      <c r="H54">
        <v>82</v>
      </c>
      <c r="I54">
        <v>213</v>
      </c>
    </row>
    <row r="55" spans="5:29" x14ac:dyDescent="0.3">
      <c r="E55" s="56" t="s">
        <v>1821</v>
      </c>
      <c r="F55">
        <v>359</v>
      </c>
      <c r="G55">
        <v>404</v>
      </c>
      <c r="H55">
        <v>437</v>
      </c>
      <c r="I55">
        <v>1200</v>
      </c>
    </row>
  </sheetData>
  <mergeCells count="18">
    <mergeCell ref="AH2:AI2"/>
    <mergeCell ref="AE23:AF23"/>
    <mergeCell ref="AN23:AO23"/>
    <mergeCell ref="A46:B46"/>
    <mergeCell ref="E46:I46"/>
    <mergeCell ref="L46:M46"/>
    <mergeCell ref="P45:Q45"/>
    <mergeCell ref="M25:N25"/>
    <mergeCell ref="AI23:AJ23"/>
    <mergeCell ref="A25:C25"/>
    <mergeCell ref="R25:S25"/>
    <mergeCell ref="W24:X24"/>
    <mergeCell ref="AA23:AB23"/>
    <mergeCell ref="AA1:AD1"/>
    <mergeCell ref="A2:B2"/>
    <mergeCell ref="D2:H2"/>
    <mergeCell ref="K2:O2"/>
    <mergeCell ref="V2:X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E870-2054-4E2A-97A4-FBDB5D535EDF}">
  <dimension ref="AL21"/>
  <sheetViews>
    <sheetView zoomScale="19" zoomScaleNormal="53" workbookViewId="0">
      <selection activeCell="BI74" sqref="BI74"/>
    </sheetView>
  </sheetViews>
  <sheetFormatPr defaultRowHeight="14.4" x14ac:dyDescent="0.3"/>
  <sheetData>
    <row r="21" spans="38:38" x14ac:dyDescent="0.3">
      <c r="AL21" t="s">
        <v>355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494F-66F7-4023-9E99-386F5C6880F0}">
  <dimension ref="C3:D1205"/>
  <sheetViews>
    <sheetView topLeftCell="A13" zoomScale="40" workbookViewId="0">
      <selection activeCell="F21" sqref="F21"/>
    </sheetView>
  </sheetViews>
  <sheetFormatPr defaultRowHeight="14.4" x14ac:dyDescent="0.3"/>
  <cols>
    <col min="3" max="3" width="12.5546875" bestFit="1" customWidth="1"/>
    <col min="4" max="4" width="14.33203125" bestFit="1" customWidth="1"/>
    <col min="5" max="6" width="11" bestFit="1" customWidth="1"/>
    <col min="7" max="7" width="8.109375" bestFit="1" customWidth="1"/>
    <col min="8" max="8" width="11" bestFit="1" customWidth="1"/>
    <col min="9" max="9" width="9" bestFit="1" customWidth="1"/>
    <col min="10" max="10" width="8.109375" bestFit="1" customWidth="1"/>
    <col min="11" max="11" width="12" bestFit="1" customWidth="1"/>
    <col min="12" max="12" width="11" bestFit="1" customWidth="1"/>
    <col min="13" max="13" width="12" bestFit="1" customWidth="1"/>
    <col min="14" max="14" width="9" bestFit="1" customWidth="1"/>
    <col min="15" max="15" width="12" bestFit="1" customWidth="1"/>
    <col min="16" max="16" width="8.109375" bestFit="1" customWidth="1"/>
    <col min="17" max="17" width="9" bestFit="1" customWidth="1"/>
    <col min="18" max="18" width="12" bestFit="1" customWidth="1"/>
    <col min="19" max="19" width="9" bestFit="1" customWidth="1"/>
    <col min="20" max="20" width="12" bestFit="1" customWidth="1"/>
    <col min="21" max="21" width="10" bestFit="1" customWidth="1"/>
    <col min="22" max="22" width="12" bestFit="1" customWidth="1"/>
    <col min="23" max="23" width="10" bestFit="1" customWidth="1"/>
    <col min="24" max="26" width="11" bestFit="1" customWidth="1"/>
    <col min="27" max="27" width="9" bestFit="1" customWidth="1"/>
    <col min="28" max="28" width="10" bestFit="1" customWidth="1"/>
    <col min="29" max="29" width="9" bestFit="1" customWidth="1"/>
    <col min="30" max="30" width="12" bestFit="1" customWidth="1"/>
    <col min="31" max="32" width="11" bestFit="1" customWidth="1"/>
    <col min="33" max="33" width="10" bestFit="1" customWidth="1"/>
    <col min="34" max="34" width="12" bestFit="1" customWidth="1"/>
    <col min="35" max="35" width="9" bestFit="1" customWidth="1"/>
    <col min="36" max="36" width="8.109375" bestFit="1" customWidth="1"/>
    <col min="37" max="37" width="10" bestFit="1" customWidth="1"/>
    <col min="38" max="39" width="12" bestFit="1" customWidth="1"/>
    <col min="40" max="40" width="11" bestFit="1" customWidth="1"/>
    <col min="41" max="41" width="10" bestFit="1" customWidth="1"/>
    <col min="42" max="42" width="9" bestFit="1" customWidth="1"/>
    <col min="43" max="43" width="11" bestFit="1" customWidth="1"/>
    <col min="44" max="44" width="12" bestFit="1" customWidth="1"/>
    <col min="45" max="45" width="9" bestFit="1" customWidth="1"/>
    <col min="46" max="46" width="12" bestFit="1" customWidth="1"/>
    <col min="47" max="47" width="10" bestFit="1" customWidth="1"/>
    <col min="48" max="48" width="9" bestFit="1" customWidth="1"/>
    <col min="49" max="49" width="12" bestFit="1" customWidth="1"/>
    <col min="50" max="50" width="9" bestFit="1" customWidth="1"/>
    <col min="51" max="51" width="11" bestFit="1" customWidth="1"/>
    <col min="52" max="53" width="10" bestFit="1" customWidth="1"/>
    <col min="54" max="55" width="11" bestFit="1" customWidth="1"/>
    <col min="56" max="57" width="10" bestFit="1" customWidth="1"/>
    <col min="58" max="59" width="12" bestFit="1" customWidth="1"/>
    <col min="60" max="63" width="10" bestFit="1" customWidth="1"/>
    <col min="64" max="64" width="12" bestFit="1" customWidth="1"/>
    <col min="65" max="65" width="9" bestFit="1" customWidth="1"/>
    <col min="66" max="66" width="11" bestFit="1" customWidth="1"/>
    <col min="67" max="67" width="9" bestFit="1" customWidth="1"/>
    <col min="68" max="68" width="11" bestFit="1" customWidth="1"/>
    <col min="69" max="69" width="8.109375" bestFit="1" customWidth="1"/>
    <col min="70" max="70" width="11" bestFit="1" customWidth="1"/>
    <col min="71" max="71" width="10" bestFit="1" customWidth="1"/>
    <col min="72" max="72" width="12" bestFit="1" customWidth="1"/>
    <col min="73" max="73" width="9" bestFit="1" customWidth="1"/>
    <col min="74" max="74" width="10" bestFit="1" customWidth="1"/>
    <col min="75" max="75" width="11" bestFit="1" customWidth="1"/>
    <col min="76" max="76" width="10" bestFit="1" customWidth="1"/>
    <col min="77" max="77" width="12" bestFit="1" customWidth="1"/>
    <col min="78" max="78" width="10" bestFit="1" customWidth="1"/>
    <col min="79" max="79" width="11" bestFit="1" customWidth="1"/>
    <col min="80" max="80" width="9" bestFit="1" customWidth="1"/>
    <col min="81" max="81" width="11" bestFit="1" customWidth="1"/>
    <col min="82" max="82" width="10" bestFit="1" customWidth="1"/>
    <col min="83" max="83" width="9" bestFit="1" customWidth="1"/>
    <col min="84" max="84" width="12" bestFit="1" customWidth="1"/>
    <col min="85" max="85" width="11" bestFit="1" customWidth="1"/>
    <col min="86" max="87" width="12" bestFit="1" customWidth="1"/>
    <col min="88" max="89" width="10" bestFit="1" customWidth="1"/>
    <col min="90" max="90" width="9" bestFit="1" customWidth="1"/>
    <col min="91" max="91" width="12" bestFit="1" customWidth="1"/>
    <col min="92" max="93" width="10" bestFit="1" customWidth="1"/>
    <col min="94" max="95" width="8.109375" bestFit="1" customWidth="1"/>
    <col min="96" max="96" width="10" bestFit="1" customWidth="1"/>
    <col min="97" max="99" width="9" bestFit="1" customWidth="1"/>
    <col min="100" max="100" width="10" bestFit="1" customWidth="1"/>
    <col min="101" max="101" width="8.109375" bestFit="1" customWidth="1"/>
    <col min="102" max="102" width="11" bestFit="1" customWidth="1"/>
    <col min="103" max="103" width="9" bestFit="1" customWidth="1"/>
    <col min="104" max="104" width="12" bestFit="1" customWidth="1"/>
    <col min="105" max="105" width="9" bestFit="1" customWidth="1"/>
    <col min="106" max="106" width="11" bestFit="1" customWidth="1"/>
    <col min="107" max="107" width="8.109375" bestFit="1" customWidth="1"/>
    <col min="108" max="109" width="9" bestFit="1" customWidth="1"/>
    <col min="110" max="110" width="12" bestFit="1" customWidth="1"/>
    <col min="111" max="111" width="11" bestFit="1" customWidth="1"/>
    <col min="112" max="113" width="12" bestFit="1" customWidth="1"/>
    <col min="114" max="114" width="11" bestFit="1" customWidth="1"/>
    <col min="115" max="115" width="8.109375" bestFit="1" customWidth="1"/>
    <col min="116" max="116" width="12" bestFit="1" customWidth="1"/>
    <col min="117" max="117" width="10" bestFit="1" customWidth="1"/>
    <col min="118" max="118" width="9" bestFit="1" customWidth="1"/>
    <col min="119" max="119" width="8.109375" bestFit="1" customWidth="1"/>
    <col min="120" max="120" width="12" bestFit="1" customWidth="1"/>
    <col min="121" max="121" width="10" bestFit="1" customWidth="1"/>
    <col min="122" max="122" width="9" bestFit="1" customWidth="1"/>
    <col min="123" max="123" width="12" bestFit="1" customWidth="1"/>
    <col min="124" max="125" width="10" bestFit="1" customWidth="1"/>
    <col min="126" max="126" width="12" bestFit="1" customWidth="1"/>
    <col min="127" max="128" width="10" bestFit="1" customWidth="1"/>
    <col min="129" max="129" width="12" bestFit="1" customWidth="1"/>
    <col min="130" max="130" width="11" bestFit="1" customWidth="1"/>
    <col min="131" max="131" width="9" bestFit="1" customWidth="1"/>
    <col min="132" max="132" width="11" bestFit="1" customWidth="1"/>
    <col min="133" max="135" width="10" bestFit="1" customWidth="1"/>
    <col min="136" max="136" width="11" bestFit="1" customWidth="1"/>
    <col min="137" max="137" width="9" bestFit="1" customWidth="1"/>
    <col min="138" max="138" width="11" bestFit="1" customWidth="1"/>
    <col min="139" max="140" width="10" bestFit="1" customWidth="1"/>
    <col min="141" max="141" width="8.109375" bestFit="1" customWidth="1"/>
    <col min="142" max="142" width="9" bestFit="1" customWidth="1"/>
    <col min="143" max="143" width="12" bestFit="1" customWidth="1"/>
    <col min="144" max="144" width="11" bestFit="1" customWidth="1"/>
    <col min="145" max="145" width="10" bestFit="1" customWidth="1"/>
    <col min="146" max="146" width="9" bestFit="1" customWidth="1"/>
    <col min="147" max="147" width="10" bestFit="1" customWidth="1"/>
    <col min="148" max="149" width="11" bestFit="1" customWidth="1"/>
    <col min="150" max="151" width="12" bestFit="1" customWidth="1"/>
    <col min="152" max="152" width="11" bestFit="1" customWidth="1"/>
    <col min="153" max="153" width="10" bestFit="1" customWidth="1"/>
    <col min="154" max="154" width="8.109375" bestFit="1" customWidth="1"/>
    <col min="155" max="155" width="9" bestFit="1" customWidth="1"/>
    <col min="156" max="156" width="10" bestFit="1" customWidth="1"/>
    <col min="157" max="157" width="11" bestFit="1" customWidth="1"/>
    <col min="158" max="158" width="10" bestFit="1" customWidth="1"/>
    <col min="159" max="159" width="9" bestFit="1" customWidth="1"/>
    <col min="160" max="161" width="11" bestFit="1" customWidth="1"/>
    <col min="162" max="163" width="9" bestFit="1" customWidth="1"/>
    <col min="164" max="164" width="12" bestFit="1" customWidth="1"/>
    <col min="165" max="166" width="10" bestFit="1" customWidth="1"/>
    <col min="167" max="167" width="11" bestFit="1" customWidth="1"/>
    <col min="168" max="168" width="9" bestFit="1" customWidth="1"/>
    <col min="169" max="169" width="11" bestFit="1" customWidth="1"/>
    <col min="170" max="170" width="10" bestFit="1" customWidth="1"/>
    <col min="171" max="171" width="8.109375" bestFit="1" customWidth="1"/>
    <col min="172" max="172" width="10" bestFit="1" customWidth="1"/>
    <col min="173" max="173" width="9" bestFit="1" customWidth="1"/>
    <col min="174" max="174" width="10" bestFit="1" customWidth="1"/>
    <col min="175" max="175" width="11" bestFit="1" customWidth="1"/>
    <col min="176" max="176" width="12" bestFit="1" customWidth="1"/>
    <col min="177" max="177" width="10" bestFit="1" customWidth="1"/>
    <col min="178" max="179" width="11" bestFit="1" customWidth="1"/>
    <col min="180" max="180" width="9" bestFit="1" customWidth="1"/>
    <col min="181" max="181" width="12" bestFit="1" customWidth="1"/>
    <col min="182" max="182" width="11" bestFit="1" customWidth="1"/>
    <col min="183" max="183" width="10" bestFit="1" customWidth="1"/>
    <col min="184" max="184" width="11" bestFit="1" customWidth="1"/>
    <col min="185" max="185" width="12" bestFit="1" customWidth="1"/>
    <col min="186" max="187" width="11" bestFit="1" customWidth="1"/>
    <col min="188" max="188" width="10" bestFit="1" customWidth="1"/>
    <col min="189" max="189" width="9" bestFit="1" customWidth="1"/>
    <col min="190" max="190" width="12" bestFit="1" customWidth="1"/>
    <col min="191" max="191" width="9" bestFit="1" customWidth="1"/>
    <col min="192" max="192" width="10" bestFit="1" customWidth="1"/>
    <col min="193" max="193" width="11" bestFit="1" customWidth="1"/>
    <col min="194" max="194" width="8.109375" bestFit="1" customWidth="1"/>
    <col min="195" max="196" width="9" bestFit="1" customWidth="1"/>
    <col min="197" max="197" width="8.109375" bestFit="1" customWidth="1"/>
    <col min="198" max="198" width="12" bestFit="1" customWidth="1"/>
    <col min="199" max="200" width="10" bestFit="1" customWidth="1"/>
    <col min="201" max="201" width="9" bestFit="1" customWidth="1"/>
    <col min="202" max="202" width="11" bestFit="1" customWidth="1"/>
    <col min="203" max="203" width="10" bestFit="1" customWidth="1"/>
    <col min="204" max="204" width="12" bestFit="1" customWidth="1"/>
    <col min="205" max="205" width="10" bestFit="1" customWidth="1"/>
    <col min="206" max="206" width="8.109375" bestFit="1" customWidth="1"/>
    <col min="207" max="207" width="9" bestFit="1" customWidth="1"/>
    <col min="208" max="208" width="12" bestFit="1" customWidth="1"/>
    <col min="209" max="210" width="9" bestFit="1" customWidth="1"/>
    <col min="211" max="211" width="10" bestFit="1" customWidth="1"/>
    <col min="212" max="212" width="11" bestFit="1" customWidth="1"/>
    <col min="213" max="213" width="10" bestFit="1" customWidth="1"/>
    <col min="214" max="214" width="12" bestFit="1" customWidth="1"/>
    <col min="215" max="217" width="10" bestFit="1" customWidth="1"/>
    <col min="218" max="218" width="8.109375" bestFit="1" customWidth="1"/>
    <col min="219" max="219" width="11" bestFit="1" customWidth="1"/>
    <col min="220" max="220" width="10" bestFit="1" customWidth="1"/>
    <col min="221" max="221" width="12" bestFit="1" customWidth="1"/>
    <col min="222" max="222" width="9" bestFit="1" customWidth="1"/>
    <col min="223" max="223" width="11" bestFit="1" customWidth="1"/>
    <col min="224" max="225" width="12" bestFit="1" customWidth="1"/>
    <col min="226" max="226" width="11" bestFit="1" customWidth="1"/>
    <col min="227" max="227" width="12" bestFit="1" customWidth="1"/>
    <col min="228" max="228" width="8.109375" bestFit="1" customWidth="1"/>
    <col min="229" max="229" width="9" bestFit="1" customWidth="1"/>
    <col min="230" max="230" width="12" bestFit="1" customWidth="1"/>
    <col min="231" max="232" width="10" bestFit="1" customWidth="1"/>
    <col min="233" max="233" width="12" bestFit="1" customWidth="1"/>
    <col min="234" max="234" width="9" bestFit="1" customWidth="1"/>
    <col min="235" max="235" width="12" bestFit="1" customWidth="1"/>
    <col min="236" max="237" width="9" bestFit="1" customWidth="1"/>
    <col min="238" max="238" width="10" bestFit="1" customWidth="1"/>
    <col min="239" max="240" width="12" bestFit="1" customWidth="1"/>
    <col min="241" max="241" width="9" bestFit="1" customWidth="1"/>
    <col min="242" max="243" width="10" bestFit="1" customWidth="1"/>
    <col min="244" max="245" width="12" bestFit="1" customWidth="1"/>
    <col min="246" max="246" width="11" bestFit="1" customWidth="1"/>
    <col min="247" max="247" width="10" bestFit="1" customWidth="1"/>
    <col min="248" max="248" width="8.109375" bestFit="1" customWidth="1"/>
    <col min="249" max="249" width="11" bestFit="1" customWidth="1"/>
    <col min="250" max="250" width="10" bestFit="1" customWidth="1"/>
    <col min="251" max="251" width="11" bestFit="1" customWidth="1"/>
    <col min="252" max="252" width="9" bestFit="1" customWidth="1"/>
    <col min="253" max="254" width="12" bestFit="1" customWidth="1"/>
    <col min="255" max="255" width="11" bestFit="1" customWidth="1"/>
    <col min="256" max="256" width="12" bestFit="1" customWidth="1"/>
    <col min="257" max="257" width="10" bestFit="1" customWidth="1"/>
    <col min="258" max="259" width="12" bestFit="1" customWidth="1"/>
    <col min="260" max="260" width="11" bestFit="1" customWidth="1"/>
    <col min="261" max="261" width="10" bestFit="1" customWidth="1"/>
    <col min="262" max="263" width="11" bestFit="1" customWidth="1"/>
    <col min="264" max="264" width="8.109375" bestFit="1" customWidth="1"/>
    <col min="265" max="265" width="9" bestFit="1" customWidth="1"/>
    <col min="266" max="267" width="11" bestFit="1" customWidth="1"/>
    <col min="268" max="268" width="9" bestFit="1" customWidth="1"/>
    <col min="269" max="269" width="12" bestFit="1" customWidth="1"/>
    <col min="270" max="271" width="11" bestFit="1" customWidth="1"/>
    <col min="272" max="272" width="12" bestFit="1" customWidth="1"/>
    <col min="273" max="274" width="10" bestFit="1" customWidth="1"/>
    <col min="275" max="275" width="9" bestFit="1" customWidth="1"/>
    <col min="276" max="276" width="10" bestFit="1" customWidth="1"/>
    <col min="277" max="278" width="11" bestFit="1" customWidth="1"/>
    <col min="279" max="280" width="10" bestFit="1" customWidth="1"/>
    <col min="281" max="281" width="12" bestFit="1" customWidth="1"/>
    <col min="282" max="282" width="8.109375" bestFit="1" customWidth="1"/>
    <col min="283" max="283" width="12" bestFit="1" customWidth="1"/>
    <col min="284" max="284" width="8.109375" bestFit="1" customWidth="1"/>
    <col min="285" max="285" width="9" bestFit="1" customWidth="1"/>
    <col min="286" max="286" width="8.109375" bestFit="1" customWidth="1"/>
    <col min="287" max="288" width="10" bestFit="1" customWidth="1"/>
    <col min="289" max="289" width="8.109375" bestFit="1" customWidth="1"/>
    <col min="290" max="290" width="9" bestFit="1" customWidth="1"/>
    <col min="291" max="293" width="12" bestFit="1" customWidth="1"/>
    <col min="294" max="294" width="8.109375" bestFit="1" customWidth="1"/>
    <col min="295" max="295" width="11" bestFit="1" customWidth="1"/>
    <col min="296" max="296" width="10" bestFit="1" customWidth="1"/>
    <col min="297" max="298" width="9" bestFit="1" customWidth="1"/>
    <col min="299" max="300" width="11" bestFit="1" customWidth="1"/>
    <col min="301" max="301" width="12" bestFit="1" customWidth="1"/>
    <col min="302" max="302" width="11" bestFit="1" customWidth="1"/>
    <col min="303" max="303" width="12" bestFit="1" customWidth="1"/>
    <col min="304" max="304" width="9" bestFit="1" customWidth="1"/>
    <col min="305" max="305" width="10" bestFit="1" customWidth="1"/>
    <col min="306" max="306" width="11" bestFit="1" customWidth="1"/>
    <col min="307" max="307" width="12" bestFit="1" customWidth="1"/>
    <col min="308" max="309" width="9" bestFit="1" customWidth="1"/>
    <col min="310" max="310" width="12" bestFit="1" customWidth="1"/>
    <col min="311" max="311" width="9" bestFit="1" customWidth="1"/>
    <col min="312" max="312" width="10" bestFit="1" customWidth="1"/>
    <col min="313" max="313" width="8.109375" bestFit="1" customWidth="1"/>
    <col min="314" max="314" width="9" bestFit="1" customWidth="1"/>
    <col min="315" max="316" width="12" bestFit="1" customWidth="1"/>
    <col min="317" max="317" width="10" bestFit="1" customWidth="1"/>
    <col min="318" max="319" width="11" bestFit="1" customWidth="1"/>
    <col min="320" max="320" width="12" bestFit="1" customWidth="1"/>
    <col min="321" max="321" width="11" bestFit="1" customWidth="1"/>
    <col min="322" max="322" width="8.109375" bestFit="1" customWidth="1"/>
    <col min="323" max="323" width="11" bestFit="1" customWidth="1"/>
    <col min="324" max="324" width="10" bestFit="1" customWidth="1"/>
    <col min="325" max="325" width="11" bestFit="1" customWidth="1"/>
    <col min="326" max="326" width="10" bestFit="1" customWidth="1"/>
    <col min="327" max="327" width="9" bestFit="1" customWidth="1"/>
    <col min="328" max="329" width="10" bestFit="1" customWidth="1"/>
    <col min="330" max="331" width="11" bestFit="1" customWidth="1"/>
    <col min="332" max="332" width="10" bestFit="1" customWidth="1"/>
    <col min="333" max="333" width="8.109375" bestFit="1" customWidth="1"/>
    <col min="334" max="335" width="12" bestFit="1" customWidth="1"/>
    <col min="336" max="336" width="10" bestFit="1" customWidth="1"/>
    <col min="337" max="337" width="12" bestFit="1" customWidth="1"/>
    <col min="338" max="338" width="10" bestFit="1" customWidth="1"/>
    <col min="339" max="339" width="9" bestFit="1" customWidth="1"/>
    <col min="340" max="340" width="12" bestFit="1" customWidth="1"/>
    <col min="341" max="342" width="11" bestFit="1" customWidth="1"/>
    <col min="343" max="343" width="10" bestFit="1" customWidth="1"/>
    <col min="344" max="344" width="12" bestFit="1" customWidth="1"/>
    <col min="345" max="345" width="11" bestFit="1" customWidth="1"/>
    <col min="346" max="346" width="9" bestFit="1" customWidth="1"/>
    <col min="347" max="347" width="12" bestFit="1" customWidth="1"/>
    <col min="348" max="348" width="11" bestFit="1" customWidth="1"/>
    <col min="349" max="351" width="9" bestFit="1" customWidth="1"/>
    <col min="352" max="352" width="8.109375" bestFit="1" customWidth="1"/>
    <col min="353" max="353" width="11" bestFit="1" customWidth="1"/>
    <col min="354" max="354" width="10" bestFit="1" customWidth="1"/>
    <col min="355" max="355" width="12" bestFit="1" customWidth="1"/>
    <col min="356" max="357" width="11" bestFit="1" customWidth="1"/>
    <col min="358" max="358" width="10" bestFit="1" customWidth="1"/>
    <col min="359" max="359" width="12" bestFit="1" customWidth="1"/>
    <col min="360" max="360" width="8.109375" bestFit="1" customWidth="1"/>
    <col min="361" max="361" width="9" bestFit="1" customWidth="1"/>
    <col min="362" max="362" width="10" bestFit="1" customWidth="1"/>
    <col min="363" max="363" width="9" bestFit="1" customWidth="1"/>
    <col min="364" max="364" width="10" bestFit="1" customWidth="1"/>
    <col min="365" max="366" width="12" bestFit="1" customWidth="1"/>
    <col min="367" max="367" width="10" bestFit="1" customWidth="1"/>
    <col min="368" max="368" width="12" bestFit="1" customWidth="1"/>
    <col min="369" max="369" width="11" bestFit="1" customWidth="1"/>
    <col min="370" max="370" width="10" bestFit="1" customWidth="1"/>
    <col min="371" max="371" width="8.109375" bestFit="1" customWidth="1"/>
    <col min="372" max="373" width="11" bestFit="1" customWidth="1"/>
    <col min="374" max="375" width="12" bestFit="1" customWidth="1"/>
    <col min="376" max="376" width="9" bestFit="1" customWidth="1"/>
    <col min="377" max="377" width="12" bestFit="1" customWidth="1"/>
    <col min="378" max="379" width="10" bestFit="1" customWidth="1"/>
    <col min="380" max="380" width="12" bestFit="1" customWidth="1"/>
    <col min="381" max="381" width="11" bestFit="1" customWidth="1"/>
    <col min="382" max="383" width="12" bestFit="1" customWidth="1"/>
    <col min="384" max="384" width="9" bestFit="1" customWidth="1"/>
    <col min="385" max="385" width="10" bestFit="1" customWidth="1"/>
    <col min="386" max="386" width="11" bestFit="1" customWidth="1"/>
    <col min="387" max="387" width="10" bestFit="1" customWidth="1"/>
    <col min="388" max="388" width="11" bestFit="1" customWidth="1"/>
    <col min="389" max="389" width="9" bestFit="1" customWidth="1"/>
    <col min="390" max="390" width="10" bestFit="1" customWidth="1"/>
    <col min="391" max="391" width="9" bestFit="1" customWidth="1"/>
    <col min="392" max="392" width="11" bestFit="1" customWidth="1"/>
    <col min="393" max="393" width="10" bestFit="1" customWidth="1"/>
    <col min="394" max="394" width="11" bestFit="1" customWidth="1"/>
    <col min="395" max="395" width="12" bestFit="1" customWidth="1"/>
    <col min="396" max="396" width="10" bestFit="1" customWidth="1"/>
    <col min="397" max="397" width="12" bestFit="1" customWidth="1"/>
    <col min="398" max="399" width="10" bestFit="1" customWidth="1"/>
    <col min="400" max="401" width="9" bestFit="1" customWidth="1"/>
    <col min="402" max="402" width="10" bestFit="1" customWidth="1"/>
    <col min="403" max="403" width="11" bestFit="1" customWidth="1"/>
    <col min="404" max="404" width="12" bestFit="1" customWidth="1"/>
    <col min="405" max="406" width="10" bestFit="1" customWidth="1"/>
    <col min="407" max="407" width="8.109375" bestFit="1" customWidth="1"/>
    <col min="408" max="409" width="12" bestFit="1" customWidth="1"/>
    <col min="410" max="411" width="9" bestFit="1" customWidth="1"/>
    <col min="412" max="412" width="8.109375" bestFit="1" customWidth="1"/>
    <col min="413" max="413" width="10" bestFit="1" customWidth="1"/>
    <col min="414" max="414" width="12" bestFit="1" customWidth="1"/>
    <col min="415" max="415" width="11" bestFit="1" customWidth="1"/>
    <col min="416" max="416" width="10" bestFit="1" customWidth="1"/>
    <col min="417" max="418" width="11" bestFit="1" customWidth="1"/>
    <col min="419" max="419" width="12" bestFit="1" customWidth="1"/>
    <col min="420" max="420" width="11" bestFit="1" customWidth="1"/>
    <col min="421" max="421" width="12" bestFit="1" customWidth="1"/>
    <col min="422" max="422" width="11" bestFit="1" customWidth="1"/>
    <col min="423" max="424" width="12" bestFit="1" customWidth="1"/>
    <col min="425" max="425" width="8.109375" bestFit="1" customWidth="1"/>
    <col min="426" max="426" width="11" bestFit="1" customWidth="1"/>
    <col min="427" max="427" width="12" bestFit="1" customWidth="1"/>
    <col min="428" max="430" width="11" bestFit="1" customWidth="1"/>
    <col min="431" max="433" width="10" bestFit="1" customWidth="1"/>
    <col min="434" max="436" width="11" bestFit="1" customWidth="1"/>
    <col min="437" max="437" width="9" bestFit="1" customWidth="1"/>
    <col min="438" max="438" width="10" bestFit="1" customWidth="1"/>
    <col min="439" max="439" width="9" bestFit="1" customWidth="1"/>
    <col min="440" max="440" width="8.109375" bestFit="1" customWidth="1"/>
    <col min="441" max="441" width="12" bestFit="1" customWidth="1"/>
    <col min="442" max="442" width="9" bestFit="1" customWidth="1"/>
    <col min="443" max="444" width="10" bestFit="1" customWidth="1"/>
    <col min="445" max="445" width="11" bestFit="1" customWidth="1"/>
    <col min="446" max="446" width="9" bestFit="1" customWidth="1"/>
    <col min="447" max="447" width="12" bestFit="1" customWidth="1"/>
    <col min="448" max="448" width="11" bestFit="1" customWidth="1"/>
    <col min="449" max="449" width="9" bestFit="1" customWidth="1"/>
    <col min="450" max="450" width="12" bestFit="1" customWidth="1"/>
    <col min="451" max="451" width="10" bestFit="1" customWidth="1"/>
    <col min="452" max="452" width="8.109375" bestFit="1" customWidth="1"/>
    <col min="453" max="454" width="12" bestFit="1" customWidth="1"/>
    <col min="455" max="455" width="11" bestFit="1" customWidth="1"/>
    <col min="456" max="457" width="12" bestFit="1" customWidth="1"/>
    <col min="458" max="458" width="10" bestFit="1" customWidth="1"/>
    <col min="459" max="459" width="11" bestFit="1" customWidth="1"/>
    <col min="460" max="460" width="9" bestFit="1" customWidth="1"/>
    <col min="461" max="461" width="11" bestFit="1" customWidth="1"/>
    <col min="462" max="462" width="9" bestFit="1" customWidth="1"/>
    <col min="463" max="464" width="8.109375" bestFit="1" customWidth="1"/>
    <col min="465" max="466" width="12" bestFit="1" customWidth="1"/>
    <col min="467" max="467" width="8.109375" bestFit="1" customWidth="1"/>
    <col min="468" max="468" width="10" bestFit="1" customWidth="1"/>
    <col min="469" max="469" width="9" bestFit="1" customWidth="1"/>
    <col min="470" max="471" width="8.109375" bestFit="1" customWidth="1"/>
    <col min="472" max="473" width="9" bestFit="1" customWidth="1"/>
    <col min="474" max="474" width="12" bestFit="1" customWidth="1"/>
    <col min="475" max="475" width="8.109375" bestFit="1" customWidth="1"/>
    <col min="476" max="476" width="9" bestFit="1" customWidth="1"/>
    <col min="477" max="477" width="12" bestFit="1" customWidth="1"/>
    <col min="478" max="478" width="11" bestFit="1" customWidth="1"/>
    <col min="479" max="480" width="9" bestFit="1" customWidth="1"/>
    <col min="481" max="481" width="10" bestFit="1" customWidth="1"/>
    <col min="482" max="482" width="11" bestFit="1" customWidth="1"/>
    <col min="483" max="483" width="10" bestFit="1" customWidth="1"/>
    <col min="484" max="484" width="11" bestFit="1" customWidth="1"/>
    <col min="485" max="485" width="12" bestFit="1" customWidth="1"/>
    <col min="486" max="487" width="9" bestFit="1" customWidth="1"/>
    <col min="488" max="490" width="10" bestFit="1" customWidth="1"/>
    <col min="491" max="491" width="12" bestFit="1" customWidth="1"/>
    <col min="492" max="492" width="10" bestFit="1" customWidth="1"/>
    <col min="493" max="495" width="9" bestFit="1" customWidth="1"/>
    <col min="496" max="496" width="11" bestFit="1" customWidth="1"/>
    <col min="497" max="497" width="10" bestFit="1" customWidth="1"/>
    <col min="498" max="498" width="11" bestFit="1" customWidth="1"/>
    <col min="499" max="499" width="10" bestFit="1" customWidth="1"/>
    <col min="500" max="501" width="11" bestFit="1" customWidth="1"/>
    <col min="502" max="502" width="9" bestFit="1" customWidth="1"/>
    <col min="503" max="503" width="12" bestFit="1" customWidth="1"/>
    <col min="504" max="504" width="11" bestFit="1" customWidth="1"/>
    <col min="505" max="505" width="8.109375" bestFit="1" customWidth="1"/>
    <col min="506" max="507" width="10" bestFit="1" customWidth="1"/>
    <col min="508" max="508" width="12" bestFit="1" customWidth="1"/>
    <col min="509" max="509" width="10" bestFit="1" customWidth="1"/>
    <col min="510" max="510" width="11" bestFit="1" customWidth="1"/>
    <col min="511" max="511" width="9" bestFit="1" customWidth="1"/>
    <col min="512" max="512" width="11" bestFit="1" customWidth="1"/>
    <col min="513" max="514" width="9" bestFit="1" customWidth="1"/>
    <col min="515" max="515" width="10" bestFit="1" customWidth="1"/>
    <col min="516" max="516" width="12" bestFit="1" customWidth="1"/>
    <col min="517" max="517" width="11" bestFit="1" customWidth="1"/>
    <col min="518" max="518" width="9" bestFit="1" customWidth="1"/>
    <col min="519" max="519" width="8.109375" bestFit="1" customWidth="1"/>
    <col min="520" max="520" width="10" bestFit="1" customWidth="1"/>
    <col min="521" max="523" width="9" bestFit="1" customWidth="1"/>
    <col min="524" max="525" width="12" bestFit="1" customWidth="1"/>
    <col min="526" max="526" width="8.109375" bestFit="1" customWidth="1"/>
    <col min="527" max="530" width="9" bestFit="1" customWidth="1"/>
    <col min="531" max="531" width="10" bestFit="1" customWidth="1"/>
    <col min="532" max="532" width="9" bestFit="1" customWidth="1"/>
    <col min="533" max="533" width="11" bestFit="1" customWidth="1"/>
    <col min="534" max="535" width="10" bestFit="1" customWidth="1"/>
    <col min="536" max="536" width="12" bestFit="1" customWidth="1"/>
    <col min="537" max="537" width="8.109375" bestFit="1" customWidth="1"/>
    <col min="538" max="538" width="12" bestFit="1" customWidth="1"/>
    <col min="539" max="539" width="11" bestFit="1" customWidth="1"/>
    <col min="540" max="540" width="10" bestFit="1" customWidth="1"/>
    <col min="541" max="541" width="8.109375" bestFit="1" customWidth="1"/>
    <col min="542" max="542" width="12" bestFit="1" customWidth="1"/>
    <col min="543" max="544" width="9" bestFit="1" customWidth="1"/>
    <col min="545" max="545" width="10" bestFit="1" customWidth="1"/>
    <col min="546" max="546" width="9" bestFit="1" customWidth="1"/>
    <col min="547" max="547" width="10" bestFit="1" customWidth="1"/>
    <col min="548" max="549" width="9" bestFit="1" customWidth="1"/>
    <col min="550" max="550" width="10" bestFit="1" customWidth="1"/>
    <col min="551" max="551" width="11" bestFit="1" customWidth="1"/>
    <col min="552" max="552" width="10" bestFit="1" customWidth="1"/>
    <col min="553" max="553" width="11" bestFit="1" customWidth="1"/>
    <col min="554" max="554" width="10" bestFit="1" customWidth="1"/>
    <col min="555" max="555" width="9" bestFit="1" customWidth="1"/>
    <col min="556" max="556" width="12" bestFit="1" customWidth="1"/>
    <col min="557" max="559" width="11" bestFit="1" customWidth="1"/>
    <col min="560" max="560" width="12" bestFit="1" customWidth="1"/>
    <col min="561" max="561" width="9" bestFit="1" customWidth="1"/>
    <col min="562" max="562" width="10" bestFit="1" customWidth="1"/>
    <col min="563" max="563" width="12" bestFit="1" customWidth="1"/>
    <col min="564" max="564" width="11" bestFit="1" customWidth="1"/>
    <col min="565" max="565" width="10" bestFit="1" customWidth="1"/>
    <col min="566" max="568" width="11" bestFit="1" customWidth="1"/>
    <col min="569" max="572" width="10" bestFit="1" customWidth="1"/>
    <col min="573" max="574" width="8.109375" bestFit="1" customWidth="1"/>
    <col min="575" max="575" width="9" bestFit="1" customWidth="1"/>
    <col min="576" max="576" width="12" bestFit="1" customWidth="1"/>
    <col min="577" max="577" width="10" bestFit="1" customWidth="1"/>
    <col min="578" max="578" width="11" bestFit="1" customWidth="1"/>
    <col min="579" max="581" width="10" bestFit="1" customWidth="1"/>
    <col min="582" max="582" width="12" bestFit="1" customWidth="1"/>
    <col min="583" max="584" width="8.109375" bestFit="1" customWidth="1"/>
    <col min="585" max="586" width="11" bestFit="1" customWidth="1"/>
    <col min="587" max="588" width="10" bestFit="1" customWidth="1"/>
    <col min="589" max="589" width="11" bestFit="1" customWidth="1"/>
    <col min="590" max="591" width="10" bestFit="1" customWidth="1"/>
    <col min="592" max="592" width="11" bestFit="1" customWidth="1"/>
    <col min="593" max="593" width="9" bestFit="1" customWidth="1"/>
    <col min="594" max="594" width="12" bestFit="1" customWidth="1"/>
    <col min="595" max="596" width="11" bestFit="1" customWidth="1"/>
    <col min="597" max="598" width="9" bestFit="1" customWidth="1"/>
    <col min="599" max="601" width="12" bestFit="1" customWidth="1"/>
    <col min="602" max="602" width="11" bestFit="1" customWidth="1"/>
    <col min="603" max="604" width="12" bestFit="1" customWidth="1"/>
    <col min="605" max="605" width="11" bestFit="1" customWidth="1"/>
    <col min="606" max="606" width="8.109375" bestFit="1" customWidth="1"/>
    <col min="607" max="607" width="11" bestFit="1" customWidth="1"/>
    <col min="608" max="608" width="9" bestFit="1" customWidth="1"/>
    <col min="609" max="609" width="12" bestFit="1" customWidth="1"/>
    <col min="610" max="610" width="9" bestFit="1" customWidth="1"/>
    <col min="611" max="611" width="8.109375" bestFit="1" customWidth="1"/>
    <col min="612" max="612" width="11" bestFit="1" customWidth="1"/>
    <col min="613" max="613" width="8.109375" bestFit="1" customWidth="1"/>
    <col min="614" max="614" width="11" bestFit="1" customWidth="1"/>
    <col min="615" max="615" width="10" bestFit="1" customWidth="1"/>
    <col min="616" max="617" width="9" bestFit="1" customWidth="1"/>
    <col min="618" max="618" width="10" bestFit="1" customWidth="1"/>
    <col min="619" max="620" width="9" bestFit="1" customWidth="1"/>
    <col min="621" max="621" width="11" bestFit="1" customWidth="1"/>
    <col min="622" max="622" width="9" bestFit="1" customWidth="1"/>
    <col min="623" max="623" width="8.109375" bestFit="1" customWidth="1"/>
    <col min="624" max="624" width="11" bestFit="1" customWidth="1"/>
    <col min="625" max="625" width="9" bestFit="1" customWidth="1"/>
    <col min="626" max="631" width="10" bestFit="1" customWidth="1"/>
    <col min="632" max="632" width="9" bestFit="1" customWidth="1"/>
    <col min="633" max="633" width="10" bestFit="1" customWidth="1"/>
    <col min="634" max="634" width="11" bestFit="1" customWidth="1"/>
    <col min="635" max="636" width="8.109375" bestFit="1" customWidth="1"/>
    <col min="637" max="637" width="11" bestFit="1" customWidth="1"/>
    <col min="638" max="638" width="10" bestFit="1" customWidth="1"/>
    <col min="639" max="639" width="9" bestFit="1" customWidth="1"/>
    <col min="640" max="640" width="11" bestFit="1" customWidth="1"/>
    <col min="641" max="643" width="12" bestFit="1" customWidth="1"/>
    <col min="644" max="644" width="9" bestFit="1" customWidth="1"/>
    <col min="645" max="645" width="8.109375" bestFit="1" customWidth="1"/>
    <col min="646" max="646" width="12" bestFit="1" customWidth="1"/>
    <col min="647" max="647" width="9" bestFit="1" customWidth="1"/>
    <col min="648" max="648" width="10" bestFit="1" customWidth="1"/>
    <col min="649" max="649" width="9" bestFit="1" customWidth="1"/>
    <col min="650" max="650" width="10" bestFit="1" customWidth="1"/>
    <col min="651" max="651" width="9" bestFit="1" customWidth="1"/>
    <col min="652" max="652" width="10" bestFit="1" customWidth="1"/>
    <col min="653" max="653" width="8.109375" bestFit="1" customWidth="1"/>
    <col min="654" max="654" width="9" bestFit="1" customWidth="1"/>
    <col min="655" max="655" width="12" bestFit="1" customWidth="1"/>
    <col min="656" max="656" width="11" bestFit="1" customWidth="1"/>
    <col min="657" max="657" width="10" bestFit="1" customWidth="1"/>
    <col min="658" max="658" width="11" bestFit="1" customWidth="1"/>
    <col min="659" max="659" width="12" bestFit="1" customWidth="1"/>
    <col min="660" max="661" width="11" bestFit="1" customWidth="1"/>
    <col min="662" max="662" width="12" bestFit="1" customWidth="1"/>
    <col min="663" max="663" width="9" bestFit="1" customWidth="1"/>
    <col min="664" max="665" width="11" bestFit="1" customWidth="1"/>
    <col min="666" max="666" width="10" bestFit="1" customWidth="1"/>
    <col min="667" max="667" width="9" bestFit="1" customWidth="1"/>
    <col min="668" max="670" width="10" bestFit="1" customWidth="1"/>
    <col min="671" max="671" width="12" bestFit="1" customWidth="1"/>
    <col min="672" max="672" width="10" bestFit="1" customWidth="1"/>
    <col min="673" max="673" width="12" bestFit="1" customWidth="1"/>
    <col min="674" max="674" width="11" bestFit="1" customWidth="1"/>
    <col min="675" max="675" width="12" bestFit="1" customWidth="1"/>
    <col min="676" max="677" width="10" bestFit="1" customWidth="1"/>
    <col min="678" max="678" width="8.109375" bestFit="1" customWidth="1"/>
    <col min="679" max="679" width="11" bestFit="1" customWidth="1"/>
    <col min="680" max="680" width="9" bestFit="1" customWidth="1"/>
    <col min="681" max="681" width="12" bestFit="1" customWidth="1"/>
    <col min="682" max="684" width="11" bestFit="1" customWidth="1"/>
    <col min="685" max="685" width="12" bestFit="1" customWidth="1"/>
    <col min="686" max="686" width="10" bestFit="1" customWidth="1"/>
    <col min="687" max="687" width="12" bestFit="1" customWidth="1"/>
    <col min="688" max="688" width="10" bestFit="1" customWidth="1"/>
    <col min="689" max="689" width="12" bestFit="1" customWidth="1"/>
    <col min="690" max="690" width="10" bestFit="1" customWidth="1"/>
    <col min="691" max="691" width="9" bestFit="1" customWidth="1"/>
    <col min="692" max="692" width="10" bestFit="1" customWidth="1"/>
    <col min="693" max="693" width="9" bestFit="1" customWidth="1"/>
    <col min="694" max="695" width="12" bestFit="1" customWidth="1"/>
    <col min="696" max="696" width="9" bestFit="1" customWidth="1"/>
    <col min="697" max="697" width="11" bestFit="1" customWidth="1"/>
    <col min="698" max="698" width="9" bestFit="1" customWidth="1"/>
    <col min="699" max="699" width="10" bestFit="1" customWidth="1"/>
    <col min="700" max="700" width="12" bestFit="1" customWidth="1"/>
    <col min="701" max="701" width="10" bestFit="1" customWidth="1"/>
    <col min="702" max="702" width="11" bestFit="1" customWidth="1"/>
    <col min="703" max="703" width="9" bestFit="1" customWidth="1"/>
    <col min="704" max="705" width="11" bestFit="1" customWidth="1"/>
    <col min="706" max="706" width="10" bestFit="1" customWidth="1"/>
    <col min="707" max="707" width="12" bestFit="1" customWidth="1"/>
    <col min="708" max="708" width="10" bestFit="1" customWidth="1"/>
    <col min="709" max="709" width="8.109375" bestFit="1" customWidth="1"/>
    <col min="710" max="710" width="12" bestFit="1" customWidth="1"/>
    <col min="711" max="712" width="11" bestFit="1" customWidth="1"/>
    <col min="713" max="713" width="9" bestFit="1" customWidth="1"/>
    <col min="714" max="715" width="10" bestFit="1" customWidth="1"/>
    <col min="716" max="716" width="12" bestFit="1" customWidth="1"/>
    <col min="717" max="717" width="10" bestFit="1" customWidth="1"/>
    <col min="718" max="718" width="12" bestFit="1" customWidth="1"/>
    <col min="719" max="719" width="11" bestFit="1" customWidth="1"/>
    <col min="720" max="724" width="9" bestFit="1" customWidth="1"/>
    <col min="725" max="726" width="11" bestFit="1" customWidth="1"/>
    <col min="727" max="727" width="12" bestFit="1" customWidth="1"/>
    <col min="728" max="728" width="11" bestFit="1" customWidth="1"/>
    <col min="729" max="729" width="10" bestFit="1" customWidth="1"/>
    <col min="730" max="730" width="9" bestFit="1" customWidth="1"/>
    <col min="731" max="731" width="12" bestFit="1" customWidth="1"/>
    <col min="732" max="734" width="10" bestFit="1" customWidth="1"/>
    <col min="735" max="736" width="9" bestFit="1" customWidth="1"/>
    <col min="737" max="737" width="8.109375" bestFit="1" customWidth="1"/>
    <col min="738" max="738" width="10" bestFit="1" customWidth="1"/>
    <col min="739" max="739" width="12" bestFit="1" customWidth="1"/>
    <col min="740" max="740" width="8.109375" bestFit="1" customWidth="1"/>
    <col min="741" max="742" width="12" bestFit="1" customWidth="1"/>
    <col min="743" max="743" width="9" bestFit="1" customWidth="1"/>
    <col min="744" max="744" width="8.109375" bestFit="1" customWidth="1"/>
    <col min="745" max="745" width="11" bestFit="1" customWidth="1"/>
    <col min="746" max="746" width="9" bestFit="1" customWidth="1"/>
    <col min="747" max="747" width="8.109375" bestFit="1" customWidth="1"/>
    <col min="748" max="748" width="12" bestFit="1" customWidth="1"/>
    <col min="749" max="749" width="11" bestFit="1" customWidth="1"/>
    <col min="750" max="750" width="10" bestFit="1" customWidth="1"/>
    <col min="751" max="751" width="9" bestFit="1" customWidth="1"/>
    <col min="752" max="754" width="10" bestFit="1" customWidth="1"/>
    <col min="755" max="755" width="12" bestFit="1" customWidth="1"/>
    <col min="756" max="758" width="10" bestFit="1" customWidth="1"/>
    <col min="759" max="759" width="9" bestFit="1" customWidth="1"/>
    <col min="760" max="760" width="11" bestFit="1" customWidth="1"/>
    <col min="761" max="761" width="9" bestFit="1" customWidth="1"/>
    <col min="762" max="763" width="10" bestFit="1" customWidth="1"/>
    <col min="764" max="764" width="12" bestFit="1" customWidth="1"/>
    <col min="765" max="768" width="9" bestFit="1" customWidth="1"/>
    <col min="769" max="770" width="10" bestFit="1" customWidth="1"/>
    <col min="771" max="771" width="12" bestFit="1" customWidth="1"/>
    <col min="772" max="774" width="10" bestFit="1" customWidth="1"/>
    <col min="775" max="776" width="12" bestFit="1" customWidth="1"/>
    <col min="777" max="778" width="10" bestFit="1" customWidth="1"/>
    <col min="779" max="779" width="9" bestFit="1" customWidth="1"/>
    <col min="780" max="781" width="8.109375" bestFit="1" customWidth="1"/>
    <col min="782" max="782" width="10" bestFit="1" customWidth="1"/>
    <col min="783" max="783" width="8.109375" bestFit="1" customWidth="1"/>
    <col min="784" max="784" width="10" bestFit="1" customWidth="1"/>
    <col min="785" max="785" width="12" bestFit="1" customWidth="1"/>
    <col min="786" max="786" width="9" bestFit="1" customWidth="1"/>
    <col min="787" max="787" width="12" bestFit="1" customWidth="1"/>
    <col min="788" max="788" width="9" bestFit="1" customWidth="1"/>
    <col min="789" max="789" width="11" bestFit="1" customWidth="1"/>
    <col min="790" max="790" width="9" bestFit="1" customWidth="1"/>
    <col min="791" max="791" width="10" bestFit="1" customWidth="1"/>
    <col min="792" max="792" width="12" bestFit="1" customWidth="1"/>
    <col min="793" max="793" width="11" bestFit="1" customWidth="1"/>
    <col min="794" max="794" width="12" bestFit="1" customWidth="1"/>
    <col min="795" max="795" width="8.109375" bestFit="1" customWidth="1"/>
    <col min="796" max="796" width="12" bestFit="1" customWidth="1"/>
    <col min="797" max="797" width="10" bestFit="1" customWidth="1"/>
    <col min="798" max="798" width="8.109375" bestFit="1" customWidth="1"/>
    <col min="799" max="800" width="11" bestFit="1" customWidth="1"/>
    <col min="801" max="801" width="10" bestFit="1" customWidth="1"/>
    <col min="802" max="802" width="11" bestFit="1" customWidth="1"/>
    <col min="803" max="803" width="9" bestFit="1" customWidth="1"/>
    <col min="804" max="804" width="12" bestFit="1" customWidth="1"/>
    <col min="805" max="805" width="11" bestFit="1" customWidth="1"/>
    <col min="806" max="806" width="10" bestFit="1" customWidth="1"/>
    <col min="807" max="807" width="12" bestFit="1" customWidth="1"/>
    <col min="808" max="808" width="8.109375" bestFit="1" customWidth="1"/>
    <col min="809" max="809" width="12" bestFit="1" customWidth="1"/>
    <col min="810" max="810" width="11" bestFit="1" customWidth="1"/>
    <col min="811" max="811" width="10" bestFit="1" customWidth="1"/>
    <col min="812" max="812" width="9" bestFit="1" customWidth="1"/>
    <col min="813" max="813" width="8.109375" bestFit="1" customWidth="1"/>
    <col min="814" max="814" width="9" bestFit="1" customWidth="1"/>
    <col min="815" max="815" width="10" bestFit="1" customWidth="1"/>
    <col min="816" max="816" width="12" bestFit="1" customWidth="1"/>
    <col min="817" max="818" width="9" bestFit="1" customWidth="1"/>
    <col min="819" max="819" width="12" bestFit="1" customWidth="1"/>
    <col min="820" max="820" width="11" bestFit="1" customWidth="1"/>
    <col min="821" max="821" width="9" bestFit="1" customWidth="1"/>
    <col min="822" max="823" width="12" bestFit="1" customWidth="1"/>
    <col min="824" max="824" width="9" bestFit="1" customWidth="1"/>
    <col min="825" max="825" width="11" bestFit="1" customWidth="1"/>
    <col min="826" max="826" width="12" bestFit="1" customWidth="1"/>
    <col min="827" max="827" width="10" bestFit="1" customWidth="1"/>
    <col min="828" max="828" width="9" bestFit="1" customWidth="1"/>
    <col min="829" max="830" width="12" bestFit="1" customWidth="1"/>
    <col min="831" max="831" width="10" bestFit="1" customWidth="1"/>
    <col min="832" max="832" width="12" bestFit="1" customWidth="1"/>
    <col min="833" max="833" width="10" bestFit="1" customWidth="1"/>
    <col min="834" max="834" width="9" bestFit="1" customWidth="1"/>
    <col min="835" max="835" width="10" bestFit="1" customWidth="1"/>
    <col min="836" max="837" width="11" bestFit="1" customWidth="1"/>
    <col min="838" max="838" width="8.109375" bestFit="1" customWidth="1"/>
    <col min="839" max="839" width="9" bestFit="1" customWidth="1"/>
    <col min="840" max="840" width="11" bestFit="1" customWidth="1"/>
    <col min="841" max="842" width="12" bestFit="1" customWidth="1"/>
    <col min="843" max="843" width="11" bestFit="1" customWidth="1"/>
    <col min="844" max="844" width="12" bestFit="1" customWidth="1"/>
    <col min="845" max="845" width="9" bestFit="1" customWidth="1"/>
    <col min="846" max="848" width="12" bestFit="1" customWidth="1"/>
    <col min="849" max="850" width="10" bestFit="1" customWidth="1"/>
    <col min="851" max="851" width="8.109375" bestFit="1" customWidth="1"/>
    <col min="852" max="852" width="9" bestFit="1" customWidth="1"/>
    <col min="853" max="853" width="12" bestFit="1" customWidth="1"/>
    <col min="854" max="855" width="8.109375" bestFit="1" customWidth="1"/>
    <col min="856" max="856" width="11" bestFit="1" customWidth="1"/>
    <col min="857" max="857" width="10" bestFit="1" customWidth="1"/>
    <col min="858" max="858" width="9" bestFit="1" customWidth="1"/>
    <col min="859" max="860" width="11" bestFit="1" customWidth="1"/>
    <col min="861" max="861" width="9" bestFit="1" customWidth="1"/>
    <col min="862" max="863" width="12" bestFit="1" customWidth="1"/>
    <col min="864" max="864" width="9" bestFit="1" customWidth="1"/>
    <col min="865" max="868" width="10" bestFit="1" customWidth="1"/>
    <col min="869" max="869" width="12" bestFit="1" customWidth="1"/>
    <col min="870" max="870" width="10" bestFit="1" customWidth="1"/>
    <col min="871" max="871" width="12" bestFit="1" customWidth="1"/>
    <col min="872" max="872" width="10" bestFit="1" customWidth="1"/>
    <col min="873" max="873" width="11" bestFit="1" customWidth="1"/>
    <col min="874" max="874" width="12" bestFit="1" customWidth="1"/>
    <col min="875" max="875" width="9" bestFit="1" customWidth="1"/>
    <col min="876" max="876" width="11" bestFit="1" customWidth="1"/>
    <col min="877" max="877" width="10" bestFit="1" customWidth="1"/>
    <col min="878" max="878" width="9" bestFit="1" customWidth="1"/>
    <col min="879" max="880" width="11" bestFit="1" customWidth="1"/>
    <col min="881" max="881" width="12" bestFit="1" customWidth="1"/>
    <col min="882" max="882" width="11" bestFit="1" customWidth="1"/>
    <col min="883" max="883" width="8.109375" bestFit="1" customWidth="1"/>
    <col min="884" max="884" width="12" bestFit="1" customWidth="1"/>
    <col min="885" max="886" width="10" bestFit="1" customWidth="1"/>
    <col min="887" max="887" width="9" bestFit="1" customWidth="1"/>
    <col min="888" max="888" width="12" bestFit="1" customWidth="1"/>
    <col min="889" max="889" width="11" bestFit="1" customWidth="1"/>
    <col min="890" max="890" width="12" bestFit="1" customWidth="1"/>
    <col min="891" max="891" width="10" bestFit="1" customWidth="1"/>
    <col min="892" max="892" width="12" bestFit="1" customWidth="1"/>
    <col min="893" max="893" width="10" bestFit="1" customWidth="1"/>
    <col min="894" max="894" width="9" bestFit="1" customWidth="1"/>
    <col min="895" max="895" width="8.109375" bestFit="1" customWidth="1"/>
    <col min="896" max="896" width="10" bestFit="1" customWidth="1"/>
    <col min="897" max="897" width="8.109375" bestFit="1" customWidth="1"/>
    <col min="898" max="898" width="12" bestFit="1" customWidth="1"/>
    <col min="899" max="899" width="8.109375" bestFit="1" customWidth="1"/>
    <col min="900" max="900" width="10" bestFit="1" customWidth="1"/>
    <col min="901" max="901" width="12" bestFit="1" customWidth="1"/>
    <col min="902" max="902" width="11" bestFit="1" customWidth="1"/>
    <col min="903" max="904" width="12" bestFit="1" customWidth="1"/>
    <col min="905" max="905" width="10" bestFit="1" customWidth="1"/>
    <col min="906" max="906" width="8.109375" bestFit="1" customWidth="1"/>
    <col min="907" max="907" width="10" bestFit="1" customWidth="1"/>
    <col min="908" max="908" width="11" bestFit="1" customWidth="1"/>
    <col min="909" max="909" width="8.109375" bestFit="1" customWidth="1"/>
    <col min="910" max="910" width="12" bestFit="1" customWidth="1"/>
    <col min="911" max="911" width="11" bestFit="1" customWidth="1"/>
    <col min="912" max="913" width="10" bestFit="1" customWidth="1"/>
    <col min="914" max="914" width="11" bestFit="1" customWidth="1"/>
    <col min="915" max="917" width="10" bestFit="1" customWidth="1"/>
    <col min="918" max="918" width="11" bestFit="1" customWidth="1"/>
    <col min="919" max="919" width="9" bestFit="1" customWidth="1"/>
    <col min="920" max="921" width="10" bestFit="1" customWidth="1"/>
    <col min="922" max="922" width="8.109375" bestFit="1" customWidth="1"/>
    <col min="923" max="923" width="12" bestFit="1" customWidth="1"/>
    <col min="924" max="924" width="11" bestFit="1" customWidth="1"/>
    <col min="925" max="926" width="9" bestFit="1" customWidth="1"/>
    <col min="927" max="930" width="10" bestFit="1" customWidth="1"/>
    <col min="931" max="931" width="9" bestFit="1" customWidth="1"/>
    <col min="932" max="933" width="10" bestFit="1" customWidth="1"/>
    <col min="934" max="934" width="9" bestFit="1" customWidth="1"/>
    <col min="935" max="935" width="11" bestFit="1" customWidth="1"/>
    <col min="936" max="937" width="12" bestFit="1" customWidth="1"/>
    <col min="938" max="938" width="9" bestFit="1" customWidth="1"/>
    <col min="939" max="939" width="12" bestFit="1" customWidth="1"/>
    <col min="940" max="941" width="9" bestFit="1" customWidth="1"/>
    <col min="942" max="942" width="10" bestFit="1" customWidth="1"/>
    <col min="943" max="943" width="9" bestFit="1" customWidth="1"/>
    <col min="944" max="944" width="10" bestFit="1" customWidth="1"/>
    <col min="945" max="945" width="9" bestFit="1" customWidth="1"/>
    <col min="946" max="948" width="10" bestFit="1" customWidth="1"/>
    <col min="949" max="950" width="12" bestFit="1" customWidth="1"/>
    <col min="951" max="951" width="9" bestFit="1" customWidth="1"/>
    <col min="952" max="952" width="8.109375" bestFit="1" customWidth="1"/>
    <col min="953" max="954" width="9" bestFit="1" customWidth="1"/>
    <col min="955" max="955" width="11" bestFit="1" customWidth="1"/>
    <col min="956" max="956" width="9" bestFit="1" customWidth="1"/>
    <col min="957" max="957" width="10" bestFit="1" customWidth="1"/>
    <col min="958" max="958" width="9" bestFit="1" customWidth="1"/>
    <col min="959" max="960" width="12" bestFit="1" customWidth="1"/>
    <col min="961" max="961" width="10" bestFit="1" customWidth="1"/>
    <col min="962" max="962" width="11" bestFit="1" customWidth="1"/>
    <col min="963" max="963" width="9" bestFit="1" customWidth="1"/>
    <col min="964" max="965" width="11" bestFit="1" customWidth="1"/>
    <col min="966" max="966" width="12" bestFit="1" customWidth="1"/>
    <col min="967" max="967" width="9" bestFit="1" customWidth="1"/>
    <col min="968" max="969" width="11" bestFit="1" customWidth="1"/>
    <col min="970" max="971" width="9" bestFit="1" customWidth="1"/>
    <col min="972" max="973" width="10" bestFit="1" customWidth="1"/>
    <col min="974" max="974" width="12" bestFit="1" customWidth="1"/>
    <col min="975" max="975" width="8.109375" bestFit="1" customWidth="1"/>
    <col min="976" max="976" width="12" bestFit="1" customWidth="1"/>
    <col min="977" max="977" width="9" bestFit="1" customWidth="1"/>
    <col min="978" max="978" width="12" bestFit="1" customWidth="1"/>
    <col min="979" max="979" width="9" bestFit="1" customWidth="1"/>
    <col min="980" max="981" width="10" bestFit="1" customWidth="1"/>
    <col min="982" max="982" width="12" bestFit="1" customWidth="1"/>
    <col min="983" max="983" width="9" bestFit="1" customWidth="1"/>
    <col min="984" max="984" width="10" bestFit="1" customWidth="1"/>
    <col min="985" max="985" width="8.109375" bestFit="1" customWidth="1"/>
    <col min="986" max="986" width="10" bestFit="1" customWidth="1"/>
    <col min="987" max="987" width="12" bestFit="1" customWidth="1"/>
    <col min="988" max="988" width="9" bestFit="1" customWidth="1"/>
    <col min="989" max="989" width="12" bestFit="1" customWidth="1"/>
    <col min="990" max="990" width="11" bestFit="1" customWidth="1"/>
    <col min="991" max="991" width="10" bestFit="1" customWidth="1"/>
    <col min="992" max="992" width="9" bestFit="1" customWidth="1"/>
    <col min="993" max="993" width="12" bestFit="1" customWidth="1"/>
    <col min="994" max="994" width="11" bestFit="1" customWidth="1"/>
    <col min="995" max="995" width="9" bestFit="1" customWidth="1"/>
    <col min="996" max="997" width="12" bestFit="1" customWidth="1"/>
    <col min="998" max="998" width="9" bestFit="1" customWidth="1"/>
    <col min="999" max="1000" width="10" bestFit="1" customWidth="1"/>
    <col min="1001" max="1002" width="9" bestFit="1" customWidth="1"/>
    <col min="1003" max="1003" width="12" bestFit="1" customWidth="1"/>
    <col min="1004" max="1004" width="10" bestFit="1" customWidth="1"/>
    <col min="1005" max="1006" width="9" bestFit="1" customWidth="1"/>
    <col min="1007" max="1007" width="12" bestFit="1" customWidth="1"/>
    <col min="1008" max="1008" width="11" bestFit="1" customWidth="1"/>
    <col min="1009" max="1009" width="10" bestFit="1" customWidth="1"/>
    <col min="1010" max="1010" width="12" bestFit="1" customWidth="1"/>
    <col min="1011" max="1011" width="9" bestFit="1" customWidth="1"/>
    <col min="1012" max="1012" width="12" bestFit="1" customWidth="1"/>
    <col min="1013" max="1013" width="10" bestFit="1" customWidth="1"/>
    <col min="1014" max="1015" width="12" bestFit="1" customWidth="1"/>
    <col min="1016" max="1016" width="11" bestFit="1" customWidth="1"/>
    <col min="1017" max="1017" width="9" bestFit="1" customWidth="1"/>
    <col min="1018" max="1018" width="11" bestFit="1" customWidth="1"/>
    <col min="1019" max="1021" width="10" bestFit="1" customWidth="1"/>
    <col min="1022" max="1022" width="11" bestFit="1" customWidth="1"/>
    <col min="1023" max="1023" width="12" bestFit="1" customWidth="1"/>
    <col min="1024" max="1024" width="8.109375" bestFit="1" customWidth="1"/>
    <col min="1025" max="1025" width="11" bestFit="1" customWidth="1"/>
    <col min="1026" max="1026" width="12" bestFit="1" customWidth="1"/>
    <col min="1027" max="1027" width="9" bestFit="1" customWidth="1"/>
    <col min="1028" max="1029" width="12" bestFit="1" customWidth="1"/>
    <col min="1030" max="1031" width="10" bestFit="1" customWidth="1"/>
    <col min="1032" max="1032" width="8.109375" bestFit="1" customWidth="1"/>
    <col min="1033" max="1033" width="11" bestFit="1" customWidth="1"/>
    <col min="1034" max="1034" width="8.109375" bestFit="1" customWidth="1"/>
    <col min="1035" max="1036" width="9" bestFit="1" customWidth="1"/>
    <col min="1037" max="1037" width="11" bestFit="1" customWidth="1"/>
    <col min="1038" max="1038" width="8.109375" bestFit="1" customWidth="1"/>
    <col min="1039" max="1039" width="9" bestFit="1" customWidth="1"/>
    <col min="1040" max="1040" width="11" bestFit="1" customWidth="1"/>
    <col min="1041" max="1041" width="8.109375" bestFit="1" customWidth="1"/>
    <col min="1042" max="1042" width="9" bestFit="1" customWidth="1"/>
    <col min="1043" max="1043" width="11" bestFit="1" customWidth="1"/>
    <col min="1044" max="1044" width="10" bestFit="1" customWidth="1"/>
    <col min="1045" max="1045" width="11" bestFit="1" customWidth="1"/>
    <col min="1046" max="1046" width="10" bestFit="1" customWidth="1"/>
    <col min="1047" max="1047" width="9" bestFit="1" customWidth="1"/>
    <col min="1048" max="1048" width="10" bestFit="1" customWidth="1"/>
    <col min="1049" max="1049" width="12" bestFit="1" customWidth="1"/>
    <col min="1050" max="1051" width="10" bestFit="1" customWidth="1"/>
    <col min="1052" max="1053" width="9" bestFit="1" customWidth="1"/>
    <col min="1054" max="1054" width="12" bestFit="1" customWidth="1"/>
    <col min="1055" max="1055" width="11" bestFit="1" customWidth="1"/>
    <col min="1056" max="1056" width="10" bestFit="1" customWidth="1"/>
    <col min="1057" max="1058" width="12" bestFit="1" customWidth="1"/>
    <col min="1059" max="1059" width="10" bestFit="1" customWidth="1"/>
    <col min="1060" max="1060" width="12" bestFit="1" customWidth="1"/>
    <col min="1061" max="1061" width="8.109375" bestFit="1" customWidth="1"/>
    <col min="1062" max="1063" width="11" bestFit="1" customWidth="1"/>
    <col min="1064" max="1066" width="10" bestFit="1" customWidth="1"/>
    <col min="1067" max="1068" width="12" bestFit="1" customWidth="1"/>
    <col min="1069" max="1070" width="10" bestFit="1" customWidth="1"/>
    <col min="1071" max="1071" width="8.109375" bestFit="1" customWidth="1"/>
    <col min="1072" max="1072" width="12" bestFit="1" customWidth="1"/>
    <col min="1073" max="1073" width="9" bestFit="1" customWidth="1"/>
    <col min="1074" max="1074" width="10" bestFit="1" customWidth="1"/>
    <col min="1075" max="1075" width="12" bestFit="1" customWidth="1"/>
    <col min="1076" max="1076" width="10" bestFit="1" customWidth="1"/>
    <col min="1077" max="1078" width="9" bestFit="1" customWidth="1"/>
    <col min="1079" max="1079" width="8.109375" bestFit="1" customWidth="1"/>
    <col min="1080" max="1080" width="9" bestFit="1" customWidth="1"/>
    <col min="1081" max="1082" width="11" bestFit="1" customWidth="1"/>
    <col min="1083" max="1083" width="10" bestFit="1" customWidth="1"/>
    <col min="1084" max="1084" width="9" bestFit="1" customWidth="1"/>
    <col min="1085" max="1085" width="11" bestFit="1" customWidth="1"/>
    <col min="1086" max="1087" width="10" bestFit="1" customWidth="1"/>
    <col min="1088" max="1088" width="9" bestFit="1" customWidth="1"/>
    <col min="1089" max="1089" width="8.109375" bestFit="1" customWidth="1"/>
    <col min="1090" max="1090" width="12" bestFit="1" customWidth="1"/>
    <col min="1091" max="1091" width="8.109375" bestFit="1" customWidth="1"/>
    <col min="1092" max="1092" width="11" bestFit="1" customWidth="1"/>
    <col min="1093" max="1093" width="8.109375" bestFit="1" customWidth="1"/>
    <col min="1094" max="1097" width="9" bestFit="1" customWidth="1"/>
    <col min="1098" max="1098" width="10" bestFit="1" customWidth="1"/>
    <col min="1099" max="1099" width="12" bestFit="1" customWidth="1"/>
    <col min="1100" max="1100" width="10" bestFit="1" customWidth="1"/>
    <col min="1101" max="1101" width="9" bestFit="1" customWidth="1"/>
    <col min="1102" max="1103" width="12" bestFit="1" customWidth="1"/>
    <col min="1104" max="1104" width="8.109375" bestFit="1" customWidth="1"/>
    <col min="1105" max="1105" width="11" bestFit="1" customWidth="1"/>
    <col min="1106" max="1107" width="12" bestFit="1" customWidth="1"/>
    <col min="1108" max="1108" width="11" bestFit="1" customWidth="1"/>
    <col min="1109" max="1109" width="8.109375" bestFit="1" customWidth="1"/>
    <col min="1110" max="1110" width="10" bestFit="1" customWidth="1"/>
    <col min="1111" max="1112" width="11" bestFit="1" customWidth="1"/>
    <col min="1113" max="1113" width="9" bestFit="1" customWidth="1"/>
    <col min="1114" max="1114" width="8.109375" bestFit="1" customWidth="1"/>
    <col min="1115" max="1115" width="11" bestFit="1" customWidth="1"/>
    <col min="1116" max="1116" width="10" bestFit="1" customWidth="1"/>
    <col min="1117" max="1117" width="9" bestFit="1" customWidth="1"/>
    <col min="1118" max="1118" width="10" bestFit="1" customWidth="1"/>
    <col min="1119" max="1119" width="11" bestFit="1" customWidth="1"/>
    <col min="1120" max="1120" width="9" bestFit="1" customWidth="1"/>
    <col min="1121" max="1121" width="12" bestFit="1" customWidth="1"/>
    <col min="1122" max="1122" width="9" bestFit="1" customWidth="1"/>
    <col min="1123" max="1123" width="11" bestFit="1" customWidth="1"/>
    <col min="1124" max="1124" width="10" bestFit="1" customWidth="1"/>
    <col min="1125" max="1125" width="11" bestFit="1" customWidth="1"/>
    <col min="1126" max="1126" width="10" bestFit="1" customWidth="1"/>
    <col min="1127" max="1129" width="11" bestFit="1" customWidth="1"/>
    <col min="1130" max="1130" width="9" bestFit="1" customWidth="1"/>
    <col min="1131" max="1131" width="10" bestFit="1" customWidth="1"/>
    <col min="1132" max="1132" width="11" bestFit="1" customWidth="1"/>
    <col min="1133" max="1133" width="10" bestFit="1" customWidth="1"/>
    <col min="1134" max="1134" width="11" bestFit="1" customWidth="1"/>
    <col min="1135" max="1135" width="12" bestFit="1" customWidth="1"/>
    <col min="1136" max="1136" width="8.109375" bestFit="1" customWidth="1"/>
    <col min="1137" max="1137" width="12" bestFit="1" customWidth="1"/>
    <col min="1138" max="1138" width="11" bestFit="1" customWidth="1"/>
    <col min="1139" max="1139" width="10" bestFit="1" customWidth="1"/>
    <col min="1140" max="1140" width="12" bestFit="1" customWidth="1"/>
    <col min="1141" max="1141" width="11" bestFit="1" customWidth="1"/>
    <col min="1142" max="1142" width="10" bestFit="1" customWidth="1"/>
    <col min="1143" max="1143" width="12" bestFit="1" customWidth="1"/>
    <col min="1144" max="1146" width="10" bestFit="1" customWidth="1"/>
    <col min="1147" max="1147" width="11" bestFit="1" customWidth="1"/>
    <col min="1148" max="1148" width="8.109375" bestFit="1" customWidth="1"/>
    <col min="1149" max="1149" width="10" bestFit="1" customWidth="1"/>
    <col min="1150" max="1150" width="11" bestFit="1" customWidth="1"/>
    <col min="1151" max="1151" width="9" bestFit="1" customWidth="1"/>
    <col min="1152" max="1152" width="11" bestFit="1" customWidth="1"/>
    <col min="1153" max="1153" width="12" bestFit="1" customWidth="1"/>
    <col min="1154" max="1154" width="10" bestFit="1" customWidth="1"/>
    <col min="1155" max="1155" width="11" bestFit="1" customWidth="1"/>
    <col min="1156" max="1156" width="10" bestFit="1" customWidth="1"/>
    <col min="1157" max="1157" width="11" bestFit="1" customWidth="1"/>
    <col min="1158" max="1158" width="9" bestFit="1" customWidth="1"/>
    <col min="1159" max="1159" width="8.109375" bestFit="1" customWidth="1"/>
    <col min="1160" max="1160" width="12" bestFit="1" customWidth="1"/>
    <col min="1161" max="1161" width="9" bestFit="1" customWidth="1"/>
    <col min="1162" max="1162" width="12" bestFit="1" customWidth="1"/>
    <col min="1163" max="1163" width="11" bestFit="1" customWidth="1"/>
    <col min="1164" max="1164" width="12" bestFit="1" customWidth="1"/>
    <col min="1165" max="1165" width="9" bestFit="1" customWidth="1"/>
    <col min="1166" max="1166" width="10" bestFit="1" customWidth="1"/>
    <col min="1167" max="1168" width="8.109375" bestFit="1" customWidth="1"/>
    <col min="1169" max="1169" width="12" bestFit="1" customWidth="1"/>
    <col min="1170" max="1170" width="10" bestFit="1" customWidth="1"/>
    <col min="1171" max="1171" width="12" bestFit="1" customWidth="1"/>
    <col min="1172" max="1172" width="10" bestFit="1" customWidth="1"/>
    <col min="1173" max="1173" width="11" bestFit="1" customWidth="1"/>
    <col min="1174" max="1174" width="12" bestFit="1" customWidth="1"/>
    <col min="1175" max="1175" width="10" bestFit="1" customWidth="1"/>
    <col min="1176" max="1176" width="11" bestFit="1" customWidth="1"/>
    <col min="1177" max="1177" width="12" bestFit="1" customWidth="1"/>
    <col min="1178" max="1178" width="11" bestFit="1" customWidth="1"/>
    <col min="1179" max="1179" width="12" bestFit="1" customWidth="1"/>
    <col min="1180" max="1180" width="10" bestFit="1" customWidth="1"/>
    <col min="1181" max="1181" width="12" bestFit="1" customWidth="1"/>
    <col min="1182" max="1182" width="9" bestFit="1" customWidth="1"/>
    <col min="1183" max="1183" width="12" bestFit="1" customWidth="1"/>
    <col min="1184" max="1184" width="10" bestFit="1" customWidth="1"/>
    <col min="1185" max="1185" width="9" bestFit="1" customWidth="1"/>
    <col min="1186" max="1186" width="11" bestFit="1" customWidth="1"/>
    <col min="1187" max="1187" width="10" bestFit="1" customWidth="1"/>
    <col min="1188" max="1188" width="12" bestFit="1" customWidth="1"/>
    <col min="1189" max="1191" width="9" bestFit="1" customWidth="1"/>
    <col min="1192" max="1192" width="10" bestFit="1" customWidth="1"/>
    <col min="1193" max="1194" width="11" bestFit="1" customWidth="1"/>
    <col min="1195" max="1195" width="9" bestFit="1" customWidth="1"/>
    <col min="1196" max="1196" width="12" bestFit="1" customWidth="1"/>
    <col min="1197" max="1197" width="11" bestFit="1" customWidth="1"/>
    <col min="1198" max="1198" width="9" bestFit="1" customWidth="1"/>
    <col min="1199" max="1200" width="10" bestFit="1" customWidth="1"/>
    <col min="1201" max="1201" width="9" bestFit="1" customWidth="1"/>
    <col min="1202" max="1202" width="12" bestFit="1" customWidth="1"/>
    <col min="1203" max="1203" width="9" bestFit="1" customWidth="1"/>
    <col min="1204" max="1204" width="7" bestFit="1" customWidth="1"/>
    <col min="1205" max="1205" width="12" bestFit="1" customWidth="1"/>
  </cols>
  <sheetData>
    <row r="3" spans="3:4" x14ac:dyDescent="0.3">
      <c r="C3" s="59" t="s">
        <v>1820</v>
      </c>
      <c r="D3" t="s">
        <v>3143</v>
      </c>
    </row>
    <row r="4" spans="3:4" x14ac:dyDescent="0.3">
      <c r="C4" s="56" t="s">
        <v>1829</v>
      </c>
      <c r="D4">
        <v>30874.5</v>
      </c>
    </row>
    <row r="5" spans="3:4" x14ac:dyDescent="0.3">
      <c r="C5" s="56" t="s">
        <v>1838</v>
      </c>
      <c r="D5">
        <v>140327.345</v>
      </c>
    </row>
    <row r="6" spans="3:4" x14ac:dyDescent="0.3">
      <c r="C6" s="56" t="s">
        <v>1845</v>
      </c>
      <c r="D6">
        <v>12289.362499999999</v>
      </c>
    </row>
    <row r="7" spans="3:4" x14ac:dyDescent="0.3">
      <c r="C7" s="56" t="s">
        <v>1853</v>
      </c>
      <c r="D7">
        <v>30788.5</v>
      </c>
    </row>
    <row r="8" spans="3:4" x14ac:dyDescent="0.3">
      <c r="C8" s="56" t="s">
        <v>1854</v>
      </c>
      <c r="D8">
        <v>11993.307500000001</v>
      </c>
    </row>
    <row r="9" spans="3:4" x14ac:dyDescent="0.3">
      <c r="C9" s="56" t="s">
        <v>1859</v>
      </c>
      <c r="D9">
        <v>28090.25</v>
      </c>
    </row>
    <row r="10" spans="3:4" x14ac:dyDescent="0.3">
      <c r="C10" s="56" t="s">
        <v>1862</v>
      </c>
      <c r="D10">
        <v>102835</v>
      </c>
    </row>
    <row r="11" spans="3:4" x14ac:dyDescent="0.3">
      <c r="C11" s="56" t="s">
        <v>1867</v>
      </c>
      <c r="D11">
        <v>87085.443750000006</v>
      </c>
    </row>
    <row r="12" spans="3:4" x14ac:dyDescent="0.3">
      <c r="C12" s="56" t="s">
        <v>1870</v>
      </c>
      <c r="D12">
        <v>97799.377500000002</v>
      </c>
    </row>
    <row r="13" spans="3:4" x14ac:dyDescent="0.3">
      <c r="C13" s="56" t="s">
        <v>1875</v>
      </c>
      <c r="D13">
        <v>168066.53750000001</v>
      </c>
    </row>
    <row r="14" spans="3:4" x14ac:dyDescent="0.3">
      <c r="C14" s="56" t="s">
        <v>1876</v>
      </c>
      <c r="D14">
        <v>56367.05</v>
      </c>
    </row>
    <row r="15" spans="3:4" x14ac:dyDescent="0.3">
      <c r="C15" s="56" t="s">
        <v>1879</v>
      </c>
      <c r="D15">
        <v>341979.23125000001</v>
      </c>
    </row>
    <row r="16" spans="3:4" x14ac:dyDescent="0.3">
      <c r="C16" s="56" t="s">
        <v>1881</v>
      </c>
      <c r="D16">
        <v>9318.17</v>
      </c>
    </row>
    <row r="17" spans="3:4" x14ac:dyDescent="0.3">
      <c r="C17" s="56" t="s">
        <v>1883</v>
      </c>
      <c r="D17">
        <v>55073.18</v>
      </c>
    </row>
    <row r="18" spans="3:4" x14ac:dyDescent="0.3">
      <c r="C18" s="56" t="s">
        <v>1885</v>
      </c>
      <c r="D18">
        <v>211351.14374999999</v>
      </c>
    </row>
    <row r="19" spans="3:4" x14ac:dyDescent="0.3">
      <c r="C19" s="56" t="s">
        <v>1888</v>
      </c>
      <c r="D19">
        <v>63797.45</v>
      </c>
    </row>
    <row r="20" spans="3:4" x14ac:dyDescent="0.3">
      <c r="C20" s="56" t="s">
        <v>1889</v>
      </c>
      <c r="D20">
        <v>164140.36874999999</v>
      </c>
    </row>
    <row r="21" spans="3:4" x14ac:dyDescent="0.3">
      <c r="C21" s="56" t="s">
        <v>1892</v>
      </c>
      <c r="D21">
        <v>192709.72999999998</v>
      </c>
    </row>
    <row r="22" spans="3:4" x14ac:dyDescent="0.3">
      <c r="C22" s="56" t="s">
        <v>1893</v>
      </c>
      <c r="D22">
        <v>204822.34625</v>
      </c>
    </row>
    <row r="23" spans="3:4" x14ac:dyDescent="0.3">
      <c r="C23" s="56" t="s">
        <v>1894</v>
      </c>
      <c r="D23">
        <v>117732.35</v>
      </c>
    </row>
    <row r="24" spans="3:4" x14ac:dyDescent="0.3">
      <c r="C24" s="56" t="s">
        <v>1895</v>
      </c>
      <c r="D24">
        <v>43705.377499999995</v>
      </c>
    </row>
    <row r="25" spans="3:4" x14ac:dyDescent="0.3">
      <c r="C25" s="56" t="s">
        <v>1896</v>
      </c>
      <c r="D25">
        <v>114286.11499999999</v>
      </c>
    </row>
    <row r="26" spans="3:4" x14ac:dyDescent="0.3">
      <c r="C26" s="56" t="s">
        <v>1897</v>
      </c>
      <c r="D26">
        <v>187217.98499999999</v>
      </c>
    </row>
    <row r="27" spans="3:4" x14ac:dyDescent="0.3">
      <c r="C27" s="56" t="s">
        <v>1898</v>
      </c>
      <c r="D27">
        <v>88792.489999999991</v>
      </c>
    </row>
    <row r="28" spans="3:4" x14ac:dyDescent="0.3">
      <c r="C28" s="56" t="s">
        <v>1899</v>
      </c>
      <c r="D28">
        <v>187427.18</v>
      </c>
    </row>
    <row r="29" spans="3:4" x14ac:dyDescent="0.3">
      <c r="C29" s="56" t="s">
        <v>1900</v>
      </c>
      <c r="D29">
        <v>41919.050000000003</v>
      </c>
    </row>
    <row r="30" spans="3:4" x14ac:dyDescent="0.3">
      <c r="C30" s="56" t="s">
        <v>1901</v>
      </c>
      <c r="D30">
        <v>34442.048750000002</v>
      </c>
    </row>
    <row r="31" spans="3:4" x14ac:dyDescent="0.3">
      <c r="C31" s="56" t="s">
        <v>1902</v>
      </c>
      <c r="D31">
        <v>25153.2425</v>
      </c>
    </row>
    <row r="32" spans="3:4" x14ac:dyDescent="0.3">
      <c r="C32" s="56" t="s">
        <v>1903</v>
      </c>
      <c r="D32">
        <v>188996.46500000003</v>
      </c>
    </row>
    <row r="33" spans="3:4" x14ac:dyDescent="0.3">
      <c r="C33" s="56" t="s">
        <v>1904</v>
      </c>
      <c r="D33">
        <v>65951.535000000003</v>
      </c>
    </row>
    <row r="34" spans="3:4" x14ac:dyDescent="0.3">
      <c r="C34" s="56" t="s">
        <v>1905</v>
      </c>
      <c r="D34">
        <v>115895.92749999999</v>
      </c>
    </row>
    <row r="35" spans="3:4" x14ac:dyDescent="0.3">
      <c r="C35" s="56" t="s">
        <v>1906</v>
      </c>
      <c r="D35">
        <v>66523.649999999994</v>
      </c>
    </row>
    <row r="36" spans="3:4" x14ac:dyDescent="0.3">
      <c r="C36" s="56" t="s">
        <v>1907</v>
      </c>
      <c r="D36">
        <v>50757.7</v>
      </c>
    </row>
    <row r="37" spans="3:4" x14ac:dyDescent="0.3">
      <c r="C37" s="56" t="s">
        <v>1908</v>
      </c>
      <c r="D37">
        <v>48563.625</v>
      </c>
    </row>
    <row r="38" spans="3:4" x14ac:dyDescent="0.3">
      <c r="C38" s="56" t="s">
        <v>1909</v>
      </c>
      <c r="D38">
        <v>32168.74625</v>
      </c>
    </row>
    <row r="39" spans="3:4" x14ac:dyDescent="0.3">
      <c r="C39" s="56" t="s">
        <v>1910</v>
      </c>
      <c r="D39">
        <v>38655.081250000003</v>
      </c>
    </row>
    <row r="40" spans="3:4" x14ac:dyDescent="0.3">
      <c r="C40" s="56" t="s">
        <v>1911</v>
      </c>
      <c r="D40">
        <v>225453.58499999999</v>
      </c>
    </row>
    <row r="41" spans="3:4" x14ac:dyDescent="0.3">
      <c r="C41" s="56" t="s">
        <v>1912</v>
      </c>
      <c r="D41">
        <v>199910.08</v>
      </c>
    </row>
    <row r="42" spans="3:4" x14ac:dyDescent="0.3">
      <c r="C42" s="56" t="s">
        <v>1913</v>
      </c>
      <c r="D42">
        <v>71395.55</v>
      </c>
    </row>
    <row r="43" spans="3:4" x14ac:dyDescent="0.3">
      <c r="C43" s="56" t="s">
        <v>1914</v>
      </c>
      <c r="D43">
        <v>25474.452499999999</v>
      </c>
    </row>
    <row r="44" spans="3:4" x14ac:dyDescent="0.3">
      <c r="C44" s="56" t="s">
        <v>1915</v>
      </c>
      <c r="D44">
        <v>157066.0625</v>
      </c>
    </row>
    <row r="45" spans="3:4" x14ac:dyDescent="0.3">
      <c r="C45" s="56" t="s">
        <v>1916</v>
      </c>
      <c r="D45">
        <v>153063.29999999999</v>
      </c>
    </row>
    <row r="46" spans="3:4" x14ac:dyDescent="0.3">
      <c r="C46" s="56" t="s">
        <v>1917</v>
      </c>
      <c r="D46">
        <v>121123.70625</v>
      </c>
    </row>
    <row r="47" spans="3:4" x14ac:dyDescent="0.3">
      <c r="C47" s="56" t="s">
        <v>1918</v>
      </c>
      <c r="D47">
        <v>120611.62999999999</v>
      </c>
    </row>
    <row r="48" spans="3:4" x14ac:dyDescent="0.3">
      <c r="C48" s="56" t="s">
        <v>1919</v>
      </c>
      <c r="D48">
        <v>101003.2</v>
      </c>
    </row>
    <row r="49" spans="3:4" x14ac:dyDescent="0.3">
      <c r="C49" s="56" t="s">
        <v>1920</v>
      </c>
      <c r="D49">
        <v>293899.58750000002</v>
      </c>
    </row>
    <row r="50" spans="3:4" x14ac:dyDescent="0.3">
      <c r="C50" s="56" t="s">
        <v>1921</v>
      </c>
      <c r="D50">
        <v>53258.15</v>
      </c>
    </row>
    <row r="51" spans="3:4" x14ac:dyDescent="0.3">
      <c r="C51" s="56" t="s">
        <v>1922</v>
      </c>
      <c r="D51">
        <v>20282.8475</v>
      </c>
    </row>
    <row r="52" spans="3:4" x14ac:dyDescent="0.3">
      <c r="C52" s="56" t="s">
        <v>1923</v>
      </c>
      <c r="D52">
        <v>77443.714999999997</v>
      </c>
    </row>
    <row r="53" spans="3:4" x14ac:dyDescent="0.3">
      <c r="C53" s="56" t="s">
        <v>1924</v>
      </c>
      <c r="D53">
        <v>131218.87</v>
      </c>
    </row>
    <row r="54" spans="3:4" x14ac:dyDescent="0.3">
      <c r="C54" s="56" t="s">
        <v>1925</v>
      </c>
      <c r="D54">
        <v>35895.287499999999</v>
      </c>
    </row>
    <row r="55" spans="3:4" x14ac:dyDescent="0.3">
      <c r="C55" s="56" t="s">
        <v>1926</v>
      </c>
      <c r="D55">
        <v>20278.332499999997</v>
      </c>
    </row>
    <row r="56" spans="3:4" x14ac:dyDescent="0.3">
      <c r="C56" s="56" t="s">
        <v>1927</v>
      </c>
      <c r="D56">
        <v>46080.375</v>
      </c>
    </row>
    <row r="57" spans="3:4" x14ac:dyDescent="0.3">
      <c r="C57" s="56" t="s">
        <v>1928</v>
      </c>
      <c r="D57">
        <v>10806.184999999999</v>
      </c>
    </row>
    <row r="58" spans="3:4" x14ac:dyDescent="0.3">
      <c r="C58" s="56" t="s">
        <v>1929</v>
      </c>
      <c r="D58">
        <v>19696.596250000002</v>
      </c>
    </row>
    <row r="59" spans="3:4" x14ac:dyDescent="0.3">
      <c r="C59" s="56" t="s">
        <v>1930</v>
      </c>
      <c r="D59">
        <v>155744.08124999999</v>
      </c>
    </row>
    <row r="60" spans="3:4" x14ac:dyDescent="0.3">
      <c r="C60" s="56" t="s">
        <v>1931</v>
      </c>
      <c r="D60">
        <v>221305.15999999997</v>
      </c>
    </row>
    <row r="61" spans="3:4" x14ac:dyDescent="0.3">
      <c r="C61" s="56" t="s">
        <v>1932</v>
      </c>
      <c r="D61">
        <v>155863.46</v>
      </c>
    </row>
    <row r="62" spans="3:4" x14ac:dyDescent="0.3">
      <c r="C62" s="56" t="s">
        <v>1933</v>
      </c>
      <c r="D62">
        <v>213741.46</v>
      </c>
    </row>
    <row r="63" spans="3:4" x14ac:dyDescent="0.3">
      <c r="C63" s="56" t="s">
        <v>1934</v>
      </c>
      <c r="D63">
        <v>104775.59</v>
      </c>
    </row>
    <row r="64" spans="3:4" x14ac:dyDescent="0.3">
      <c r="C64" s="56" t="s">
        <v>1935</v>
      </c>
      <c r="D64">
        <v>335238.98125000001</v>
      </c>
    </row>
    <row r="65" spans="3:4" x14ac:dyDescent="0.3">
      <c r="C65" s="56" t="s">
        <v>1936</v>
      </c>
      <c r="D65">
        <v>50034.01</v>
      </c>
    </row>
    <row r="66" spans="3:4" x14ac:dyDescent="0.3">
      <c r="C66" s="56" t="s">
        <v>1937</v>
      </c>
      <c r="D66">
        <v>59943.682499999995</v>
      </c>
    </row>
    <row r="67" spans="3:4" x14ac:dyDescent="0.3">
      <c r="C67" s="56" t="s">
        <v>1938</v>
      </c>
      <c r="D67">
        <v>27120.17</v>
      </c>
    </row>
    <row r="68" spans="3:4" x14ac:dyDescent="0.3">
      <c r="C68" s="56" t="s">
        <v>1939</v>
      </c>
      <c r="D68">
        <v>151261.815</v>
      </c>
    </row>
    <row r="69" spans="3:4" x14ac:dyDescent="0.3">
      <c r="C69" s="56" t="s">
        <v>1940</v>
      </c>
      <c r="D69">
        <v>164583</v>
      </c>
    </row>
    <row r="70" spans="3:4" x14ac:dyDescent="0.3">
      <c r="C70" s="56" t="s">
        <v>1941</v>
      </c>
      <c r="D70">
        <v>17616.4175</v>
      </c>
    </row>
    <row r="71" spans="3:4" x14ac:dyDescent="0.3">
      <c r="C71" s="56" t="s">
        <v>1942</v>
      </c>
      <c r="D71">
        <v>160224.95000000001</v>
      </c>
    </row>
    <row r="72" spans="3:4" x14ac:dyDescent="0.3">
      <c r="C72" s="56" t="s">
        <v>1943</v>
      </c>
      <c r="D72">
        <v>204071.24374999999</v>
      </c>
    </row>
    <row r="73" spans="3:4" x14ac:dyDescent="0.3">
      <c r="C73" s="56" t="s">
        <v>1944</v>
      </c>
      <c r="D73">
        <v>43420.61</v>
      </c>
    </row>
    <row r="74" spans="3:4" x14ac:dyDescent="0.3">
      <c r="C74" s="56" t="s">
        <v>1945</v>
      </c>
      <c r="D74">
        <v>201366.92</v>
      </c>
    </row>
    <row r="75" spans="3:4" x14ac:dyDescent="0.3">
      <c r="C75" s="56" t="s">
        <v>1946</v>
      </c>
      <c r="D75">
        <v>203729.55499999999</v>
      </c>
    </row>
    <row r="76" spans="3:4" x14ac:dyDescent="0.3">
      <c r="C76" s="56" t="s">
        <v>1947</v>
      </c>
      <c r="D76">
        <v>53654.824999999997</v>
      </c>
    </row>
    <row r="77" spans="3:4" x14ac:dyDescent="0.3">
      <c r="C77" s="56" t="s">
        <v>1948</v>
      </c>
      <c r="D77">
        <v>159092.00750000001</v>
      </c>
    </row>
    <row r="78" spans="3:4" x14ac:dyDescent="0.3">
      <c r="C78" s="56" t="s">
        <v>1949</v>
      </c>
      <c r="D78">
        <v>52184.224999999999</v>
      </c>
    </row>
    <row r="79" spans="3:4" x14ac:dyDescent="0.3">
      <c r="C79" s="56" t="s">
        <v>1950</v>
      </c>
      <c r="D79">
        <v>279409.125</v>
      </c>
    </row>
    <row r="80" spans="3:4" x14ac:dyDescent="0.3">
      <c r="C80" s="56" t="s">
        <v>1951</v>
      </c>
      <c r="D80">
        <v>308048.2</v>
      </c>
    </row>
    <row r="81" spans="3:4" x14ac:dyDescent="0.3">
      <c r="C81" s="56" t="s">
        <v>1952</v>
      </c>
      <c r="D81">
        <v>6917.3187500000004</v>
      </c>
    </row>
    <row r="82" spans="3:4" x14ac:dyDescent="0.3">
      <c r="C82" s="56" t="s">
        <v>1953</v>
      </c>
      <c r="D82">
        <v>17307.785</v>
      </c>
    </row>
    <row r="83" spans="3:4" x14ac:dyDescent="0.3">
      <c r="C83" s="56" t="s">
        <v>1954</v>
      </c>
      <c r="D83">
        <v>16123.35</v>
      </c>
    </row>
    <row r="84" spans="3:4" x14ac:dyDescent="0.3">
      <c r="C84" s="56" t="s">
        <v>1955</v>
      </c>
      <c r="D84">
        <v>188487.23749999999</v>
      </c>
    </row>
    <row r="85" spans="3:4" x14ac:dyDescent="0.3">
      <c r="C85" s="56" t="s">
        <v>1956</v>
      </c>
      <c r="D85">
        <v>60993.527499999997</v>
      </c>
    </row>
    <row r="86" spans="3:4" x14ac:dyDescent="0.3">
      <c r="C86" s="56" t="s">
        <v>1957</v>
      </c>
      <c r="D86">
        <v>194163.50625000001</v>
      </c>
    </row>
    <row r="87" spans="3:4" x14ac:dyDescent="0.3">
      <c r="C87" s="56" t="s">
        <v>1958</v>
      </c>
      <c r="D87">
        <v>243224.35625000001</v>
      </c>
    </row>
    <row r="88" spans="3:4" x14ac:dyDescent="0.3">
      <c r="C88" s="56" t="s">
        <v>1959</v>
      </c>
      <c r="D88">
        <v>38131.824999999997</v>
      </c>
    </row>
    <row r="89" spans="3:4" x14ac:dyDescent="0.3">
      <c r="C89" s="56" t="s">
        <v>1960</v>
      </c>
      <c r="D89">
        <v>174257.57</v>
      </c>
    </row>
    <row r="90" spans="3:4" x14ac:dyDescent="0.3">
      <c r="C90" s="56" t="s">
        <v>1961</v>
      </c>
      <c r="D90">
        <v>84910.02</v>
      </c>
    </row>
    <row r="91" spans="3:4" x14ac:dyDescent="0.3">
      <c r="C91" s="56" t="s">
        <v>1962</v>
      </c>
      <c r="D91">
        <v>63386.638749999998</v>
      </c>
    </row>
    <row r="92" spans="3:4" x14ac:dyDescent="0.3">
      <c r="C92" s="56" t="s">
        <v>1963</v>
      </c>
      <c r="D92">
        <v>44897.875</v>
      </c>
    </row>
    <row r="93" spans="3:4" x14ac:dyDescent="0.3">
      <c r="C93" s="56" t="s">
        <v>1964</v>
      </c>
      <c r="D93">
        <v>220349.27000000002</v>
      </c>
    </row>
    <row r="94" spans="3:4" x14ac:dyDescent="0.3">
      <c r="C94" s="56" t="s">
        <v>1965</v>
      </c>
      <c r="D94">
        <v>27245.3</v>
      </c>
    </row>
    <row r="95" spans="3:4" x14ac:dyDescent="0.3">
      <c r="C95" s="56" t="s">
        <v>1966</v>
      </c>
      <c r="D95">
        <v>86211.199999999997</v>
      </c>
    </row>
    <row r="96" spans="3:4" x14ac:dyDescent="0.3">
      <c r="C96" s="56" t="s">
        <v>1967</v>
      </c>
      <c r="D96">
        <v>44447.235000000001</v>
      </c>
    </row>
    <row r="97" spans="3:4" x14ac:dyDescent="0.3">
      <c r="C97" s="56" t="s">
        <v>1968</v>
      </c>
      <c r="D97">
        <v>50487.23</v>
      </c>
    </row>
    <row r="98" spans="3:4" x14ac:dyDescent="0.3">
      <c r="C98" s="56" t="s">
        <v>1969</v>
      </c>
      <c r="D98">
        <v>248557.7</v>
      </c>
    </row>
    <row r="99" spans="3:4" x14ac:dyDescent="0.3">
      <c r="C99" s="56" t="s">
        <v>1970</v>
      </c>
      <c r="D99">
        <v>332652.79999999999</v>
      </c>
    </row>
    <row r="100" spans="3:4" x14ac:dyDescent="0.3">
      <c r="C100" s="56" t="s">
        <v>1971</v>
      </c>
      <c r="D100">
        <v>26806.485000000001</v>
      </c>
    </row>
    <row r="101" spans="3:4" x14ac:dyDescent="0.3">
      <c r="C101" s="56" t="s">
        <v>1972</v>
      </c>
      <c r="D101">
        <v>9316.4500000000007</v>
      </c>
    </row>
    <row r="102" spans="3:4" x14ac:dyDescent="0.3">
      <c r="C102" s="56" t="s">
        <v>1973</v>
      </c>
      <c r="D102">
        <v>201201.155</v>
      </c>
    </row>
    <row r="103" spans="3:4" x14ac:dyDescent="0.3">
      <c r="C103" s="56" t="s">
        <v>1974</v>
      </c>
      <c r="D103">
        <v>19516.05</v>
      </c>
    </row>
    <row r="104" spans="3:4" x14ac:dyDescent="0.3">
      <c r="C104" s="56" t="s">
        <v>1975</v>
      </c>
      <c r="D104">
        <v>150903.08749999999</v>
      </c>
    </row>
    <row r="105" spans="3:4" x14ac:dyDescent="0.3">
      <c r="C105" s="56" t="s">
        <v>1976</v>
      </c>
      <c r="D105">
        <v>160188.4</v>
      </c>
    </row>
    <row r="106" spans="3:4" x14ac:dyDescent="0.3">
      <c r="C106" s="56" t="s">
        <v>1977</v>
      </c>
      <c r="D106">
        <v>163254.94500000001</v>
      </c>
    </row>
    <row r="107" spans="3:4" x14ac:dyDescent="0.3">
      <c r="C107" s="56" t="s">
        <v>1978</v>
      </c>
      <c r="D107">
        <v>63429.8</v>
      </c>
    </row>
    <row r="108" spans="3:4" x14ac:dyDescent="0.3">
      <c r="C108" s="56" t="s">
        <v>1979</v>
      </c>
      <c r="D108">
        <v>108485.2</v>
      </c>
    </row>
    <row r="109" spans="3:4" x14ac:dyDescent="0.3">
      <c r="C109" s="56" t="s">
        <v>1980</v>
      </c>
      <c r="D109">
        <v>256723.4</v>
      </c>
    </row>
    <row r="110" spans="3:4" x14ac:dyDescent="0.3">
      <c r="C110" s="56" t="s">
        <v>1981</v>
      </c>
      <c r="D110">
        <v>132440.17749999999</v>
      </c>
    </row>
    <row r="111" spans="3:4" x14ac:dyDescent="0.3">
      <c r="C111" s="56" t="s">
        <v>1982</v>
      </c>
      <c r="D111">
        <v>118671.685</v>
      </c>
    </row>
    <row r="112" spans="3:4" x14ac:dyDescent="0.3">
      <c r="C112" s="56" t="s">
        <v>1983</v>
      </c>
      <c r="D112">
        <v>143379.96875</v>
      </c>
    </row>
    <row r="113" spans="3:4" x14ac:dyDescent="0.3">
      <c r="C113" s="56" t="s">
        <v>1984</v>
      </c>
      <c r="D113">
        <v>54654.84375</v>
      </c>
    </row>
    <row r="114" spans="3:4" x14ac:dyDescent="0.3">
      <c r="C114" s="56" t="s">
        <v>1985</v>
      </c>
      <c r="D114">
        <v>93965.282500000001</v>
      </c>
    </row>
    <row r="115" spans="3:4" x14ac:dyDescent="0.3">
      <c r="C115" s="56" t="s">
        <v>1986</v>
      </c>
      <c r="D115">
        <v>81296.3</v>
      </c>
    </row>
    <row r="116" spans="3:4" x14ac:dyDescent="0.3">
      <c r="C116" s="56" t="s">
        <v>1987</v>
      </c>
      <c r="D116">
        <v>164737.04749999999</v>
      </c>
    </row>
    <row r="117" spans="3:4" x14ac:dyDescent="0.3">
      <c r="C117" s="56" t="s">
        <v>1988</v>
      </c>
      <c r="D117">
        <v>74301.274999999994</v>
      </c>
    </row>
    <row r="118" spans="3:4" x14ac:dyDescent="0.3">
      <c r="C118" s="56" t="s">
        <v>1989</v>
      </c>
      <c r="D118">
        <v>8383.5649999999987</v>
      </c>
    </row>
    <row r="119" spans="3:4" x14ac:dyDescent="0.3">
      <c r="C119" s="56" t="s">
        <v>1990</v>
      </c>
      <c r="D119">
        <v>6754.94</v>
      </c>
    </row>
    <row r="120" spans="3:4" x14ac:dyDescent="0.3">
      <c r="C120" s="56" t="s">
        <v>1991</v>
      </c>
      <c r="D120">
        <v>140704.13250000001</v>
      </c>
    </row>
    <row r="121" spans="3:4" x14ac:dyDescent="0.3">
      <c r="C121" s="56" t="s">
        <v>1992</v>
      </c>
      <c r="D121">
        <v>228662.03</v>
      </c>
    </row>
    <row r="122" spans="3:4" x14ac:dyDescent="0.3">
      <c r="C122" s="56" t="s">
        <v>1993</v>
      </c>
      <c r="D122">
        <v>70015.25</v>
      </c>
    </row>
    <row r="123" spans="3:4" x14ac:dyDescent="0.3">
      <c r="C123" s="56" t="s">
        <v>1994</v>
      </c>
      <c r="D123">
        <v>255775.51874999999</v>
      </c>
    </row>
    <row r="124" spans="3:4" x14ac:dyDescent="0.3">
      <c r="C124" s="56" t="s">
        <v>1995</v>
      </c>
      <c r="D124">
        <v>46437.275000000001</v>
      </c>
    </row>
    <row r="125" spans="3:4" x14ac:dyDescent="0.3">
      <c r="C125" s="56" t="s">
        <v>1996</v>
      </c>
      <c r="D125">
        <v>141130.37</v>
      </c>
    </row>
    <row r="126" spans="3:4" x14ac:dyDescent="0.3">
      <c r="C126" s="56" t="s">
        <v>1997</v>
      </c>
      <c r="D126">
        <v>20838.783750000002</v>
      </c>
    </row>
    <row r="127" spans="3:4" x14ac:dyDescent="0.3">
      <c r="C127" s="56" t="s">
        <v>1998</v>
      </c>
      <c r="D127">
        <v>386495.25</v>
      </c>
    </row>
    <row r="128" spans="3:4" x14ac:dyDescent="0.3">
      <c r="C128" s="56" t="s">
        <v>1999</v>
      </c>
      <c r="D128">
        <v>18747.424999999999</v>
      </c>
    </row>
    <row r="129" spans="3:4" x14ac:dyDescent="0.3">
      <c r="C129" s="56" t="s">
        <v>2000</v>
      </c>
      <c r="D129">
        <v>173292.48875000002</v>
      </c>
    </row>
    <row r="130" spans="3:4" x14ac:dyDescent="0.3">
      <c r="C130" s="56" t="s">
        <v>2001</v>
      </c>
      <c r="D130">
        <v>16806.0825</v>
      </c>
    </row>
    <row r="131" spans="3:4" x14ac:dyDescent="0.3">
      <c r="C131" s="56" t="s">
        <v>2002</v>
      </c>
      <c r="D131">
        <v>126644.1</v>
      </c>
    </row>
    <row r="132" spans="3:4" x14ac:dyDescent="0.3">
      <c r="C132" s="56" t="s">
        <v>2003</v>
      </c>
      <c r="D132">
        <v>306352.92499999999</v>
      </c>
    </row>
    <row r="133" spans="3:4" x14ac:dyDescent="0.3">
      <c r="C133" s="56" t="s">
        <v>2004</v>
      </c>
      <c r="D133">
        <v>42141.574999999997</v>
      </c>
    </row>
    <row r="134" spans="3:4" x14ac:dyDescent="0.3">
      <c r="C134" s="56" t="s">
        <v>2005</v>
      </c>
      <c r="D134">
        <v>333497.75</v>
      </c>
    </row>
    <row r="135" spans="3:4" x14ac:dyDescent="0.3">
      <c r="C135" s="56" t="s">
        <v>2006</v>
      </c>
      <c r="D135">
        <v>67700.774999999994</v>
      </c>
    </row>
    <row r="136" spans="3:4" x14ac:dyDescent="0.3">
      <c r="C136" s="56" t="s">
        <v>2007</v>
      </c>
      <c r="D136">
        <v>63746.817500000005</v>
      </c>
    </row>
    <row r="137" spans="3:4" x14ac:dyDescent="0.3">
      <c r="C137" s="56" t="s">
        <v>2008</v>
      </c>
      <c r="D137">
        <v>69775.31</v>
      </c>
    </row>
    <row r="138" spans="3:4" x14ac:dyDescent="0.3">
      <c r="C138" s="56" t="s">
        <v>2009</v>
      </c>
      <c r="D138">
        <v>118388.315</v>
      </c>
    </row>
    <row r="139" spans="3:4" x14ac:dyDescent="0.3">
      <c r="C139" s="56" t="s">
        <v>2010</v>
      </c>
      <c r="D139">
        <v>125240.15</v>
      </c>
    </row>
    <row r="140" spans="3:4" x14ac:dyDescent="0.3">
      <c r="C140" s="56" t="s">
        <v>2011</v>
      </c>
      <c r="D140">
        <v>54102.025000000001</v>
      </c>
    </row>
    <row r="141" spans="3:4" x14ac:dyDescent="0.3">
      <c r="C141" s="56" t="s">
        <v>2012</v>
      </c>
      <c r="D141">
        <v>20055.7</v>
      </c>
    </row>
    <row r="142" spans="3:4" x14ac:dyDescent="0.3">
      <c r="C142" s="56" t="s">
        <v>2013</v>
      </c>
      <c r="D142">
        <v>51160.61</v>
      </c>
    </row>
    <row r="143" spans="3:4" x14ac:dyDescent="0.3">
      <c r="C143" s="56" t="s">
        <v>2014</v>
      </c>
      <c r="D143">
        <v>145620.53750000001</v>
      </c>
    </row>
    <row r="144" spans="3:4" x14ac:dyDescent="0.3">
      <c r="C144" s="56" t="s">
        <v>2015</v>
      </c>
      <c r="D144">
        <v>135659.69500000001</v>
      </c>
    </row>
    <row r="145" spans="3:4" x14ac:dyDescent="0.3">
      <c r="C145" s="56" t="s">
        <v>2016</v>
      </c>
      <c r="D145">
        <v>72292.744999999995</v>
      </c>
    </row>
    <row r="146" spans="3:4" x14ac:dyDescent="0.3">
      <c r="C146" s="56" t="s">
        <v>2017</v>
      </c>
      <c r="D146">
        <v>32764.35</v>
      </c>
    </row>
    <row r="147" spans="3:4" x14ac:dyDescent="0.3">
      <c r="C147" s="56" t="s">
        <v>2018</v>
      </c>
      <c r="D147">
        <v>84774.785000000003</v>
      </c>
    </row>
    <row r="148" spans="3:4" x14ac:dyDescent="0.3">
      <c r="C148" s="56" t="s">
        <v>2019</v>
      </c>
      <c r="D148">
        <v>151376.19500000001</v>
      </c>
    </row>
    <row r="149" spans="3:4" x14ac:dyDescent="0.3">
      <c r="C149" s="56" t="s">
        <v>2020</v>
      </c>
      <c r="D149">
        <v>10596.8825</v>
      </c>
    </row>
    <row r="150" spans="3:4" x14ac:dyDescent="0.3">
      <c r="C150" s="56" t="s">
        <v>2021</v>
      </c>
      <c r="D150">
        <v>14564.438750000001</v>
      </c>
    </row>
    <row r="151" spans="3:4" x14ac:dyDescent="0.3">
      <c r="C151" s="56" t="s">
        <v>2022</v>
      </c>
      <c r="D151">
        <v>290958.38750000001</v>
      </c>
    </row>
    <row r="152" spans="3:4" x14ac:dyDescent="0.3">
      <c r="C152" s="56" t="s">
        <v>2023</v>
      </c>
      <c r="D152">
        <v>235258.44500000001</v>
      </c>
    </row>
    <row r="153" spans="3:4" x14ac:dyDescent="0.3">
      <c r="C153" s="56" t="s">
        <v>2024</v>
      </c>
      <c r="D153">
        <v>121189.55</v>
      </c>
    </row>
    <row r="154" spans="3:4" x14ac:dyDescent="0.3">
      <c r="C154" s="56" t="s">
        <v>2025</v>
      </c>
      <c r="D154">
        <v>39930.300000000003</v>
      </c>
    </row>
    <row r="155" spans="3:4" x14ac:dyDescent="0.3">
      <c r="C155" s="56" t="s">
        <v>2026</v>
      </c>
      <c r="D155">
        <v>8433.875</v>
      </c>
    </row>
    <row r="156" spans="3:4" x14ac:dyDescent="0.3">
      <c r="C156" s="56" t="s">
        <v>2027</v>
      </c>
      <c r="D156">
        <v>89123.375</v>
      </c>
    </row>
    <row r="157" spans="3:4" x14ac:dyDescent="0.3">
      <c r="C157" s="56" t="s">
        <v>2028</v>
      </c>
      <c r="D157">
        <v>236983.17499999999</v>
      </c>
    </row>
    <row r="158" spans="3:4" x14ac:dyDescent="0.3">
      <c r="C158" s="56" t="s">
        <v>2029</v>
      </c>
      <c r="D158">
        <v>17296.174999999999</v>
      </c>
    </row>
    <row r="159" spans="3:4" x14ac:dyDescent="0.3">
      <c r="C159" s="56" t="s">
        <v>2030</v>
      </c>
      <c r="D159">
        <v>16984.64</v>
      </c>
    </row>
    <row r="160" spans="3:4" x14ac:dyDescent="0.3">
      <c r="C160" s="56" t="s">
        <v>2031</v>
      </c>
      <c r="D160">
        <v>204814.875</v>
      </c>
    </row>
    <row r="161" spans="3:4" x14ac:dyDescent="0.3">
      <c r="C161" s="56" t="s">
        <v>2032</v>
      </c>
      <c r="D161">
        <v>51099.657500000001</v>
      </c>
    </row>
    <row r="162" spans="3:4" x14ac:dyDescent="0.3">
      <c r="C162" s="56" t="s">
        <v>2033</v>
      </c>
      <c r="D162">
        <v>302720.5</v>
      </c>
    </row>
    <row r="163" spans="3:4" x14ac:dyDescent="0.3">
      <c r="C163" s="56" t="s">
        <v>2034</v>
      </c>
      <c r="D163">
        <v>102374.9</v>
      </c>
    </row>
    <row r="164" spans="3:4" x14ac:dyDescent="0.3">
      <c r="C164" s="56" t="s">
        <v>2035</v>
      </c>
      <c r="D164">
        <v>158134.1825</v>
      </c>
    </row>
    <row r="165" spans="3:4" x14ac:dyDescent="0.3">
      <c r="C165" s="56" t="s">
        <v>2036</v>
      </c>
      <c r="D165">
        <v>115380.25</v>
      </c>
    </row>
    <row r="166" spans="3:4" x14ac:dyDescent="0.3">
      <c r="C166" s="56" t="s">
        <v>2037</v>
      </c>
      <c r="D166">
        <v>121176.65</v>
      </c>
    </row>
    <row r="167" spans="3:4" x14ac:dyDescent="0.3">
      <c r="C167" s="56" t="s">
        <v>2038</v>
      </c>
      <c r="D167">
        <v>162531.255</v>
      </c>
    </row>
    <row r="168" spans="3:4" x14ac:dyDescent="0.3">
      <c r="C168" s="56" t="s">
        <v>2039</v>
      </c>
      <c r="D168">
        <v>52729.25</v>
      </c>
    </row>
    <row r="169" spans="3:4" x14ac:dyDescent="0.3">
      <c r="C169" s="56" t="s">
        <v>2040</v>
      </c>
      <c r="D169">
        <v>169227.64500000002</v>
      </c>
    </row>
    <row r="170" spans="3:4" x14ac:dyDescent="0.3">
      <c r="C170" s="56" t="s">
        <v>2041</v>
      </c>
      <c r="D170">
        <v>59753.945</v>
      </c>
    </row>
    <row r="171" spans="3:4" x14ac:dyDescent="0.3">
      <c r="C171" s="56" t="s">
        <v>2042</v>
      </c>
      <c r="D171">
        <v>79980.5</v>
      </c>
    </row>
    <row r="172" spans="3:4" x14ac:dyDescent="0.3">
      <c r="C172" s="56" t="s">
        <v>2043</v>
      </c>
      <c r="D172">
        <v>50036.375</v>
      </c>
    </row>
    <row r="173" spans="3:4" x14ac:dyDescent="0.3">
      <c r="C173" s="56" t="s">
        <v>2044</v>
      </c>
      <c r="D173">
        <v>148651.5</v>
      </c>
    </row>
    <row r="174" spans="3:4" x14ac:dyDescent="0.3">
      <c r="C174" s="56" t="s">
        <v>2045</v>
      </c>
      <c r="D174">
        <v>19160.224999999999</v>
      </c>
    </row>
    <row r="175" spans="3:4" x14ac:dyDescent="0.3">
      <c r="C175" s="56" t="s">
        <v>2046</v>
      </c>
      <c r="D175">
        <v>118377.565</v>
      </c>
    </row>
    <row r="176" spans="3:4" x14ac:dyDescent="0.3">
      <c r="C176" s="56" t="s">
        <v>2047</v>
      </c>
      <c r="D176">
        <v>25116.96125</v>
      </c>
    </row>
    <row r="177" spans="3:4" x14ac:dyDescent="0.3">
      <c r="C177" s="56" t="s">
        <v>2048</v>
      </c>
      <c r="D177">
        <v>52822.775000000001</v>
      </c>
    </row>
    <row r="178" spans="3:4" x14ac:dyDescent="0.3">
      <c r="C178" s="56" t="s">
        <v>2049</v>
      </c>
      <c r="D178">
        <v>23040.0075</v>
      </c>
    </row>
    <row r="179" spans="3:4" x14ac:dyDescent="0.3">
      <c r="C179" s="56" t="s">
        <v>2050</v>
      </c>
      <c r="D179">
        <v>17700.052500000002</v>
      </c>
    </row>
    <row r="180" spans="3:4" x14ac:dyDescent="0.3">
      <c r="C180" s="56" t="s">
        <v>2051</v>
      </c>
      <c r="D180">
        <v>151347.6</v>
      </c>
    </row>
    <row r="181" spans="3:4" x14ac:dyDescent="0.3">
      <c r="C181" s="56" t="s">
        <v>2052</v>
      </c>
      <c r="D181">
        <v>206593.19375000001</v>
      </c>
    </row>
    <row r="182" spans="3:4" x14ac:dyDescent="0.3">
      <c r="C182" s="56" t="s">
        <v>2053</v>
      </c>
      <c r="D182">
        <v>186234.57500000001</v>
      </c>
    </row>
    <row r="183" spans="3:4" x14ac:dyDescent="0.3">
      <c r="C183" s="56" t="s">
        <v>2054</v>
      </c>
      <c r="D183">
        <v>120863.18</v>
      </c>
    </row>
    <row r="184" spans="3:4" x14ac:dyDescent="0.3">
      <c r="C184" s="56" t="s">
        <v>2055</v>
      </c>
      <c r="D184">
        <v>116948.675</v>
      </c>
    </row>
    <row r="185" spans="3:4" x14ac:dyDescent="0.3">
      <c r="C185" s="56" t="s">
        <v>2056</v>
      </c>
      <c r="D185">
        <v>97683.331250000003</v>
      </c>
    </row>
    <row r="186" spans="3:4" x14ac:dyDescent="0.3">
      <c r="C186" s="56" t="s">
        <v>2057</v>
      </c>
      <c r="D186">
        <v>153829.77499999999</v>
      </c>
    </row>
    <row r="187" spans="3:4" x14ac:dyDescent="0.3">
      <c r="C187" s="56" t="s">
        <v>2058</v>
      </c>
      <c r="D187">
        <v>185525.07500000001</v>
      </c>
    </row>
    <row r="188" spans="3:4" x14ac:dyDescent="0.3">
      <c r="C188" s="56" t="s">
        <v>2059</v>
      </c>
      <c r="D188">
        <v>87358.654999999999</v>
      </c>
    </row>
    <row r="189" spans="3:4" x14ac:dyDescent="0.3">
      <c r="C189" s="56" t="s">
        <v>2060</v>
      </c>
      <c r="D189">
        <v>39764.75</v>
      </c>
    </row>
    <row r="190" spans="3:4" x14ac:dyDescent="0.3">
      <c r="C190" s="56" t="s">
        <v>2061</v>
      </c>
      <c r="D190">
        <v>27715.666249999998</v>
      </c>
    </row>
    <row r="191" spans="3:4" x14ac:dyDescent="0.3">
      <c r="C191" s="56" t="s">
        <v>2062</v>
      </c>
      <c r="D191">
        <v>219291.9</v>
      </c>
    </row>
    <row r="192" spans="3:4" x14ac:dyDescent="0.3">
      <c r="C192" s="56" t="s">
        <v>2063</v>
      </c>
      <c r="D192">
        <v>101584.12999999999</v>
      </c>
    </row>
    <row r="193" spans="3:4" x14ac:dyDescent="0.3">
      <c r="C193" s="56" t="s">
        <v>2064</v>
      </c>
      <c r="D193">
        <v>184963.92499999999</v>
      </c>
    </row>
    <row r="194" spans="3:4" x14ac:dyDescent="0.3">
      <c r="C194" s="56" t="s">
        <v>2065</v>
      </c>
      <c r="D194">
        <v>58265.5</v>
      </c>
    </row>
    <row r="195" spans="3:4" x14ac:dyDescent="0.3">
      <c r="C195" s="56" t="s">
        <v>2066</v>
      </c>
      <c r="D195">
        <v>302862.40000000002</v>
      </c>
    </row>
    <row r="196" spans="3:4" x14ac:dyDescent="0.3">
      <c r="C196" s="56" t="s">
        <v>2067</v>
      </c>
      <c r="D196">
        <v>41857.130000000005</v>
      </c>
    </row>
    <row r="197" spans="3:4" x14ac:dyDescent="0.3">
      <c r="C197" s="56" t="s">
        <v>2068</v>
      </c>
      <c r="D197">
        <v>379884</v>
      </c>
    </row>
    <row r="198" spans="3:4" x14ac:dyDescent="0.3">
      <c r="C198" s="56" t="s">
        <v>2069</v>
      </c>
      <c r="D198">
        <v>27991.833750000002</v>
      </c>
    </row>
    <row r="199" spans="3:4" x14ac:dyDescent="0.3">
      <c r="C199" s="56" t="s">
        <v>2070</v>
      </c>
      <c r="D199">
        <v>81432.824999999997</v>
      </c>
    </row>
    <row r="200" spans="3:4" x14ac:dyDescent="0.3">
      <c r="C200" s="56" t="s">
        <v>2071</v>
      </c>
      <c r="D200">
        <v>48409.685000000005</v>
      </c>
    </row>
    <row r="201" spans="3:4" x14ac:dyDescent="0.3">
      <c r="C201" s="56" t="s">
        <v>2072</v>
      </c>
      <c r="D201">
        <v>56826.289999999994</v>
      </c>
    </row>
    <row r="202" spans="3:4" x14ac:dyDescent="0.3">
      <c r="C202" s="56" t="s">
        <v>2073</v>
      </c>
      <c r="D202">
        <v>56867.677499999998</v>
      </c>
    </row>
    <row r="203" spans="3:4" x14ac:dyDescent="0.3">
      <c r="C203" s="56" t="s">
        <v>2074</v>
      </c>
      <c r="D203">
        <v>77171.524999999994</v>
      </c>
    </row>
    <row r="204" spans="3:4" x14ac:dyDescent="0.3">
      <c r="C204" s="56" t="s">
        <v>2075</v>
      </c>
      <c r="D204">
        <v>205208.86249999999</v>
      </c>
    </row>
    <row r="205" spans="3:4" x14ac:dyDescent="0.3">
      <c r="C205" s="56" t="s">
        <v>2076</v>
      </c>
      <c r="D205">
        <v>57259.945</v>
      </c>
    </row>
    <row r="206" spans="3:4" x14ac:dyDescent="0.3">
      <c r="C206" s="56" t="s">
        <v>2077</v>
      </c>
      <c r="D206">
        <v>5986.1</v>
      </c>
    </row>
    <row r="207" spans="3:4" x14ac:dyDescent="0.3">
      <c r="C207" s="56" t="s">
        <v>2078</v>
      </c>
      <c r="D207">
        <v>36706.159999999996</v>
      </c>
    </row>
    <row r="208" spans="3:4" x14ac:dyDescent="0.3">
      <c r="C208" s="56" t="s">
        <v>2079</v>
      </c>
      <c r="D208">
        <v>126561.8625</v>
      </c>
    </row>
    <row r="209" spans="3:4" x14ac:dyDescent="0.3">
      <c r="C209" s="56" t="s">
        <v>2080</v>
      </c>
      <c r="D209">
        <v>26757.25</v>
      </c>
    </row>
    <row r="210" spans="3:4" x14ac:dyDescent="0.3">
      <c r="C210" s="56" t="s">
        <v>2081</v>
      </c>
      <c r="D210">
        <v>17864.849999999999</v>
      </c>
    </row>
    <row r="211" spans="3:4" x14ac:dyDescent="0.3">
      <c r="C211" s="56" t="s">
        <v>2082</v>
      </c>
      <c r="D211">
        <v>25616.674999999999</v>
      </c>
    </row>
    <row r="212" spans="3:4" x14ac:dyDescent="0.3">
      <c r="C212" s="56" t="s">
        <v>2083</v>
      </c>
      <c r="D212">
        <v>142765.01499999998</v>
      </c>
    </row>
    <row r="213" spans="3:4" x14ac:dyDescent="0.3">
      <c r="C213" s="56" t="s">
        <v>2084</v>
      </c>
      <c r="D213">
        <v>52200.564999999995</v>
      </c>
    </row>
    <row r="214" spans="3:4" x14ac:dyDescent="0.3">
      <c r="C214" s="56" t="s">
        <v>2085</v>
      </c>
      <c r="D214">
        <v>39821.026249999995</v>
      </c>
    </row>
    <row r="215" spans="3:4" x14ac:dyDescent="0.3">
      <c r="C215" s="56" t="s">
        <v>2086</v>
      </c>
      <c r="D215">
        <v>60241.564999999995</v>
      </c>
    </row>
    <row r="216" spans="3:4" x14ac:dyDescent="0.3">
      <c r="C216" s="56" t="s">
        <v>2087</v>
      </c>
      <c r="D216">
        <v>202653.05</v>
      </c>
    </row>
    <row r="217" spans="3:4" x14ac:dyDescent="0.3">
      <c r="C217" s="56" t="s">
        <v>2088</v>
      </c>
      <c r="D217">
        <v>10415.315000000001</v>
      </c>
    </row>
    <row r="218" spans="3:4" x14ac:dyDescent="0.3">
      <c r="C218" s="56" t="s">
        <v>2089</v>
      </c>
      <c r="D218">
        <v>240005</v>
      </c>
    </row>
    <row r="219" spans="3:4" x14ac:dyDescent="0.3">
      <c r="C219" s="56" t="s">
        <v>2090</v>
      </c>
      <c r="D219">
        <v>106267.47500000001</v>
      </c>
    </row>
    <row r="220" spans="3:4" x14ac:dyDescent="0.3">
      <c r="C220" s="56" t="s">
        <v>2091</v>
      </c>
      <c r="D220">
        <v>56800.275000000001</v>
      </c>
    </row>
    <row r="221" spans="3:4" x14ac:dyDescent="0.3">
      <c r="C221" s="56" t="s">
        <v>2092</v>
      </c>
      <c r="D221">
        <v>60632.596249999995</v>
      </c>
    </row>
    <row r="222" spans="3:4" x14ac:dyDescent="0.3">
      <c r="C222" s="56" t="s">
        <v>2093</v>
      </c>
      <c r="D222">
        <v>23397.230000000003</v>
      </c>
    </row>
    <row r="223" spans="3:4" x14ac:dyDescent="0.3">
      <c r="C223" s="56" t="s">
        <v>2094</v>
      </c>
      <c r="D223">
        <v>13162.047499999999</v>
      </c>
    </row>
    <row r="224" spans="3:4" x14ac:dyDescent="0.3">
      <c r="C224" s="56" t="s">
        <v>2095</v>
      </c>
      <c r="D224">
        <v>27105.28125</v>
      </c>
    </row>
    <row r="225" spans="3:4" x14ac:dyDescent="0.3">
      <c r="C225" s="56" t="s">
        <v>2096</v>
      </c>
      <c r="D225">
        <v>113947.38250000001</v>
      </c>
    </row>
    <row r="226" spans="3:4" x14ac:dyDescent="0.3">
      <c r="C226" s="56" t="s">
        <v>2097</v>
      </c>
      <c r="D226">
        <v>16943.467499999999</v>
      </c>
    </row>
    <row r="227" spans="3:4" x14ac:dyDescent="0.3">
      <c r="C227" s="56" t="s">
        <v>2098</v>
      </c>
      <c r="D227">
        <v>136787.26250000001</v>
      </c>
    </row>
    <row r="228" spans="3:4" x14ac:dyDescent="0.3">
      <c r="C228" s="56" t="s">
        <v>2099</v>
      </c>
      <c r="D228">
        <v>6794.5</v>
      </c>
    </row>
    <row r="229" spans="3:4" x14ac:dyDescent="0.3">
      <c r="C229" s="56" t="s">
        <v>2100</v>
      </c>
      <c r="D229">
        <v>73842.679999999993</v>
      </c>
    </row>
    <row r="230" spans="3:4" x14ac:dyDescent="0.3">
      <c r="C230" s="56" t="s">
        <v>2101</v>
      </c>
      <c r="D230">
        <v>124829.82250000001</v>
      </c>
    </row>
    <row r="231" spans="3:4" x14ac:dyDescent="0.3">
      <c r="C231" s="56" t="s">
        <v>2102</v>
      </c>
      <c r="D231">
        <v>348229.55</v>
      </c>
    </row>
    <row r="232" spans="3:4" x14ac:dyDescent="0.3">
      <c r="C232" s="56" t="s">
        <v>2103</v>
      </c>
      <c r="D232">
        <v>51841.085000000006</v>
      </c>
    </row>
    <row r="233" spans="3:4" x14ac:dyDescent="0.3">
      <c r="C233" s="56" t="s">
        <v>2104</v>
      </c>
      <c r="D233">
        <v>68169.206250000003</v>
      </c>
    </row>
    <row r="234" spans="3:4" x14ac:dyDescent="0.3">
      <c r="C234" s="56" t="s">
        <v>2105</v>
      </c>
      <c r="D234">
        <v>88617.05</v>
      </c>
    </row>
    <row r="235" spans="3:4" x14ac:dyDescent="0.3">
      <c r="C235" s="56" t="s">
        <v>2106</v>
      </c>
      <c r="D235">
        <v>75122.521249999991</v>
      </c>
    </row>
    <row r="236" spans="3:4" x14ac:dyDescent="0.3">
      <c r="C236" s="56" t="s">
        <v>2107</v>
      </c>
      <c r="D236">
        <v>334273.90000000002</v>
      </c>
    </row>
    <row r="237" spans="3:4" x14ac:dyDescent="0.3">
      <c r="C237" s="56" t="s">
        <v>2108</v>
      </c>
      <c r="D237">
        <v>40913.710000000006</v>
      </c>
    </row>
    <row r="238" spans="3:4" x14ac:dyDescent="0.3">
      <c r="C238" s="56" t="s">
        <v>2109</v>
      </c>
      <c r="D238">
        <v>154828.45000000001</v>
      </c>
    </row>
    <row r="239" spans="3:4" x14ac:dyDescent="0.3">
      <c r="C239" s="56" t="s">
        <v>2110</v>
      </c>
      <c r="D239">
        <v>220402.48250000001</v>
      </c>
    </row>
    <row r="240" spans="3:4" x14ac:dyDescent="0.3">
      <c r="C240" s="56" t="s">
        <v>2111</v>
      </c>
      <c r="D240">
        <v>243823.9375</v>
      </c>
    </row>
    <row r="241" spans="3:4" x14ac:dyDescent="0.3">
      <c r="C241" s="56" t="s">
        <v>2112</v>
      </c>
      <c r="D241">
        <v>144377.29999999999</v>
      </c>
    </row>
    <row r="242" spans="3:4" x14ac:dyDescent="0.3">
      <c r="C242" s="56" t="s">
        <v>2113</v>
      </c>
      <c r="D242">
        <v>137443.54999999999</v>
      </c>
    </row>
    <row r="243" spans="3:4" x14ac:dyDescent="0.3">
      <c r="C243" s="56" t="s">
        <v>2114</v>
      </c>
      <c r="D243">
        <v>135502.53</v>
      </c>
    </row>
    <row r="244" spans="3:4" x14ac:dyDescent="0.3">
      <c r="C244" s="56" t="s">
        <v>2115</v>
      </c>
      <c r="D244">
        <v>71317.34375</v>
      </c>
    </row>
    <row r="245" spans="3:4" x14ac:dyDescent="0.3">
      <c r="C245" s="56" t="s">
        <v>2116</v>
      </c>
      <c r="D245">
        <v>313797.83750000002</v>
      </c>
    </row>
    <row r="246" spans="3:4" x14ac:dyDescent="0.3">
      <c r="C246" s="56" t="s">
        <v>2117</v>
      </c>
      <c r="D246">
        <v>353521.77500000002</v>
      </c>
    </row>
    <row r="247" spans="3:4" x14ac:dyDescent="0.3">
      <c r="C247" s="56" t="s">
        <v>2118</v>
      </c>
      <c r="D247">
        <v>5711.6525000000001</v>
      </c>
    </row>
    <row r="248" spans="3:4" x14ac:dyDescent="0.3">
      <c r="C248" s="56" t="s">
        <v>2119</v>
      </c>
      <c r="D248">
        <v>13369.2</v>
      </c>
    </row>
    <row r="249" spans="3:4" x14ac:dyDescent="0.3">
      <c r="C249" s="56" t="s">
        <v>2120</v>
      </c>
      <c r="D249">
        <v>56565.387499999997</v>
      </c>
    </row>
    <row r="250" spans="3:4" x14ac:dyDescent="0.3">
      <c r="C250" s="56" t="s">
        <v>2121</v>
      </c>
      <c r="D250">
        <v>100971.37999999999</v>
      </c>
    </row>
    <row r="251" spans="3:4" x14ac:dyDescent="0.3">
      <c r="C251" s="56" t="s">
        <v>2122</v>
      </c>
      <c r="D251">
        <v>129500.375</v>
      </c>
    </row>
    <row r="252" spans="3:4" x14ac:dyDescent="0.3">
      <c r="C252" s="56" t="s">
        <v>2123</v>
      </c>
      <c r="D252">
        <v>35750.269999999997</v>
      </c>
    </row>
    <row r="253" spans="3:4" x14ac:dyDescent="0.3">
      <c r="C253" s="56" t="s">
        <v>2124</v>
      </c>
      <c r="D253">
        <v>325749.6875</v>
      </c>
    </row>
    <row r="254" spans="3:4" x14ac:dyDescent="0.3">
      <c r="C254" s="56" t="s">
        <v>2125</v>
      </c>
      <c r="D254">
        <v>339962.26250000001</v>
      </c>
    </row>
    <row r="255" spans="3:4" x14ac:dyDescent="0.3">
      <c r="C255" s="56" t="s">
        <v>2126</v>
      </c>
      <c r="D255">
        <v>213791.125</v>
      </c>
    </row>
    <row r="256" spans="3:4" x14ac:dyDescent="0.3">
      <c r="C256" s="56" t="s">
        <v>2127</v>
      </c>
      <c r="D256">
        <v>113269.27250000001</v>
      </c>
    </row>
    <row r="257" spans="3:4" x14ac:dyDescent="0.3">
      <c r="C257" s="56" t="s">
        <v>2128</v>
      </c>
      <c r="D257">
        <v>119559.42000000001</v>
      </c>
    </row>
    <row r="258" spans="3:4" x14ac:dyDescent="0.3">
      <c r="C258" s="56" t="s">
        <v>2129</v>
      </c>
      <c r="D258">
        <v>119246.00375</v>
      </c>
    </row>
    <row r="259" spans="3:4" x14ac:dyDescent="0.3">
      <c r="C259" s="56" t="s">
        <v>2130</v>
      </c>
      <c r="D259">
        <v>52483.77375</v>
      </c>
    </row>
    <row r="260" spans="3:4" x14ac:dyDescent="0.3">
      <c r="C260" s="56" t="s">
        <v>2131</v>
      </c>
      <c r="D260">
        <v>118868.625</v>
      </c>
    </row>
    <row r="261" spans="3:4" x14ac:dyDescent="0.3">
      <c r="C261" s="56" t="s">
        <v>2132</v>
      </c>
      <c r="D261">
        <v>274716.75</v>
      </c>
    </row>
    <row r="262" spans="3:4" x14ac:dyDescent="0.3">
      <c r="C262" s="56" t="s">
        <v>2133</v>
      </c>
      <c r="D262">
        <v>109065.91499999999</v>
      </c>
    </row>
    <row r="263" spans="3:4" x14ac:dyDescent="0.3">
      <c r="C263" s="56" t="s">
        <v>2134</v>
      </c>
      <c r="D263">
        <v>34612.597500000003</v>
      </c>
    </row>
    <row r="264" spans="3:4" x14ac:dyDescent="0.3">
      <c r="C264" s="56" t="s">
        <v>2135</v>
      </c>
      <c r="D264">
        <v>26071.4</v>
      </c>
    </row>
    <row r="265" spans="3:4" x14ac:dyDescent="0.3">
      <c r="C265" s="56" t="s">
        <v>2136</v>
      </c>
      <c r="D265">
        <v>301989.5</v>
      </c>
    </row>
    <row r="266" spans="3:4" x14ac:dyDescent="0.3">
      <c r="C266" s="56" t="s">
        <v>2137</v>
      </c>
      <c r="D266">
        <v>172333.96500000003</v>
      </c>
    </row>
    <row r="267" spans="3:4" x14ac:dyDescent="0.3">
      <c r="C267" s="56" t="s">
        <v>2138</v>
      </c>
      <c r="D267">
        <v>50932.172500000001</v>
      </c>
    </row>
    <row r="268" spans="3:4" x14ac:dyDescent="0.3">
      <c r="C268" s="56" t="s">
        <v>2139</v>
      </c>
      <c r="D268">
        <v>25603.13</v>
      </c>
    </row>
    <row r="269" spans="3:4" x14ac:dyDescent="0.3">
      <c r="C269" s="56" t="s">
        <v>2140</v>
      </c>
      <c r="D269">
        <v>190410.41250000001</v>
      </c>
    </row>
    <row r="270" spans="3:4" x14ac:dyDescent="0.3">
      <c r="C270" s="56" t="s">
        <v>2141</v>
      </c>
      <c r="D270">
        <v>8434.8962499999998</v>
      </c>
    </row>
    <row r="271" spans="3:4" x14ac:dyDescent="0.3">
      <c r="C271" s="56" t="s">
        <v>2142</v>
      </c>
      <c r="D271">
        <v>22831.672500000001</v>
      </c>
    </row>
    <row r="272" spans="3:4" x14ac:dyDescent="0.3">
      <c r="C272" s="56" t="s">
        <v>2143</v>
      </c>
      <c r="D272">
        <v>132894.6875</v>
      </c>
    </row>
    <row r="273" spans="3:4" x14ac:dyDescent="0.3">
      <c r="C273" s="56" t="s">
        <v>2144</v>
      </c>
      <c r="D273">
        <v>88853.764999999999</v>
      </c>
    </row>
    <row r="274" spans="3:4" x14ac:dyDescent="0.3">
      <c r="C274" s="56" t="s">
        <v>2145</v>
      </c>
      <c r="D274">
        <v>27590.375</v>
      </c>
    </row>
    <row r="275" spans="3:4" x14ac:dyDescent="0.3">
      <c r="C275" s="56" t="s">
        <v>2146</v>
      </c>
      <c r="D275">
        <v>30245.84</v>
      </c>
    </row>
    <row r="276" spans="3:4" x14ac:dyDescent="0.3">
      <c r="C276" s="56" t="s">
        <v>2147</v>
      </c>
      <c r="D276">
        <v>52960.375</v>
      </c>
    </row>
    <row r="277" spans="3:4" x14ac:dyDescent="0.3">
      <c r="C277" s="56" t="s">
        <v>2148</v>
      </c>
      <c r="D277">
        <v>26176.857499999998</v>
      </c>
    </row>
    <row r="278" spans="3:4" x14ac:dyDescent="0.3">
      <c r="C278" s="56" t="s">
        <v>2149</v>
      </c>
      <c r="D278">
        <v>170301.78499999997</v>
      </c>
    </row>
    <row r="279" spans="3:4" x14ac:dyDescent="0.3">
      <c r="C279" s="56" t="s">
        <v>2150</v>
      </c>
      <c r="D279">
        <v>196886.75</v>
      </c>
    </row>
    <row r="280" spans="3:4" x14ac:dyDescent="0.3">
      <c r="C280" s="56" t="s">
        <v>2151</v>
      </c>
      <c r="D280">
        <v>203657.96</v>
      </c>
    </row>
    <row r="281" spans="3:4" x14ac:dyDescent="0.3">
      <c r="C281" s="56" t="s">
        <v>2152</v>
      </c>
      <c r="D281">
        <v>23185.293750000001</v>
      </c>
    </row>
    <row r="282" spans="3:4" x14ac:dyDescent="0.3">
      <c r="C282" s="56" t="s">
        <v>2153</v>
      </c>
      <c r="D282">
        <v>170689</v>
      </c>
    </row>
    <row r="283" spans="3:4" x14ac:dyDescent="0.3">
      <c r="C283" s="56" t="s">
        <v>2154</v>
      </c>
      <c r="D283">
        <v>112916.4575</v>
      </c>
    </row>
    <row r="284" spans="3:4" x14ac:dyDescent="0.3">
      <c r="C284" s="56" t="s">
        <v>2155</v>
      </c>
      <c r="D284">
        <v>111521</v>
      </c>
    </row>
    <row r="285" spans="3:4" x14ac:dyDescent="0.3">
      <c r="C285" s="56" t="s">
        <v>2156</v>
      </c>
      <c r="D285">
        <v>82683.05</v>
      </c>
    </row>
    <row r="286" spans="3:4" x14ac:dyDescent="0.3">
      <c r="C286" s="56" t="s">
        <v>2157</v>
      </c>
      <c r="D286">
        <v>51690.8</v>
      </c>
    </row>
    <row r="287" spans="3:4" x14ac:dyDescent="0.3">
      <c r="C287" s="56" t="s">
        <v>2158</v>
      </c>
      <c r="D287">
        <v>73643.375</v>
      </c>
    </row>
    <row r="288" spans="3:4" x14ac:dyDescent="0.3">
      <c r="C288" s="56" t="s">
        <v>2159</v>
      </c>
      <c r="D288">
        <v>39322.925000000003</v>
      </c>
    </row>
    <row r="289" spans="3:4" x14ac:dyDescent="0.3">
      <c r="C289" s="56" t="s">
        <v>2160</v>
      </c>
      <c r="D289">
        <v>18215.3</v>
      </c>
    </row>
    <row r="290" spans="3:4" x14ac:dyDescent="0.3">
      <c r="C290" s="56" t="s">
        <v>2161</v>
      </c>
      <c r="D290">
        <v>98630.89</v>
      </c>
    </row>
    <row r="291" spans="3:4" x14ac:dyDescent="0.3">
      <c r="C291" s="56" t="s">
        <v>2162</v>
      </c>
      <c r="D291">
        <v>28019.03125</v>
      </c>
    </row>
    <row r="292" spans="3:4" x14ac:dyDescent="0.3">
      <c r="C292" s="56" t="s">
        <v>2163</v>
      </c>
      <c r="D292">
        <v>362005.94374999998</v>
      </c>
    </row>
    <row r="293" spans="3:4" x14ac:dyDescent="0.3">
      <c r="C293" s="56" t="s">
        <v>2164</v>
      </c>
      <c r="D293">
        <v>62535.02375</v>
      </c>
    </row>
    <row r="294" spans="3:4" x14ac:dyDescent="0.3">
      <c r="C294" s="56" t="s">
        <v>2165</v>
      </c>
      <c r="D294">
        <v>178472</v>
      </c>
    </row>
    <row r="295" spans="3:4" x14ac:dyDescent="0.3">
      <c r="C295" s="56" t="s">
        <v>2166</v>
      </c>
      <c r="D295">
        <v>64128.012499999997</v>
      </c>
    </row>
    <row r="296" spans="3:4" x14ac:dyDescent="0.3">
      <c r="C296" s="56" t="s">
        <v>2167</v>
      </c>
      <c r="D296">
        <v>23979.665000000001</v>
      </c>
    </row>
    <row r="297" spans="3:4" x14ac:dyDescent="0.3">
      <c r="C297" s="56" t="s">
        <v>2168</v>
      </c>
      <c r="D297">
        <v>60305.85</v>
      </c>
    </row>
    <row r="298" spans="3:4" x14ac:dyDescent="0.3">
      <c r="C298" s="56" t="s">
        <v>2169</v>
      </c>
      <c r="D298">
        <v>295277.2</v>
      </c>
    </row>
    <row r="299" spans="3:4" x14ac:dyDescent="0.3">
      <c r="C299" s="56" t="s">
        <v>2170</v>
      </c>
      <c r="D299">
        <v>46118.967499999999</v>
      </c>
    </row>
    <row r="300" spans="3:4" x14ac:dyDescent="0.3">
      <c r="C300" s="56" t="s">
        <v>2171</v>
      </c>
      <c r="D300">
        <v>137765.405</v>
      </c>
    </row>
    <row r="301" spans="3:4" x14ac:dyDescent="0.3">
      <c r="C301" s="56" t="s">
        <v>2172</v>
      </c>
      <c r="D301">
        <v>106548.53375</v>
      </c>
    </row>
    <row r="302" spans="3:4" x14ac:dyDescent="0.3">
      <c r="C302" s="56" t="s">
        <v>2173</v>
      </c>
      <c r="D302">
        <v>44630.092499999999</v>
      </c>
    </row>
    <row r="303" spans="3:4" x14ac:dyDescent="0.3">
      <c r="C303" s="56" t="s">
        <v>2174</v>
      </c>
      <c r="D303">
        <v>86360.356249999997</v>
      </c>
    </row>
    <row r="304" spans="3:4" x14ac:dyDescent="0.3">
      <c r="C304" s="56" t="s">
        <v>2175</v>
      </c>
      <c r="D304">
        <v>9571.6549999999988</v>
      </c>
    </row>
    <row r="305" spans="3:4" x14ac:dyDescent="0.3">
      <c r="C305" s="56" t="s">
        <v>2176</v>
      </c>
      <c r="D305">
        <v>42040.955000000002</v>
      </c>
    </row>
    <row r="306" spans="3:4" x14ac:dyDescent="0.3">
      <c r="C306" s="56" t="s">
        <v>2177</v>
      </c>
      <c r="D306">
        <v>72378.422500000001</v>
      </c>
    </row>
    <row r="307" spans="3:4" x14ac:dyDescent="0.3">
      <c r="C307" s="56" t="s">
        <v>2178</v>
      </c>
      <c r="D307">
        <v>309176.68125000002</v>
      </c>
    </row>
    <row r="308" spans="3:4" x14ac:dyDescent="0.3">
      <c r="C308" s="56" t="s">
        <v>2179</v>
      </c>
      <c r="D308">
        <v>126687.1</v>
      </c>
    </row>
    <row r="309" spans="3:4" x14ac:dyDescent="0.3">
      <c r="C309" s="56" t="s">
        <v>2180</v>
      </c>
      <c r="D309">
        <v>198131.6</v>
      </c>
    </row>
    <row r="310" spans="3:4" x14ac:dyDescent="0.3">
      <c r="C310" s="56" t="s">
        <v>2181</v>
      </c>
      <c r="D310">
        <v>14965.19875</v>
      </c>
    </row>
    <row r="311" spans="3:4" x14ac:dyDescent="0.3">
      <c r="C311" s="56" t="s">
        <v>2182</v>
      </c>
      <c r="D311">
        <v>52789.880000000005</v>
      </c>
    </row>
    <row r="312" spans="3:4" x14ac:dyDescent="0.3">
      <c r="C312" s="56" t="s">
        <v>2183</v>
      </c>
      <c r="D312">
        <v>46924.894999999997</v>
      </c>
    </row>
    <row r="313" spans="3:4" x14ac:dyDescent="0.3">
      <c r="C313" s="56" t="s">
        <v>2184</v>
      </c>
      <c r="D313">
        <v>29846.799999999999</v>
      </c>
    </row>
    <row r="314" spans="3:4" x14ac:dyDescent="0.3">
      <c r="C314" s="56" t="s">
        <v>2185</v>
      </c>
      <c r="D314">
        <v>26311.34</v>
      </c>
    </row>
    <row r="315" spans="3:4" x14ac:dyDescent="0.3">
      <c r="C315" s="56" t="s">
        <v>2186</v>
      </c>
      <c r="D315">
        <v>69788.371249999997</v>
      </c>
    </row>
    <row r="316" spans="3:4" x14ac:dyDescent="0.3">
      <c r="C316" s="56" t="s">
        <v>2187</v>
      </c>
      <c r="D316">
        <v>125683.58749999999</v>
      </c>
    </row>
    <row r="317" spans="3:4" x14ac:dyDescent="0.3">
      <c r="C317" s="56" t="s">
        <v>2188</v>
      </c>
      <c r="D317">
        <v>10779.095000000001</v>
      </c>
    </row>
    <row r="318" spans="3:4" x14ac:dyDescent="0.3">
      <c r="C318" s="56" t="s">
        <v>2189</v>
      </c>
      <c r="D318">
        <v>23938.4925</v>
      </c>
    </row>
    <row r="319" spans="3:4" x14ac:dyDescent="0.3">
      <c r="C319" s="56" t="s">
        <v>2190</v>
      </c>
      <c r="D319">
        <v>64312.267500000002</v>
      </c>
    </row>
    <row r="320" spans="3:4" x14ac:dyDescent="0.3">
      <c r="C320" s="56" t="s">
        <v>2191</v>
      </c>
      <c r="D320">
        <v>61606.653750000005</v>
      </c>
    </row>
    <row r="321" spans="3:4" x14ac:dyDescent="0.3">
      <c r="C321" s="56" t="s">
        <v>2192</v>
      </c>
      <c r="D321">
        <v>32525.162499999999</v>
      </c>
    </row>
    <row r="322" spans="3:4" x14ac:dyDescent="0.3">
      <c r="C322" s="56" t="s">
        <v>2193</v>
      </c>
      <c r="D322">
        <v>12947.8</v>
      </c>
    </row>
    <row r="323" spans="3:4" x14ac:dyDescent="0.3">
      <c r="C323" s="56" t="s">
        <v>2194</v>
      </c>
      <c r="D323">
        <v>32711.137500000001</v>
      </c>
    </row>
    <row r="324" spans="3:4" x14ac:dyDescent="0.3">
      <c r="C324" s="56" t="s">
        <v>2195</v>
      </c>
      <c r="D324">
        <v>225649.45</v>
      </c>
    </row>
    <row r="325" spans="3:4" x14ac:dyDescent="0.3">
      <c r="C325" s="56" t="s">
        <v>2196</v>
      </c>
      <c r="D325">
        <v>367172.125</v>
      </c>
    </row>
    <row r="326" spans="3:4" x14ac:dyDescent="0.3">
      <c r="C326" s="56" t="s">
        <v>2197</v>
      </c>
      <c r="D326">
        <v>13392.634999999998</v>
      </c>
    </row>
    <row r="327" spans="3:4" x14ac:dyDescent="0.3">
      <c r="C327" s="56" t="s">
        <v>2198</v>
      </c>
      <c r="D327">
        <v>181464.8</v>
      </c>
    </row>
    <row r="328" spans="3:4" x14ac:dyDescent="0.3">
      <c r="C328" s="56" t="s">
        <v>2199</v>
      </c>
      <c r="D328">
        <v>170415.09000000003</v>
      </c>
    </row>
    <row r="329" spans="3:4" x14ac:dyDescent="0.3">
      <c r="C329" s="56" t="s">
        <v>2200</v>
      </c>
      <c r="D329">
        <v>286441.13</v>
      </c>
    </row>
    <row r="330" spans="3:4" x14ac:dyDescent="0.3">
      <c r="C330" s="56" t="s">
        <v>2201</v>
      </c>
      <c r="D330">
        <v>214917.72500000001</v>
      </c>
    </row>
    <row r="331" spans="3:4" x14ac:dyDescent="0.3">
      <c r="C331" s="56" t="s">
        <v>2202</v>
      </c>
      <c r="D331">
        <v>99831.55750000001</v>
      </c>
    </row>
    <row r="332" spans="3:4" x14ac:dyDescent="0.3">
      <c r="C332" s="56" t="s">
        <v>2203</v>
      </c>
      <c r="D332">
        <v>175547.14</v>
      </c>
    </row>
    <row r="333" spans="3:4" x14ac:dyDescent="0.3">
      <c r="C333" s="56" t="s">
        <v>2204</v>
      </c>
      <c r="D333">
        <v>43847.6</v>
      </c>
    </row>
    <row r="334" spans="3:4" x14ac:dyDescent="0.3">
      <c r="C334" s="56" t="s">
        <v>2205</v>
      </c>
      <c r="D334">
        <v>68479.881250000006</v>
      </c>
    </row>
    <row r="335" spans="3:4" x14ac:dyDescent="0.3">
      <c r="C335" s="56" t="s">
        <v>2206</v>
      </c>
      <c r="D335">
        <v>61831.973750000005</v>
      </c>
    </row>
    <row r="336" spans="3:4" x14ac:dyDescent="0.3">
      <c r="C336" s="56" t="s">
        <v>2207</v>
      </c>
      <c r="D336">
        <v>126130.25</v>
      </c>
    </row>
    <row r="337" spans="3:4" x14ac:dyDescent="0.3">
      <c r="C337" s="56" t="s">
        <v>2208</v>
      </c>
      <c r="D337">
        <v>263492.40625</v>
      </c>
    </row>
    <row r="338" spans="3:4" x14ac:dyDescent="0.3">
      <c r="C338" s="56" t="s">
        <v>2209</v>
      </c>
      <c r="D338">
        <v>33842.574999999997</v>
      </c>
    </row>
    <row r="339" spans="3:4" x14ac:dyDescent="0.3">
      <c r="C339" s="56" t="s">
        <v>2210</v>
      </c>
      <c r="D339">
        <v>58095.65</v>
      </c>
    </row>
    <row r="340" spans="3:4" x14ac:dyDescent="0.3">
      <c r="C340" s="56" t="s">
        <v>2211</v>
      </c>
      <c r="D340">
        <v>36593.661250000005</v>
      </c>
    </row>
    <row r="341" spans="3:4" x14ac:dyDescent="0.3">
      <c r="C341" s="56" t="s">
        <v>2212</v>
      </c>
      <c r="D341">
        <v>71990.347500000003</v>
      </c>
    </row>
    <row r="342" spans="3:4" x14ac:dyDescent="0.3">
      <c r="C342" s="56" t="s">
        <v>2213</v>
      </c>
      <c r="D342">
        <v>135915.54500000001</v>
      </c>
    </row>
    <row r="343" spans="3:4" x14ac:dyDescent="0.3">
      <c r="C343" s="56" t="s">
        <v>2214</v>
      </c>
      <c r="D343">
        <v>118343.81</v>
      </c>
    </row>
    <row r="344" spans="3:4" x14ac:dyDescent="0.3">
      <c r="C344" s="56" t="s">
        <v>2215</v>
      </c>
      <c r="D344">
        <v>188502.7175</v>
      </c>
    </row>
    <row r="345" spans="3:4" x14ac:dyDescent="0.3">
      <c r="C345" s="56" t="s">
        <v>2216</v>
      </c>
      <c r="D345">
        <v>383705.625</v>
      </c>
    </row>
    <row r="346" spans="3:4" x14ac:dyDescent="0.3">
      <c r="C346" s="56" t="s">
        <v>2217</v>
      </c>
      <c r="D346">
        <v>58908.35</v>
      </c>
    </row>
    <row r="347" spans="3:4" x14ac:dyDescent="0.3">
      <c r="C347" s="56" t="s">
        <v>2218</v>
      </c>
      <c r="D347">
        <v>18055.501250000001</v>
      </c>
    </row>
    <row r="348" spans="3:4" x14ac:dyDescent="0.3">
      <c r="C348" s="56" t="s">
        <v>2219</v>
      </c>
      <c r="D348">
        <v>275635.875</v>
      </c>
    </row>
    <row r="349" spans="3:4" x14ac:dyDescent="0.3">
      <c r="C349" s="56" t="s">
        <v>2220</v>
      </c>
      <c r="D349">
        <v>76792.05</v>
      </c>
    </row>
    <row r="350" spans="3:4" x14ac:dyDescent="0.3">
      <c r="C350" s="56" t="s">
        <v>2221</v>
      </c>
      <c r="D350">
        <v>48873.439999999995</v>
      </c>
    </row>
    <row r="351" spans="3:4" x14ac:dyDescent="0.3">
      <c r="C351" s="56" t="s">
        <v>2222</v>
      </c>
      <c r="D351">
        <v>36224.130000000005</v>
      </c>
    </row>
    <row r="352" spans="3:4" x14ac:dyDescent="0.3">
      <c r="C352" s="56" t="s">
        <v>2223</v>
      </c>
      <c r="D352">
        <v>45842.8</v>
      </c>
    </row>
    <row r="353" spans="3:4" x14ac:dyDescent="0.3">
      <c r="C353" s="56" t="s">
        <v>2224</v>
      </c>
      <c r="D353">
        <v>17962.782500000001</v>
      </c>
    </row>
    <row r="354" spans="3:4" x14ac:dyDescent="0.3">
      <c r="C354" s="56" t="s">
        <v>2225</v>
      </c>
      <c r="D354">
        <v>124632.56</v>
      </c>
    </row>
    <row r="355" spans="3:4" x14ac:dyDescent="0.3">
      <c r="C355" s="56" t="s">
        <v>2226</v>
      </c>
      <c r="D355">
        <v>38931.463749999995</v>
      </c>
    </row>
    <row r="356" spans="3:4" x14ac:dyDescent="0.3">
      <c r="C356" s="56" t="s">
        <v>2227</v>
      </c>
      <c r="D356">
        <v>161015.07500000001</v>
      </c>
    </row>
    <row r="357" spans="3:4" x14ac:dyDescent="0.3">
      <c r="C357" s="56" t="s">
        <v>2228</v>
      </c>
      <c r="D357">
        <v>223315.625</v>
      </c>
    </row>
    <row r="358" spans="3:4" x14ac:dyDescent="0.3">
      <c r="C358" s="56" t="s">
        <v>2229</v>
      </c>
      <c r="D358">
        <v>185236.75999999998</v>
      </c>
    </row>
    <row r="359" spans="3:4" x14ac:dyDescent="0.3">
      <c r="C359" s="56" t="s">
        <v>2230</v>
      </c>
      <c r="D359">
        <v>152779.39249999999</v>
      </c>
    </row>
    <row r="360" spans="3:4" x14ac:dyDescent="0.3">
      <c r="C360" s="56" t="s">
        <v>2231</v>
      </c>
      <c r="D360">
        <v>65756.100000000006</v>
      </c>
    </row>
    <row r="361" spans="3:4" x14ac:dyDescent="0.3">
      <c r="C361" s="56" t="s">
        <v>2232</v>
      </c>
      <c r="D361">
        <v>81648.47</v>
      </c>
    </row>
    <row r="362" spans="3:4" x14ac:dyDescent="0.3">
      <c r="C362" s="56" t="s">
        <v>2233</v>
      </c>
      <c r="D362">
        <v>46903.824999999997</v>
      </c>
    </row>
    <row r="363" spans="3:4" x14ac:dyDescent="0.3">
      <c r="C363" s="56" t="s">
        <v>2234</v>
      </c>
      <c r="D363">
        <v>60684.25</v>
      </c>
    </row>
    <row r="364" spans="3:4" x14ac:dyDescent="0.3">
      <c r="C364" s="56" t="s">
        <v>2235</v>
      </c>
      <c r="D364">
        <v>33777.214999999997</v>
      </c>
    </row>
    <row r="365" spans="3:4" x14ac:dyDescent="0.3">
      <c r="C365" s="56" t="s">
        <v>2236</v>
      </c>
      <c r="D365">
        <v>133388.91875000001</v>
      </c>
    </row>
    <row r="366" spans="3:4" x14ac:dyDescent="0.3">
      <c r="C366" s="56" t="s">
        <v>2237</v>
      </c>
      <c r="D366">
        <v>147403.5325</v>
      </c>
    </row>
    <row r="367" spans="3:4" x14ac:dyDescent="0.3">
      <c r="C367" s="56" t="s">
        <v>2238</v>
      </c>
      <c r="D367">
        <v>28876.075000000001</v>
      </c>
    </row>
    <row r="368" spans="3:4" x14ac:dyDescent="0.3">
      <c r="C368" s="56" t="s">
        <v>2239</v>
      </c>
      <c r="D368">
        <v>204228.94625000001</v>
      </c>
    </row>
    <row r="369" spans="3:4" x14ac:dyDescent="0.3">
      <c r="C369" s="56" t="s">
        <v>2240</v>
      </c>
      <c r="D369">
        <v>321452.375</v>
      </c>
    </row>
    <row r="370" spans="3:4" x14ac:dyDescent="0.3">
      <c r="C370" s="56" t="s">
        <v>2241</v>
      </c>
      <c r="D370">
        <v>98473.725000000006</v>
      </c>
    </row>
    <row r="371" spans="3:4" x14ac:dyDescent="0.3">
      <c r="C371" s="56" t="s">
        <v>2242</v>
      </c>
      <c r="D371">
        <v>43409</v>
      </c>
    </row>
    <row r="372" spans="3:4" x14ac:dyDescent="0.3">
      <c r="C372" s="56" t="s">
        <v>2243</v>
      </c>
      <c r="D372">
        <v>293566.875</v>
      </c>
    </row>
    <row r="373" spans="3:4" x14ac:dyDescent="0.3">
      <c r="C373" s="56" t="s">
        <v>2244</v>
      </c>
      <c r="D373">
        <v>68911.332500000004</v>
      </c>
    </row>
    <row r="374" spans="3:4" x14ac:dyDescent="0.3">
      <c r="C374" s="56" t="s">
        <v>2245</v>
      </c>
      <c r="D374">
        <v>127615.3625</v>
      </c>
    </row>
    <row r="375" spans="3:4" x14ac:dyDescent="0.3">
      <c r="C375" s="56" t="s">
        <v>2246</v>
      </c>
      <c r="D375">
        <v>61211.91375</v>
      </c>
    </row>
    <row r="376" spans="3:4" x14ac:dyDescent="0.3">
      <c r="C376" s="56" t="s">
        <v>2247</v>
      </c>
      <c r="D376">
        <v>70931.149999999994</v>
      </c>
    </row>
    <row r="377" spans="3:4" x14ac:dyDescent="0.3">
      <c r="C377" s="56" t="s">
        <v>2248</v>
      </c>
      <c r="D377">
        <v>62291.966250000005</v>
      </c>
    </row>
    <row r="378" spans="3:4" x14ac:dyDescent="0.3">
      <c r="C378" s="56" t="s">
        <v>2249</v>
      </c>
      <c r="D378">
        <v>152264.35999999999</v>
      </c>
    </row>
    <row r="379" spans="3:4" x14ac:dyDescent="0.3">
      <c r="C379" s="56" t="s">
        <v>2250</v>
      </c>
      <c r="D379">
        <v>201208.25</v>
      </c>
    </row>
    <row r="380" spans="3:4" x14ac:dyDescent="0.3">
      <c r="C380" s="56" t="s">
        <v>2251</v>
      </c>
      <c r="D380">
        <v>115410.83374999999</v>
      </c>
    </row>
    <row r="381" spans="3:4" x14ac:dyDescent="0.3">
      <c r="C381" s="56" t="s">
        <v>2252</v>
      </c>
      <c r="D381">
        <v>15210.997499999999</v>
      </c>
    </row>
    <row r="382" spans="3:4" x14ac:dyDescent="0.3">
      <c r="C382" s="56" t="s">
        <v>2253</v>
      </c>
      <c r="D382">
        <v>44457.393750000003</v>
      </c>
    </row>
    <row r="383" spans="3:4" x14ac:dyDescent="0.3">
      <c r="C383" s="56" t="s">
        <v>2254</v>
      </c>
      <c r="D383">
        <v>22940.731250000001</v>
      </c>
    </row>
    <row r="384" spans="3:4" x14ac:dyDescent="0.3">
      <c r="C384" s="56" t="s">
        <v>2255</v>
      </c>
      <c r="D384">
        <v>39231.550000000003</v>
      </c>
    </row>
    <row r="385" spans="3:4" x14ac:dyDescent="0.3">
      <c r="C385" s="56" t="s">
        <v>2256</v>
      </c>
      <c r="D385">
        <v>143865.17000000001</v>
      </c>
    </row>
    <row r="386" spans="3:4" x14ac:dyDescent="0.3">
      <c r="C386" s="56" t="s">
        <v>2257</v>
      </c>
      <c r="D386">
        <v>19065.087500000001</v>
      </c>
    </row>
    <row r="387" spans="3:4" x14ac:dyDescent="0.3">
      <c r="C387" s="56" t="s">
        <v>2258</v>
      </c>
      <c r="D387">
        <v>123730.85</v>
      </c>
    </row>
    <row r="388" spans="3:4" x14ac:dyDescent="0.3">
      <c r="C388" s="56" t="s">
        <v>2259</v>
      </c>
      <c r="D388">
        <v>55774.6175</v>
      </c>
    </row>
    <row r="389" spans="3:4" x14ac:dyDescent="0.3">
      <c r="C389" s="56" t="s">
        <v>2260</v>
      </c>
      <c r="D389">
        <v>199959.1</v>
      </c>
    </row>
    <row r="390" spans="3:4" x14ac:dyDescent="0.3">
      <c r="C390" s="56" t="s">
        <v>2261</v>
      </c>
      <c r="D390">
        <v>111894.67000000001</v>
      </c>
    </row>
    <row r="391" spans="3:4" x14ac:dyDescent="0.3">
      <c r="C391" s="56" t="s">
        <v>2262</v>
      </c>
      <c r="D391">
        <v>12621.43</v>
      </c>
    </row>
    <row r="392" spans="3:4" x14ac:dyDescent="0.3">
      <c r="C392" s="56" t="s">
        <v>2263</v>
      </c>
      <c r="D392">
        <v>58903.512499999997</v>
      </c>
    </row>
    <row r="393" spans="3:4" x14ac:dyDescent="0.3">
      <c r="C393" s="56" t="s">
        <v>2264</v>
      </c>
      <c r="D393">
        <v>63385.294999999998</v>
      </c>
    </row>
    <row r="394" spans="3:4" x14ac:dyDescent="0.3">
      <c r="C394" s="56" t="s">
        <v>2265</v>
      </c>
      <c r="D394">
        <v>167928.61500000002</v>
      </c>
    </row>
    <row r="395" spans="3:4" x14ac:dyDescent="0.3">
      <c r="C395" s="56" t="s">
        <v>2266</v>
      </c>
      <c r="D395">
        <v>47291.846249999995</v>
      </c>
    </row>
    <row r="396" spans="3:4" x14ac:dyDescent="0.3">
      <c r="C396" s="56" t="s">
        <v>2267</v>
      </c>
      <c r="D396">
        <v>164625.57</v>
      </c>
    </row>
    <row r="397" spans="3:4" x14ac:dyDescent="0.3">
      <c r="C397" s="56" t="s">
        <v>2268</v>
      </c>
      <c r="D397">
        <v>16606.938750000001</v>
      </c>
    </row>
    <row r="398" spans="3:4" x14ac:dyDescent="0.3">
      <c r="C398" s="56" t="s">
        <v>2269</v>
      </c>
      <c r="D398">
        <v>118411.75</v>
      </c>
    </row>
    <row r="399" spans="3:4" x14ac:dyDescent="0.3">
      <c r="C399" s="56" t="s">
        <v>2270</v>
      </c>
      <c r="D399">
        <v>265989.04000000004</v>
      </c>
    </row>
    <row r="400" spans="3:4" x14ac:dyDescent="0.3">
      <c r="C400" s="56" t="s">
        <v>2271</v>
      </c>
      <c r="D400">
        <v>176240.3</v>
      </c>
    </row>
    <row r="401" spans="3:4" x14ac:dyDescent="0.3">
      <c r="C401" s="56" t="s">
        <v>2272</v>
      </c>
      <c r="D401">
        <v>59690.09</v>
      </c>
    </row>
    <row r="402" spans="3:4" x14ac:dyDescent="0.3">
      <c r="C402" s="56" t="s">
        <v>2273</v>
      </c>
      <c r="D402">
        <v>73959.425000000003</v>
      </c>
    </row>
    <row r="403" spans="3:4" x14ac:dyDescent="0.3">
      <c r="C403" s="56" t="s">
        <v>2274</v>
      </c>
      <c r="D403">
        <v>89674.3125</v>
      </c>
    </row>
    <row r="404" spans="3:4" x14ac:dyDescent="0.3">
      <c r="C404" s="56" t="s">
        <v>2275</v>
      </c>
      <c r="D404">
        <v>161618.41875000001</v>
      </c>
    </row>
    <row r="405" spans="3:4" x14ac:dyDescent="0.3">
      <c r="C405" s="56" t="s">
        <v>2276</v>
      </c>
      <c r="D405">
        <v>17719.724999999999</v>
      </c>
    </row>
    <row r="406" spans="3:4" x14ac:dyDescent="0.3">
      <c r="C406" s="56" t="s">
        <v>2277</v>
      </c>
      <c r="D406">
        <v>11089.125</v>
      </c>
    </row>
    <row r="407" spans="3:4" x14ac:dyDescent="0.3">
      <c r="C407" s="56" t="s">
        <v>2278</v>
      </c>
      <c r="D407">
        <v>8542.4500000000007</v>
      </c>
    </row>
    <row r="408" spans="3:4" x14ac:dyDescent="0.3">
      <c r="C408" s="56" t="s">
        <v>2279</v>
      </c>
      <c r="D408">
        <v>344190.23749999999</v>
      </c>
    </row>
    <row r="409" spans="3:4" x14ac:dyDescent="0.3">
      <c r="C409" s="56" t="s">
        <v>2280</v>
      </c>
      <c r="D409">
        <v>60870.171249999999</v>
      </c>
    </row>
    <row r="410" spans="3:4" x14ac:dyDescent="0.3">
      <c r="C410" s="56" t="s">
        <v>2281</v>
      </c>
      <c r="D410">
        <v>89860.18</v>
      </c>
    </row>
    <row r="411" spans="3:4" x14ac:dyDescent="0.3">
      <c r="C411" s="56" t="s">
        <v>2282</v>
      </c>
      <c r="D411">
        <v>77921.66</v>
      </c>
    </row>
    <row r="412" spans="3:4" x14ac:dyDescent="0.3">
      <c r="C412" s="56" t="s">
        <v>2283</v>
      </c>
      <c r="D412">
        <v>36326.9</v>
      </c>
    </row>
    <row r="413" spans="3:4" x14ac:dyDescent="0.3">
      <c r="C413" s="56" t="s">
        <v>2284</v>
      </c>
      <c r="D413">
        <v>20379.275000000001</v>
      </c>
    </row>
    <row r="414" spans="3:4" x14ac:dyDescent="0.3">
      <c r="C414" s="56" t="s">
        <v>2285</v>
      </c>
      <c r="D414">
        <v>130068.45874999999</v>
      </c>
    </row>
    <row r="415" spans="3:4" x14ac:dyDescent="0.3">
      <c r="C415" s="56" t="s">
        <v>2286</v>
      </c>
      <c r="D415">
        <v>185150.97500000001</v>
      </c>
    </row>
    <row r="416" spans="3:4" x14ac:dyDescent="0.3">
      <c r="C416" s="56" t="s">
        <v>2287</v>
      </c>
      <c r="D416">
        <v>161343.38</v>
      </c>
    </row>
    <row r="417" spans="3:4" x14ac:dyDescent="0.3">
      <c r="C417" s="56" t="s">
        <v>2288</v>
      </c>
      <c r="D417">
        <v>68710.092499999999</v>
      </c>
    </row>
    <row r="418" spans="3:4" x14ac:dyDescent="0.3">
      <c r="C418" s="56" t="s">
        <v>2289</v>
      </c>
      <c r="D418">
        <v>94826.787500000006</v>
      </c>
    </row>
    <row r="419" spans="3:4" x14ac:dyDescent="0.3">
      <c r="C419" s="56" t="s">
        <v>2290</v>
      </c>
      <c r="D419">
        <v>114629.73875</v>
      </c>
    </row>
    <row r="420" spans="3:4" x14ac:dyDescent="0.3">
      <c r="C420" s="56" t="s">
        <v>2291</v>
      </c>
      <c r="D420">
        <v>188601.72500000001</v>
      </c>
    </row>
    <row r="421" spans="3:4" x14ac:dyDescent="0.3">
      <c r="C421" s="56" t="s">
        <v>2292</v>
      </c>
      <c r="D421">
        <v>376538.33124999999</v>
      </c>
    </row>
    <row r="422" spans="3:4" x14ac:dyDescent="0.3">
      <c r="C422" s="56" t="s">
        <v>2293</v>
      </c>
      <c r="D422">
        <v>58478.887499999997</v>
      </c>
    </row>
    <row r="423" spans="3:4" x14ac:dyDescent="0.3">
      <c r="C423" s="56" t="s">
        <v>2294</v>
      </c>
      <c r="D423">
        <v>269066.28125</v>
      </c>
    </row>
    <row r="424" spans="3:4" x14ac:dyDescent="0.3">
      <c r="C424" s="56" t="s">
        <v>2295</v>
      </c>
      <c r="D424">
        <v>230926.35625000001</v>
      </c>
    </row>
    <row r="425" spans="3:4" x14ac:dyDescent="0.3">
      <c r="C425" s="56" t="s">
        <v>2296</v>
      </c>
      <c r="D425">
        <v>7815.75</v>
      </c>
    </row>
    <row r="426" spans="3:4" x14ac:dyDescent="0.3">
      <c r="C426" s="56" t="s">
        <v>2297</v>
      </c>
      <c r="D426">
        <v>383533.625</v>
      </c>
    </row>
    <row r="427" spans="3:4" x14ac:dyDescent="0.3">
      <c r="C427" s="56" t="s">
        <v>2298</v>
      </c>
      <c r="D427">
        <v>129933.00874999999</v>
      </c>
    </row>
    <row r="428" spans="3:4" x14ac:dyDescent="0.3">
      <c r="C428" s="56" t="s">
        <v>2299</v>
      </c>
      <c r="D428">
        <v>181217.76500000001</v>
      </c>
    </row>
    <row r="429" spans="3:4" x14ac:dyDescent="0.3">
      <c r="C429" s="56" t="s">
        <v>2300</v>
      </c>
      <c r="D429">
        <v>56649.237500000003</v>
      </c>
    </row>
    <row r="430" spans="3:4" x14ac:dyDescent="0.3">
      <c r="C430" s="56" t="s">
        <v>2301</v>
      </c>
      <c r="D430">
        <v>130345.325</v>
      </c>
    </row>
    <row r="431" spans="3:4" x14ac:dyDescent="0.3">
      <c r="C431" s="56" t="s">
        <v>2302</v>
      </c>
      <c r="D431">
        <v>7659.7674999999999</v>
      </c>
    </row>
    <row r="432" spans="3:4" x14ac:dyDescent="0.3">
      <c r="C432" s="56" t="s">
        <v>2303</v>
      </c>
      <c r="D432">
        <v>160868.22999999998</v>
      </c>
    </row>
    <row r="433" spans="3:4" x14ac:dyDescent="0.3">
      <c r="C433" s="56" t="s">
        <v>2304</v>
      </c>
      <c r="D433">
        <v>51522.455000000002</v>
      </c>
    </row>
    <row r="434" spans="3:4" x14ac:dyDescent="0.3">
      <c r="C434" s="56" t="s">
        <v>2305</v>
      </c>
      <c r="D434">
        <v>147123.065</v>
      </c>
    </row>
    <row r="435" spans="3:4" x14ac:dyDescent="0.3">
      <c r="C435" s="56" t="s">
        <v>2306</v>
      </c>
      <c r="D435">
        <v>21945.012500000001</v>
      </c>
    </row>
    <row r="436" spans="3:4" x14ac:dyDescent="0.3">
      <c r="C436" s="56" t="s">
        <v>2307</v>
      </c>
      <c r="D436">
        <v>26321.982499999998</v>
      </c>
    </row>
    <row r="437" spans="3:4" x14ac:dyDescent="0.3">
      <c r="C437" s="56" t="s">
        <v>2308</v>
      </c>
      <c r="D437">
        <v>27686.05</v>
      </c>
    </row>
    <row r="438" spans="3:4" x14ac:dyDescent="0.3">
      <c r="C438" s="56" t="s">
        <v>2309</v>
      </c>
      <c r="D438">
        <v>183594.59000000003</v>
      </c>
    </row>
    <row r="439" spans="3:4" x14ac:dyDescent="0.3">
      <c r="C439" s="56" t="s">
        <v>2310</v>
      </c>
      <c r="D439">
        <v>83593.789999999994</v>
      </c>
    </row>
    <row r="440" spans="3:4" x14ac:dyDescent="0.3">
      <c r="C440" s="56" t="s">
        <v>2311</v>
      </c>
      <c r="D440">
        <v>40287.199999999997</v>
      </c>
    </row>
    <row r="441" spans="3:4" x14ac:dyDescent="0.3">
      <c r="C441" s="56" t="s">
        <v>2312</v>
      </c>
      <c r="D441">
        <v>118146.7625</v>
      </c>
    </row>
    <row r="442" spans="3:4" x14ac:dyDescent="0.3">
      <c r="C442" s="56" t="s">
        <v>2313</v>
      </c>
      <c r="D442">
        <v>125745.4</v>
      </c>
    </row>
    <row r="443" spans="3:4" x14ac:dyDescent="0.3">
      <c r="C443" s="56" t="s">
        <v>2314</v>
      </c>
      <c r="D443">
        <v>15653.575000000001</v>
      </c>
    </row>
    <row r="444" spans="3:4" x14ac:dyDescent="0.3">
      <c r="C444" s="56" t="s">
        <v>2315</v>
      </c>
      <c r="D444">
        <v>77562.824999999997</v>
      </c>
    </row>
    <row r="445" spans="3:4" x14ac:dyDescent="0.3">
      <c r="C445" s="56" t="s">
        <v>2316</v>
      </c>
      <c r="D445">
        <v>61602.837500000001</v>
      </c>
    </row>
    <row r="446" spans="3:4" x14ac:dyDescent="0.3">
      <c r="C446" s="56" t="s">
        <v>2317</v>
      </c>
      <c r="D446">
        <v>10606.88</v>
      </c>
    </row>
    <row r="447" spans="3:4" x14ac:dyDescent="0.3">
      <c r="C447" s="56" t="s">
        <v>2318</v>
      </c>
      <c r="D447">
        <v>253770.10625000001</v>
      </c>
    </row>
    <row r="448" spans="3:4" x14ac:dyDescent="0.3">
      <c r="C448" s="56" t="s">
        <v>2319</v>
      </c>
      <c r="D448">
        <v>293536.77500000002</v>
      </c>
    </row>
    <row r="449" spans="3:4" x14ac:dyDescent="0.3">
      <c r="C449" s="56" t="s">
        <v>2320</v>
      </c>
      <c r="D449">
        <v>35843.15</v>
      </c>
    </row>
    <row r="450" spans="3:4" x14ac:dyDescent="0.3">
      <c r="C450" s="56" t="s">
        <v>2321</v>
      </c>
      <c r="D450">
        <v>101055.98250000001</v>
      </c>
    </row>
    <row r="451" spans="3:4" x14ac:dyDescent="0.3">
      <c r="C451" s="56" t="s">
        <v>2322</v>
      </c>
      <c r="D451">
        <v>86286.664999999994</v>
      </c>
    </row>
    <row r="452" spans="3:4" x14ac:dyDescent="0.3">
      <c r="C452" s="56" t="s">
        <v>2323</v>
      </c>
      <c r="D452">
        <v>68542.5</v>
      </c>
    </row>
    <row r="453" spans="3:4" x14ac:dyDescent="0.3">
      <c r="C453" s="56" t="s">
        <v>2324</v>
      </c>
      <c r="D453">
        <v>252947.73125000001</v>
      </c>
    </row>
    <row r="454" spans="3:4" x14ac:dyDescent="0.3">
      <c r="C454" s="56" t="s">
        <v>2325</v>
      </c>
      <c r="D454">
        <v>10103.61875</v>
      </c>
    </row>
    <row r="455" spans="3:4" x14ac:dyDescent="0.3">
      <c r="C455" s="56" t="s">
        <v>2326</v>
      </c>
      <c r="D455">
        <v>58253.352499999994</v>
      </c>
    </row>
    <row r="456" spans="3:4" x14ac:dyDescent="0.3">
      <c r="C456" s="56" t="s">
        <v>2327</v>
      </c>
      <c r="D456">
        <v>137255.37125</v>
      </c>
    </row>
    <row r="457" spans="3:4" x14ac:dyDescent="0.3">
      <c r="C457" s="56" t="s">
        <v>2328</v>
      </c>
      <c r="D457">
        <v>125266.9175</v>
      </c>
    </row>
    <row r="458" spans="3:4" x14ac:dyDescent="0.3">
      <c r="C458" s="56" t="s">
        <v>2329</v>
      </c>
      <c r="D458">
        <v>56433.485000000001</v>
      </c>
    </row>
    <row r="459" spans="3:4" x14ac:dyDescent="0.3">
      <c r="C459" s="56" t="s">
        <v>2330</v>
      </c>
      <c r="D459">
        <v>61147.037499999999</v>
      </c>
    </row>
    <row r="460" spans="3:4" x14ac:dyDescent="0.3">
      <c r="C460" s="56" t="s">
        <v>2331</v>
      </c>
      <c r="D460">
        <v>60297.25</v>
      </c>
    </row>
    <row r="461" spans="3:4" x14ac:dyDescent="0.3">
      <c r="C461" s="56" t="s">
        <v>2332</v>
      </c>
      <c r="D461">
        <v>68150.017500000002</v>
      </c>
    </row>
    <row r="462" spans="3:4" x14ac:dyDescent="0.3">
      <c r="C462" s="56" t="s">
        <v>2333</v>
      </c>
      <c r="D462">
        <v>20401.849999999999</v>
      </c>
    </row>
    <row r="463" spans="3:4" x14ac:dyDescent="0.3">
      <c r="C463" s="56" t="s">
        <v>2334</v>
      </c>
      <c r="D463">
        <v>10905.3</v>
      </c>
    </row>
    <row r="464" spans="3:4" x14ac:dyDescent="0.3">
      <c r="C464" s="56" t="s">
        <v>2335</v>
      </c>
      <c r="D464">
        <v>10462.4</v>
      </c>
    </row>
    <row r="465" spans="3:4" x14ac:dyDescent="0.3">
      <c r="C465" s="56" t="s">
        <v>2336</v>
      </c>
      <c r="D465">
        <v>15683.728749999998</v>
      </c>
    </row>
    <row r="466" spans="3:4" x14ac:dyDescent="0.3">
      <c r="C466" s="56" t="s">
        <v>2337</v>
      </c>
      <c r="D466">
        <v>167113.71124999999</v>
      </c>
    </row>
    <row r="467" spans="3:4" x14ac:dyDescent="0.3">
      <c r="C467" s="56" t="s">
        <v>2338</v>
      </c>
      <c r="D467">
        <v>12840.3</v>
      </c>
    </row>
    <row r="468" spans="3:4" x14ac:dyDescent="0.3">
      <c r="C468" s="56" t="s">
        <v>2339</v>
      </c>
      <c r="D468">
        <v>20465.275000000001</v>
      </c>
    </row>
    <row r="469" spans="3:4" x14ac:dyDescent="0.3">
      <c r="C469" s="56" t="s">
        <v>2340</v>
      </c>
      <c r="D469">
        <v>172125.2</v>
      </c>
    </row>
    <row r="470" spans="3:4" x14ac:dyDescent="0.3">
      <c r="C470" s="56" t="s">
        <v>2341</v>
      </c>
      <c r="D470">
        <v>90081.2</v>
      </c>
    </row>
    <row r="471" spans="3:4" x14ac:dyDescent="0.3">
      <c r="C471" s="56" t="s">
        <v>2342</v>
      </c>
      <c r="D471">
        <v>304720</v>
      </c>
    </row>
    <row r="472" spans="3:4" x14ac:dyDescent="0.3">
      <c r="C472" s="56" t="s">
        <v>2343</v>
      </c>
      <c r="D472">
        <v>22770.29</v>
      </c>
    </row>
    <row r="473" spans="3:4" x14ac:dyDescent="0.3">
      <c r="C473" s="56" t="s">
        <v>2344</v>
      </c>
      <c r="D473">
        <v>32643.519999999997</v>
      </c>
    </row>
    <row r="474" spans="3:4" x14ac:dyDescent="0.3">
      <c r="C474" s="56" t="s">
        <v>2345</v>
      </c>
      <c r="D474">
        <v>119509.16375000001</v>
      </c>
    </row>
    <row r="475" spans="3:4" x14ac:dyDescent="0.3">
      <c r="C475" s="56" t="s">
        <v>2346</v>
      </c>
      <c r="D475">
        <v>6763.97</v>
      </c>
    </row>
    <row r="476" spans="3:4" x14ac:dyDescent="0.3">
      <c r="C476" s="56" t="s">
        <v>2347</v>
      </c>
      <c r="D476">
        <v>292495.09999999998</v>
      </c>
    </row>
    <row r="477" spans="3:4" x14ac:dyDescent="0.3">
      <c r="C477" s="56" t="s">
        <v>2348</v>
      </c>
      <c r="D477">
        <v>42377.161250000005</v>
      </c>
    </row>
    <row r="478" spans="3:4" x14ac:dyDescent="0.3">
      <c r="C478" s="56" t="s">
        <v>2349</v>
      </c>
      <c r="D478">
        <v>76332.702499999999</v>
      </c>
    </row>
    <row r="479" spans="3:4" x14ac:dyDescent="0.3">
      <c r="C479" s="56" t="s">
        <v>2350</v>
      </c>
      <c r="D479">
        <v>73769.579999999987</v>
      </c>
    </row>
    <row r="480" spans="3:4" x14ac:dyDescent="0.3">
      <c r="C480" s="56" t="s">
        <v>2351</v>
      </c>
      <c r="D480">
        <v>141569.4</v>
      </c>
    </row>
    <row r="481" spans="3:4" x14ac:dyDescent="0.3">
      <c r="C481" s="56" t="s">
        <v>2352</v>
      </c>
      <c r="D481">
        <v>311524.75</v>
      </c>
    </row>
    <row r="482" spans="3:4" x14ac:dyDescent="0.3">
      <c r="C482" s="56" t="s">
        <v>2353</v>
      </c>
      <c r="D482">
        <v>41418.852499999994</v>
      </c>
    </row>
    <row r="483" spans="3:4" x14ac:dyDescent="0.3">
      <c r="C483" s="56" t="s">
        <v>2354</v>
      </c>
      <c r="D483">
        <v>18592.625</v>
      </c>
    </row>
    <row r="484" spans="3:4" x14ac:dyDescent="0.3">
      <c r="C484" s="56" t="s">
        <v>2355</v>
      </c>
      <c r="D484">
        <v>96951.417499999996</v>
      </c>
    </row>
    <row r="485" spans="3:4" x14ac:dyDescent="0.3">
      <c r="C485" s="56" t="s">
        <v>2356</v>
      </c>
      <c r="D485">
        <v>233516.83749999999</v>
      </c>
    </row>
    <row r="486" spans="3:4" x14ac:dyDescent="0.3">
      <c r="C486" s="56" t="s">
        <v>2357</v>
      </c>
      <c r="D486">
        <v>46443.08</v>
      </c>
    </row>
    <row r="487" spans="3:4" x14ac:dyDescent="0.3">
      <c r="C487" s="56" t="s">
        <v>2358</v>
      </c>
      <c r="D487">
        <v>8984.7049999999999</v>
      </c>
    </row>
    <row r="488" spans="3:4" x14ac:dyDescent="0.3">
      <c r="C488" s="56" t="s">
        <v>2359</v>
      </c>
      <c r="D488">
        <v>61775.375</v>
      </c>
    </row>
    <row r="489" spans="3:4" x14ac:dyDescent="0.3">
      <c r="C489" s="56" t="s">
        <v>2360</v>
      </c>
      <c r="D489">
        <v>41130.214999999997</v>
      </c>
    </row>
    <row r="490" spans="3:4" x14ac:dyDescent="0.3">
      <c r="C490" s="56" t="s">
        <v>2361</v>
      </c>
      <c r="D490">
        <v>228055.72999999998</v>
      </c>
    </row>
    <row r="491" spans="3:4" x14ac:dyDescent="0.3">
      <c r="C491" s="56" t="s">
        <v>2362</v>
      </c>
      <c r="D491">
        <v>146732.51749999999</v>
      </c>
    </row>
    <row r="492" spans="3:4" x14ac:dyDescent="0.3">
      <c r="C492" s="56" t="s">
        <v>2363</v>
      </c>
      <c r="D492">
        <v>79833.225000000006</v>
      </c>
    </row>
    <row r="493" spans="3:4" x14ac:dyDescent="0.3">
      <c r="C493" s="56" t="s">
        <v>2364</v>
      </c>
      <c r="D493">
        <v>47866.380000000005</v>
      </c>
    </row>
    <row r="494" spans="3:4" x14ac:dyDescent="0.3">
      <c r="C494" s="56" t="s">
        <v>2365</v>
      </c>
      <c r="D494">
        <v>71306.11</v>
      </c>
    </row>
    <row r="495" spans="3:4" x14ac:dyDescent="0.3">
      <c r="C495" s="56" t="s">
        <v>2366</v>
      </c>
      <c r="D495">
        <v>92534.35</v>
      </c>
    </row>
    <row r="496" spans="3:4" x14ac:dyDescent="0.3">
      <c r="C496" s="56" t="s">
        <v>2367</v>
      </c>
      <c r="D496">
        <v>83060.697500000009</v>
      </c>
    </row>
    <row r="497" spans="3:4" x14ac:dyDescent="0.3">
      <c r="C497" s="56" t="s">
        <v>2368</v>
      </c>
      <c r="D497">
        <v>35287.805</v>
      </c>
    </row>
    <row r="498" spans="3:4" x14ac:dyDescent="0.3">
      <c r="C498" s="56" t="s">
        <v>2369</v>
      </c>
      <c r="D498">
        <v>118657.925</v>
      </c>
    </row>
    <row r="499" spans="3:4" x14ac:dyDescent="0.3">
      <c r="C499" s="56" t="s">
        <v>2370</v>
      </c>
      <c r="D499">
        <v>306977.93000000005</v>
      </c>
    </row>
    <row r="500" spans="3:4" x14ac:dyDescent="0.3">
      <c r="C500" s="56" t="s">
        <v>2371</v>
      </c>
      <c r="D500">
        <v>168406.77499999999</v>
      </c>
    </row>
    <row r="501" spans="3:4" x14ac:dyDescent="0.3">
      <c r="C501" s="56" t="s">
        <v>2372</v>
      </c>
      <c r="D501">
        <v>189042.905</v>
      </c>
    </row>
    <row r="502" spans="3:4" x14ac:dyDescent="0.3">
      <c r="C502" s="56" t="s">
        <v>2373</v>
      </c>
      <c r="D502">
        <v>68038.539999999994</v>
      </c>
    </row>
    <row r="503" spans="3:4" x14ac:dyDescent="0.3">
      <c r="C503" s="56" t="s">
        <v>2374</v>
      </c>
      <c r="D503">
        <v>37219.848750000005</v>
      </c>
    </row>
    <row r="504" spans="3:4" x14ac:dyDescent="0.3">
      <c r="C504" s="56" t="s">
        <v>2375</v>
      </c>
      <c r="D504">
        <v>75122.68250000001</v>
      </c>
    </row>
    <row r="505" spans="3:4" x14ac:dyDescent="0.3">
      <c r="C505" s="56" t="s">
        <v>2376</v>
      </c>
      <c r="D505">
        <v>13610</v>
      </c>
    </row>
    <row r="506" spans="3:4" x14ac:dyDescent="0.3">
      <c r="C506" s="56" t="s">
        <v>2377</v>
      </c>
      <c r="D506">
        <v>140860.76</v>
      </c>
    </row>
    <row r="507" spans="3:4" x14ac:dyDescent="0.3">
      <c r="C507" s="56" t="s">
        <v>2378</v>
      </c>
      <c r="D507">
        <v>112407.23</v>
      </c>
    </row>
    <row r="508" spans="3:4" x14ac:dyDescent="0.3">
      <c r="C508" s="56" t="s">
        <v>2379</v>
      </c>
      <c r="D508">
        <v>59809.89875</v>
      </c>
    </row>
    <row r="509" spans="3:4" x14ac:dyDescent="0.3">
      <c r="C509" s="56" t="s">
        <v>2380</v>
      </c>
      <c r="D509">
        <v>55827.185000000005</v>
      </c>
    </row>
    <row r="510" spans="3:4" x14ac:dyDescent="0.3">
      <c r="C510" s="56" t="s">
        <v>2381</v>
      </c>
      <c r="D510">
        <v>20733.702499999999</v>
      </c>
    </row>
    <row r="511" spans="3:4" x14ac:dyDescent="0.3">
      <c r="C511" s="56" t="s">
        <v>2382</v>
      </c>
      <c r="D511">
        <v>52539.619999999995</v>
      </c>
    </row>
    <row r="512" spans="3:4" x14ac:dyDescent="0.3">
      <c r="C512" s="56" t="s">
        <v>2383</v>
      </c>
      <c r="D512">
        <v>331041.375</v>
      </c>
    </row>
    <row r="513" spans="3:4" x14ac:dyDescent="0.3">
      <c r="C513" s="56" t="s">
        <v>2384</v>
      </c>
      <c r="D513">
        <v>51207.05</v>
      </c>
    </row>
    <row r="514" spans="3:4" x14ac:dyDescent="0.3">
      <c r="C514" s="56" t="s">
        <v>2385</v>
      </c>
      <c r="D514">
        <v>264575.2</v>
      </c>
    </row>
    <row r="515" spans="3:4" x14ac:dyDescent="0.3">
      <c r="C515" s="56" t="s">
        <v>2386</v>
      </c>
      <c r="D515">
        <v>129832.55</v>
      </c>
    </row>
    <row r="516" spans="3:4" x14ac:dyDescent="0.3">
      <c r="C516" s="56" t="s">
        <v>2387</v>
      </c>
      <c r="D516">
        <v>27315.766250000001</v>
      </c>
    </row>
    <row r="517" spans="3:4" x14ac:dyDescent="0.3">
      <c r="C517" s="56" t="s">
        <v>2388</v>
      </c>
      <c r="D517">
        <v>219961.625</v>
      </c>
    </row>
    <row r="518" spans="3:4" x14ac:dyDescent="0.3">
      <c r="C518" s="56" t="s">
        <v>2389</v>
      </c>
      <c r="D518">
        <v>222387.9</v>
      </c>
    </row>
    <row r="519" spans="3:4" x14ac:dyDescent="0.3">
      <c r="C519" s="56" t="s">
        <v>2390</v>
      </c>
      <c r="D519">
        <v>44505.5</v>
      </c>
    </row>
    <row r="520" spans="3:4" x14ac:dyDescent="0.3">
      <c r="C520" s="56" t="s">
        <v>2391</v>
      </c>
      <c r="D520">
        <v>76599.625</v>
      </c>
    </row>
    <row r="521" spans="3:4" x14ac:dyDescent="0.3">
      <c r="C521" s="56" t="s">
        <v>2392</v>
      </c>
      <c r="D521">
        <v>191191.4</v>
      </c>
    </row>
    <row r="522" spans="3:4" x14ac:dyDescent="0.3">
      <c r="C522" s="56" t="s">
        <v>2393</v>
      </c>
      <c r="D522">
        <v>48602.539999999994</v>
      </c>
    </row>
    <row r="523" spans="3:4" x14ac:dyDescent="0.3">
      <c r="C523" s="56" t="s">
        <v>2394</v>
      </c>
      <c r="D523">
        <v>296390.90000000002</v>
      </c>
    </row>
    <row r="524" spans="3:4" x14ac:dyDescent="0.3">
      <c r="C524" s="56" t="s">
        <v>2395</v>
      </c>
      <c r="D524">
        <v>224688.66875000001</v>
      </c>
    </row>
    <row r="525" spans="3:4" x14ac:dyDescent="0.3">
      <c r="C525" s="56" t="s">
        <v>2396</v>
      </c>
      <c r="D525">
        <v>383671.76250000001</v>
      </c>
    </row>
    <row r="526" spans="3:4" x14ac:dyDescent="0.3">
      <c r="C526" s="56" t="s">
        <v>2397</v>
      </c>
      <c r="D526">
        <v>21767.1</v>
      </c>
    </row>
    <row r="527" spans="3:4" x14ac:dyDescent="0.3">
      <c r="C527" s="56" t="s">
        <v>2398</v>
      </c>
      <c r="D527">
        <v>19627.849999999999</v>
      </c>
    </row>
    <row r="528" spans="3:4" x14ac:dyDescent="0.3">
      <c r="C528" s="56" t="s">
        <v>2399</v>
      </c>
      <c r="D528">
        <v>52988.97</v>
      </c>
    </row>
    <row r="529" spans="3:4" x14ac:dyDescent="0.3">
      <c r="C529" s="56" t="s">
        <v>2400</v>
      </c>
      <c r="D529">
        <v>63505.05</v>
      </c>
    </row>
    <row r="530" spans="3:4" x14ac:dyDescent="0.3">
      <c r="C530" s="56" t="s">
        <v>2401</v>
      </c>
      <c r="D530">
        <v>65289.98</v>
      </c>
    </row>
    <row r="531" spans="3:4" x14ac:dyDescent="0.3">
      <c r="C531" s="56" t="s">
        <v>2402</v>
      </c>
      <c r="D531">
        <v>261851.15</v>
      </c>
    </row>
    <row r="532" spans="3:4" x14ac:dyDescent="0.3">
      <c r="C532" s="56" t="s">
        <v>2403</v>
      </c>
      <c r="D532">
        <v>43849.75</v>
      </c>
    </row>
    <row r="533" spans="3:4" x14ac:dyDescent="0.3">
      <c r="C533" s="56" t="s">
        <v>2404</v>
      </c>
      <c r="D533">
        <v>4170.15625</v>
      </c>
    </row>
    <row r="534" spans="3:4" x14ac:dyDescent="0.3">
      <c r="C534" s="56" t="s">
        <v>2405</v>
      </c>
      <c r="D534">
        <v>17266.934999999998</v>
      </c>
    </row>
    <row r="535" spans="3:4" x14ac:dyDescent="0.3">
      <c r="C535" s="56" t="s">
        <v>2406</v>
      </c>
      <c r="D535">
        <v>97340.675000000003</v>
      </c>
    </row>
    <row r="536" spans="3:4" x14ac:dyDescent="0.3">
      <c r="C536" s="56" t="s">
        <v>2407</v>
      </c>
      <c r="D536">
        <v>51558.198750000003</v>
      </c>
    </row>
    <row r="537" spans="3:4" x14ac:dyDescent="0.3">
      <c r="C537" s="56" t="s">
        <v>2408</v>
      </c>
      <c r="D537">
        <v>27567.8</v>
      </c>
    </row>
    <row r="538" spans="3:4" x14ac:dyDescent="0.3">
      <c r="C538" s="56" t="s">
        <v>2409</v>
      </c>
      <c r="D538">
        <v>50862.78125</v>
      </c>
    </row>
    <row r="539" spans="3:4" x14ac:dyDescent="0.3">
      <c r="C539" s="56" t="s">
        <v>2410</v>
      </c>
      <c r="D539">
        <v>87713.512499999997</v>
      </c>
    </row>
    <row r="540" spans="3:4" x14ac:dyDescent="0.3">
      <c r="C540" s="56" t="s">
        <v>2411</v>
      </c>
      <c r="D540">
        <v>185859.83</v>
      </c>
    </row>
    <row r="541" spans="3:4" x14ac:dyDescent="0.3">
      <c r="C541" s="56" t="s">
        <v>2412</v>
      </c>
      <c r="D541">
        <v>62552.6</v>
      </c>
    </row>
    <row r="542" spans="3:4" x14ac:dyDescent="0.3">
      <c r="C542" s="56" t="s">
        <v>2413</v>
      </c>
      <c r="D542">
        <v>342168.16249999998</v>
      </c>
    </row>
    <row r="543" spans="3:4" x14ac:dyDescent="0.3">
      <c r="C543" s="56" t="s">
        <v>2414</v>
      </c>
      <c r="D543">
        <v>175539.4</v>
      </c>
    </row>
    <row r="544" spans="3:4" x14ac:dyDescent="0.3">
      <c r="C544" s="56" t="s">
        <v>2415</v>
      </c>
      <c r="D544">
        <v>14167.279999999999</v>
      </c>
    </row>
    <row r="545" spans="3:4" x14ac:dyDescent="0.3">
      <c r="C545" s="56" t="s">
        <v>2416</v>
      </c>
      <c r="D545">
        <v>28677.844999999998</v>
      </c>
    </row>
    <row r="546" spans="3:4" x14ac:dyDescent="0.3">
      <c r="C546" s="56" t="s">
        <v>2417</v>
      </c>
      <c r="D546">
        <v>62727.61</v>
      </c>
    </row>
    <row r="547" spans="3:4" x14ac:dyDescent="0.3">
      <c r="C547" s="56" t="s">
        <v>2418</v>
      </c>
      <c r="D547">
        <v>144727.75</v>
      </c>
    </row>
    <row r="548" spans="3:4" x14ac:dyDescent="0.3">
      <c r="C548" s="56" t="s">
        <v>2419</v>
      </c>
      <c r="D548">
        <v>62670.85</v>
      </c>
    </row>
    <row r="549" spans="3:4" x14ac:dyDescent="0.3">
      <c r="C549" s="56" t="s">
        <v>2420</v>
      </c>
      <c r="D549">
        <v>34626.25</v>
      </c>
    </row>
    <row r="550" spans="3:4" x14ac:dyDescent="0.3">
      <c r="C550" s="56" t="s">
        <v>2421</v>
      </c>
      <c r="D550">
        <v>208371.62</v>
      </c>
    </row>
    <row r="551" spans="3:4" x14ac:dyDescent="0.3">
      <c r="C551" s="56" t="s">
        <v>2422</v>
      </c>
      <c r="D551">
        <v>77053.597500000003</v>
      </c>
    </row>
    <row r="552" spans="3:4" x14ac:dyDescent="0.3">
      <c r="C552" s="56" t="s">
        <v>2423</v>
      </c>
      <c r="D552">
        <v>142121.95000000001</v>
      </c>
    </row>
    <row r="553" spans="3:4" x14ac:dyDescent="0.3">
      <c r="C553" s="56" t="s">
        <v>2424</v>
      </c>
      <c r="D553">
        <v>123574.11499999999</v>
      </c>
    </row>
    <row r="554" spans="3:4" x14ac:dyDescent="0.3">
      <c r="C554" s="56" t="s">
        <v>2425</v>
      </c>
      <c r="D554">
        <v>153572.85</v>
      </c>
    </row>
    <row r="555" spans="3:4" x14ac:dyDescent="0.3">
      <c r="C555" s="56" t="s">
        <v>2426</v>
      </c>
      <c r="D555">
        <v>56628.92</v>
      </c>
    </row>
    <row r="556" spans="3:4" x14ac:dyDescent="0.3">
      <c r="C556" s="56" t="s">
        <v>2427</v>
      </c>
      <c r="D556">
        <v>194316.96249999999</v>
      </c>
    </row>
    <row r="557" spans="3:4" x14ac:dyDescent="0.3">
      <c r="C557" s="56" t="s">
        <v>2428</v>
      </c>
      <c r="D557">
        <v>147815.79500000001</v>
      </c>
    </row>
    <row r="558" spans="3:4" x14ac:dyDescent="0.3">
      <c r="C558" s="56" t="s">
        <v>2429</v>
      </c>
      <c r="D558">
        <v>33992.322499999995</v>
      </c>
    </row>
    <row r="559" spans="3:4" x14ac:dyDescent="0.3">
      <c r="C559" s="56" t="s">
        <v>2430</v>
      </c>
      <c r="D559">
        <v>157706.655</v>
      </c>
    </row>
    <row r="560" spans="3:4" x14ac:dyDescent="0.3">
      <c r="C560" s="56" t="s">
        <v>2431</v>
      </c>
      <c r="D560">
        <v>217507.9375</v>
      </c>
    </row>
    <row r="561" spans="3:4" x14ac:dyDescent="0.3">
      <c r="C561" s="56" t="s">
        <v>2432</v>
      </c>
      <c r="D561">
        <v>49444.05</v>
      </c>
    </row>
    <row r="562" spans="3:4" x14ac:dyDescent="0.3">
      <c r="C562" s="56" t="s">
        <v>2433</v>
      </c>
      <c r="D562">
        <v>137883.44</v>
      </c>
    </row>
    <row r="563" spans="3:4" x14ac:dyDescent="0.3">
      <c r="C563" s="56" t="s">
        <v>2434</v>
      </c>
      <c r="D563">
        <v>31041.286250000001</v>
      </c>
    </row>
    <row r="564" spans="3:4" x14ac:dyDescent="0.3">
      <c r="C564" s="56" t="s">
        <v>2435</v>
      </c>
      <c r="D564">
        <v>112070.325</v>
      </c>
    </row>
    <row r="565" spans="3:4" x14ac:dyDescent="0.3">
      <c r="C565" s="56" t="s">
        <v>2436</v>
      </c>
      <c r="D565">
        <v>156832.25</v>
      </c>
    </row>
    <row r="566" spans="3:4" x14ac:dyDescent="0.3">
      <c r="C566" s="56" t="s">
        <v>2437</v>
      </c>
      <c r="D566">
        <v>192503.97500000001</v>
      </c>
    </row>
    <row r="567" spans="3:4" x14ac:dyDescent="0.3">
      <c r="C567" s="56" t="s">
        <v>2438</v>
      </c>
      <c r="D567">
        <v>194097.125</v>
      </c>
    </row>
    <row r="568" spans="3:4" x14ac:dyDescent="0.3">
      <c r="C568" s="56" t="s">
        <v>2439</v>
      </c>
      <c r="D568">
        <v>6933.3362499999994</v>
      </c>
    </row>
    <row r="569" spans="3:4" x14ac:dyDescent="0.3">
      <c r="C569" s="56" t="s">
        <v>2440</v>
      </c>
      <c r="D569">
        <v>57499.025000000001</v>
      </c>
    </row>
    <row r="570" spans="3:4" x14ac:dyDescent="0.3">
      <c r="C570" s="56" t="s">
        <v>2441</v>
      </c>
      <c r="D570">
        <v>188119.90999999997</v>
      </c>
    </row>
    <row r="571" spans="3:4" x14ac:dyDescent="0.3">
      <c r="C571" s="56" t="s">
        <v>2442</v>
      </c>
      <c r="D571">
        <v>105526.37000000001</v>
      </c>
    </row>
    <row r="572" spans="3:4" x14ac:dyDescent="0.3">
      <c r="C572" s="56" t="s">
        <v>2443</v>
      </c>
      <c r="D572">
        <v>51251.125</v>
      </c>
    </row>
    <row r="573" spans="3:4" x14ac:dyDescent="0.3">
      <c r="C573" s="56" t="s">
        <v>2444</v>
      </c>
      <c r="D573">
        <v>30582.1</v>
      </c>
    </row>
    <row r="574" spans="3:4" x14ac:dyDescent="0.3">
      <c r="C574" s="56" t="s">
        <v>2445</v>
      </c>
      <c r="D574">
        <v>80217</v>
      </c>
    </row>
    <row r="575" spans="3:4" x14ac:dyDescent="0.3">
      <c r="C575" s="56" t="s">
        <v>2446</v>
      </c>
      <c r="D575">
        <v>7028.6350000000002</v>
      </c>
    </row>
    <row r="576" spans="3:4" x14ac:dyDescent="0.3">
      <c r="C576" s="56" t="s">
        <v>2447</v>
      </c>
      <c r="D576">
        <v>74223.821249999994</v>
      </c>
    </row>
    <row r="577" spans="3:4" x14ac:dyDescent="0.3">
      <c r="C577" s="56" t="s">
        <v>2448</v>
      </c>
      <c r="D577">
        <v>162593.39000000001</v>
      </c>
    </row>
    <row r="578" spans="3:4" x14ac:dyDescent="0.3">
      <c r="C578" s="56" t="s">
        <v>2449</v>
      </c>
      <c r="D578">
        <v>95413.737500000003</v>
      </c>
    </row>
    <row r="579" spans="3:4" x14ac:dyDescent="0.3">
      <c r="C579" s="56" t="s">
        <v>2450</v>
      </c>
      <c r="D579">
        <v>130933.78</v>
      </c>
    </row>
    <row r="580" spans="3:4" x14ac:dyDescent="0.3">
      <c r="C580" s="56" t="s">
        <v>2451</v>
      </c>
      <c r="D580">
        <v>274889.18</v>
      </c>
    </row>
    <row r="581" spans="3:4" x14ac:dyDescent="0.3">
      <c r="C581" s="56" t="s">
        <v>2452</v>
      </c>
      <c r="D581">
        <v>28747.075000000001</v>
      </c>
    </row>
    <row r="582" spans="3:4" x14ac:dyDescent="0.3">
      <c r="C582" s="56" t="s">
        <v>2453</v>
      </c>
      <c r="D582">
        <v>108259.07375</v>
      </c>
    </row>
    <row r="583" spans="3:4" x14ac:dyDescent="0.3">
      <c r="C583" s="56" t="s">
        <v>2454</v>
      </c>
      <c r="D583">
        <v>54309.5</v>
      </c>
    </row>
    <row r="584" spans="3:4" x14ac:dyDescent="0.3">
      <c r="C584" s="56" t="s">
        <v>2455</v>
      </c>
      <c r="D584">
        <v>89586.7</v>
      </c>
    </row>
    <row r="585" spans="3:4" x14ac:dyDescent="0.3">
      <c r="C585" s="56" t="s">
        <v>2456</v>
      </c>
      <c r="D585">
        <v>391176.875</v>
      </c>
    </row>
    <row r="586" spans="3:4" x14ac:dyDescent="0.3">
      <c r="C586" s="56" t="s">
        <v>2457</v>
      </c>
      <c r="D586">
        <v>119371.29500000001</v>
      </c>
    </row>
    <row r="587" spans="3:4" x14ac:dyDescent="0.3">
      <c r="C587" s="56" t="s">
        <v>2458</v>
      </c>
      <c r="D587">
        <v>153924.59000000003</v>
      </c>
    </row>
    <row r="588" spans="3:4" x14ac:dyDescent="0.3">
      <c r="C588" s="56" t="s">
        <v>2459</v>
      </c>
      <c r="D588">
        <v>295752.34999999998</v>
      </c>
    </row>
    <row r="589" spans="3:4" x14ac:dyDescent="0.3">
      <c r="C589" s="56" t="s">
        <v>2460</v>
      </c>
      <c r="D589">
        <v>259955.495</v>
      </c>
    </row>
    <row r="590" spans="3:4" x14ac:dyDescent="0.3">
      <c r="C590" s="56" t="s">
        <v>2461</v>
      </c>
      <c r="D590">
        <v>194035.85</v>
      </c>
    </row>
    <row r="591" spans="3:4" x14ac:dyDescent="0.3">
      <c r="C591" s="56" t="s">
        <v>2462</v>
      </c>
      <c r="D591">
        <v>14312.404999999999</v>
      </c>
    </row>
    <row r="592" spans="3:4" x14ac:dyDescent="0.3">
      <c r="C592" s="56" t="s">
        <v>2463</v>
      </c>
      <c r="D592">
        <v>75683.1875</v>
      </c>
    </row>
    <row r="593" spans="3:4" x14ac:dyDescent="0.3">
      <c r="C593" s="56" t="s">
        <v>2464</v>
      </c>
      <c r="D593">
        <v>66284.570000000007</v>
      </c>
    </row>
    <row r="594" spans="3:4" x14ac:dyDescent="0.3">
      <c r="C594" s="56" t="s">
        <v>2465</v>
      </c>
      <c r="D594">
        <v>71558.358749999999</v>
      </c>
    </row>
    <row r="595" spans="3:4" x14ac:dyDescent="0.3">
      <c r="C595" s="56" t="s">
        <v>2466</v>
      </c>
      <c r="D595">
        <v>79453.212499999994</v>
      </c>
    </row>
    <row r="596" spans="3:4" x14ac:dyDescent="0.3">
      <c r="C596" s="56" t="s">
        <v>2467</v>
      </c>
      <c r="D596">
        <v>251091.04500000001</v>
      </c>
    </row>
    <row r="597" spans="3:4" x14ac:dyDescent="0.3">
      <c r="C597" s="56" t="s">
        <v>2468</v>
      </c>
      <c r="D597">
        <v>144764.29999999999</v>
      </c>
    </row>
    <row r="598" spans="3:4" x14ac:dyDescent="0.3">
      <c r="C598" s="56" t="s">
        <v>2469</v>
      </c>
      <c r="D598">
        <v>55800.74</v>
      </c>
    </row>
    <row r="599" spans="3:4" x14ac:dyDescent="0.3">
      <c r="C599" s="56" t="s">
        <v>2470</v>
      </c>
      <c r="D599">
        <v>315671.83124999999</v>
      </c>
    </row>
    <row r="600" spans="3:4" x14ac:dyDescent="0.3">
      <c r="C600" s="56" t="s">
        <v>2471</v>
      </c>
      <c r="D600">
        <v>222976.0325</v>
      </c>
    </row>
    <row r="601" spans="3:4" x14ac:dyDescent="0.3">
      <c r="C601" s="56" t="s">
        <v>2472</v>
      </c>
      <c r="D601">
        <v>33117.756249999999</v>
      </c>
    </row>
    <row r="602" spans="3:4" x14ac:dyDescent="0.3">
      <c r="C602" s="56" t="s">
        <v>2473</v>
      </c>
      <c r="D602">
        <v>208695.625</v>
      </c>
    </row>
    <row r="603" spans="3:4" x14ac:dyDescent="0.3">
      <c r="C603" s="56" t="s">
        <v>2474</v>
      </c>
      <c r="D603">
        <v>193607.89249999999</v>
      </c>
    </row>
    <row r="604" spans="3:4" x14ac:dyDescent="0.3">
      <c r="C604" s="56" t="s">
        <v>2475</v>
      </c>
      <c r="D604">
        <v>45009.298750000002</v>
      </c>
    </row>
    <row r="605" spans="3:4" x14ac:dyDescent="0.3">
      <c r="C605" s="56" t="s">
        <v>2476</v>
      </c>
      <c r="D605">
        <v>17817.012500000001</v>
      </c>
    </row>
    <row r="606" spans="3:4" x14ac:dyDescent="0.3">
      <c r="C606" s="56" t="s">
        <v>2477</v>
      </c>
      <c r="D606">
        <v>56747.6</v>
      </c>
    </row>
    <row r="607" spans="3:4" x14ac:dyDescent="0.3">
      <c r="C607" s="56" t="s">
        <v>2478</v>
      </c>
      <c r="D607">
        <v>200407.375</v>
      </c>
    </row>
    <row r="608" spans="3:4" x14ac:dyDescent="0.3">
      <c r="C608" s="56" t="s">
        <v>2479</v>
      </c>
      <c r="D608">
        <v>13037.67</v>
      </c>
    </row>
    <row r="609" spans="3:4" x14ac:dyDescent="0.3">
      <c r="C609" s="56" t="s">
        <v>2480</v>
      </c>
      <c r="D609">
        <v>106448.34375</v>
      </c>
    </row>
    <row r="610" spans="3:4" x14ac:dyDescent="0.3">
      <c r="C610" s="56" t="s">
        <v>2481</v>
      </c>
      <c r="D610">
        <v>296545.7</v>
      </c>
    </row>
    <row r="611" spans="3:4" x14ac:dyDescent="0.3">
      <c r="C611" s="56" t="s">
        <v>2482</v>
      </c>
      <c r="D611">
        <v>59134.1</v>
      </c>
    </row>
    <row r="612" spans="3:4" x14ac:dyDescent="0.3">
      <c r="C612" s="56" t="s">
        <v>2483</v>
      </c>
      <c r="D612">
        <v>60437.967499999999</v>
      </c>
    </row>
    <row r="613" spans="3:4" x14ac:dyDescent="0.3">
      <c r="C613" s="56" t="s">
        <v>2484</v>
      </c>
      <c r="D613">
        <v>94217.8</v>
      </c>
    </row>
    <row r="614" spans="3:4" x14ac:dyDescent="0.3">
      <c r="C614" s="56" t="s">
        <v>2485</v>
      </c>
      <c r="D614">
        <v>26424.537499999999</v>
      </c>
    </row>
    <row r="615" spans="3:4" x14ac:dyDescent="0.3">
      <c r="C615" s="56" t="s">
        <v>2486</v>
      </c>
      <c r="D615">
        <v>95362.675000000003</v>
      </c>
    </row>
    <row r="616" spans="3:4" x14ac:dyDescent="0.3">
      <c r="C616" s="56" t="s">
        <v>2487</v>
      </c>
      <c r="D616">
        <v>57851.839999999997</v>
      </c>
    </row>
    <row r="617" spans="3:4" x14ac:dyDescent="0.3">
      <c r="C617" s="56" t="s">
        <v>2488</v>
      </c>
      <c r="D617">
        <v>206275.8</v>
      </c>
    </row>
    <row r="618" spans="3:4" x14ac:dyDescent="0.3">
      <c r="C618" s="56" t="s">
        <v>2489</v>
      </c>
      <c r="D618">
        <v>263991.26</v>
      </c>
    </row>
    <row r="619" spans="3:4" x14ac:dyDescent="0.3">
      <c r="C619" s="56" t="s">
        <v>2490</v>
      </c>
      <c r="D619">
        <v>37743.75</v>
      </c>
    </row>
    <row r="620" spans="3:4" x14ac:dyDescent="0.3">
      <c r="C620" s="56" t="s">
        <v>2491</v>
      </c>
      <c r="D620">
        <v>70011.38</v>
      </c>
    </row>
    <row r="621" spans="3:4" x14ac:dyDescent="0.3">
      <c r="C621" s="56" t="s">
        <v>2492</v>
      </c>
      <c r="D621">
        <v>29110.962500000001</v>
      </c>
    </row>
    <row r="622" spans="3:4" x14ac:dyDescent="0.3">
      <c r="C622" s="56" t="s">
        <v>2493</v>
      </c>
      <c r="D622">
        <v>84785.75</v>
      </c>
    </row>
    <row r="623" spans="3:4" x14ac:dyDescent="0.3">
      <c r="C623" s="56" t="s">
        <v>2494</v>
      </c>
      <c r="D623">
        <v>59878</v>
      </c>
    </row>
    <row r="624" spans="3:4" x14ac:dyDescent="0.3">
      <c r="C624" s="56" t="s">
        <v>2495</v>
      </c>
      <c r="D624">
        <v>173786.505</v>
      </c>
    </row>
    <row r="625" spans="3:4" x14ac:dyDescent="0.3">
      <c r="C625" s="56" t="s">
        <v>2496</v>
      </c>
      <c r="D625">
        <v>205364.2</v>
      </c>
    </row>
    <row r="626" spans="3:4" x14ac:dyDescent="0.3">
      <c r="C626" s="56" t="s">
        <v>2497</v>
      </c>
      <c r="D626">
        <v>326983.25</v>
      </c>
    </row>
    <row r="627" spans="3:4" x14ac:dyDescent="0.3">
      <c r="C627" s="56" t="s">
        <v>2498</v>
      </c>
      <c r="D627">
        <v>24803.544999999998</v>
      </c>
    </row>
    <row r="628" spans="3:4" x14ac:dyDescent="0.3">
      <c r="C628" s="56" t="s">
        <v>2499</v>
      </c>
      <c r="D628">
        <v>30968.884999999998</v>
      </c>
    </row>
    <row r="629" spans="3:4" x14ac:dyDescent="0.3">
      <c r="C629" s="56" t="s">
        <v>2500</v>
      </c>
      <c r="D629">
        <v>95551.875</v>
      </c>
    </row>
    <row r="630" spans="3:4" x14ac:dyDescent="0.3">
      <c r="C630" s="56" t="s">
        <v>2501</v>
      </c>
      <c r="D630">
        <v>143553.85</v>
      </c>
    </row>
    <row r="631" spans="3:4" x14ac:dyDescent="0.3">
      <c r="C631" s="56" t="s">
        <v>2502</v>
      </c>
      <c r="D631">
        <v>193888.79</v>
      </c>
    </row>
    <row r="632" spans="3:4" x14ac:dyDescent="0.3">
      <c r="C632" s="56" t="s">
        <v>2503</v>
      </c>
      <c r="D632">
        <v>249856.3</v>
      </c>
    </row>
    <row r="633" spans="3:4" x14ac:dyDescent="0.3">
      <c r="C633" s="56" t="s">
        <v>2504</v>
      </c>
      <c r="D633">
        <v>9244.7475000000013</v>
      </c>
    </row>
    <row r="634" spans="3:4" x14ac:dyDescent="0.3">
      <c r="C634" s="56" t="s">
        <v>2505</v>
      </c>
      <c r="D634">
        <v>179268.57500000001</v>
      </c>
    </row>
    <row r="635" spans="3:4" x14ac:dyDescent="0.3">
      <c r="C635" s="56" t="s">
        <v>2506</v>
      </c>
      <c r="D635">
        <v>51729.5</v>
      </c>
    </row>
    <row r="636" spans="3:4" x14ac:dyDescent="0.3">
      <c r="C636" s="56" t="s">
        <v>2507</v>
      </c>
      <c r="D636">
        <v>23990.2</v>
      </c>
    </row>
    <row r="637" spans="3:4" x14ac:dyDescent="0.3">
      <c r="C637" s="56" t="s">
        <v>2508</v>
      </c>
      <c r="D637">
        <v>213296.19500000001</v>
      </c>
    </row>
    <row r="638" spans="3:4" x14ac:dyDescent="0.3">
      <c r="C638" s="56" t="s">
        <v>2509</v>
      </c>
      <c r="D638">
        <v>67298.725000000006</v>
      </c>
    </row>
    <row r="639" spans="3:4" x14ac:dyDescent="0.3">
      <c r="C639" s="56" t="s">
        <v>2510</v>
      </c>
      <c r="D639">
        <v>3948.5450000000001</v>
      </c>
    </row>
    <row r="640" spans="3:4" x14ac:dyDescent="0.3">
      <c r="C640" s="56" t="s">
        <v>2511</v>
      </c>
      <c r="D640">
        <v>67433.637499999997</v>
      </c>
    </row>
    <row r="641" spans="3:4" x14ac:dyDescent="0.3">
      <c r="C641" s="56" t="s">
        <v>2512</v>
      </c>
      <c r="D641">
        <v>277906.8125</v>
      </c>
    </row>
    <row r="642" spans="3:4" x14ac:dyDescent="0.3">
      <c r="C642" s="56" t="s">
        <v>2513</v>
      </c>
      <c r="D642">
        <v>285801.61249999999</v>
      </c>
    </row>
    <row r="643" spans="3:4" x14ac:dyDescent="0.3">
      <c r="C643" s="56" t="s">
        <v>2514</v>
      </c>
      <c r="D643">
        <v>197094.49374999999</v>
      </c>
    </row>
    <row r="644" spans="3:4" x14ac:dyDescent="0.3">
      <c r="C644" s="56" t="s">
        <v>2515</v>
      </c>
      <c r="D644">
        <v>71977.34</v>
      </c>
    </row>
    <row r="645" spans="3:4" x14ac:dyDescent="0.3">
      <c r="C645" s="56" t="s">
        <v>2516</v>
      </c>
      <c r="D645">
        <v>76132</v>
      </c>
    </row>
    <row r="646" spans="3:4" x14ac:dyDescent="0.3">
      <c r="C646" s="56" t="s">
        <v>2517</v>
      </c>
      <c r="D646">
        <v>77056.768750000003</v>
      </c>
    </row>
    <row r="647" spans="3:4" x14ac:dyDescent="0.3">
      <c r="C647" s="56" t="s">
        <v>2518</v>
      </c>
      <c r="D647">
        <v>156580.70000000001</v>
      </c>
    </row>
    <row r="648" spans="3:4" x14ac:dyDescent="0.3">
      <c r="C648" s="56" t="s">
        <v>2519</v>
      </c>
      <c r="D648">
        <v>136903.04000000001</v>
      </c>
    </row>
    <row r="649" spans="3:4" x14ac:dyDescent="0.3">
      <c r="C649" s="56" t="s">
        <v>2520</v>
      </c>
      <c r="D649">
        <v>41288.239999999998</v>
      </c>
    </row>
    <row r="650" spans="3:4" x14ac:dyDescent="0.3">
      <c r="C650" s="56" t="s">
        <v>2521</v>
      </c>
      <c r="D650">
        <v>243939.07</v>
      </c>
    </row>
    <row r="651" spans="3:4" x14ac:dyDescent="0.3">
      <c r="C651" s="56" t="s">
        <v>2522</v>
      </c>
      <c r="D651">
        <v>20011.84</v>
      </c>
    </row>
    <row r="652" spans="3:4" x14ac:dyDescent="0.3">
      <c r="C652" s="56" t="s">
        <v>2523</v>
      </c>
      <c r="D652">
        <v>200459.19</v>
      </c>
    </row>
    <row r="653" spans="3:4" x14ac:dyDescent="0.3">
      <c r="C653" s="56" t="s">
        <v>2524</v>
      </c>
      <c r="D653">
        <v>30767</v>
      </c>
    </row>
    <row r="654" spans="3:4" x14ac:dyDescent="0.3">
      <c r="C654" s="56" t="s">
        <v>2525</v>
      </c>
      <c r="D654">
        <v>41378.97</v>
      </c>
    </row>
    <row r="655" spans="3:4" x14ac:dyDescent="0.3">
      <c r="C655" s="56" t="s">
        <v>2526</v>
      </c>
      <c r="D655">
        <v>71773.036250000005</v>
      </c>
    </row>
    <row r="656" spans="3:4" x14ac:dyDescent="0.3">
      <c r="C656" s="56" t="s">
        <v>2527</v>
      </c>
      <c r="D656">
        <v>19988.082499999997</v>
      </c>
    </row>
    <row r="657" spans="3:4" x14ac:dyDescent="0.3">
      <c r="C657" s="56" t="s">
        <v>2528</v>
      </c>
      <c r="D657">
        <v>53024.014999999999</v>
      </c>
    </row>
    <row r="658" spans="3:4" x14ac:dyDescent="0.3">
      <c r="C658" s="56" t="s">
        <v>2529</v>
      </c>
      <c r="D658">
        <v>106319.075</v>
      </c>
    </row>
    <row r="659" spans="3:4" x14ac:dyDescent="0.3">
      <c r="C659" s="56" t="s">
        <v>2530</v>
      </c>
      <c r="D659">
        <v>15403.90625</v>
      </c>
    </row>
    <row r="660" spans="3:4" x14ac:dyDescent="0.3">
      <c r="C660" s="56" t="s">
        <v>2531</v>
      </c>
      <c r="D660">
        <v>362904.375</v>
      </c>
    </row>
    <row r="661" spans="3:4" x14ac:dyDescent="0.3">
      <c r="C661" s="56" t="s">
        <v>2532</v>
      </c>
      <c r="D661">
        <v>61730.547500000001</v>
      </c>
    </row>
    <row r="662" spans="3:4" x14ac:dyDescent="0.3">
      <c r="C662" s="56" t="s">
        <v>2533</v>
      </c>
      <c r="D662">
        <v>39407.366250000006</v>
      </c>
    </row>
    <row r="663" spans="3:4" x14ac:dyDescent="0.3">
      <c r="C663" s="56" t="s">
        <v>2534</v>
      </c>
      <c r="D663">
        <v>342770.7</v>
      </c>
    </row>
    <row r="664" spans="3:4" x14ac:dyDescent="0.3">
      <c r="C664" s="56" t="s">
        <v>2535</v>
      </c>
      <c r="D664">
        <v>42437.092499999999</v>
      </c>
    </row>
    <row r="665" spans="3:4" x14ac:dyDescent="0.3">
      <c r="C665" s="56" t="s">
        <v>2536</v>
      </c>
      <c r="D665">
        <v>99237.297500000001</v>
      </c>
    </row>
    <row r="666" spans="3:4" x14ac:dyDescent="0.3">
      <c r="C666" s="56" t="s">
        <v>2537</v>
      </c>
      <c r="D666">
        <v>101555.75</v>
      </c>
    </row>
    <row r="667" spans="3:4" x14ac:dyDescent="0.3">
      <c r="C667" s="56" t="s">
        <v>2538</v>
      </c>
      <c r="D667">
        <v>70743.239999999991</v>
      </c>
    </row>
    <row r="668" spans="3:4" x14ac:dyDescent="0.3">
      <c r="C668" s="56" t="s">
        <v>2539</v>
      </c>
      <c r="D668">
        <v>33425.904999999999</v>
      </c>
    </row>
    <row r="669" spans="3:4" x14ac:dyDescent="0.3">
      <c r="C669" s="56" t="s">
        <v>2540</v>
      </c>
      <c r="D669">
        <v>71865.755000000005</v>
      </c>
    </row>
    <row r="670" spans="3:4" x14ac:dyDescent="0.3">
      <c r="C670" s="56" t="s">
        <v>2541</v>
      </c>
      <c r="D670">
        <v>40114.125</v>
      </c>
    </row>
    <row r="671" spans="3:4" x14ac:dyDescent="0.3">
      <c r="C671" s="56" t="s">
        <v>2542</v>
      </c>
      <c r="D671">
        <v>62887.731249999997</v>
      </c>
    </row>
    <row r="672" spans="3:4" x14ac:dyDescent="0.3">
      <c r="C672" s="56" t="s">
        <v>2543</v>
      </c>
      <c r="D672">
        <v>71124.005000000005</v>
      </c>
    </row>
    <row r="673" spans="3:4" x14ac:dyDescent="0.3">
      <c r="C673" s="56" t="s">
        <v>2544</v>
      </c>
      <c r="D673">
        <v>160578.57125000001</v>
      </c>
    </row>
    <row r="674" spans="3:4" x14ac:dyDescent="0.3">
      <c r="C674" s="56" t="s">
        <v>2545</v>
      </c>
      <c r="D674">
        <v>174166.625</v>
      </c>
    </row>
    <row r="675" spans="3:4" x14ac:dyDescent="0.3">
      <c r="C675" s="56" t="s">
        <v>2546</v>
      </c>
      <c r="D675">
        <v>178070.48749999999</v>
      </c>
    </row>
    <row r="676" spans="3:4" x14ac:dyDescent="0.3">
      <c r="C676" s="56" t="s">
        <v>2547</v>
      </c>
      <c r="D676">
        <v>331734.75</v>
      </c>
    </row>
    <row r="677" spans="3:4" x14ac:dyDescent="0.3">
      <c r="C677" s="56" t="s">
        <v>2548</v>
      </c>
      <c r="D677">
        <v>250261.79</v>
      </c>
    </row>
    <row r="678" spans="3:4" x14ac:dyDescent="0.3">
      <c r="C678" s="56" t="s">
        <v>2549</v>
      </c>
      <c r="D678">
        <v>120680</v>
      </c>
    </row>
    <row r="679" spans="3:4" x14ac:dyDescent="0.3">
      <c r="C679" s="56" t="s">
        <v>2550</v>
      </c>
      <c r="D679">
        <v>85646.502500000002</v>
      </c>
    </row>
    <row r="680" spans="3:4" x14ac:dyDescent="0.3">
      <c r="C680" s="56" t="s">
        <v>2551</v>
      </c>
      <c r="D680">
        <v>144833.1</v>
      </c>
    </row>
    <row r="681" spans="3:4" x14ac:dyDescent="0.3">
      <c r="C681" s="56" t="s">
        <v>2552</v>
      </c>
      <c r="D681">
        <v>174550.72249999997</v>
      </c>
    </row>
    <row r="682" spans="3:4" x14ac:dyDescent="0.3">
      <c r="C682" s="56" t="s">
        <v>2553</v>
      </c>
      <c r="D682">
        <v>113701.74500000001</v>
      </c>
    </row>
    <row r="683" spans="3:4" x14ac:dyDescent="0.3">
      <c r="C683" s="56" t="s">
        <v>2554</v>
      </c>
      <c r="D683">
        <v>22075.087500000001</v>
      </c>
    </row>
    <row r="684" spans="3:4" x14ac:dyDescent="0.3">
      <c r="C684" s="56" t="s">
        <v>2555</v>
      </c>
      <c r="D684">
        <v>14138.577500000001</v>
      </c>
    </row>
    <row r="685" spans="3:4" x14ac:dyDescent="0.3">
      <c r="C685" s="56" t="s">
        <v>2556</v>
      </c>
      <c r="D685">
        <v>88039.291250000009</v>
      </c>
    </row>
    <row r="686" spans="3:4" x14ac:dyDescent="0.3">
      <c r="C686" s="56" t="s">
        <v>2557</v>
      </c>
      <c r="D686">
        <v>138808.37</v>
      </c>
    </row>
    <row r="687" spans="3:4" x14ac:dyDescent="0.3">
      <c r="C687" s="56" t="s">
        <v>2558</v>
      </c>
      <c r="D687">
        <v>21664.813749999998</v>
      </c>
    </row>
    <row r="688" spans="3:4" x14ac:dyDescent="0.3">
      <c r="C688" s="56" t="s">
        <v>2559</v>
      </c>
      <c r="D688">
        <v>13801.995000000001</v>
      </c>
    </row>
    <row r="689" spans="3:4" x14ac:dyDescent="0.3">
      <c r="C689" s="56" t="s">
        <v>2560</v>
      </c>
      <c r="D689">
        <v>215806.85750000001</v>
      </c>
    </row>
    <row r="690" spans="3:4" x14ac:dyDescent="0.3">
      <c r="C690" s="56" t="s">
        <v>2561</v>
      </c>
      <c r="D690">
        <v>31503.375</v>
      </c>
    </row>
    <row r="691" spans="3:4" x14ac:dyDescent="0.3">
      <c r="C691" s="56" t="s">
        <v>2562</v>
      </c>
      <c r="D691">
        <v>359162.3</v>
      </c>
    </row>
    <row r="692" spans="3:4" x14ac:dyDescent="0.3">
      <c r="C692" s="56" t="s">
        <v>2563</v>
      </c>
      <c r="D692">
        <v>204435.83</v>
      </c>
    </row>
    <row r="693" spans="3:4" x14ac:dyDescent="0.3">
      <c r="C693" s="56" t="s">
        <v>2564</v>
      </c>
      <c r="D693">
        <v>272457.09999999998</v>
      </c>
    </row>
    <row r="694" spans="3:4" x14ac:dyDescent="0.3">
      <c r="C694" s="56" t="s">
        <v>2565</v>
      </c>
      <c r="D694">
        <v>343390.70624999999</v>
      </c>
    </row>
    <row r="695" spans="3:4" x14ac:dyDescent="0.3">
      <c r="C695" s="56" t="s">
        <v>2566</v>
      </c>
      <c r="D695">
        <v>103673.60750000001</v>
      </c>
    </row>
    <row r="696" spans="3:4" x14ac:dyDescent="0.3">
      <c r="C696" s="56" t="s">
        <v>2567</v>
      </c>
      <c r="D696">
        <v>232630.5</v>
      </c>
    </row>
    <row r="697" spans="3:4" x14ac:dyDescent="0.3">
      <c r="C697" s="56" t="s">
        <v>2568</v>
      </c>
      <c r="D697">
        <v>118912.485</v>
      </c>
    </row>
    <row r="698" spans="3:4" x14ac:dyDescent="0.3">
      <c r="C698" s="56" t="s">
        <v>2569</v>
      </c>
      <c r="D698">
        <v>63447.86</v>
      </c>
    </row>
    <row r="699" spans="3:4" x14ac:dyDescent="0.3">
      <c r="C699" s="56" t="s">
        <v>2570</v>
      </c>
      <c r="D699">
        <v>30370.325000000001</v>
      </c>
    </row>
    <row r="700" spans="3:4" x14ac:dyDescent="0.3">
      <c r="C700" s="56" t="s">
        <v>2571</v>
      </c>
      <c r="D700">
        <v>170531.78125</v>
      </c>
    </row>
    <row r="701" spans="3:4" x14ac:dyDescent="0.3">
      <c r="C701" s="56" t="s">
        <v>2572</v>
      </c>
      <c r="D701">
        <v>32924.955000000002</v>
      </c>
    </row>
    <row r="702" spans="3:4" x14ac:dyDescent="0.3">
      <c r="C702" s="56" t="s">
        <v>2573</v>
      </c>
      <c r="D702">
        <v>174768.625</v>
      </c>
    </row>
    <row r="703" spans="3:4" x14ac:dyDescent="0.3">
      <c r="C703" s="56" t="s">
        <v>2574</v>
      </c>
      <c r="D703">
        <v>221699.9</v>
      </c>
    </row>
    <row r="704" spans="3:4" x14ac:dyDescent="0.3">
      <c r="C704" s="56" t="s">
        <v>2575</v>
      </c>
      <c r="D704">
        <v>178533.27499999999</v>
      </c>
    </row>
    <row r="705" spans="3:4" x14ac:dyDescent="0.3">
      <c r="C705" s="56" t="s">
        <v>2576</v>
      </c>
      <c r="D705">
        <v>82611.132500000007</v>
      </c>
    </row>
    <row r="706" spans="3:4" x14ac:dyDescent="0.3">
      <c r="C706" s="56" t="s">
        <v>2577</v>
      </c>
      <c r="D706">
        <v>291981.25</v>
      </c>
    </row>
    <row r="707" spans="3:4" x14ac:dyDescent="0.3">
      <c r="C707" s="56" t="s">
        <v>2578</v>
      </c>
      <c r="D707">
        <v>110211.75750000001</v>
      </c>
    </row>
    <row r="708" spans="3:4" x14ac:dyDescent="0.3">
      <c r="C708" s="56" t="s">
        <v>2579</v>
      </c>
      <c r="D708">
        <v>111196.78</v>
      </c>
    </row>
    <row r="709" spans="3:4" x14ac:dyDescent="0.3">
      <c r="C709" s="56" t="s">
        <v>2580</v>
      </c>
      <c r="D709">
        <v>71445</v>
      </c>
    </row>
    <row r="710" spans="3:4" x14ac:dyDescent="0.3">
      <c r="C710" s="56" t="s">
        <v>2581</v>
      </c>
      <c r="D710">
        <v>163438.17874999999</v>
      </c>
    </row>
    <row r="711" spans="3:4" x14ac:dyDescent="0.3">
      <c r="C711" s="56" t="s">
        <v>2582</v>
      </c>
      <c r="D711">
        <v>19012.197499999998</v>
      </c>
    </row>
    <row r="712" spans="3:4" x14ac:dyDescent="0.3">
      <c r="C712" s="56" t="s">
        <v>2583</v>
      </c>
      <c r="D712">
        <v>119883.425</v>
      </c>
    </row>
    <row r="713" spans="3:4" x14ac:dyDescent="0.3">
      <c r="C713" s="56" t="s">
        <v>2584</v>
      </c>
      <c r="D713">
        <v>90673.31</v>
      </c>
    </row>
    <row r="714" spans="3:4" x14ac:dyDescent="0.3">
      <c r="C714" s="56" t="s">
        <v>2585</v>
      </c>
      <c r="D714">
        <v>183212.75</v>
      </c>
    </row>
    <row r="715" spans="3:4" x14ac:dyDescent="0.3">
      <c r="C715" s="56" t="s">
        <v>2586</v>
      </c>
      <c r="D715">
        <v>170971.94</v>
      </c>
    </row>
    <row r="716" spans="3:4" x14ac:dyDescent="0.3">
      <c r="C716" s="56" t="s">
        <v>2587</v>
      </c>
      <c r="D716">
        <v>67288.351250000007</v>
      </c>
    </row>
    <row r="717" spans="3:4" x14ac:dyDescent="0.3">
      <c r="C717" s="56" t="s">
        <v>2588</v>
      </c>
      <c r="D717">
        <v>93442.725000000006</v>
      </c>
    </row>
    <row r="718" spans="3:4" x14ac:dyDescent="0.3">
      <c r="C718" s="56" t="s">
        <v>2589</v>
      </c>
      <c r="D718">
        <v>104148.48875</v>
      </c>
    </row>
    <row r="719" spans="3:4" x14ac:dyDescent="0.3">
      <c r="C719" s="56" t="s">
        <v>2590</v>
      </c>
      <c r="D719">
        <v>114349.75499999999</v>
      </c>
    </row>
    <row r="720" spans="3:4" x14ac:dyDescent="0.3">
      <c r="C720" s="56" t="s">
        <v>2591</v>
      </c>
      <c r="D720">
        <v>96954.32</v>
      </c>
    </row>
    <row r="721" spans="3:4" x14ac:dyDescent="0.3">
      <c r="C721" s="56" t="s">
        <v>2592</v>
      </c>
      <c r="D721">
        <v>20684.79</v>
      </c>
    </row>
    <row r="722" spans="3:4" x14ac:dyDescent="0.3">
      <c r="C722" s="56" t="s">
        <v>2593</v>
      </c>
      <c r="D722">
        <v>35758.01</v>
      </c>
    </row>
    <row r="723" spans="3:4" x14ac:dyDescent="0.3">
      <c r="C723" s="56" t="s">
        <v>2594</v>
      </c>
      <c r="D723">
        <v>101725.6</v>
      </c>
    </row>
    <row r="724" spans="3:4" x14ac:dyDescent="0.3">
      <c r="C724" s="56" t="s">
        <v>2595</v>
      </c>
      <c r="D724">
        <v>31327.719999999998</v>
      </c>
    </row>
    <row r="725" spans="3:4" x14ac:dyDescent="0.3">
      <c r="C725" s="56" t="s">
        <v>2596</v>
      </c>
      <c r="D725">
        <v>101658.30499999999</v>
      </c>
    </row>
    <row r="726" spans="3:4" x14ac:dyDescent="0.3">
      <c r="C726" s="56" t="s">
        <v>2597</v>
      </c>
      <c r="D726">
        <v>140389.26499999998</v>
      </c>
    </row>
    <row r="727" spans="3:4" x14ac:dyDescent="0.3">
      <c r="C727" s="56" t="s">
        <v>2598</v>
      </c>
      <c r="D727">
        <v>11706.766249999999</v>
      </c>
    </row>
    <row r="728" spans="3:4" x14ac:dyDescent="0.3">
      <c r="C728" s="56" t="s">
        <v>2599</v>
      </c>
      <c r="D728">
        <v>218138.42499999999</v>
      </c>
    </row>
    <row r="729" spans="3:4" x14ac:dyDescent="0.3">
      <c r="C729" s="56" t="s">
        <v>2600</v>
      </c>
      <c r="D729">
        <v>217271.33</v>
      </c>
    </row>
    <row r="730" spans="3:4" x14ac:dyDescent="0.3">
      <c r="C730" s="56" t="s">
        <v>2601</v>
      </c>
      <c r="D730">
        <v>170074.1</v>
      </c>
    </row>
    <row r="731" spans="3:4" x14ac:dyDescent="0.3">
      <c r="C731" s="56" t="s">
        <v>2602</v>
      </c>
      <c r="D731">
        <v>143370.83124999999</v>
      </c>
    </row>
    <row r="732" spans="3:4" x14ac:dyDescent="0.3">
      <c r="C732" s="56" t="s">
        <v>2603</v>
      </c>
      <c r="D732">
        <v>64065.555</v>
      </c>
    </row>
    <row r="733" spans="3:4" x14ac:dyDescent="0.3">
      <c r="C733" s="56" t="s">
        <v>2604</v>
      </c>
      <c r="D733">
        <v>27545.224999999999</v>
      </c>
    </row>
    <row r="734" spans="3:4" x14ac:dyDescent="0.3">
      <c r="C734" s="56" t="s">
        <v>2605</v>
      </c>
      <c r="D734">
        <v>272228.77</v>
      </c>
    </row>
    <row r="735" spans="3:4" x14ac:dyDescent="0.3">
      <c r="C735" s="56" t="s">
        <v>2606</v>
      </c>
      <c r="D735">
        <v>44047.119999999995</v>
      </c>
    </row>
    <row r="736" spans="3:4" x14ac:dyDescent="0.3">
      <c r="C736" s="56" t="s">
        <v>2607</v>
      </c>
      <c r="D736">
        <v>131490.20000000001</v>
      </c>
    </row>
    <row r="737" spans="3:4" x14ac:dyDescent="0.3">
      <c r="C737" s="56" t="s">
        <v>2608</v>
      </c>
      <c r="D737">
        <v>75246.2</v>
      </c>
    </row>
    <row r="738" spans="3:4" x14ac:dyDescent="0.3">
      <c r="C738" s="56" t="s">
        <v>2609</v>
      </c>
      <c r="D738">
        <v>54628.345000000001</v>
      </c>
    </row>
    <row r="739" spans="3:4" x14ac:dyDescent="0.3">
      <c r="C739" s="56" t="s">
        <v>2610</v>
      </c>
      <c r="D739">
        <v>155043.98749999999</v>
      </c>
    </row>
    <row r="740" spans="3:4" x14ac:dyDescent="0.3">
      <c r="C740" s="56" t="s">
        <v>2611</v>
      </c>
      <c r="D740">
        <v>8164.91</v>
      </c>
    </row>
    <row r="741" spans="3:4" x14ac:dyDescent="0.3">
      <c r="C741" s="56" t="s">
        <v>2612</v>
      </c>
      <c r="D741">
        <v>80696.71875</v>
      </c>
    </row>
    <row r="742" spans="3:4" x14ac:dyDescent="0.3">
      <c r="C742" s="56" t="s">
        <v>2613</v>
      </c>
      <c r="D742">
        <v>360695.78749999998</v>
      </c>
    </row>
    <row r="743" spans="3:4" x14ac:dyDescent="0.3">
      <c r="C743" s="56" t="s">
        <v>2614</v>
      </c>
      <c r="D743">
        <v>27979.309999999998</v>
      </c>
    </row>
    <row r="744" spans="3:4" x14ac:dyDescent="0.3">
      <c r="C744" s="56" t="s">
        <v>2615</v>
      </c>
      <c r="D744">
        <v>9010.2900000000009</v>
      </c>
    </row>
    <row r="745" spans="3:4" x14ac:dyDescent="0.3">
      <c r="C745" s="56" t="s">
        <v>2616</v>
      </c>
      <c r="D745">
        <v>87397.247499999998</v>
      </c>
    </row>
    <row r="746" spans="3:4" x14ac:dyDescent="0.3">
      <c r="C746" s="56" t="s">
        <v>2617</v>
      </c>
      <c r="D746">
        <v>255596.79999999999</v>
      </c>
    </row>
    <row r="747" spans="3:4" x14ac:dyDescent="0.3">
      <c r="C747" s="56" t="s">
        <v>2618</v>
      </c>
      <c r="D747">
        <v>10049.6</v>
      </c>
    </row>
    <row r="748" spans="3:4" x14ac:dyDescent="0.3">
      <c r="C748" s="56" t="s">
        <v>2619</v>
      </c>
      <c r="D748">
        <v>124383.10625</v>
      </c>
    </row>
    <row r="749" spans="3:4" x14ac:dyDescent="0.3">
      <c r="C749" s="56" t="s">
        <v>2620</v>
      </c>
      <c r="D749">
        <v>37051.342499999999</v>
      </c>
    </row>
    <row r="750" spans="3:4" x14ac:dyDescent="0.3">
      <c r="C750" s="56" t="s">
        <v>2621</v>
      </c>
      <c r="D750">
        <v>106569.55</v>
      </c>
    </row>
    <row r="751" spans="3:4" x14ac:dyDescent="0.3">
      <c r="C751" s="56" t="s">
        <v>2622</v>
      </c>
      <c r="D751">
        <v>156374.29999999999</v>
      </c>
    </row>
    <row r="752" spans="3:4" x14ac:dyDescent="0.3">
      <c r="C752" s="56" t="s">
        <v>2623</v>
      </c>
      <c r="D752">
        <v>280693.75</v>
      </c>
    </row>
    <row r="753" spans="3:4" x14ac:dyDescent="0.3">
      <c r="C753" s="56" t="s">
        <v>2624</v>
      </c>
      <c r="D753">
        <v>91921.385000000009</v>
      </c>
    </row>
    <row r="754" spans="3:4" x14ac:dyDescent="0.3">
      <c r="C754" s="56" t="s">
        <v>2625</v>
      </c>
      <c r="D754">
        <v>41812.625</v>
      </c>
    </row>
    <row r="755" spans="3:4" x14ac:dyDescent="0.3">
      <c r="C755" s="56" t="s">
        <v>2626</v>
      </c>
      <c r="D755">
        <v>88984.431249999994</v>
      </c>
    </row>
    <row r="756" spans="3:4" x14ac:dyDescent="0.3">
      <c r="C756" s="56" t="s">
        <v>2627</v>
      </c>
      <c r="D756">
        <v>74453.925000000003</v>
      </c>
    </row>
    <row r="757" spans="3:4" x14ac:dyDescent="0.3">
      <c r="C757" s="56" t="s">
        <v>2628</v>
      </c>
      <c r="D757">
        <v>106638.35</v>
      </c>
    </row>
    <row r="758" spans="3:4" x14ac:dyDescent="0.3">
      <c r="C758" s="56" t="s">
        <v>2629</v>
      </c>
      <c r="D758">
        <v>74405.764999999999</v>
      </c>
    </row>
    <row r="759" spans="3:4" x14ac:dyDescent="0.3">
      <c r="C759" s="56" t="s">
        <v>2630</v>
      </c>
      <c r="D759">
        <v>79386.239999999991</v>
      </c>
    </row>
    <row r="760" spans="3:4" x14ac:dyDescent="0.3">
      <c r="C760" s="56" t="s">
        <v>2631</v>
      </c>
      <c r="D760">
        <v>38043.782500000001</v>
      </c>
    </row>
    <row r="761" spans="3:4" x14ac:dyDescent="0.3">
      <c r="C761" s="56" t="s">
        <v>2632</v>
      </c>
      <c r="D761">
        <v>137312.4</v>
      </c>
    </row>
    <row r="762" spans="3:4" x14ac:dyDescent="0.3">
      <c r="C762" s="56" t="s">
        <v>2633</v>
      </c>
      <c r="D762">
        <v>120561.75</v>
      </c>
    </row>
    <row r="763" spans="3:4" x14ac:dyDescent="0.3">
      <c r="C763" s="56" t="s">
        <v>2634</v>
      </c>
      <c r="D763">
        <v>284248.99</v>
      </c>
    </row>
    <row r="764" spans="3:4" x14ac:dyDescent="0.3">
      <c r="C764" s="56" t="s">
        <v>2635</v>
      </c>
      <c r="D764">
        <v>184568.86249999999</v>
      </c>
    </row>
    <row r="765" spans="3:4" x14ac:dyDescent="0.3">
      <c r="C765" s="56" t="s">
        <v>2636</v>
      </c>
      <c r="D765">
        <v>70293.03</v>
      </c>
    </row>
    <row r="766" spans="3:4" x14ac:dyDescent="0.3">
      <c r="C766" s="56" t="s">
        <v>2637</v>
      </c>
      <c r="D766">
        <v>33279.490000000005</v>
      </c>
    </row>
    <row r="767" spans="3:4" x14ac:dyDescent="0.3">
      <c r="C767" s="56" t="s">
        <v>2638</v>
      </c>
      <c r="D767">
        <v>53776.73</v>
      </c>
    </row>
    <row r="768" spans="3:4" x14ac:dyDescent="0.3">
      <c r="C768" s="56" t="s">
        <v>2639</v>
      </c>
      <c r="D768">
        <v>72599.98</v>
      </c>
    </row>
    <row r="769" spans="3:4" x14ac:dyDescent="0.3">
      <c r="C769" s="56" t="s">
        <v>2640</v>
      </c>
      <c r="D769">
        <v>111884.78</v>
      </c>
    </row>
    <row r="770" spans="3:4" x14ac:dyDescent="0.3">
      <c r="C770" s="56" t="s">
        <v>2641</v>
      </c>
      <c r="D770">
        <v>68902.625</v>
      </c>
    </row>
    <row r="771" spans="3:4" x14ac:dyDescent="0.3">
      <c r="C771" s="56" t="s">
        <v>2642</v>
      </c>
      <c r="D771">
        <v>19727.66375</v>
      </c>
    </row>
    <row r="772" spans="3:4" x14ac:dyDescent="0.3">
      <c r="C772" s="56" t="s">
        <v>2643</v>
      </c>
      <c r="D772">
        <v>101847.29</v>
      </c>
    </row>
    <row r="773" spans="3:4" x14ac:dyDescent="0.3">
      <c r="C773" s="56" t="s">
        <v>2644</v>
      </c>
      <c r="D773">
        <v>24324.094999999998</v>
      </c>
    </row>
    <row r="774" spans="3:4" x14ac:dyDescent="0.3">
      <c r="C774" s="56" t="s">
        <v>2645</v>
      </c>
      <c r="D774">
        <v>127678.25</v>
      </c>
    </row>
    <row r="775" spans="3:4" x14ac:dyDescent="0.3">
      <c r="C775" s="56" t="s">
        <v>2646</v>
      </c>
      <c r="D775">
        <v>109093.38125000001</v>
      </c>
    </row>
    <row r="776" spans="3:4" x14ac:dyDescent="0.3">
      <c r="C776" s="56" t="s">
        <v>2647</v>
      </c>
      <c r="D776">
        <v>50148.228750000002</v>
      </c>
    </row>
    <row r="777" spans="3:4" x14ac:dyDescent="0.3">
      <c r="C777" s="56" t="s">
        <v>2648</v>
      </c>
      <c r="D777">
        <v>67128.445000000007</v>
      </c>
    </row>
    <row r="778" spans="3:4" x14ac:dyDescent="0.3">
      <c r="C778" s="56" t="s">
        <v>2649</v>
      </c>
      <c r="D778">
        <v>214881.82</v>
      </c>
    </row>
    <row r="779" spans="3:4" x14ac:dyDescent="0.3">
      <c r="C779" s="56" t="s">
        <v>2650</v>
      </c>
      <c r="D779">
        <v>280756.09999999998</v>
      </c>
    </row>
    <row r="780" spans="3:4" x14ac:dyDescent="0.3">
      <c r="C780" s="56" t="s">
        <v>2651</v>
      </c>
      <c r="D780">
        <v>181353</v>
      </c>
    </row>
    <row r="781" spans="3:4" x14ac:dyDescent="0.3">
      <c r="C781" s="56" t="s">
        <v>2652</v>
      </c>
      <c r="D781">
        <v>279522</v>
      </c>
    </row>
    <row r="782" spans="3:4" x14ac:dyDescent="0.3">
      <c r="C782" s="56" t="s">
        <v>2653</v>
      </c>
      <c r="D782">
        <v>14673.174999999999</v>
      </c>
    </row>
    <row r="783" spans="3:4" x14ac:dyDescent="0.3">
      <c r="C783" s="56" t="s">
        <v>2654</v>
      </c>
      <c r="D783">
        <v>178472</v>
      </c>
    </row>
    <row r="784" spans="3:4" x14ac:dyDescent="0.3">
      <c r="C784" s="56" t="s">
        <v>2655</v>
      </c>
      <c r="D784">
        <v>167430.89000000001</v>
      </c>
    </row>
    <row r="785" spans="3:4" x14ac:dyDescent="0.3">
      <c r="C785" s="56" t="s">
        <v>2656</v>
      </c>
      <c r="D785">
        <v>133936.36249999999</v>
      </c>
    </row>
    <row r="786" spans="3:4" x14ac:dyDescent="0.3">
      <c r="C786" s="56" t="s">
        <v>2657</v>
      </c>
      <c r="D786">
        <v>47461.75</v>
      </c>
    </row>
    <row r="787" spans="3:4" x14ac:dyDescent="0.3">
      <c r="C787" s="56" t="s">
        <v>2658</v>
      </c>
      <c r="D787">
        <v>52964.40625</v>
      </c>
    </row>
    <row r="788" spans="3:4" x14ac:dyDescent="0.3">
      <c r="C788" s="56" t="s">
        <v>2659</v>
      </c>
      <c r="D788">
        <v>8137.1750000000002</v>
      </c>
    </row>
    <row r="789" spans="3:4" x14ac:dyDescent="0.3">
      <c r="C789" s="56" t="s">
        <v>2660</v>
      </c>
      <c r="D789">
        <v>32396.807499999999</v>
      </c>
    </row>
    <row r="790" spans="3:4" x14ac:dyDescent="0.3">
      <c r="C790" s="56" t="s">
        <v>2661</v>
      </c>
      <c r="D790">
        <v>106313.7</v>
      </c>
    </row>
    <row r="791" spans="3:4" x14ac:dyDescent="0.3">
      <c r="C791" s="56" t="s">
        <v>2662</v>
      </c>
      <c r="D791">
        <v>157864.25</v>
      </c>
    </row>
    <row r="792" spans="3:4" x14ac:dyDescent="0.3">
      <c r="C792" s="56" t="s">
        <v>2663</v>
      </c>
      <c r="D792">
        <v>251097.38750000001</v>
      </c>
    </row>
    <row r="793" spans="3:4" x14ac:dyDescent="0.3">
      <c r="C793" s="56" t="s">
        <v>2664</v>
      </c>
      <c r="D793">
        <v>262712.22499999998</v>
      </c>
    </row>
    <row r="794" spans="3:4" x14ac:dyDescent="0.3">
      <c r="C794" s="56" t="s">
        <v>2665</v>
      </c>
      <c r="D794">
        <v>141844.86874999999</v>
      </c>
    </row>
    <row r="795" spans="3:4" x14ac:dyDescent="0.3">
      <c r="C795" s="56" t="s">
        <v>2666</v>
      </c>
      <c r="D795">
        <v>77370.399999999994</v>
      </c>
    </row>
    <row r="796" spans="3:4" x14ac:dyDescent="0.3">
      <c r="C796" s="56" t="s">
        <v>2667</v>
      </c>
      <c r="D796">
        <v>229707.09125</v>
      </c>
    </row>
    <row r="797" spans="3:4" x14ac:dyDescent="0.3">
      <c r="C797" s="56" t="s">
        <v>2668</v>
      </c>
      <c r="D797">
        <v>21878.255000000001</v>
      </c>
    </row>
    <row r="798" spans="3:4" x14ac:dyDescent="0.3">
      <c r="C798" s="56" t="s">
        <v>2669</v>
      </c>
      <c r="D798">
        <v>58979.3</v>
      </c>
    </row>
    <row r="799" spans="3:4" x14ac:dyDescent="0.3">
      <c r="C799" s="56" t="s">
        <v>2670</v>
      </c>
      <c r="D799">
        <v>244159.875</v>
      </c>
    </row>
    <row r="800" spans="3:4" x14ac:dyDescent="0.3">
      <c r="C800" s="56" t="s">
        <v>2671</v>
      </c>
      <c r="D800">
        <v>126302.465</v>
      </c>
    </row>
    <row r="801" spans="3:4" x14ac:dyDescent="0.3">
      <c r="C801" s="56" t="s">
        <v>2672</v>
      </c>
      <c r="D801">
        <v>156316.25</v>
      </c>
    </row>
    <row r="802" spans="3:4" x14ac:dyDescent="0.3">
      <c r="C802" s="56" t="s">
        <v>2673</v>
      </c>
      <c r="D802">
        <v>70174.887499999997</v>
      </c>
    </row>
    <row r="803" spans="3:4" x14ac:dyDescent="0.3">
      <c r="C803" s="56" t="s">
        <v>2674</v>
      </c>
      <c r="D803">
        <v>142519.70000000001</v>
      </c>
    </row>
    <row r="804" spans="3:4" x14ac:dyDescent="0.3">
      <c r="C804" s="56" t="s">
        <v>2675</v>
      </c>
      <c r="D804">
        <v>118609.38875000001</v>
      </c>
    </row>
    <row r="805" spans="3:4" x14ac:dyDescent="0.3">
      <c r="C805" s="56" t="s">
        <v>2676</v>
      </c>
      <c r="D805">
        <v>48554.702499999999</v>
      </c>
    </row>
    <row r="806" spans="3:4" x14ac:dyDescent="0.3">
      <c r="C806" s="56" t="s">
        <v>2677</v>
      </c>
      <c r="D806">
        <v>22810.924999999999</v>
      </c>
    </row>
    <row r="807" spans="3:4" x14ac:dyDescent="0.3">
      <c r="C807" s="56" t="s">
        <v>2678</v>
      </c>
      <c r="D807">
        <v>30528.618750000001</v>
      </c>
    </row>
    <row r="808" spans="3:4" x14ac:dyDescent="0.3">
      <c r="C808" s="56" t="s">
        <v>2679</v>
      </c>
      <c r="D808">
        <v>56300.4</v>
      </c>
    </row>
    <row r="809" spans="3:4" x14ac:dyDescent="0.3">
      <c r="C809" s="56" t="s">
        <v>2680</v>
      </c>
      <c r="D809">
        <v>204574.1825</v>
      </c>
    </row>
    <row r="810" spans="3:4" x14ac:dyDescent="0.3">
      <c r="C810" s="56" t="s">
        <v>2681</v>
      </c>
      <c r="D810">
        <v>168121.685</v>
      </c>
    </row>
    <row r="811" spans="3:4" x14ac:dyDescent="0.3">
      <c r="C811" s="56" t="s">
        <v>2682</v>
      </c>
      <c r="D811">
        <v>125007.95</v>
      </c>
    </row>
    <row r="812" spans="3:4" x14ac:dyDescent="0.3">
      <c r="C812" s="56" t="s">
        <v>2683</v>
      </c>
      <c r="D812">
        <v>63909.25</v>
      </c>
    </row>
    <row r="813" spans="3:4" x14ac:dyDescent="0.3">
      <c r="C813" s="56" t="s">
        <v>2684</v>
      </c>
      <c r="D813">
        <v>51235</v>
      </c>
    </row>
    <row r="814" spans="3:4" x14ac:dyDescent="0.3">
      <c r="C814" s="56" t="s">
        <v>2685</v>
      </c>
      <c r="D814">
        <v>23559.769999999997</v>
      </c>
    </row>
    <row r="815" spans="3:4" x14ac:dyDescent="0.3">
      <c r="C815" s="56" t="s">
        <v>2686</v>
      </c>
      <c r="D815">
        <v>255678.93</v>
      </c>
    </row>
    <row r="816" spans="3:4" x14ac:dyDescent="0.3">
      <c r="C816" s="56" t="s">
        <v>2687</v>
      </c>
      <c r="D816">
        <v>145212.03750000001</v>
      </c>
    </row>
    <row r="817" spans="3:4" x14ac:dyDescent="0.3">
      <c r="C817" s="56" t="s">
        <v>2688</v>
      </c>
      <c r="D817">
        <v>9350.2049999999999</v>
      </c>
    </row>
    <row r="818" spans="3:4" x14ac:dyDescent="0.3">
      <c r="C818" s="56" t="s">
        <v>2689</v>
      </c>
      <c r="D818">
        <v>63111.17</v>
      </c>
    </row>
    <row r="819" spans="3:4" x14ac:dyDescent="0.3">
      <c r="C819" s="56" t="s">
        <v>2690</v>
      </c>
      <c r="D819">
        <v>193341.50750000001</v>
      </c>
    </row>
    <row r="820" spans="3:4" x14ac:dyDescent="0.3">
      <c r="C820" s="56" t="s">
        <v>2691</v>
      </c>
      <c r="D820">
        <v>92419.43250000001</v>
      </c>
    </row>
    <row r="821" spans="3:4" x14ac:dyDescent="0.3">
      <c r="C821" s="56" t="s">
        <v>2692</v>
      </c>
      <c r="D821">
        <v>30370.11</v>
      </c>
    </row>
    <row r="822" spans="3:4" x14ac:dyDescent="0.3">
      <c r="C822" s="56" t="s">
        <v>2693</v>
      </c>
      <c r="D822">
        <v>144683.94375000001</v>
      </c>
    </row>
    <row r="823" spans="3:4" x14ac:dyDescent="0.3">
      <c r="C823" s="56" t="s">
        <v>2694</v>
      </c>
      <c r="D823">
        <v>202364.41250000001</v>
      </c>
    </row>
    <row r="824" spans="3:4" x14ac:dyDescent="0.3">
      <c r="C824" s="56" t="s">
        <v>2695</v>
      </c>
      <c r="D824">
        <v>65336.85</v>
      </c>
    </row>
    <row r="825" spans="3:4" x14ac:dyDescent="0.3">
      <c r="C825" s="56" t="s">
        <v>2696</v>
      </c>
      <c r="D825">
        <v>130029.27499999999</v>
      </c>
    </row>
    <row r="826" spans="3:4" x14ac:dyDescent="0.3">
      <c r="C826" s="56" t="s">
        <v>2697</v>
      </c>
      <c r="D826">
        <v>182347.64374999999</v>
      </c>
    </row>
    <row r="827" spans="3:4" x14ac:dyDescent="0.3">
      <c r="C827" s="56" t="s">
        <v>2698</v>
      </c>
      <c r="D827">
        <v>35508.394999999997</v>
      </c>
    </row>
    <row r="828" spans="3:4" x14ac:dyDescent="0.3">
      <c r="C828" s="56" t="s">
        <v>2699</v>
      </c>
      <c r="D828">
        <v>97646.19</v>
      </c>
    </row>
    <row r="829" spans="3:4" x14ac:dyDescent="0.3">
      <c r="C829" s="56" t="s">
        <v>2700</v>
      </c>
      <c r="D829">
        <v>108919.39249999999</v>
      </c>
    </row>
    <row r="830" spans="3:4" x14ac:dyDescent="0.3">
      <c r="C830" s="56" t="s">
        <v>2701</v>
      </c>
      <c r="D830">
        <v>25981.368750000001</v>
      </c>
    </row>
    <row r="831" spans="3:4" x14ac:dyDescent="0.3">
      <c r="C831" s="56" t="s">
        <v>2702</v>
      </c>
      <c r="D831">
        <v>265094.20999999996</v>
      </c>
    </row>
    <row r="832" spans="3:4" x14ac:dyDescent="0.3">
      <c r="C832" s="56" t="s">
        <v>2703</v>
      </c>
      <c r="D832">
        <v>351236.86249999999</v>
      </c>
    </row>
    <row r="833" spans="3:4" x14ac:dyDescent="0.3">
      <c r="C833" s="56" t="s">
        <v>2704</v>
      </c>
      <c r="D833">
        <v>45407.855000000003</v>
      </c>
    </row>
    <row r="834" spans="3:4" x14ac:dyDescent="0.3">
      <c r="C834" s="56" t="s">
        <v>2705</v>
      </c>
      <c r="D834">
        <v>78773.489999999991</v>
      </c>
    </row>
    <row r="835" spans="3:4" x14ac:dyDescent="0.3">
      <c r="C835" s="56" t="s">
        <v>2706</v>
      </c>
      <c r="D835">
        <v>147595.85</v>
      </c>
    </row>
    <row r="836" spans="3:4" x14ac:dyDescent="0.3">
      <c r="C836" s="56" t="s">
        <v>2707</v>
      </c>
      <c r="D836">
        <v>69195.347500000003</v>
      </c>
    </row>
    <row r="837" spans="3:4" x14ac:dyDescent="0.3">
      <c r="C837" s="56" t="s">
        <v>2708</v>
      </c>
      <c r="D837">
        <v>199294.53499999997</v>
      </c>
    </row>
    <row r="838" spans="3:4" x14ac:dyDescent="0.3">
      <c r="C838" s="56" t="s">
        <v>2709</v>
      </c>
      <c r="D838">
        <v>5646.4</v>
      </c>
    </row>
    <row r="839" spans="3:4" x14ac:dyDescent="0.3">
      <c r="C839" s="56" t="s">
        <v>2710</v>
      </c>
      <c r="D839">
        <v>66056.239999999991</v>
      </c>
    </row>
    <row r="840" spans="3:4" x14ac:dyDescent="0.3">
      <c r="C840" s="56" t="s">
        <v>2711</v>
      </c>
      <c r="D840">
        <v>238550.095</v>
      </c>
    </row>
    <row r="841" spans="3:4" x14ac:dyDescent="0.3">
      <c r="C841" s="56" t="s">
        <v>2712</v>
      </c>
      <c r="D841">
        <v>163436.78125</v>
      </c>
    </row>
    <row r="842" spans="3:4" x14ac:dyDescent="0.3">
      <c r="C842" s="56" t="s">
        <v>2713</v>
      </c>
      <c r="D842">
        <v>179747.21875</v>
      </c>
    </row>
    <row r="843" spans="3:4" x14ac:dyDescent="0.3">
      <c r="C843" s="56" t="s">
        <v>2714</v>
      </c>
      <c r="D843">
        <v>25127.227500000001</v>
      </c>
    </row>
    <row r="844" spans="3:4" x14ac:dyDescent="0.3">
      <c r="C844" s="56" t="s">
        <v>2715</v>
      </c>
      <c r="D844">
        <v>153371.7175</v>
      </c>
    </row>
    <row r="845" spans="3:4" x14ac:dyDescent="0.3">
      <c r="C845" s="56" t="s">
        <v>2716</v>
      </c>
      <c r="D845">
        <v>38835.089999999997</v>
      </c>
    </row>
    <row r="846" spans="3:4" x14ac:dyDescent="0.3">
      <c r="C846" s="56" t="s">
        <v>2717</v>
      </c>
      <c r="D846">
        <v>58799.613749999997</v>
      </c>
    </row>
    <row r="847" spans="3:4" x14ac:dyDescent="0.3">
      <c r="C847" s="56" t="s">
        <v>2718</v>
      </c>
      <c r="D847">
        <v>167223.36124999999</v>
      </c>
    </row>
    <row r="848" spans="3:4" x14ac:dyDescent="0.3">
      <c r="C848" s="56" t="s">
        <v>2719</v>
      </c>
      <c r="D848">
        <v>41756.348750000005</v>
      </c>
    </row>
    <row r="849" spans="3:4" x14ac:dyDescent="0.3">
      <c r="C849" s="56" t="s">
        <v>2720</v>
      </c>
      <c r="D849">
        <v>43395.025000000001</v>
      </c>
    </row>
    <row r="850" spans="3:4" x14ac:dyDescent="0.3">
      <c r="C850" s="56" t="s">
        <v>2721</v>
      </c>
      <c r="D850">
        <v>142689.54999999999</v>
      </c>
    </row>
    <row r="851" spans="3:4" x14ac:dyDescent="0.3">
      <c r="C851" s="56" t="s">
        <v>2722</v>
      </c>
      <c r="D851">
        <v>201305</v>
      </c>
    </row>
    <row r="852" spans="3:4" x14ac:dyDescent="0.3">
      <c r="C852" s="56" t="s">
        <v>2723</v>
      </c>
      <c r="D852">
        <v>83687.960000000006</v>
      </c>
    </row>
    <row r="853" spans="3:4" x14ac:dyDescent="0.3">
      <c r="C853" s="56" t="s">
        <v>2724</v>
      </c>
      <c r="D853">
        <v>42385.331250000003</v>
      </c>
    </row>
    <row r="854" spans="3:4" x14ac:dyDescent="0.3">
      <c r="C854" s="56" t="s">
        <v>2725</v>
      </c>
      <c r="D854">
        <v>115692</v>
      </c>
    </row>
    <row r="855" spans="3:4" x14ac:dyDescent="0.3">
      <c r="C855" s="56" t="s">
        <v>2726</v>
      </c>
      <c r="D855">
        <v>29464.1</v>
      </c>
    </row>
    <row r="856" spans="3:4" x14ac:dyDescent="0.3">
      <c r="C856" s="56" t="s">
        <v>2727</v>
      </c>
      <c r="D856">
        <v>49699.577499999999</v>
      </c>
    </row>
    <row r="857" spans="3:4" x14ac:dyDescent="0.3">
      <c r="C857" s="56" t="s">
        <v>2728</v>
      </c>
      <c r="D857">
        <v>10570.115</v>
      </c>
    </row>
    <row r="858" spans="3:4" x14ac:dyDescent="0.3">
      <c r="C858" s="56" t="s">
        <v>2729</v>
      </c>
      <c r="D858">
        <v>58664.539999999994</v>
      </c>
    </row>
    <row r="859" spans="3:4" x14ac:dyDescent="0.3">
      <c r="C859" s="56" t="s">
        <v>2730</v>
      </c>
      <c r="D859">
        <v>65164.3125</v>
      </c>
    </row>
    <row r="860" spans="3:4" x14ac:dyDescent="0.3">
      <c r="C860" s="56" t="s">
        <v>2731</v>
      </c>
      <c r="D860">
        <v>45706.8125</v>
      </c>
    </row>
    <row r="861" spans="3:4" x14ac:dyDescent="0.3">
      <c r="C861" s="56" t="s">
        <v>2732</v>
      </c>
      <c r="D861">
        <v>114999.7</v>
      </c>
    </row>
    <row r="862" spans="3:4" x14ac:dyDescent="0.3">
      <c r="C862" s="56" t="s">
        <v>2733</v>
      </c>
      <c r="D862">
        <v>59656.71125</v>
      </c>
    </row>
    <row r="863" spans="3:4" x14ac:dyDescent="0.3">
      <c r="C863" s="56" t="s">
        <v>2734</v>
      </c>
      <c r="D863">
        <v>87238.631250000006</v>
      </c>
    </row>
    <row r="864" spans="3:4" x14ac:dyDescent="0.3">
      <c r="C864" s="56" t="s">
        <v>2735</v>
      </c>
      <c r="D864">
        <v>28922.730000000003</v>
      </c>
    </row>
    <row r="865" spans="3:4" x14ac:dyDescent="0.3">
      <c r="C865" s="56" t="s">
        <v>2736</v>
      </c>
      <c r="D865">
        <v>293972.15000000002</v>
      </c>
    </row>
    <row r="866" spans="3:4" x14ac:dyDescent="0.3">
      <c r="C866" s="56" t="s">
        <v>2737</v>
      </c>
      <c r="D866">
        <v>144276.25</v>
      </c>
    </row>
    <row r="867" spans="3:4" x14ac:dyDescent="0.3">
      <c r="C867" s="56" t="s">
        <v>2738</v>
      </c>
      <c r="D867">
        <v>26646.094999999998</v>
      </c>
    </row>
    <row r="868" spans="3:4" x14ac:dyDescent="0.3">
      <c r="C868" s="56" t="s">
        <v>2739</v>
      </c>
      <c r="D868">
        <v>171409.25</v>
      </c>
    </row>
    <row r="869" spans="3:4" x14ac:dyDescent="0.3">
      <c r="C869" s="56" t="s">
        <v>2740</v>
      </c>
      <c r="D869">
        <v>126681.1875</v>
      </c>
    </row>
    <row r="870" spans="3:4" x14ac:dyDescent="0.3">
      <c r="C870" s="56" t="s">
        <v>2741</v>
      </c>
      <c r="D870">
        <v>89651.845000000001</v>
      </c>
    </row>
    <row r="871" spans="3:4" x14ac:dyDescent="0.3">
      <c r="C871" s="56" t="s">
        <v>2742</v>
      </c>
      <c r="D871">
        <v>14074.23875</v>
      </c>
    </row>
    <row r="872" spans="3:4" x14ac:dyDescent="0.3">
      <c r="C872" s="56" t="s">
        <v>2743</v>
      </c>
      <c r="D872">
        <v>236789.89</v>
      </c>
    </row>
    <row r="873" spans="3:4" x14ac:dyDescent="0.3">
      <c r="C873" s="56" t="s">
        <v>2744</v>
      </c>
      <c r="D873">
        <v>50236.647500000006</v>
      </c>
    </row>
    <row r="874" spans="3:4" x14ac:dyDescent="0.3">
      <c r="C874" s="56" t="s">
        <v>2745</v>
      </c>
      <c r="D874">
        <v>15189.981250000001</v>
      </c>
    </row>
    <row r="875" spans="3:4" x14ac:dyDescent="0.3">
      <c r="C875" s="56" t="s">
        <v>2746</v>
      </c>
      <c r="D875">
        <v>130428.1</v>
      </c>
    </row>
    <row r="876" spans="3:4" x14ac:dyDescent="0.3">
      <c r="C876" s="56" t="s">
        <v>2747</v>
      </c>
      <c r="D876">
        <v>50033.472500000003</v>
      </c>
    </row>
    <row r="877" spans="3:4" x14ac:dyDescent="0.3">
      <c r="C877" s="56" t="s">
        <v>2748</v>
      </c>
      <c r="D877">
        <v>47377.685000000005</v>
      </c>
    </row>
    <row r="878" spans="3:4" x14ac:dyDescent="0.3">
      <c r="C878" s="56" t="s">
        <v>2749</v>
      </c>
      <c r="D878">
        <v>241892.7</v>
      </c>
    </row>
    <row r="879" spans="3:4" x14ac:dyDescent="0.3">
      <c r="C879" s="56" t="s">
        <v>2750</v>
      </c>
      <c r="D879">
        <v>40435.872500000005</v>
      </c>
    </row>
    <row r="880" spans="3:4" x14ac:dyDescent="0.3">
      <c r="C880" s="56" t="s">
        <v>2751</v>
      </c>
      <c r="D880">
        <v>118755.965</v>
      </c>
    </row>
    <row r="881" spans="3:4" x14ac:dyDescent="0.3">
      <c r="C881" s="56" t="s">
        <v>2752</v>
      </c>
      <c r="D881">
        <v>41455.993750000001</v>
      </c>
    </row>
    <row r="882" spans="3:4" x14ac:dyDescent="0.3">
      <c r="C882" s="56" t="s">
        <v>2753</v>
      </c>
      <c r="D882">
        <v>189460.86500000002</v>
      </c>
    </row>
    <row r="883" spans="3:4" x14ac:dyDescent="0.3">
      <c r="C883" s="56" t="s">
        <v>2754</v>
      </c>
      <c r="D883">
        <v>97756.7</v>
      </c>
    </row>
    <row r="884" spans="3:4" x14ac:dyDescent="0.3">
      <c r="C884" s="56" t="s">
        <v>2755</v>
      </c>
      <c r="D884">
        <v>127090.5475</v>
      </c>
    </row>
    <row r="885" spans="3:4" x14ac:dyDescent="0.3">
      <c r="C885" s="56" t="s">
        <v>2756</v>
      </c>
      <c r="D885">
        <v>324360.25</v>
      </c>
    </row>
    <row r="886" spans="3:4" x14ac:dyDescent="0.3">
      <c r="C886" s="56" t="s">
        <v>2757</v>
      </c>
      <c r="D886">
        <v>192469.79</v>
      </c>
    </row>
    <row r="887" spans="3:4" x14ac:dyDescent="0.3">
      <c r="C887" s="56" t="s">
        <v>2758</v>
      </c>
      <c r="D887">
        <v>142115.5</v>
      </c>
    </row>
    <row r="888" spans="3:4" x14ac:dyDescent="0.3">
      <c r="C888" s="56" t="s">
        <v>2759</v>
      </c>
      <c r="D888">
        <v>48342.658749999995</v>
      </c>
    </row>
    <row r="889" spans="3:4" x14ac:dyDescent="0.3">
      <c r="C889" s="56" t="s">
        <v>2760</v>
      </c>
      <c r="D889">
        <v>56177.3125</v>
      </c>
    </row>
    <row r="890" spans="3:4" x14ac:dyDescent="0.3">
      <c r="C890" s="56" t="s">
        <v>2761</v>
      </c>
      <c r="D890">
        <v>209800.45624999999</v>
      </c>
    </row>
    <row r="891" spans="3:4" x14ac:dyDescent="0.3">
      <c r="C891" s="56" t="s">
        <v>2762</v>
      </c>
      <c r="D891">
        <v>171833.22999999998</v>
      </c>
    </row>
    <row r="892" spans="3:4" x14ac:dyDescent="0.3">
      <c r="C892" s="56" t="s">
        <v>2763</v>
      </c>
      <c r="D892">
        <v>152022.64625000002</v>
      </c>
    </row>
    <row r="893" spans="3:4" x14ac:dyDescent="0.3">
      <c r="C893" s="56" t="s">
        <v>2764</v>
      </c>
      <c r="D893">
        <v>26913.125</v>
      </c>
    </row>
    <row r="894" spans="3:4" x14ac:dyDescent="0.3">
      <c r="C894" s="56" t="s">
        <v>2765</v>
      </c>
      <c r="D894">
        <v>10130.870000000001</v>
      </c>
    </row>
    <row r="895" spans="3:4" x14ac:dyDescent="0.3">
      <c r="C895" s="56" t="s">
        <v>2766</v>
      </c>
      <c r="D895">
        <v>53956.9</v>
      </c>
    </row>
    <row r="896" spans="3:4" x14ac:dyDescent="0.3">
      <c r="C896" s="56" t="s">
        <v>2767</v>
      </c>
      <c r="D896">
        <v>40756.114999999998</v>
      </c>
    </row>
    <row r="897" spans="3:4" x14ac:dyDescent="0.3">
      <c r="C897" s="56" t="s">
        <v>2768</v>
      </c>
      <c r="D897">
        <v>180364</v>
      </c>
    </row>
    <row r="898" spans="3:4" x14ac:dyDescent="0.3">
      <c r="C898" s="56" t="s">
        <v>2769</v>
      </c>
      <c r="D898">
        <v>150218.09749999997</v>
      </c>
    </row>
    <row r="899" spans="3:4" x14ac:dyDescent="0.3">
      <c r="C899" s="56" t="s">
        <v>2770</v>
      </c>
      <c r="D899">
        <v>5693.7</v>
      </c>
    </row>
    <row r="900" spans="3:4" x14ac:dyDescent="0.3">
      <c r="C900" s="56" t="s">
        <v>2771</v>
      </c>
      <c r="D900">
        <v>61971.455000000002</v>
      </c>
    </row>
    <row r="901" spans="3:4" x14ac:dyDescent="0.3">
      <c r="C901" s="56" t="s">
        <v>2772</v>
      </c>
      <c r="D901">
        <v>207923.66749999998</v>
      </c>
    </row>
    <row r="902" spans="3:4" x14ac:dyDescent="0.3">
      <c r="C902" s="56" t="s">
        <v>2773</v>
      </c>
      <c r="D902">
        <v>76165.217499999999</v>
      </c>
    </row>
    <row r="903" spans="3:4" x14ac:dyDescent="0.3">
      <c r="C903" s="56" t="s">
        <v>2774</v>
      </c>
      <c r="D903">
        <v>225398.4375</v>
      </c>
    </row>
    <row r="904" spans="3:4" x14ac:dyDescent="0.3">
      <c r="C904" s="56" t="s">
        <v>2775</v>
      </c>
      <c r="D904">
        <v>171174.14749999999</v>
      </c>
    </row>
    <row r="905" spans="3:4" x14ac:dyDescent="0.3">
      <c r="C905" s="56" t="s">
        <v>2776</v>
      </c>
      <c r="D905">
        <v>227462.33</v>
      </c>
    </row>
    <row r="906" spans="3:4" x14ac:dyDescent="0.3">
      <c r="C906" s="56" t="s">
        <v>2777</v>
      </c>
      <c r="D906">
        <v>7848</v>
      </c>
    </row>
    <row r="907" spans="3:4" x14ac:dyDescent="0.3">
      <c r="C907" s="56" t="s">
        <v>2778</v>
      </c>
      <c r="D907">
        <v>306683.81</v>
      </c>
    </row>
    <row r="908" spans="3:4" x14ac:dyDescent="0.3">
      <c r="C908" s="56" t="s">
        <v>2779</v>
      </c>
      <c r="D908">
        <v>110709.375</v>
      </c>
    </row>
    <row r="909" spans="3:4" x14ac:dyDescent="0.3">
      <c r="C909" s="56" t="s">
        <v>2780</v>
      </c>
      <c r="D909">
        <v>15476.2</v>
      </c>
    </row>
    <row r="910" spans="3:4" x14ac:dyDescent="0.3">
      <c r="C910" s="56" t="s">
        <v>2781</v>
      </c>
      <c r="D910">
        <v>202600.10625000001</v>
      </c>
    </row>
    <row r="911" spans="3:4" x14ac:dyDescent="0.3">
      <c r="C911" s="56" t="s">
        <v>2782</v>
      </c>
      <c r="D911">
        <v>101449.325</v>
      </c>
    </row>
    <row r="912" spans="3:4" x14ac:dyDescent="0.3">
      <c r="C912" s="56" t="s">
        <v>2783</v>
      </c>
      <c r="D912">
        <v>258836.85</v>
      </c>
    </row>
    <row r="913" spans="3:4" x14ac:dyDescent="0.3">
      <c r="C913" s="56" t="s">
        <v>2784</v>
      </c>
      <c r="D913">
        <v>43825.025000000001</v>
      </c>
    </row>
    <row r="914" spans="3:4" x14ac:dyDescent="0.3">
      <c r="C914" s="56" t="s">
        <v>2785</v>
      </c>
      <c r="D914">
        <v>73865.362500000003</v>
      </c>
    </row>
    <row r="915" spans="3:4" x14ac:dyDescent="0.3">
      <c r="C915" s="56" t="s">
        <v>2786</v>
      </c>
      <c r="D915">
        <v>109588.57999999999</v>
      </c>
    </row>
    <row r="916" spans="3:4" x14ac:dyDescent="0.3">
      <c r="C916" s="56" t="s">
        <v>2787</v>
      </c>
      <c r="D916">
        <v>84788.975000000006</v>
      </c>
    </row>
    <row r="917" spans="3:4" x14ac:dyDescent="0.3">
      <c r="C917" s="56" t="s">
        <v>2788</v>
      </c>
      <c r="D917">
        <v>202111.25</v>
      </c>
    </row>
    <row r="918" spans="3:4" x14ac:dyDescent="0.3">
      <c r="C918" s="56" t="s">
        <v>2789</v>
      </c>
      <c r="D918">
        <v>43023.612500000003</v>
      </c>
    </row>
    <row r="919" spans="3:4" x14ac:dyDescent="0.3">
      <c r="C919" s="56" t="s">
        <v>2790</v>
      </c>
      <c r="D919">
        <v>19829.09</v>
      </c>
    </row>
    <row r="920" spans="3:4" x14ac:dyDescent="0.3">
      <c r="C920" s="56" t="s">
        <v>2791</v>
      </c>
      <c r="D920">
        <v>202253.15</v>
      </c>
    </row>
    <row r="921" spans="3:4" x14ac:dyDescent="0.3">
      <c r="C921" s="56" t="s">
        <v>2792</v>
      </c>
      <c r="D921">
        <v>54506.224999999999</v>
      </c>
    </row>
    <row r="922" spans="3:4" x14ac:dyDescent="0.3">
      <c r="C922" s="56" t="s">
        <v>2793</v>
      </c>
      <c r="D922">
        <v>45937.4</v>
      </c>
    </row>
    <row r="923" spans="3:4" x14ac:dyDescent="0.3">
      <c r="C923" s="56" t="s">
        <v>2794</v>
      </c>
      <c r="D923">
        <v>67597.951249999998</v>
      </c>
    </row>
    <row r="924" spans="3:4" x14ac:dyDescent="0.3">
      <c r="C924" s="56" t="s">
        <v>2795</v>
      </c>
      <c r="D924">
        <v>16768.0275</v>
      </c>
    </row>
    <row r="925" spans="3:4" x14ac:dyDescent="0.3">
      <c r="C925" s="56" t="s">
        <v>2796</v>
      </c>
      <c r="D925">
        <v>234212.9</v>
      </c>
    </row>
    <row r="926" spans="3:4" x14ac:dyDescent="0.3">
      <c r="C926" s="56" t="s">
        <v>2797</v>
      </c>
      <c r="D926">
        <v>246996.8</v>
      </c>
    </row>
    <row r="927" spans="3:4" x14ac:dyDescent="0.3">
      <c r="C927" s="56" t="s">
        <v>2798</v>
      </c>
      <c r="D927">
        <v>153161.34000000003</v>
      </c>
    </row>
    <row r="928" spans="3:4" x14ac:dyDescent="0.3">
      <c r="C928" s="56" t="s">
        <v>2799</v>
      </c>
      <c r="D928">
        <v>80061.125</v>
      </c>
    </row>
    <row r="929" spans="3:4" x14ac:dyDescent="0.3">
      <c r="C929" s="56" t="s">
        <v>2800</v>
      </c>
      <c r="D929">
        <v>334641.55</v>
      </c>
    </row>
    <row r="930" spans="3:4" x14ac:dyDescent="0.3">
      <c r="C930" s="56" t="s">
        <v>2801</v>
      </c>
      <c r="D930">
        <v>37776.214999999997</v>
      </c>
    </row>
    <row r="931" spans="3:4" x14ac:dyDescent="0.3">
      <c r="C931" s="56" t="s">
        <v>2802</v>
      </c>
      <c r="D931">
        <v>39485.68</v>
      </c>
    </row>
    <row r="932" spans="3:4" x14ac:dyDescent="0.3">
      <c r="C932" s="56" t="s">
        <v>2803</v>
      </c>
      <c r="D932">
        <v>63364.654999999999</v>
      </c>
    </row>
    <row r="933" spans="3:4" x14ac:dyDescent="0.3">
      <c r="C933" s="56" t="s">
        <v>2804</v>
      </c>
      <c r="D933">
        <v>274993.67</v>
      </c>
    </row>
    <row r="934" spans="3:4" x14ac:dyDescent="0.3">
      <c r="C934" s="56" t="s">
        <v>2805</v>
      </c>
      <c r="D934">
        <v>91515.25</v>
      </c>
    </row>
    <row r="935" spans="3:4" x14ac:dyDescent="0.3">
      <c r="C935" s="56" t="s">
        <v>2806</v>
      </c>
      <c r="D935">
        <v>122340.875</v>
      </c>
    </row>
    <row r="936" spans="3:4" x14ac:dyDescent="0.3">
      <c r="C936" s="56" t="s">
        <v>2807</v>
      </c>
      <c r="D936">
        <v>114140.88250000001</v>
      </c>
    </row>
    <row r="937" spans="3:4" x14ac:dyDescent="0.3">
      <c r="C937" s="56" t="s">
        <v>2808</v>
      </c>
      <c r="D937">
        <v>191721.91250000001</v>
      </c>
    </row>
    <row r="938" spans="3:4" x14ac:dyDescent="0.3">
      <c r="C938" s="56" t="s">
        <v>2809</v>
      </c>
      <c r="D938">
        <v>48584.05</v>
      </c>
    </row>
    <row r="939" spans="3:4" x14ac:dyDescent="0.3">
      <c r="C939" s="56" t="s">
        <v>2810</v>
      </c>
      <c r="D939">
        <v>102889.28750000001</v>
      </c>
    </row>
    <row r="940" spans="3:4" x14ac:dyDescent="0.3">
      <c r="C940" s="56" t="s">
        <v>2811</v>
      </c>
      <c r="D940">
        <v>12135.529999999999</v>
      </c>
    </row>
    <row r="941" spans="3:4" x14ac:dyDescent="0.3">
      <c r="C941" s="56" t="s">
        <v>2812</v>
      </c>
      <c r="D941">
        <v>23265.65</v>
      </c>
    </row>
    <row r="942" spans="3:4" x14ac:dyDescent="0.3">
      <c r="C942" s="56" t="s">
        <v>2813</v>
      </c>
      <c r="D942">
        <v>243235.59000000003</v>
      </c>
    </row>
    <row r="943" spans="3:4" x14ac:dyDescent="0.3">
      <c r="C943" s="56" t="s">
        <v>2814</v>
      </c>
      <c r="D943">
        <v>88235.21</v>
      </c>
    </row>
    <row r="944" spans="3:4" x14ac:dyDescent="0.3">
      <c r="C944" s="56" t="s">
        <v>2815</v>
      </c>
      <c r="D944">
        <v>158165.25</v>
      </c>
    </row>
    <row r="945" spans="3:4" x14ac:dyDescent="0.3">
      <c r="C945" s="56" t="s">
        <v>2816</v>
      </c>
      <c r="D945">
        <v>157492.29999999999</v>
      </c>
    </row>
    <row r="946" spans="3:4" x14ac:dyDescent="0.3">
      <c r="C946" s="56" t="s">
        <v>2817</v>
      </c>
      <c r="D946">
        <v>123374.81</v>
      </c>
    </row>
    <row r="947" spans="3:4" x14ac:dyDescent="0.3">
      <c r="C947" s="56" t="s">
        <v>2818</v>
      </c>
      <c r="D947">
        <v>27527.165000000001</v>
      </c>
    </row>
    <row r="948" spans="3:4" x14ac:dyDescent="0.3">
      <c r="C948" s="56" t="s">
        <v>2819</v>
      </c>
      <c r="D948">
        <v>54517.835000000006</v>
      </c>
    </row>
    <row r="949" spans="3:4" x14ac:dyDescent="0.3">
      <c r="C949" s="56" t="s">
        <v>2820</v>
      </c>
      <c r="D949">
        <v>37739.503750000003</v>
      </c>
    </row>
    <row r="950" spans="3:4" x14ac:dyDescent="0.3">
      <c r="C950" s="56" t="s">
        <v>2821</v>
      </c>
      <c r="D950">
        <v>147368.48749999999</v>
      </c>
    </row>
    <row r="951" spans="3:4" x14ac:dyDescent="0.3">
      <c r="C951" s="56" t="s">
        <v>2822</v>
      </c>
      <c r="D951">
        <v>55902.65</v>
      </c>
    </row>
    <row r="952" spans="3:4" x14ac:dyDescent="0.3">
      <c r="C952" s="56" t="s">
        <v>2823</v>
      </c>
      <c r="D952">
        <v>51338.2</v>
      </c>
    </row>
    <row r="953" spans="3:4" x14ac:dyDescent="0.3">
      <c r="C953" s="56" t="s">
        <v>2824</v>
      </c>
      <c r="D953">
        <v>119613.6</v>
      </c>
    </row>
    <row r="954" spans="3:4" x14ac:dyDescent="0.3">
      <c r="C954" s="56" t="s">
        <v>2825</v>
      </c>
      <c r="D954">
        <v>26709.95</v>
      </c>
    </row>
    <row r="955" spans="3:4" x14ac:dyDescent="0.3">
      <c r="C955" s="56" t="s">
        <v>2826</v>
      </c>
      <c r="D955">
        <v>83917.6875</v>
      </c>
    </row>
    <row r="956" spans="3:4" x14ac:dyDescent="0.3">
      <c r="C956" s="56" t="s">
        <v>2827</v>
      </c>
      <c r="D956">
        <v>312253.59999999998</v>
      </c>
    </row>
    <row r="957" spans="3:4" x14ac:dyDescent="0.3">
      <c r="C957" s="56" t="s">
        <v>2828</v>
      </c>
      <c r="D957">
        <v>45868.385000000002</v>
      </c>
    </row>
    <row r="958" spans="3:4" x14ac:dyDescent="0.3">
      <c r="C958" s="56" t="s">
        <v>2829</v>
      </c>
      <c r="D958">
        <v>33364.630000000005</v>
      </c>
    </row>
    <row r="959" spans="3:4" x14ac:dyDescent="0.3">
      <c r="C959" s="56" t="s">
        <v>2830</v>
      </c>
      <c r="D959">
        <v>101348.22125</v>
      </c>
    </row>
    <row r="960" spans="3:4" x14ac:dyDescent="0.3">
      <c r="C960" s="56" t="s">
        <v>2831</v>
      </c>
      <c r="D960">
        <v>248785.0625</v>
      </c>
    </row>
    <row r="961" spans="3:4" x14ac:dyDescent="0.3">
      <c r="C961" s="56" t="s">
        <v>2832</v>
      </c>
      <c r="D961">
        <v>34880.165000000001</v>
      </c>
    </row>
    <row r="962" spans="3:4" x14ac:dyDescent="0.3">
      <c r="C962" s="56" t="s">
        <v>2833</v>
      </c>
      <c r="D962">
        <v>31347.822499999998</v>
      </c>
    </row>
    <row r="963" spans="3:4" x14ac:dyDescent="0.3">
      <c r="C963" s="56" t="s">
        <v>2834</v>
      </c>
      <c r="D963">
        <v>236573.6</v>
      </c>
    </row>
    <row r="964" spans="3:4" x14ac:dyDescent="0.3">
      <c r="C964" s="56" t="s">
        <v>2835</v>
      </c>
      <c r="D964">
        <v>85307.447500000009</v>
      </c>
    </row>
    <row r="965" spans="3:4" x14ac:dyDescent="0.3">
      <c r="C965" s="56" t="s">
        <v>2836</v>
      </c>
      <c r="D965">
        <v>293381.97499999998</v>
      </c>
    </row>
    <row r="966" spans="3:4" x14ac:dyDescent="0.3">
      <c r="C966" s="56" t="s">
        <v>2837</v>
      </c>
      <c r="D966">
        <v>126842.00750000001</v>
      </c>
    </row>
    <row r="967" spans="3:4" x14ac:dyDescent="0.3">
      <c r="C967" s="56" t="s">
        <v>2838</v>
      </c>
      <c r="D967">
        <v>174808.4</v>
      </c>
    </row>
    <row r="968" spans="3:4" x14ac:dyDescent="0.3">
      <c r="C968" s="56" t="s">
        <v>2839</v>
      </c>
      <c r="D968">
        <v>210751.02499999999</v>
      </c>
    </row>
    <row r="969" spans="3:4" x14ac:dyDescent="0.3">
      <c r="C969" s="56" t="s">
        <v>2840</v>
      </c>
      <c r="D969">
        <v>17268.762500000001</v>
      </c>
    </row>
    <row r="970" spans="3:4" x14ac:dyDescent="0.3">
      <c r="C970" s="56" t="s">
        <v>2841</v>
      </c>
      <c r="D970">
        <v>5229.5149999999994</v>
      </c>
    </row>
    <row r="971" spans="3:4" x14ac:dyDescent="0.3">
      <c r="C971" s="56" t="s">
        <v>2842</v>
      </c>
      <c r="D971">
        <v>313298.5</v>
      </c>
    </row>
    <row r="972" spans="3:4" x14ac:dyDescent="0.3">
      <c r="C972" s="56" t="s">
        <v>2843</v>
      </c>
      <c r="D972">
        <v>80798.145000000004</v>
      </c>
    </row>
    <row r="973" spans="3:4" x14ac:dyDescent="0.3">
      <c r="C973" s="56" t="s">
        <v>2844</v>
      </c>
      <c r="D973">
        <v>66220.714999999997</v>
      </c>
    </row>
    <row r="974" spans="3:4" x14ac:dyDescent="0.3">
      <c r="C974" s="56" t="s">
        <v>2845</v>
      </c>
      <c r="D974">
        <v>170892.2825</v>
      </c>
    </row>
    <row r="975" spans="3:4" x14ac:dyDescent="0.3">
      <c r="C975" s="56" t="s">
        <v>2846</v>
      </c>
      <c r="D975">
        <v>27653.8</v>
      </c>
    </row>
    <row r="976" spans="3:4" x14ac:dyDescent="0.3">
      <c r="C976" s="56" t="s">
        <v>2847</v>
      </c>
      <c r="D976">
        <v>19402.368750000001</v>
      </c>
    </row>
    <row r="977" spans="3:4" x14ac:dyDescent="0.3">
      <c r="C977" s="56" t="s">
        <v>2848</v>
      </c>
      <c r="D977">
        <v>144132.20000000001</v>
      </c>
    </row>
    <row r="978" spans="3:4" x14ac:dyDescent="0.3">
      <c r="C978" s="56" t="s">
        <v>2849</v>
      </c>
      <c r="D978">
        <v>54978.311249999999</v>
      </c>
    </row>
    <row r="979" spans="3:4" x14ac:dyDescent="0.3">
      <c r="C979" s="56" t="s">
        <v>2850</v>
      </c>
      <c r="D979">
        <v>29364.769999999997</v>
      </c>
    </row>
    <row r="980" spans="3:4" x14ac:dyDescent="0.3">
      <c r="C980" s="56" t="s">
        <v>2851</v>
      </c>
      <c r="D980">
        <v>250759.72999999998</v>
      </c>
    </row>
    <row r="981" spans="3:4" x14ac:dyDescent="0.3">
      <c r="C981" s="56" t="s">
        <v>2852</v>
      </c>
      <c r="D981">
        <v>150193.04999999999</v>
      </c>
    </row>
    <row r="982" spans="3:4" x14ac:dyDescent="0.3">
      <c r="C982" s="56" t="s">
        <v>2853</v>
      </c>
      <c r="D982">
        <v>64837.673750000002</v>
      </c>
    </row>
    <row r="983" spans="3:4" x14ac:dyDescent="0.3">
      <c r="C983" s="56" t="s">
        <v>2854</v>
      </c>
      <c r="D983">
        <v>18238.52</v>
      </c>
    </row>
    <row r="984" spans="3:4" x14ac:dyDescent="0.3">
      <c r="C984" s="56" t="s">
        <v>2855</v>
      </c>
      <c r="D984">
        <v>72632.875</v>
      </c>
    </row>
    <row r="985" spans="3:4" x14ac:dyDescent="0.3">
      <c r="C985" s="56" t="s">
        <v>2856</v>
      </c>
      <c r="D985">
        <v>96737.600000000006</v>
      </c>
    </row>
    <row r="986" spans="3:4" x14ac:dyDescent="0.3">
      <c r="C986" s="56" t="s">
        <v>2857</v>
      </c>
      <c r="D986">
        <v>67106.945000000007</v>
      </c>
    </row>
    <row r="987" spans="3:4" x14ac:dyDescent="0.3">
      <c r="C987" s="56" t="s">
        <v>2858</v>
      </c>
      <c r="D987">
        <v>124038.35375000001</v>
      </c>
    </row>
    <row r="988" spans="3:4" x14ac:dyDescent="0.3">
      <c r="C988" s="56" t="s">
        <v>2859</v>
      </c>
      <c r="D988">
        <v>18164.990000000002</v>
      </c>
    </row>
    <row r="989" spans="3:4" x14ac:dyDescent="0.3">
      <c r="C989" s="56" t="s">
        <v>2860</v>
      </c>
      <c r="D989">
        <v>104107.9075</v>
      </c>
    </row>
    <row r="990" spans="3:4" x14ac:dyDescent="0.3">
      <c r="C990" s="56" t="s">
        <v>2861</v>
      </c>
      <c r="D990">
        <v>146880.54500000001</v>
      </c>
    </row>
    <row r="991" spans="3:4" x14ac:dyDescent="0.3">
      <c r="C991" s="56" t="s">
        <v>2862</v>
      </c>
      <c r="D991">
        <v>56217.625</v>
      </c>
    </row>
    <row r="992" spans="3:4" x14ac:dyDescent="0.3">
      <c r="C992" s="56" t="s">
        <v>2863</v>
      </c>
      <c r="D992">
        <v>61600.15</v>
      </c>
    </row>
    <row r="993" spans="3:4" x14ac:dyDescent="0.3">
      <c r="C993" s="56" t="s">
        <v>2864</v>
      </c>
      <c r="D993">
        <v>107832.1375</v>
      </c>
    </row>
    <row r="994" spans="3:4" x14ac:dyDescent="0.3">
      <c r="C994" s="56" t="s">
        <v>2865</v>
      </c>
      <c r="D994">
        <v>132908.55499999999</v>
      </c>
    </row>
    <row r="995" spans="3:4" x14ac:dyDescent="0.3">
      <c r="C995" s="56" t="s">
        <v>2866</v>
      </c>
      <c r="D995">
        <v>29655.45</v>
      </c>
    </row>
    <row r="996" spans="3:4" x14ac:dyDescent="0.3">
      <c r="C996" s="56" t="s">
        <v>2867</v>
      </c>
      <c r="D996">
        <v>149553.26375000001</v>
      </c>
    </row>
    <row r="997" spans="3:4" x14ac:dyDescent="0.3">
      <c r="C997" s="56" t="s">
        <v>2868</v>
      </c>
      <c r="D997">
        <v>53251.431250000001</v>
      </c>
    </row>
    <row r="998" spans="3:4" x14ac:dyDescent="0.3">
      <c r="C998" s="56" t="s">
        <v>2869</v>
      </c>
      <c r="D998">
        <v>241273.5</v>
      </c>
    </row>
    <row r="999" spans="3:4" x14ac:dyDescent="0.3">
      <c r="C999" s="56" t="s">
        <v>2870</v>
      </c>
      <c r="D999">
        <v>123908.87000000001</v>
      </c>
    </row>
    <row r="1000" spans="3:4" x14ac:dyDescent="0.3">
      <c r="C1000" s="56" t="s">
        <v>2871</v>
      </c>
      <c r="D1000">
        <v>169354.28</v>
      </c>
    </row>
    <row r="1001" spans="3:4" x14ac:dyDescent="0.3">
      <c r="C1001" s="56" t="s">
        <v>2872</v>
      </c>
      <c r="D1001">
        <v>48992.55</v>
      </c>
    </row>
    <row r="1002" spans="3:4" x14ac:dyDescent="0.3">
      <c r="C1002" s="56" t="s">
        <v>2873</v>
      </c>
      <c r="D1002">
        <v>47441.539999999994</v>
      </c>
    </row>
    <row r="1003" spans="3:4" x14ac:dyDescent="0.3">
      <c r="C1003" s="56" t="s">
        <v>2874</v>
      </c>
      <c r="D1003">
        <v>78496.731249999997</v>
      </c>
    </row>
    <row r="1004" spans="3:4" x14ac:dyDescent="0.3">
      <c r="C1004" s="56" t="s">
        <v>2875</v>
      </c>
      <c r="D1004">
        <v>29730.485000000001</v>
      </c>
    </row>
    <row r="1005" spans="3:4" x14ac:dyDescent="0.3">
      <c r="C1005" s="56" t="s">
        <v>2876</v>
      </c>
      <c r="D1005">
        <v>59770.93</v>
      </c>
    </row>
    <row r="1006" spans="3:4" x14ac:dyDescent="0.3">
      <c r="C1006" s="56" t="s">
        <v>2877</v>
      </c>
      <c r="D1006">
        <v>94961.27</v>
      </c>
    </row>
    <row r="1007" spans="3:4" x14ac:dyDescent="0.3">
      <c r="C1007" s="56" t="s">
        <v>2878</v>
      </c>
      <c r="D1007">
        <v>240691.65625</v>
      </c>
    </row>
    <row r="1008" spans="3:4" x14ac:dyDescent="0.3">
      <c r="C1008" s="56" t="s">
        <v>2879</v>
      </c>
      <c r="D1008">
        <v>106948.595</v>
      </c>
    </row>
    <row r="1009" spans="3:4" x14ac:dyDescent="0.3">
      <c r="C1009" s="56" t="s">
        <v>2880</v>
      </c>
      <c r="D1009">
        <v>17872.805</v>
      </c>
    </row>
    <row r="1010" spans="3:4" x14ac:dyDescent="0.3">
      <c r="C1010" s="56" t="s">
        <v>2881</v>
      </c>
      <c r="D1010">
        <v>106410.55750000001</v>
      </c>
    </row>
    <row r="1011" spans="3:4" x14ac:dyDescent="0.3">
      <c r="C1011" s="56" t="s">
        <v>2882</v>
      </c>
      <c r="D1011">
        <v>113357.1</v>
      </c>
    </row>
    <row r="1012" spans="3:4" x14ac:dyDescent="0.3">
      <c r="C1012" s="56" t="s">
        <v>2883</v>
      </c>
      <c r="D1012">
        <v>183416.89249999999</v>
      </c>
    </row>
    <row r="1013" spans="3:4" x14ac:dyDescent="0.3">
      <c r="C1013" s="56" t="s">
        <v>2884</v>
      </c>
      <c r="D1013">
        <v>87537.964999999997</v>
      </c>
    </row>
    <row r="1014" spans="3:4" x14ac:dyDescent="0.3">
      <c r="C1014" s="56" t="s">
        <v>2885</v>
      </c>
      <c r="D1014">
        <v>150032.98250000001</v>
      </c>
    </row>
    <row r="1015" spans="3:4" x14ac:dyDescent="0.3">
      <c r="C1015" s="56" t="s">
        <v>2886</v>
      </c>
      <c r="D1015">
        <v>220093.04375000001</v>
      </c>
    </row>
    <row r="1016" spans="3:4" x14ac:dyDescent="0.3">
      <c r="C1016" s="56" t="s">
        <v>2887</v>
      </c>
      <c r="D1016">
        <v>52999.827499999999</v>
      </c>
    </row>
    <row r="1017" spans="3:4" x14ac:dyDescent="0.3">
      <c r="C1017" s="56" t="s">
        <v>2888</v>
      </c>
      <c r="D1017">
        <v>74721.170000000013</v>
      </c>
    </row>
    <row r="1018" spans="3:4" x14ac:dyDescent="0.3">
      <c r="C1018" s="56" t="s">
        <v>2889</v>
      </c>
      <c r="D1018">
        <v>114753.095</v>
      </c>
    </row>
    <row r="1019" spans="3:4" x14ac:dyDescent="0.3">
      <c r="C1019" s="56" t="s">
        <v>2890</v>
      </c>
      <c r="D1019">
        <v>132993.04999999999</v>
      </c>
    </row>
    <row r="1020" spans="3:4" x14ac:dyDescent="0.3">
      <c r="C1020" s="56" t="s">
        <v>2891</v>
      </c>
      <c r="D1020">
        <v>118997.84</v>
      </c>
    </row>
    <row r="1021" spans="3:4" x14ac:dyDescent="0.3">
      <c r="C1021" s="56" t="s">
        <v>2892</v>
      </c>
      <c r="D1021">
        <v>188071.75</v>
      </c>
    </row>
    <row r="1022" spans="3:4" x14ac:dyDescent="0.3">
      <c r="C1022" s="56" t="s">
        <v>2893</v>
      </c>
      <c r="D1022">
        <v>353283.125</v>
      </c>
    </row>
    <row r="1023" spans="3:4" x14ac:dyDescent="0.3">
      <c r="C1023" s="56" t="s">
        <v>2894</v>
      </c>
      <c r="D1023">
        <v>31849.471250000002</v>
      </c>
    </row>
    <row r="1024" spans="3:4" x14ac:dyDescent="0.3">
      <c r="C1024" s="56" t="s">
        <v>2895</v>
      </c>
      <c r="D1024">
        <v>69995.899999999994</v>
      </c>
    </row>
    <row r="1025" spans="3:4" x14ac:dyDescent="0.3">
      <c r="C1025" s="56" t="s">
        <v>2896</v>
      </c>
      <c r="D1025">
        <v>43719.567500000005</v>
      </c>
    </row>
    <row r="1026" spans="3:4" x14ac:dyDescent="0.3">
      <c r="C1026" s="56" t="s">
        <v>2897</v>
      </c>
      <c r="D1026">
        <v>124951.35125000001</v>
      </c>
    </row>
    <row r="1027" spans="3:4" x14ac:dyDescent="0.3">
      <c r="C1027" s="56" t="s">
        <v>2898</v>
      </c>
      <c r="D1027">
        <v>81857.45</v>
      </c>
    </row>
    <row r="1028" spans="3:4" x14ac:dyDescent="0.3">
      <c r="C1028" s="56" t="s">
        <v>2899</v>
      </c>
      <c r="D1028">
        <v>113346.83374999999</v>
      </c>
    </row>
    <row r="1029" spans="3:4" x14ac:dyDescent="0.3">
      <c r="C1029" s="56" t="s">
        <v>2900</v>
      </c>
      <c r="D1029">
        <v>32818.046249999999</v>
      </c>
    </row>
    <row r="1030" spans="3:4" x14ac:dyDescent="0.3">
      <c r="C1030" s="56" t="s">
        <v>2901</v>
      </c>
      <c r="D1030">
        <v>200821.25</v>
      </c>
    </row>
    <row r="1031" spans="3:4" x14ac:dyDescent="0.3">
      <c r="C1031" s="56" t="s">
        <v>2902</v>
      </c>
      <c r="D1031">
        <v>106958.27</v>
      </c>
    </row>
    <row r="1032" spans="3:4" x14ac:dyDescent="0.3">
      <c r="C1032" s="56" t="s">
        <v>2903</v>
      </c>
      <c r="D1032">
        <v>66844</v>
      </c>
    </row>
    <row r="1033" spans="3:4" x14ac:dyDescent="0.3">
      <c r="C1033" s="56" t="s">
        <v>2904</v>
      </c>
      <c r="D1033">
        <v>168868.16500000001</v>
      </c>
    </row>
    <row r="1034" spans="3:4" x14ac:dyDescent="0.3">
      <c r="C1034" s="56" t="s">
        <v>2905</v>
      </c>
      <c r="D1034">
        <v>7285.1299999999992</v>
      </c>
    </row>
    <row r="1035" spans="3:4" x14ac:dyDescent="0.3">
      <c r="C1035" s="56" t="s">
        <v>2906</v>
      </c>
      <c r="D1035">
        <v>281620.40000000002</v>
      </c>
    </row>
    <row r="1036" spans="3:4" x14ac:dyDescent="0.3">
      <c r="C1036" s="56" t="s">
        <v>2907</v>
      </c>
      <c r="D1036">
        <v>60039.68</v>
      </c>
    </row>
    <row r="1037" spans="3:4" x14ac:dyDescent="0.3">
      <c r="C1037" s="56" t="s">
        <v>2908</v>
      </c>
      <c r="D1037">
        <v>23847.1175</v>
      </c>
    </row>
    <row r="1038" spans="3:4" x14ac:dyDescent="0.3">
      <c r="C1038" s="56" t="s">
        <v>2909</v>
      </c>
      <c r="D1038">
        <v>33635.1</v>
      </c>
    </row>
    <row r="1039" spans="3:4" x14ac:dyDescent="0.3">
      <c r="C1039" s="56" t="s">
        <v>2910</v>
      </c>
      <c r="D1039">
        <v>59200.75</v>
      </c>
    </row>
    <row r="1040" spans="3:4" x14ac:dyDescent="0.3">
      <c r="C1040" s="56" t="s">
        <v>2911</v>
      </c>
      <c r="D1040">
        <v>273241.20500000002</v>
      </c>
    </row>
    <row r="1041" spans="3:4" x14ac:dyDescent="0.3">
      <c r="C1041" s="56" t="s">
        <v>2912</v>
      </c>
      <c r="D1041">
        <v>63967.3</v>
      </c>
    </row>
    <row r="1042" spans="3:4" x14ac:dyDescent="0.3">
      <c r="C1042" s="56" t="s">
        <v>2913</v>
      </c>
      <c r="D1042">
        <v>53823.17</v>
      </c>
    </row>
    <row r="1043" spans="3:4" x14ac:dyDescent="0.3">
      <c r="C1043" s="56" t="s">
        <v>2914</v>
      </c>
      <c r="D1043">
        <v>4002.0262499999999</v>
      </c>
    </row>
    <row r="1044" spans="3:4" x14ac:dyDescent="0.3">
      <c r="C1044" s="56" t="s">
        <v>2915</v>
      </c>
      <c r="D1044">
        <v>135985.85</v>
      </c>
    </row>
    <row r="1045" spans="3:4" x14ac:dyDescent="0.3">
      <c r="C1045" s="56" t="s">
        <v>2916</v>
      </c>
      <c r="D1045">
        <v>56446.707499999997</v>
      </c>
    </row>
    <row r="1046" spans="3:4" x14ac:dyDescent="0.3">
      <c r="C1046" s="56" t="s">
        <v>2917</v>
      </c>
      <c r="D1046">
        <v>223641.35</v>
      </c>
    </row>
    <row r="1047" spans="3:4" x14ac:dyDescent="0.3">
      <c r="C1047" s="56" t="s">
        <v>2918</v>
      </c>
      <c r="D1047">
        <v>48842.05</v>
      </c>
    </row>
    <row r="1048" spans="3:4" x14ac:dyDescent="0.3">
      <c r="C1048" s="56" t="s">
        <v>2919</v>
      </c>
      <c r="D1048">
        <v>138371.06</v>
      </c>
    </row>
    <row r="1049" spans="3:4" x14ac:dyDescent="0.3">
      <c r="C1049" s="56" t="s">
        <v>2920</v>
      </c>
      <c r="D1049">
        <v>24226.96875</v>
      </c>
    </row>
    <row r="1050" spans="3:4" x14ac:dyDescent="0.3">
      <c r="C1050" s="56" t="s">
        <v>2921</v>
      </c>
      <c r="D1050">
        <v>177690.25999999998</v>
      </c>
    </row>
    <row r="1051" spans="3:4" x14ac:dyDescent="0.3">
      <c r="C1051" s="56" t="s">
        <v>2922</v>
      </c>
      <c r="D1051">
        <v>152666.40999999997</v>
      </c>
    </row>
    <row r="1052" spans="3:4" x14ac:dyDescent="0.3">
      <c r="C1052" s="56" t="s">
        <v>2923</v>
      </c>
      <c r="D1052">
        <v>140808.29999999999</v>
      </c>
    </row>
    <row r="1053" spans="3:4" x14ac:dyDescent="0.3">
      <c r="C1053" s="56" t="s">
        <v>2924</v>
      </c>
      <c r="D1053">
        <v>6114.0249999999996</v>
      </c>
    </row>
    <row r="1054" spans="3:4" x14ac:dyDescent="0.3">
      <c r="C1054" s="56" t="s">
        <v>2925</v>
      </c>
      <c r="D1054">
        <v>344132.1875</v>
      </c>
    </row>
    <row r="1055" spans="3:4" x14ac:dyDescent="0.3">
      <c r="C1055" s="56" t="s">
        <v>2926</v>
      </c>
      <c r="D1055">
        <v>58102.422500000001</v>
      </c>
    </row>
    <row r="1056" spans="3:4" x14ac:dyDescent="0.3">
      <c r="C1056" s="56" t="s">
        <v>2927</v>
      </c>
      <c r="D1056">
        <v>134946.97</v>
      </c>
    </row>
    <row r="1057" spans="3:4" x14ac:dyDescent="0.3">
      <c r="C1057" s="56" t="s">
        <v>2928</v>
      </c>
      <c r="D1057">
        <v>125140.2825</v>
      </c>
    </row>
    <row r="1058" spans="3:4" x14ac:dyDescent="0.3">
      <c r="C1058" s="56" t="s">
        <v>2929</v>
      </c>
      <c r="D1058">
        <v>106973.26625</v>
      </c>
    </row>
    <row r="1059" spans="3:4" x14ac:dyDescent="0.3">
      <c r="C1059" s="56" t="s">
        <v>2930</v>
      </c>
      <c r="D1059">
        <v>14155.025</v>
      </c>
    </row>
    <row r="1060" spans="3:4" x14ac:dyDescent="0.3">
      <c r="C1060" s="56" t="s">
        <v>2931</v>
      </c>
      <c r="D1060">
        <v>152343.85625000001</v>
      </c>
    </row>
    <row r="1061" spans="3:4" x14ac:dyDescent="0.3">
      <c r="C1061" s="56" t="s">
        <v>2932</v>
      </c>
      <c r="D1061">
        <v>9704.3100000000013</v>
      </c>
    </row>
    <row r="1062" spans="3:4" x14ac:dyDescent="0.3">
      <c r="C1062" s="56" t="s">
        <v>2933</v>
      </c>
      <c r="D1062">
        <v>62711.592499999999</v>
      </c>
    </row>
    <row r="1063" spans="3:4" x14ac:dyDescent="0.3">
      <c r="C1063" s="56" t="s">
        <v>2934</v>
      </c>
      <c r="D1063">
        <v>98898.242499999993</v>
      </c>
    </row>
    <row r="1064" spans="3:4" x14ac:dyDescent="0.3">
      <c r="C1064" s="56" t="s">
        <v>2935</v>
      </c>
      <c r="D1064">
        <v>41167.625</v>
      </c>
    </row>
    <row r="1065" spans="3:4" x14ac:dyDescent="0.3">
      <c r="C1065" s="56" t="s">
        <v>2936</v>
      </c>
      <c r="D1065">
        <v>104640.14</v>
      </c>
    </row>
    <row r="1066" spans="3:4" x14ac:dyDescent="0.3">
      <c r="C1066" s="56" t="s">
        <v>2937</v>
      </c>
      <c r="D1066">
        <v>72102.684999999998</v>
      </c>
    </row>
    <row r="1067" spans="3:4" x14ac:dyDescent="0.3">
      <c r="C1067" s="56" t="s">
        <v>2938</v>
      </c>
      <c r="D1067">
        <v>138533.43875</v>
      </c>
    </row>
    <row r="1068" spans="3:4" x14ac:dyDescent="0.3">
      <c r="C1068" s="56" t="s">
        <v>2939</v>
      </c>
      <c r="D1068">
        <v>143443.01749999999</v>
      </c>
    </row>
    <row r="1069" spans="3:4" x14ac:dyDescent="0.3">
      <c r="C1069" s="56" t="s">
        <v>2940</v>
      </c>
      <c r="D1069">
        <v>161862.39000000001</v>
      </c>
    </row>
    <row r="1070" spans="3:4" x14ac:dyDescent="0.3">
      <c r="C1070" s="56" t="s">
        <v>2941</v>
      </c>
      <c r="D1070">
        <v>201365.63</v>
      </c>
    </row>
    <row r="1071" spans="3:4" x14ac:dyDescent="0.3">
      <c r="C1071" s="56" t="s">
        <v>2942</v>
      </c>
      <c r="D1071">
        <v>5815.3899999999994</v>
      </c>
    </row>
    <row r="1072" spans="3:4" x14ac:dyDescent="0.3">
      <c r="C1072" s="56" t="s">
        <v>2943</v>
      </c>
      <c r="D1072">
        <v>42099.381249999999</v>
      </c>
    </row>
    <row r="1073" spans="3:4" x14ac:dyDescent="0.3">
      <c r="C1073" s="56" t="s">
        <v>2944</v>
      </c>
      <c r="D1073">
        <v>159134.9</v>
      </c>
    </row>
    <row r="1074" spans="3:4" x14ac:dyDescent="0.3">
      <c r="C1074" s="56" t="s">
        <v>2945</v>
      </c>
      <c r="D1074">
        <v>281833.25</v>
      </c>
    </row>
    <row r="1075" spans="3:4" x14ac:dyDescent="0.3">
      <c r="C1075" s="56" t="s">
        <v>2946</v>
      </c>
      <c r="D1075">
        <v>115165.57250000001</v>
      </c>
    </row>
    <row r="1076" spans="3:4" x14ac:dyDescent="0.3">
      <c r="C1076" s="56" t="s">
        <v>2947</v>
      </c>
      <c r="D1076">
        <v>227500.17</v>
      </c>
    </row>
    <row r="1077" spans="3:4" x14ac:dyDescent="0.3">
      <c r="C1077" s="56" t="s">
        <v>2948</v>
      </c>
      <c r="D1077">
        <v>226227.8</v>
      </c>
    </row>
    <row r="1078" spans="3:4" x14ac:dyDescent="0.3">
      <c r="C1078" s="56" t="s">
        <v>2949</v>
      </c>
      <c r="D1078">
        <v>59841.45</v>
      </c>
    </row>
    <row r="1079" spans="3:4" x14ac:dyDescent="0.3">
      <c r="C1079" s="56" t="s">
        <v>2950</v>
      </c>
      <c r="D1079">
        <v>24424.5</v>
      </c>
    </row>
    <row r="1080" spans="3:4" x14ac:dyDescent="0.3">
      <c r="C1080" s="56" t="s">
        <v>2951</v>
      </c>
      <c r="D1080">
        <v>7686.9650000000001</v>
      </c>
    </row>
    <row r="1081" spans="3:4" x14ac:dyDescent="0.3">
      <c r="C1081" s="56" t="s">
        <v>2952</v>
      </c>
      <c r="D1081">
        <v>82623.81749999999</v>
      </c>
    </row>
    <row r="1082" spans="3:4" x14ac:dyDescent="0.3">
      <c r="C1082" s="56" t="s">
        <v>2953</v>
      </c>
      <c r="D1082">
        <v>190784.405</v>
      </c>
    </row>
    <row r="1083" spans="3:4" x14ac:dyDescent="0.3">
      <c r="C1083" s="56" t="s">
        <v>2954</v>
      </c>
      <c r="D1083">
        <v>133514.21</v>
      </c>
    </row>
    <row r="1084" spans="3:4" x14ac:dyDescent="0.3">
      <c r="C1084" s="56" t="s">
        <v>2955</v>
      </c>
      <c r="D1084">
        <v>19573.670000000002</v>
      </c>
    </row>
    <row r="1085" spans="3:4" x14ac:dyDescent="0.3">
      <c r="C1085" s="56" t="s">
        <v>2956</v>
      </c>
      <c r="D1085">
        <v>44354.247500000005</v>
      </c>
    </row>
    <row r="1086" spans="3:4" x14ac:dyDescent="0.3">
      <c r="C1086" s="56" t="s">
        <v>2957</v>
      </c>
      <c r="D1086">
        <v>27803.224999999999</v>
      </c>
    </row>
    <row r="1087" spans="3:4" x14ac:dyDescent="0.3">
      <c r="C1087" s="56" t="s">
        <v>2958</v>
      </c>
      <c r="D1087">
        <v>37199.584999999999</v>
      </c>
    </row>
    <row r="1088" spans="3:4" x14ac:dyDescent="0.3">
      <c r="C1088" s="56" t="s">
        <v>2959</v>
      </c>
      <c r="D1088">
        <v>195809.6</v>
      </c>
    </row>
    <row r="1089" spans="3:4" x14ac:dyDescent="0.3">
      <c r="C1089" s="56" t="s">
        <v>2960</v>
      </c>
      <c r="D1089">
        <v>21595.1</v>
      </c>
    </row>
    <row r="1090" spans="3:4" x14ac:dyDescent="0.3">
      <c r="C1090" s="56" t="s">
        <v>2961</v>
      </c>
      <c r="D1090">
        <v>322053.83750000002</v>
      </c>
    </row>
    <row r="1091" spans="3:4" x14ac:dyDescent="0.3">
      <c r="C1091" s="56" t="s">
        <v>2962</v>
      </c>
      <c r="D1091">
        <v>17789.599999999999</v>
      </c>
    </row>
    <row r="1092" spans="3:4" x14ac:dyDescent="0.3">
      <c r="C1092" s="56" t="s">
        <v>2963</v>
      </c>
      <c r="D1092">
        <v>109042.265</v>
      </c>
    </row>
    <row r="1093" spans="3:4" x14ac:dyDescent="0.3">
      <c r="C1093" s="56" t="s">
        <v>2964</v>
      </c>
      <c r="D1093">
        <v>50977</v>
      </c>
    </row>
    <row r="1094" spans="3:4" x14ac:dyDescent="0.3">
      <c r="C1094" s="56" t="s">
        <v>2965</v>
      </c>
      <c r="D1094">
        <v>227805.9</v>
      </c>
    </row>
    <row r="1095" spans="3:4" x14ac:dyDescent="0.3">
      <c r="C1095" s="56" t="s">
        <v>2966</v>
      </c>
      <c r="D1095">
        <v>112273.5</v>
      </c>
    </row>
    <row r="1096" spans="3:4" x14ac:dyDescent="0.3">
      <c r="C1096" s="56" t="s">
        <v>2967</v>
      </c>
      <c r="D1096">
        <v>115975.8</v>
      </c>
    </row>
    <row r="1097" spans="3:4" x14ac:dyDescent="0.3">
      <c r="C1097" s="56" t="s">
        <v>2968</v>
      </c>
      <c r="D1097">
        <v>161134.39999999999</v>
      </c>
    </row>
    <row r="1098" spans="3:4" x14ac:dyDescent="0.3">
      <c r="C1098" s="56" t="s">
        <v>2969</v>
      </c>
      <c r="D1098">
        <v>91669.835000000006</v>
      </c>
    </row>
    <row r="1099" spans="3:4" x14ac:dyDescent="0.3">
      <c r="C1099" s="56" t="s">
        <v>2970</v>
      </c>
      <c r="D1099">
        <v>305131.99375000002</v>
      </c>
    </row>
    <row r="1100" spans="3:4" x14ac:dyDescent="0.3">
      <c r="C1100" s="56" t="s">
        <v>2971</v>
      </c>
      <c r="D1100">
        <v>78209.975000000006</v>
      </c>
    </row>
    <row r="1101" spans="3:4" x14ac:dyDescent="0.3">
      <c r="C1101" s="56" t="s">
        <v>2972</v>
      </c>
      <c r="D1101">
        <v>60015.17</v>
      </c>
    </row>
    <row r="1102" spans="3:4" x14ac:dyDescent="0.3">
      <c r="C1102" s="56" t="s">
        <v>2973</v>
      </c>
      <c r="D1102">
        <v>26160.463749999999</v>
      </c>
    </row>
    <row r="1103" spans="3:4" x14ac:dyDescent="0.3">
      <c r="C1103" s="56" t="s">
        <v>2974</v>
      </c>
      <c r="D1103">
        <v>37105.361250000002</v>
      </c>
    </row>
    <row r="1104" spans="3:4" x14ac:dyDescent="0.3">
      <c r="C1104" s="56" t="s">
        <v>2975</v>
      </c>
      <c r="D1104">
        <v>57220.6</v>
      </c>
    </row>
    <row r="1105" spans="3:4" x14ac:dyDescent="0.3">
      <c r="C1105" s="56" t="s">
        <v>2976</v>
      </c>
      <c r="D1105">
        <v>161696.625</v>
      </c>
    </row>
    <row r="1106" spans="3:4" x14ac:dyDescent="0.3">
      <c r="C1106" s="56" t="s">
        <v>2977</v>
      </c>
      <c r="D1106">
        <v>69600.138749999998</v>
      </c>
    </row>
    <row r="1107" spans="3:4" x14ac:dyDescent="0.3">
      <c r="C1107" s="56" t="s">
        <v>2978</v>
      </c>
      <c r="D1107">
        <v>203544.76250000001</v>
      </c>
    </row>
    <row r="1108" spans="3:4" x14ac:dyDescent="0.3">
      <c r="C1108" s="56" t="s">
        <v>2979</v>
      </c>
      <c r="D1108">
        <v>184776.875</v>
      </c>
    </row>
    <row r="1109" spans="3:4" x14ac:dyDescent="0.3">
      <c r="C1109" s="56" t="s">
        <v>2980</v>
      </c>
      <c r="D1109">
        <v>96363.5</v>
      </c>
    </row>
    <row r="1110" spans="3:4" x14ac:dyDescent="0.3">
      <c r="C1110" s="56" t="s">
        <v>2981</v>
      </c>
      <c r="D1110">
        <v>112639.43</v>
      </c>
    </row>
    <row r="1111" spans="3:4" x14ac:dyDescent="0.3">
      <c r="C1111" s="56" t="s">
        <v>2982</v>
      </c>
      <c r="D1111">
        <v>167561.82500000001</v>
      </c>
    </row>
    <row r="1112" spans="3:4" x14ac:dyDescent="0.3">
      <c r="C1112" s="56" t="s">
        <v>2983</v>
      </c>
      <c r="D1112">
        <v>56019.072500000002</v>
      </c>
    </row>
    <row r="1113" spans="3:4" x14ac:dyDescent="0.3">
      <c r="C1113" s="56" t="s">
        <v>2984</v>
      </c>
      <c r="D1113">
        <v>130324.9</v>
      </c>
    </row>
    <row r="1114" spans="3:4" x14ac:dyDescent="0.3">
      <c r="C1114" s="56" t="s">
        <v>2985</v>
      </c>
      <c r="D1114">
        <v>299431</v>
      </c>
    </row>
    <row r="1115" spans="3:4" x14ac:dyDescent="0.3">
      <c r="C1115" s="56" t="s">
        <v>2986</v>
      </c>
      <c r="D1115">
        <v>228591.72500000001</v>
      </c>
    </row>
    <row r="1116" spans="3:4" x14ac:dyDescent="0.3">
      <c r="C1116" s="56" t="s">
        <v>2987</v>
      </c>
      <c r="D1116">
        <v>206188.94</v>
      </c>
    </row>
    <row r="1117" spans="3:4" x14ac:dyDescent="0.3">
      <c r="C1117" s="56" t="s">
        <v>2988</v>
      </c>
      <c r="D1117">
        <v>42331.85</v>
      </c>
    </row>
    <row r="1118" spans="3:4" x14ac:dyDescent="0.3">
      <c r="C1118" s="56" t="s">
        <v>2989</v>
      </c>
      <c r="D1118">
        <v>86711.934999999998</v>
      </c>
    </row>
    <row r="1119" spans="3:4" x14ac:dyDescent="0.3">
      <c r="C1119" s="56" t="s">
        <v>2990</v>
      </c>
      <c r="D1119">
        <v>48142.977499999994</v>
      </c>
    </row>
    <row r="1120" spans="3:4" x14ac:dyDescent="0.3">
      <c r="C1120" s="56" t="s">
        <v>2991</v>
      </c>
      <c r="D1120">
        <v>23560.63</v>
      </c>
    </row>
    <row r="1121" spans="3:4" x14ac:dyDescent="0.3">
      <c r="C1121" s="56" t="s">
        <v>2992</v>
      </c>
      <c r="D1121">
        <v>18903.46125</v>
      </c>
    </row>
    <row r="1122" spans="3:4" x14ac:dyDescent="0.3">
      <c r="C1122" s="56" t="s">
        <v>2993</v>
      </c>
      <c r="D1122">
        <v>59732.66</v>
      </c>
    </row>
    <row r="1123" spans="3:4" x14ac:dyDescent="0.3">
      <c r="C1123" s="56" t="s">
        <v>2994</v>
      </c>
      <c r="D1123">
        <v>110470.29500000001</v>
      </c>
    </row>
    <row r="1124" spans="3:4" x14ac:dyDescent="0.3">
      <c r="C1124" s="56" t="s">
        <v>2995</v>
      </c>
      <c r="D1124">
        <v>263559.11</v>
      </c>
    </row>
    <row r="1125" spans="3:4" x14ac:dyDescent="0.3">
      <c r="C1125" s="56" t="s">
        <v>2996</v>
      </c>
      <c r="D1125">
        <v>361745.52500000002</v>
      </c>
    </row>
    <row r="1126" spans="3:4" x14ac:dyDescent="0.3">
      <c r="C1126" s="56" t="s">
        <v>2997</v>
      </c>
      <c r="D1126">
        <v>155731.45000000001</v>
      </c>
    </row>
    <row r="1127" spans="3:4" x14ac:dyDescent="0.3">
      <c r="C1127" s="56" t="s">
        <v>2998</v>
      </c>
      <c r="D1127">
        <v>32945.057499999995</v>
      </c>
    </row>
    <row r="1128" spans="3:4" x14ac:dyDescent="0.3">
      <c r="C1128" s="56" t="s">
        <v>2999</v>
      </c>
      <c r="D1128">
        <v>174325.72500000001</v>
      </c>
    </row>
    <row r="1129" spans="3:4" x14ac:dyDescent="0.3">
      <c r="C1129" s="56" t="s">
        <v>3000</v>
      </c>
      <c r="D1129">
        <v>179668.47500000001</v>
      </c>
    </row>
    <row r="1130" spans="3:4" x14ac:dyDescent="0.3">
      <c r="C1130" s="56" t="s">
        <v>3001</v>
      </c>
      <c r="D1130">
        <v>75560.960000000006</v>
      </c>
    </row>
    <row r="1131" spans="3:4" x14ac:dyDescent="0.3">
      <c r="C1131" s="56" t="s">
        <v>3002</v>
      </c>
      <c r="D1131">
        <v>16642.145</v>
      </c>
    </row>
    <row r="1132" spans="3:4" x14ac:dyDescent="0.3">
      <c r="C1132" s="56" t="s">
        <v>3003</v>
      </c>
      <c r="D1132">
        <v>228189.67499999999</v>
      </c>
    </row>
    <row r="1133" spans="3:4" x14ac:dyDescent="0.3">
      <c r="C1133" s="56" t="s">
        <v>3004</v>
      </c>
      <c r="D1133">
        <v>168313.25</v>
      </c>
    </row>
    <row r="1134" spans="3:4" x14ac:dyDescent="0.3">
      <c r="C1134" s="56" t="s">
        <v>3005</v>
      </c>
      <c r="D1134">
        <v>139491.42499999999</v>
      </c>
    </row>
    <row r="1135" spans="3:4" x14ac:dyDescent="0.3">
      <c r="C1135" s="56" t="s">
        <v>3006</v>
      </c>
      <c r="D1135">
        <v>99322.59874999999</v>
      </c>
    </row>
    <row r="1136" spans="3:4" x14ac:dyDescent="0.3">
      <c r="C1136" s="56" t="s">
        <v>3007</v>
      </c>
      <c r="D1136">
        <v>16443.7</v>
      </c>
    </row>
    <row r="1137" spans="3:4" x14ac:dyDescent="0.3">
      <c r="C1137" s="56" t="s">
        <v>3008</v>
      </c>
      <c r="D1137">
        <v>80117.40125000001</v>
      </c>
    </row>
    <row r="1138" spans="3:4" x14ac:dyDescent="0.3">
      <c r="C1138" s="56" t="s">
        <v>3009</v>
      </c>
      <c r="D1138">
        <v>52875.987500000003</v>
      </c>
    </row>
    <row r="1139" spans="3:4" x14ac:dyDescent="0.3">
      <c r="C1139" s="56" t="s">
        <v>3010</v>
      </c>
      <c r="D1139">
        <v>142295.24</v>
      </c>
    </row>
    <row r="1140" spans="3:4" x14ac:dyDescent="0.3">
      <c r="C1140" s="56" t="s">
        <v>3011</v>
      </c>
      <c r="D1140">
        <v>188601.45624999999</v>
      </c>
    </row>
    <row r="1141" spans="3:4" x14ac:dyDescent="0.3">
      <c r="C1141" s="56" t="s">
        <v>3012</v>
      </c>
      <c r="D1141">
        <v>55478.777499999997</v>
      </c>
    </row>
    <row r="1142" spans="3:4" x14ac:dyDescent="0.3">
      <c r="C1142" s="56" t="s">
        <v>3013</v>
      </c>
      <c r="D1142">
        <v>61849.335000000006</v>
      </c>
    </row>
    <row r="1143" spans="3:4" x14ac:dyDescent="0.3">
      <c r="C1143" s="56" t="s">
        <v>3014</v>
      </c>
      <c r="D1143">
        <v>48494.448750000003</v>
      </c>
    </row>
    <row r="1144" spans="3:4" x14ac:dyDescent="0.3">
      <c r="C1144" s="56" t="s">
        <v>3015</v>
      </c>
      <c r="D1144">
        <v>33033.744999999995</v>
      </c>
    </row>
    <row r="1145" spans="3:4" x14ac:dyDescent="0.3">
      <c r="C1145" s="56" t="s">
        <v>3016</v>
      </c>
      <c r="D1145">
        <v>72546.875</v>
      </c>
    </row>
    <row r="1146" spans="3:4" x14ac:dyDescent="0.3">
      <c r="C1146" s="56" t="s">
        <v>3017</v>
      </c>
      <c r="D1146">
        <v>128237.25</v>
      </c>
    </row>
    <row r="1147" spans="3:4" x14ac:dyDescent="0.3">
      <c r="C1147" s="56" t="s">
        <v>3018</v>
      </c>
      <c r="D1147">
        <v>123651.515</v>
      </c>
    </row>
    <row r="1148" spans="3:4" x14ac:dyDescent="0.3">
      <c r="C1148" s="56" t="s">
        <v>3019</v>
      </c>
      <c r="D1148">
        <v>40816.1</v>
      </c>
    </row>
    <row r="1149" spans="3:4" x14ac:dyDescent="0.3">
      <c r="C1149" s="56" t="s">
        <v>3020</v>
      </c>
      <c r="D1149">
        <v>45190.705000000002</v>
      </c>
    </row>
    <row r="1150" spans="3:4" x14ac:dyDescent="0.3">
      <c r="C1150" s="56" t="s">
        <v>3021</v>
      </c>
      <c r="D1150">
        <v>110505.125</v>
      </c>
    </row>
    <row r="1151" spans="3:4" x14ac:dyDescent="0.3">
      <c r="C1151" s="56" t="s">
        <v>3022</v>
      </c>
      <c r="D1151">
        <v>29016.469999999998</v>
      </c>
    </row>
    <row r="1152" spans="3:4" x14ac:dyDescent="0.3">
      <c r="C1152" s="56" t="s">
        <v>3023</v>
      </c>
      <c r="D1152">
        <v>309326.375</v>
      </c>
    </row>
    <row r="1153" spans="3:4" x14ac:dyDescent="0.3">
      <c r="C1153" s="56" t="s">
        <v>3024</v>
      </c>
      <c r="D1153">
        <v>177801.52249999999</v>
      </c>
    </row>
    <row r="1154" spans="3:4" x14ac:dyDescent="0.3">
      <c r="C1154" s="56" t="s">
        <v>3025</v>
      </c>
      <c r="D1154">
        <v>108418.55</v>
      </c>
    </row>
    <row r="1155" spans="3:4" x14ac:dyDescent="0.3">
      <c r="C1155" s="56" t="s">
        <v>3026</v>
      </c>
      <c r="D1155">
        <v>82309.272500000006</v>
      </c>
    </row>
    <row r="1156" spans="3:4" x14ac:dyDescent="0.3">
      <c r="C1156" s="56" t="s">
        <v>3027</v>
      </c>
      <c r="D1156">
        <v>26282.315000000002</v>
      </c>
    </row>
    <row r="1157" spans="3:4" x14ac:dyDescent="0.3">
      <c r="C1157" s="56" t="s">
        <v>3028</v>
      </c>
      <c r="D1157">
        <v>185301.905</v>
      </c>
    </row>
    <row r="1158" spans="3:4" x14ac:dyDescent="0.3">
      <c r="C1158" s="56" t="s">
        <v>3029</v>
      </c>
      <c r="D1158">
        <v>115201.8</v>
      </c>
    </row>
    <row r="1159" spans="3:4" x14ac:dyDescent="0.3">
      <c r="C1159" s="56" t="s">
        <v>3030</v>
      </c>
      <c r="D1159">
        <v>85592</v>
      </c>
    </row>
    <row r="1160" spans="3:4" x14ac:dyDescent="0.3">
      <c r="C1160" s="56" t="s">
        <v>3031</v>
      </c>
      <c r="D1160">
        <v>70194.076249999998</v>
      </c>
    </row>
    <row r="1161" spans="3:4" x14ac:dyDescent="0.3">
      <c r="C1161" s="56" t="s">
        <v>3032</v>
      </c>
      <c r="D1161">
        <v>5774.3249999999998</v>
      </c>
    </row>
    <row r="1162" spans="3:4" x14ac:dyDescent="0.3">
      <c r="C1162" s="56" t="s">
        <v>3033</v>
      </c>
      <c r="D1162">
        <v>47646.811249999999</v>
      </c>
    </row>
    <row r="1163" spans="3:4" x14ac:dyDescent="0.3">
      <c r="C1163" s="56" t="s">
        <v>3034</v>
      </c>
      <c r="D1163">
        <v>63175.9925</v>
      </c>
    </row>
    <row r="1164" spans="3:4" x14ac:dyDescent="0.3">
      <c r="C1164" s="56" t="s">
        <v>3035</v>
      </c>
      <c r="D1164">
        <v>97372.65625</v>
      </c>
    </row>
    <row r="1165" spans="3:4" x14ac:dyDescent="0.3">
      <c r="C1165" s="56" t="s">
        <v>3036</v>
      </c>
      <c r="D1165">
        <v>16404.14</v>
      </c>
    </row>
    <row r="1166" spans="3:4" x14ac:dyDescent="0.3">
      <c r="C1166" s="56" t="s">
        <v>3037</v>
      </c>
      <c r="D1166">
        <v>51243.814999999995</v>
      </c>
    </row>
    <row r="1167" spans="3:4" x14ac:dyDescent="0.3">
      <c r="C1167" s="56" t="s">
        <v>3038</v>
      </c>
      <c r="D1167">
        <v>73999.199999999997</v>
      </c>
    </row>
    <row r="1168" spans="3:4" x14ac:dyDescent="0.3">
      <c r="C1168" s="56" t="s">
        <v>3039</v>
      </c>
      <c r="D1168">
        <v>61877.5</v>
      </c>
    </row>
    <row r="1169" spans="3:4" x14ac:dyDescent="0.3">
      <c r="C1169" s="56" t="s">
        <v>3040</v>
      </c>
      <c r="D1169">
        <v>321086.06874999998</v>
      </c>
    </row>
    <row r="1170" spans="3:4" x14ac:dyDescent="0.3">
      <c r="C1170" s="56" t="s">
        <v>3041</v>
      </c>
      <c r="D1170">
        <v>122658.86</v>
      </c>
    </row>
    <row r="1171" spans="3:4" x14ac:dyDescent="0.3">
      <c r="C1171" s="56" t="s">
        <v>3042</v>
      </c>
      <c r="D1171">
        <v>70257.286250000005</v>
      </c>
    </row>
    <row r="1172" spans="3:4" x14ac:dyDescent="0.3">
      <c r="C1172" s="56" t="s">
        <v>3043</v>
      </c>
      <c r="D1172">
        <v>15361.174999999999</v>
      </c>
    </row>
    <row r="1173" spans="3:4" x14ac:dyDescent="0.3">
      <c r="C1173" s="56" t="s">
        <v>3044</v>
      </c>
      <c r="D1173">
        <v>202234.44500000001</v>
      </c>
    </row>
    <row r="1174" spans="3:4" x14ac:dyDescent="0.3">
      <c r="C1174" s="56" t="s">
        <v>3045</v>
      </c>
      <c r="D1174">
        <v>51750.193749999999</v>
      </c>
    </row>
    <row r="1175" spans="3:4" x14ac:dyDescent="0.3">
      <c r="C1175" s="56" t="s">
        <v>3046</v>
      </c>
      <c r="D1175">
        <v>171687.03</v>
      </c>
    </row>
    <row r="1176" spans="3:4" x14ac:dyDescent="0.3">
      <c r="C1176" s="56" t="s">
        <v>3047</v>
      </c>
      <c r="D1176">
        <v>253754.46500000003</v>
      </c>
    </row>
    <row r="1177" spans="3:4" x14ac:dyDescent="0.3">
      <c r="C1177" s="56" t="s">
        <v>3048</v>
      </c>
      <c r="D1177">
        <v>141433.19750000001</v>
      </c>
    </row>
    <row r="1178" spans="3:4" x14ac:dyDescent="0.3">
      <c r="C1178" s="56" t="s">
        <v>3049</v>
      </c>
      <c r="D1178">
        <v>195608.57500000001</v>
      </c>
    </row>
    <row r="1179" spans="3:4" x14ac:dyDescent="0.3">
      <c r="C1179" s="56" t="s">
        <v>3050</v>
      </c>
      <c r="D1179">
        <v>172273.01250000001</v>
      </c>
    </row>
    <row r="1180" spans="3:4" x14ac:dyDescent="0.3">
      <c r="C1180" s="56" t="s">
        <v>3051</v>
      </c>
      <c r="D1180">
        <v>262397.25</v>
      </c>
    </row>
    <row r="1181" spans="3:4" x14ac:dyDescent="0.3">
      <c r="C1181" s="56" t="s">
        <v>3052</v>
      </c>
      <c r="D1181">
        <v>44612.731249999997</v>
      </c>
    </row>
    <row r="1182" spans="3:4" x14ac:dyDescent="0.3">
      <c r="C1182" s="56" t="s">
        <v>3053</v>
      </c>
      <c r="D1182">
        <v>314747.59999999998</v>
      </c>
    </row>
    <row r="1183" spans="3:4" x14ac:dyDescent="0.3">
      <c r="C1183" s="56" t="s">
        <v>3054</v>
      </c>
      <c r="D1183">
        <v>114298.0475</v>
      </c>
    </row>
    <row r="1184" spans="3:4" x14ac:dyDescent="0.3">
      <c r="C1184" s="56" t="s">
        <v>3055</v>
      </c>
      <c r="D1184">
        <v>191014.67</v>
      </c>
    </row>
    <row r="1185" spans="3:4" x14ac:dyDescent="0.3">
      <c r="C1185" s="56" t="s">
        <v>3056</v>
      </c>
      <c r="D1185">
        <v>205613.6</v>
      </c>
    </row>
    <row r="1186" spans="3:4" x14ac:dyDescent="0.3">
      <c r="C1186" s="56" t="s">
        <v>3057</v>
      </c>
      <c r="D1186">
        <v>23268.552500000002</v>
      </c>
    </row>
    <row r="1187" spans="3:4" x14ac:dyDescent="0.3">
      <c r="C1187" s="56" t="s">
        <v>3058</v>
      </c>
      <c r="D1187">
        <v>121625.57</v>
      </c>
    </row>
    <row r="1188" spans="3:4" x14ac:dyDescent="0.3">
      <c r="C1188" s="56" t="s">
        <v>3059</v>
      </c>
      <c r="D1188">
        <v>142740.34375</v>
      </c>
    </row>
    <row r="1189" spans="3:4" x14ac:dyDescent="0.3">
      <c r="C1189" s="56" t="s">
        <v>3060</v>
      </c>
      <c r="D1189">
        <v>33271.75</v>
      </c>
    </row>
    <row r="1190" spans="3:4" x14ac:dyDescent="0.3">
      <c r="C1190" s="56" t="s">
        <v>3061</v>
      </c>
      <c r="D1190">
        <v>5718.4250000000002</v>
      </c>
    </row>
    <row r="1191" spans="3:4" x14ac:dyDescent="0.3">
      <c r="C1191" s="56" t="s">
        <v>3062</v>
      </c>
      <c r="D1191">
        <v>97910.21</v>
      </c>
    </row>
    <row r="1192" spans="3:4" x14ac:dyDescent="0.3">
      <c r="C1192" s="56" t="s">
        <v>3063</v>
      </c>
      <c r="D1192">
        <v>11602.975</v>
      </c>
    </row>
    <row r="1193" spans="3:4" x14ac:dyDescent="0.3">
      <c r="C1193" s="56" t="s">
        <v>3064</v>
      </c>
      <c r="D1193">
        <v>129170.13500000001</v>
      </c>
    </row>
    <row r="1194" spans="3:4" x14ac:dyDescent="0.3">
      <c r="C1194" s="56" t="s">
        <v>3065</v>
      </c>
      <c r="D1194">
        <v>9413.2537499999999</v>
      </c>
    </row>
    <row r="1195" spans="3:4" x14ac:dyDescent="0.3">
      <c r="C1195" s="56" t="s">
        <v>3066</v>
      </c>
      <c r="D1195">
        <v>48992.55</v>
      </c>
    </row>
    <row r="1196" spans="3:4" x14ac:dyDescent="0.3">
      <c r="C1196" s="56" t="s">
        <v>3067</v>
      </c>
      <c r="D1196">
        <v>130687.98125</v>
      </c>
    </row>
    <row r="1197" spans="3:4" x14ac:dyDescent="0.3">
      <c r="C1197" s="56" t="s">
        <v>3068</v>
      </c>
      <c r="D1197">
        <v>93898.202499999999</v>
      </c>
    </row>
    <row r="1198" spans="3:4" x14ac:dyDescent="0.3">
      <c r="C1198" s="56" t="s">
        <v>3069</v>
      </c>
      <c r="D1198">
        <v>121466.9</v>
      </c>
    </row>
    <row r="1199" spans="3:4" x14ac:dyDescent="0.3">
      <c r="C1199" s="56" t="s">
        <v>3070</v>
      </c>
      <c r="D1199">
        <v>42547.925000000003</v>
      </c>
    </row>
    <row r="1200" spans="3:4" x14ac:dyDescent="0.3">
      <c r="C1200" s="56" t="s">
        <v>3071</v>
      </c>
      <c r="D1200">
        <v>164214.92000000001</v>
      </c>
    </row>
    <row r="1201" spans="3:4" x14ac:dyDescent="0.3">
      <c r="C1201" s="56" t="s">
        <v>3072</v>
      </c>
      <c r="D1201">
        <v>72613.31</v>
      </c>
    </row>
    <row r="1202" spans="3:4" x14ac:dyDescent="0.3">
      <c r="C1202" s="56" t="s">
        <v>3073</v>
      </c>
      <c r="D1202">
        <v>23879.743750000001</v>
      </c>
    </row>
    <row r="1203" spans="3:4" x14ac:dyDescent="0.3">
      <c r="C1203" s="56" t="s">
        <v>3074</v>
      </c>
      <c r="D1203">
        <v>29173.85</v>
      </c>
    </row>
    <row r="1204" spans="3:4" x14ac:dyDescent="0.3">
      <c r="C1204" s="56" t="s">
        <v>3138</v>
      </c>
    </row>
    <row r="1205" spans="3:4" x14ac:dyDescent="0.3">
      <c r="C1205" s="56" t="s">
        <v>1821</v>
      </c>
      <c r="D1205">
        <v>134584267.22874993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A4E1FE-97E4-4669-8DD5-82F3C81CCF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 1</vt:lpstr>
      <vt:lpstr>Sheet 2</vt:lpstr>
      <vt:lpstr>Sheet3</vt:lpstr>
      <vt:lpstr>Sheet4</vt:lpstr>
      <vt:lpstr>Sheet 5</vt:lpstr>
      <vt:lpstr>Sheet2</vt:lpstr>
      <vt:lpstr>Sheet5</vt:lpstr>
      <vt:lpstr>Sheet6</vt:lpstr>
      <vt:lpstr>SORTING</vt:lpstr>
      <vt:lpstr>FILTERING</vt:lpstr>
      <vt:lpstr>Sales data set</vt:lpstr>
      <vt:lpstr>PIVOT</vt:lpstr>
      <vt:lpstr>Healthcare dataset</vt:lpstr>
      <vt:lpstr> PIVOT 1</vt:lpstr>
      <vt:lpstr>PIVOT CHART</vt:lpstr>
      <vt:lpstr>KPI_PIVOT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NDIDI  NMEHIELLE</dc:creator>
  <cp:lastModifiedBy>NDIDI  NMEHIELLE</cp:lastModifiedBy>
  <cp:lastPrinted>2026-01-20T22:36:20Z</cp:lastPrinted>
  <dcterms:created xsi:type="dcterms:W3CDTF">2026-01-12T12:39:51Z</dcterms:created>
  <dcterms:modified xsi:type="dcterms:W3CDTF">2026-05-20T19:38:40Z</dcterms:modified>
</cp:coreProperties>
</file>