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1" minimized="0" showHorizontalScroll="1" showSheetTabs="1" showVerticalScroll="1" tabRatio="600" visibility="visible" windowHeight="20235" windowWidth="38400" xWindow="0" yWindow="0"/>
  </bookViews>
  <sheets>
    <sheet name="_CIQHiddenCacheSheet" sheetId="1" state="veryHidden" r:id="rId1"/>
    <sheet name="Standalone Inputs" sheetId="2" state="visible" r:id="rId2"/>
    <sheet name="Merger Analysis" sheetId="3" state="visible" r:id="rId3"/>
    <sheet name="Synergies" sheetId="4" state="visible" r:id="rId4"/>
  </sheets>
  <definedNames>
    <definedName hidden="1" name="CIQWBGuid">"a10388a8-59a3-4172-8227-9067e5d20613"</definedName>
    <definedName name="IQ_CH">110000</definedName>
    <definedName name="IQ_CQ">5000</definedName>
    <definedName name="IQ_CY">10000</definedName>
    <definedName name="IQ_DAILY">500000</definedName>
    <definedName hidden="1" name="IQ_DNTM">700000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hidden="1" name="IQ_MTD">800000</definedName>
    <definedName hidden="1" name="IQ_NAMES_REVISION_DATE_">43376.7394328704</definedName>
    <definedName name="IQ_NTM">6000</definedName>
    <definedName hidden="1" name="IQ_QTD">750000</definedName>
    <definedName hidden="1" name="IQ_TODAY">0</definedName>
    <definedName name="IQ_WEEK">50000</definedName>
    <definedName name="IQ_YTD">3000</definedName>
    <definedName hidden="1" name="IQ_YTDMONTH">130000</definedName>
    <definedName localSheetId="1" name="_xlnm.Print_Area">'Standalone Inputs'!$B$50:$G$62,'Standalone Inputs'!$B$3:$N$44</definedName>
    <definedName localSheetId="2" name="_xlnm.Print_Area">'Merger Analysis'!$B$3:$G$27</definedName>
    <definedName localSheetId="3" name="_xlnm.Print_Area">'Synergies'!$B$3:$I$26</definedName>
  </definedNames>
  <calcPr calcId="152511" fullCalcOnLoad="1" iterateDelta="0.0009999999999999445"/>
</workbook>
</file>

<file path=xl/styles.xml><?xml version="1.0" encoding="utf-8"?>
<styleSheet xmlns="http://schemas.openxmlformats.org/spreadsheetml/2006/main">
  <numFmts count="7">
    <numFmt formatCode="#,##0.0_);\(#,##0.0\)" numFmtId="164"/>
    <numFmt formatCode="0.0%;\(0.0%\)" numFmtId="165"/>
    <numFmt formatCode="0.000" numFmtId="166"/>
    <numFmt formatCode="&quot;$&quot;#,##0.0_);\(&quot;$&quot;#,##0.0\)" numFmtId="167"/>
    <numFmt formatCode="&quot;$&quot;#,##0.00_);\(&quot;$&quot;#,##0.00\)" numFmtId="168"/>
    <numFmt formatCode="0.000_);\(0.000\)" numFmtId="169"/>
    <numFmt formatCode="0.0%" numFmtId="170"/>
  </numFmts>
  <fonts count="13">
    <font>
      <name val="Calibri"/>
      <family val="2"/>
      <color theme="1"/>
      <sz val="11"/>
      <scheme val="minor"/>
    </font>
    <font>
      <name val="Arial"/>
      <family val="2"/>
      <color theme="0"/>
      <sz val="11"/>
    </font>
    <font>
      <name val="Arial"/>
      <family val="2"/>
      <color theme="1"/>
      <sz val="11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color theme="1"/>
      <sz val="10"/>
    </font>
    <font>
      <name val="Arial"/>
      <family val="2"/>
      <color rgb="FF0000FF"/>
      <sz val="10"/>
    </font>
    <font>
      <name val="Arial"/>
      <family val="2"/>
      <color rgb="FF009900"/>
      <sz val="10"/>
    </font>
    <font>
      <name val="Arial"/>
      <family val="2"/>
      <i val="1"/>
      <color theme="1"/>
      <sz val="10"/>
    </font>
    <font>
      <name val="Arial"/>
      <family val="2"/>
      <color rgb="FF0000FF"/>
      <sz val="11"/>
    </font>
    <font>
      <color rgb="000000FF"/>
    </font>
    <font>
      <color rgb="00000000"/>
    </font>
    <font>
      <color rgb="00009900"/>
    </font>
  </fonts>
  <fills count="8">
    <fill>
      <patternFill/>
    </fill>
    <fill>
      <patternFill patternType="gray125"/>
    </fill>
    <fill>
      <patternFill patternType="solid">
        <fgColor rgb="FF206E76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DEEAF3"/>
        <bgColor indexed="64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99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44">
    <xf borderId="0" fillId="0" fontId="0" numFmtId="0" pivotButton="0" quotePrefix="0" xfId="0"/>
    <xf applyAlignment="1" borderId="0" fillId="2" fontId="1" numFmtId="0" pivotButton="0" quotePrefix="0" xfId="0">
      <alignment horizontal="centerContinuous"/>
    </xf>
    <xf applyAlignment="1" borderId="0" fillId="2" fontId="2" numFmtId="0" pivotButton="0" quotePrefix="0" xfId="0">
      <alignment horizontal="centerContinuous"/>
    </xf>
    <xf borderId="0" fillId="0" fontId="2" numFmtId="0" pivotButton="0" quotePrefix="0" xfId="0"/>
    <xf applyAlignment="1" borderId="0" fillId="0" fontId="3" numFmtId="0" pivotButton="0" quotePrefix="0" xfId="0">
      <alignment horizontal="left"/>
    </xf>
    <xf applyAlignment="1" borderId="0" fillId="4" fontId="4" numFmtId="0" pivotButton="0" quotePrefix="0" xfId="0">
      <alignment horizontal="center"/>
    </xf>
    <xf borderId="0" fillId="3" fontId="5" numFmtId="0" pivotButton="0" quotePrefix="0" xfId="0"/>
    <xf applyAlignment="1" borderId="0" fillId="0" fontId="5" numFmtId="0" pivotButton="0" quotePrefix="0" xfId="0">
      <alignment horizontal="left" indent="1"/>
    </xf>
    <xf borderId="0" fillId="0" fontId="5" numFmtId="164" pivotButton="0" quotePrefix="0" xfId="0"/>
    <xf borderId="0" fillId="0" fontId="5" numFmtId="0" pivotButton="0" quotePrefix="0" xfId="0"/>
    <xf borderId="0" fillId="0" fontId="6" numFmtId="9" pivotButton="0" quotePrefix="0" xfId="0"/>
    <xf applyAlignment="1" borderId="1" fillId="0" fontId="5" numFmtId="0" pivotButton="0" quotePrefix="0" xfId="0">
      <alignment horizontal="left" indent="1"/>
    </xf>
    <xf applyAlignment="1" borderId="0" fillId="4" fontId="5" numFmtId="0" pivotButton="0" quotePrefix="0" xfId="0">
      <alignment horizontal="center"/>
    </xf>
    <xf borderId="0" fillId="0" fontId="7" numFmtId="164" pivotButton="0" quotePrefix="0" xfId="0"/>
    <xf borderId="1" fillId="0" fontId="7" numFmtId="164" pivotButton="0" quotePrefix="0" xfId="0"/>
    <xf applyAlignment="1" borderId="1" fillId="0" fontId="7" numFmtId="164" pivotButton="0" quotePrefix="0" xfId="0">
      <alignment horizontal="right"/>
    </xf>
    <xf applyAlignment="1" borderId="0" fillId="0" fontId="5" numFmtId="0" pivotButton="0" quotePrefix="0" xfId="0">
      <alignment horizontal="left"/>
    </xf>
    <xf applyAlignment="1" borderId="0" fillId="0" fontId="7" numFmtId="164" pivotButton="0" quotePrefix="0" xfId="0">
      <alignment horizontal="right"/>
    </xf>
    <xf borderId="0" fillId="0" fontId="7" numFmtId="39" pivotButton="0" quotePrefix="0" xfId="0"/>
    <xf borderId="1" fillId="0" fontId="7" numFmtId="39" pivotButton="0" quotePrefix="0" xfId="0"/>
    <xf applyAlignment="1" borderId="1" fillId="0" fontId="7" numFmtId="39" pivotButton="0" quotePrefix="0" xfId="0">
      <alignment horizontal="right"/>
    </xf>
    <xf borderId="0" fillId="0" fontId="5" numFmtId="39" pivotButton="0" quotePrefix="0" xfId="0"/>
    <xf applyAlignment="1" borderId="0" fillId="0" fontId="8" numFmtId="0" pivotButton="0" quotePrefix="0" xfId="0">
      <alignment horizontal="left"/>
    </xf>
    <xf borderId="0" fillId="0" fontId="8" numFmtId="165" pivotButton="0" quotePrefix="0" xfId="0"/>
    <xf borderId="0" fillId="0" fontId="5" numFmtId="14" pivotButton="0" quotePrefix="0" xfId="0"/>
    <xf borderId="0" fillId="2" fontId="1" numFmtId="0" pivotButton="0" quotePrefix="0" xfId="0"/>
    <xf borderId="0" fillId="0" fontId="6" numFmtId="0" pivotButton="0" quotePrefix="0" xfId="0"/>
    <xf applyAlignment="1" borderId="0" fillId="0" fontId="5" numFmtId="39" pivotButton="0" quotePrefix="0" xfId="0">
      <alignment horizontal="left"/>
    </xf>
    <xf applyAlignment="1" borderId="0" fillId="0" fontId="6" numFmtId="166" pivotButton="0" quotePrefix="0" xfId="0">
      <alignment horizontal="left"/>
    </xf>
    <xf borderId="0" fillId="0" fontId="5" numFmtId="166" pivotButton="0" quotePrefix="0" xfId="0"/>
    <xf applyAlignment="1" borderId="0" fillId="3" fontId="5" numFmtId="0" pivotButton="0" quotePrefix="0" xfId="0">
      <alignment horizontal="center"/>
    </xf>
    <xf borderId="2" fillId="0" fontId="5" numFmtId="167" pivotButton="0" quotePrefix="0" xfId="0"/>
    <xf borderId="2" fillId="0" fontId="5" numFmtId="0" pivotButton="0" quotePrefix="0" xfId="0"/>
    <xf borderId="2" fillId="0" fontId="5" numFmtId="168" pivotButton="0" quotePrefix="0" xfId="0"/>
    <xf borderId="2" fillId="0" fontId="5" numFmtId="169" pivotButton="0" quotePrefix="0" xfId="0"/>
    <xf borderId="3" fillId="0" fontId="6" numFmtId="9" pivotButton="0" quotePrefix="0" xfId="0"/>
    <xf borderId="0" fillId="0" fontId="5" numFmtId="0" pivotButton="0" quotePrefix="0" xfId="0"/>
    <xf borderId="4" fillId="0" fontId="5" numFmtId="0" pivotButton="0" quotePrefix="0" xfId="0"/>
    <xf borderId="5" fillId="0" fontId="5" numFmtId="0" pivotButton="0" quotePrefix="0" xfId="0"/>
    <xf borderId="6" fillId="0" fontId="5" numFmtId="0" pivotButton="0" quotePrefix="0" xfId="0"/>
    <xf borderId="0" fillId="0" fontId="5" numFmtId="169" pivotButton="0" quotePrefix="0" xfId="0"/>
    <xf borderId="0" fillId="0" fontId="5" numFmtId="170" pivotButton="0" quotePrefix="0" xfId="0"/>
    <xf borderId="1" fillId="0" fontId="5" numFmtId="164" pivotButton="0" quotePrefix="0" xfId="0"/>
    <xf borderId="2" fillId="0" fontId="5" numFmtId="164" pivotButton="0" quotePrefix="0" xfId="0"/>
    <xf borderId="0" fillId="0" fontId="2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9" numFmtId="9" pivotButton="0" quotePrefix="0" xfId="0"/>
    <xf borderId="2" fillId="0" fontId="2" numFmtId="0" pivotButton="0" quotePrefix="0" xfId="0"/>
    <xf borderId="2" fillId="0" fontId="5" numFmtId="9" pivotButton="0" quotePrefix="0" xfId="0"/>
    <xf borderId="2" fillId="0" fontId="5" numFmtId="166" pivotButton="0" quotePrefix="0" xfId="0"/>
    <xf borderId="2" fillId="0" fontId="6" numFmtId="166" pivotButton="0" quotePrefix="0" xfId="0"/>
    <xf borderId="2" fillId="0" fontId="6" numFmtId="0" pivotButton="0" quotePrefix="0" xfId="0"/>
    <xf borderId="2" fillId="0" fontId="5" numFmtId="166" pivotButton="0" quotePrefix="0" xfId="0"/>
    <xf applyAlignment="1" borderId="0" fillId="0" fontId="5" numFmtId="0" pivotButton="0" quotePrefix="0" xfId="0">
      <alignment horizontal="center"/>
    </xf>
    <xf borderId="7" fillId="0" fontId="5" numFmtId="9" pivotButton="0" quotePrefix="0" xfId="0"/>
    <xf borderId="2" fillId="0" fontId="6" numFmtId="9" pivotButton="0" quotePrefix="0" xfId="0"/>
    <xf borderId="0" fillId="5" fontId="0" numFmtId="0" pivotButton="0" quotePrefix="0" xfId="0"/>
    <xf borderId="0" fillId="6" fontId="0" numFmtId="0" pivotButton="0" quotePrefix="0" xfId="0"/>
    <xf borderId="0" fillId="6" fontId="5" numFmtId="14" pivotButton="0" quotePrefix="0" xfId="0"/>
    <xf applyAlignment="1" borderId="0" fillId="6" fontId="5" numFmtId="0" pivotButton="0" quotePrefix="0" xfId="0">
      <alignment horizontal="left"/>
    </xf>
    <xf applyAlignment="1" borderId="0" fillId="6" fontId="5" numFmtId="39" pivotButton="0" quotePrefix="0" xfId="0">
      <alignment horizontal="left"/>
    </xf>
    <xf applyAlignment="1" borderId="0" fillId="5" fontId="5" numFmtId="39" pivotButton="0" quotePrefix="0" xfId="0">
      <alignment horizontal="left"/>
    </xf>
    <xf applyAlignment="1" borderId="0" fillId="0" fontId="6" numFmtId="166" pivotButton="0" quotePrefix="0" xfId="0">
      <alignment horizontal="left"/>
    </xf>
    <xf borderId="0" fillId="0" fontId="5" numFmtId="166" pivotButton="0" quotePrefix="0" xfId="0"/>
    <xf borderId="2" fillId="5" fontId="5" numFmtId="167" pivotButton="0" quotePrefix="0" xfId="0"/>
    <xf borderId="2" fillId="5" fontId="6" numFmtId="9" pivotButton="0" quotePrefix="0" xfId="0"/>
    <xf borderId="2" fillId="6" fontId="5" numFmtId="167" pivotButton="0" quotePrefix="0" xfId="0"/>
    <xf applyAlignment="1" borderId="0" fillId="5" fontId="5" numFmtId="0" pivotButton="0" quotePrefix="0" xfId="0">
      <alignment horizontal="center"/>
    </xf>
    <xf applyAlignment="1" borderId="0" fillId="6" fontId="5" numFmtId="0" pivotButton="0" quotePrefix="0" xfId="0">
      <alignment horizontal="center"/>
    </xf>
    <xf borderId="2" fillId="5" fontId="5" numFmtId="168" pivotButton="0" quotePrefix="0" xfId="0"/>
    <xf borderId="2" fillId="5" fontId="5" numFmtId="169" pivotButton="0" quotePrefix="0" xfId="0"/>
    <xf borderId="3" fillId="5" fontId="6" numFmtId="9" pivotButton="0" quotePrefix="0" xfId="0"/>
    <xf borderId="2" fillId="6" fontId="5" numFmtId="169" pivotButton="0" quotePrefix="0" xfId="0"/>
    <xf borderId="2" fillId="6" fontId="5" numFmtId="166" pivotButton="0" quotePrefix="0" xfId="0"/>
    <xf borderId="2" fillId="6" fontId="5" numFmtId="164" pivotButton="0" quotePrefix="0" xfId="0"/>
    <xf borderId="2" fillId="5" fontId="5" numFmtId="164" pivotButton="0" quotePrefix="0" xfId="0"/>
    <xf borderId="2" fillId="5" fontId="5" numFmtId="9" pivotButton="0" quotePrefix="0" xfId="0"/>
    <xf borderId="2" fillId="5" fontId="6" numFmtId="166" pivotButton="0" quotePrefix="0" xfId="0"/>
    <xf borderId="2" fillId="5" fontId="6" numFmtId="0" pivotButton="0" quotePrefix="0" xfId="0"/>
    <xf borderId="2" fillId="6" fontId="6" numFmtId="166" pivotButton="0" quotePrefix="0" xfId="0"/>
    <xf borderId="0" fillId="6" fontId="5" numFmtId="164" pivotButton="0" quotePrefix="0" xfId="0"/>
    <xf borderId="0" fillId="7" fontId="5" numFmtId="164" pivotButton="0" quotePrefix="0" xfId="0"/>
    <xf borderId="0" fillId="6" fontId="5" numFmtId="169" pivotButton="0" quotePrefix="0" xfId="0"/>
    <xf borderId="0" fillId="6" fontId="5" numFmtId="39" pivotButton="0" quotePrefix="0" xfId="0"/>
    <xf borderId="0" fillId="6" fontId="5" numFmtId="170" pivotButton="0" quotePrefix="0" xfId="0"/>
    <xf applyAlignment="1" borderId="0" fillId="7" fontId="5" numFmtId="0" pivotButton="0" quotePrefix="0" xfId="0">
      <alignment horizontal="left" indent="1"/>
    </xf>
    <xf borderId="0" fillId="7" fontId="7" numFmtId="164" pivotButton="0" quotePrefix="0" xfId="0"/>
    <xf applyAlignment="1" borderId="1" fillId="7" fontId="5" numFmtId="0" pivotButton="0" quotePrefix="0" xfId="0">
      <alignment horizontal="left" indent="1"/>
    </xf>
    <xf borderId="1" fillId="7" fontId="7" numFmtId="164" pivotButton="0" quotePrefix="0" xfId="0"/>
    <xf applyAlignment="1" borderId="1" fillId="7" fontId="7" numFmtId="164" pivotButton="0" quotePrefix="0" xfId="0">
      <alignment horizontal="right"/>
    </xf>
    <xf applyAlignment="1" borderId="0" fillId="7" fontId="7" numFmtId="164" pivotButton="0" quotePrefix="0" xfId="0">
      <alignment horizontal="right"/>
    </xf>
    <xf borderId="0" fillId="7" fontId="7" numFmtId="39" pivotButton="0" quotePrefix="0" xfId="0"/>
    <xf borderId="1" fillId="7" fontId="7" numFmtId="39" pivotButton="0" quotePrefix="0" xfId="0"/>
    <xf applyAlignment="1" borderId="1" fillId="7" fontId="7" numFmtId="39" pivotButton="0" quotePrefix="0" xfId="0">
      <alignment horizontal="right"/>
    </xf>
    <xf borderId="0" fillId="7" fontId="5" numFmtId="39" pivotButton="0" quotePrefix="0" xfId="0"/>
    <xf borderId="0" fillId="6" fontId="8" numFmtId="165" pivotButton="0" quotePrefix="0" xfId="0"/>
    <xf applyAlignment="1" borderId="0" fillId="5" fontId="4" numFmtId="0" pivotButton="0" quotePrefix="0" xfId="0">
      <alignment horizontal="center"/>
    </xf>
    <xf applyAlignment="1" borderId="0" fillId="6" fontId="4" numFmtId="0" pivotButton="0" quotePrefix="0" xfId="0">
      <alignment horizontal="center"/>
    </xf>
    <xf borderId="0" fillId="5" fontId="5" numFmtId="164" pivotButton="0" quotePrefix="0" xfId="0"/>
    <xf applyAlignment="1" borderId="0" fillId="6" fontId="5" numFmtId="0" pivotButton="0" quotePrefix="0" xfId="0">
      <alignment horizontal="left" indent="1"/>
    </xf>
    <xf borderId="0" fillId="5" fontId="6" numFmtId="9" pivotButton="0" quotePrefix="0" xfId="0"/>
    <xf applyAlignment="1" borderId="1" fillId="6" fontId="5" numFmtId="0" pivotButton="0" quotePrefix="0" xfId="0">
      <alignment horizontal="left" indent="1"/>
    </xf>
    <xf borderId="1" fillId="6" fontId="5" numFmtId="164" pivotButton="0" quotePrefix="0" xfId="0"/>
    <xf borderId="1" fillId="7" fontId="5" numFmtId="164" pivotButton="0" quotePrefix="0" xfId="0"/>
    <xf borderId="0" fillId="5" fontId="10" numFmtId="0" pivotButton="0" quotePrefix="0" xfId="0"/>
    <xf borderId="0" fillId="6" fontId="11" numFmtId="0" pivotButton="0" quotePrefix="0" xfId="0"/>
    <xf borderId="0" fillId="6" fontId="11" numFmtId="14" pivotButton="0" quotePrefix="0" xfId="0"/>
    <xf applyAlignment="1" borderId="0" fillId="6" fontId="11" numFmtId="0" pivotButton="0" quotePrefix="0" xfId="0">
      <alignment horizontal="left"/>
    </xf>
    <xf applyAlignment="1" borderId="0" fillId="6" fontId="11" numFmtId="39" pivotButton="0" quotePrefix="0" xfId="0">
      <alignment horizontal="left"/>
    </xf>
    <xf applyAlignment="1" borderId="0" fillId="5" fontId="10" numFmtId="39" pivotButton="0" quotePrefix="0" xfId="0">
      <alignment horizontal="left"/>
    </xf>
    <xf borderId="2" fillId="5" fontId="10" numFmtId="167" pivotButton="0" quotePrefix="0" xfId="0"/>
    <xf borderId="2" fillId="5" fontId="10" numFmtId="9" pivotButton="0" quotePrefix="0" xfId="0"/>
    <xf borderId="2" fillId="6" fontId="11" numFmtId="167" pivotButton="0" quotePrefix="0" xfId="0"/>
    <xf applyAlignment="1" borderId="0" fillId="5" fontId="10" numFmtId="0" pivotButton="0" quotePrefix="0" xfId="0">
      <alignment horizontal="center"/>
    </xf>
    <xf applyAlignment="1" borderId="0" fillId="6" fontId="11" numFmtId="0" pivotButton="0" quotePrefix="0" xfId="0">
      <alignment horizontal="center"/>
    </xf>
    <xf borderId="2" fillId="5" fontId="10" numFmtId="168" pivotButton="0" quotePrefix="0" xfId="0"/>
    <xf borderId="2" fillId="5" fontId="10" numFmtId="169" pivotButton="0" quotePrefix="0" xfId="0"/>
    <xf borderId="3" fillId="5" fontId="10" numFmtId="9" pivotButton="0" quotePrefix="0" xfId="0"/>
    <xf borderId="2" fillId="6" fontId="11" numFmtId="169" pivotButton="0" quotePrefix="0" xfId="0"/>
    <xf borderId="2" fillId="6" fontId="11" numFmtId="166" pivotButton="0" quotePrefix="0" xfId="0"/>
    <xf borderId="2" fillId="6" fontId="11" numFmtId="164" pivotButton="0" quotePrefix="0" xfId="0"/>
    <xf borderId="2" fillId="5" fontId="10" numFmtId="164" pivotButton="0" quotePrefix="0" xfId="0"/>
    <xf borderId="2" fillId="5" fontId="10" numFmtId="166" pivotButton="0" quotePrefix="0" xfId="0"/>
    <xf borderId="2" fillId="5" fontId="10" numFmtId="0" pivotButton="0" quotePrefix="0" xfId="0"/>
    <xf borderId="0" fillId="6" fontId="11" numFmtId="164" pivotButton="0" quotePrefix="0" xfId="0"/>
    <xf borderId="0" fillId="7" fontId="12" numFmtId="164" pivotButton="0" quotePrefix="0" xfId="0"/>
    <xf borderId="0" fillId="6" fontId="11" numFmtId="169" pivotButton="0" quotePrefix="0" xfId="0"/>
    <xf borderId="0" fillId="6" fontId="11" numFmtId="39" pivotButton="0" quotePrefix="0" xfId="0"/>
    <xf borderId="0" fillId="6" fontId="11" numFmtId="170" pivotButton="0" quotePrefix="0" xfId="0"/>
    <xf applyAlignment="1" borderId="0" fillId="7" fontId="12" numFmtId="0" pivotButton="0" quotePrefix="0" xfId="0">
      <alignment horizontal="left" indent="1"/>
    </xf>
    <xf applyAlignment="1" borderId="1" fillId="7" fontId="12" numFmtId="0" pivotButton="0" quotePrefix="0" xfId="0">
      <alignment horizontal="left" indent="1"/>
    </xf>
    <xf borderId="1" fillId="7" fontId="12" numFmtId="164" pivotButton="0" quotePrefix="0" xfId="0"/>
    <xf applyAlignment="1" borderId="1" fillId="7" fontId="12" numFmtId="164" pivotButton="0" quotePrefix="0" xfId="0">
      <alignment horizontal="right"/>
    </xf>
    <xf applyAlignment="1" borderId="0" fillId="7" fontId="12" numFmtId="164" pivotButton="0" quotePrefix="0" xfId="0">
      <alignment horizontal="right"/>
    </xf>
    <xf borderId="0" fillId="7" fontId="12" numFmtId="39" pivotButton="0" quotePrefix="0" xfId="0"/>
    <xf borderId="1" fillId="7" fontId="12" numFmtId="39" pivotButton="0" quotePrefix="0" xfId="0"/>
    <xf applyAlignment="1" borderId="1" fillId="7" fontId="12" numFmtId="39" pivotButton="0" quotePrefix="0" xfId="0">
      <alignment horizontal="right"/>
    </xf>
    <xf borderId="0" fillId="6" fontId="11" numFmtId="165" pivotButton="0" quotePrefix="0" xfId="0"/>
    <xf borderId="0" fillId="5" fontId="10" numFmtId="164" pivotButton="0" quotePrefix="0" xfId="0"/>
    <xf applyAlignment="1" borderId="0" fillId="6" fontId="11" numFmtId="0" pivotButton="0" quotePrefix="0" xfId="0">
      <alignment horizontal="left" indent="1"/>
    </xf>
    <xf borderId="0" fillId="5" fontId="10" numFmtId="9" pivotButton="0" quotePrefix="0" xfId="0"/>
    <xf applyAlignment="1" borderId="1" fillId="6" fontId="11" numFmtId="0" pivotButton="0" quotePrefix="0" xfId="0">
      <alignment horizontal="left" indent="1"/>
    </xf>
    <xf borderId="1" fillId="6" fontId="11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05" t="n">
        <v>28</v>
      </c>
      <c r="B1" t="inlineStr">
        <is>
          <t>AwABTAVMT0NBTAFI/////wFQZwAAACVDSVEuQVJSWS5JUV9SRVZFTlVFX0VTVC5DWTIwMjEuLi4uVVNEAQAAAPhhAAACAAAACDg0NC4yNjExAQ4AAAAFAAAAAjExAQAAAAEwAgAAAAk2NTQ2MTUyMTADAAAABjEwMDE4MAQAAAABMgYAAAABMAcAAAADMTYwCAAAAAEwCQAAAAExCgAAAAEwCwAAAAsxMTQ2OTA3MzIzOAwAAAABNw0AAAAJNi8xOC8yMDE5EAAAAAk2LzE3LzIwMTnhH7n7QfPWCLbjuftB89YILUNJUS5BUlJZLklRX0VCSVREQV9FU1QuQ1kyMDIyLjYvMTcvMjAxOS4uLlVTRAEAAAD4YQAAAwAAAAAAyb7UEELz1ggKo9cQQvPWCCNDSVEuUEZFLklRX0NMT1NFUFJJQ0UuNi8xNy8yMDE5LlVTRAEAAADeeQIAAgAAAAU0Mi44OABmP7DzQfPWCJAQVkRT89YIKUNJUS5BUlJZLklRX05JX0VTVC5DWTIwMTkuNi8xNy8yMDE5Li4uVVNEAQAAAPhhAAACAAAACS0xMzQuOTg4MgEOAAAABQAAAAIxMQEAAAABMAIAAAAJMjU4MzgwODk0AwAAAAYxMDAyNTAEAAAAATIGAAAAATAHAAAAAzE2MAgAAAABMAkAAAABMQoAAAABMAsAAAALMTE0ODU3MDIwNzEMAAAAATcNAAAACTYvMTgvMjAxORAAAAAJNi8xNy8yMDE53SGe+0Hz1giuCrr7QfPWCBlDSVEuUEZFLklRX01BUktFVENBUC4uVVNEAQAAAN55AgACAAAADTIzODA2MS4zODkzOTUBBgAAAAUAAAABMQEAAAAKMTk2MTg5Nzc0NwMAAAADMTYwAgAAAAYxMDAw</t>
        </is>
      </c>
      <c r="C1" t="inlineStr">
        <is>
          <t>NTQEAAAAATAHAAAACTYvMTcvMjAxOTkVzPNB89YIuQ/O80Hz1ggkQ0lRLkFSUlkuSVFfQ0xPU0VQUklDRS42LzE3LzIwMTkuVVNEAQAAAPhhAAACAAAABTQ2LjQ0AIFO/CFH89YIkBBWRFPz1ggqQ0lRLkFSUlkuSVFfRVBTX0VTVC5DWTIwMjMuNi8xNy8yMDE5Li4uVVNEAQAAAPhhAAACAAAABTMuMjQ1AQ4AAAAFAAAAAjExAQAAAAcyNTkwOTI1AgAAAAk3MjUzNzU5MDQDAAAABjEwMDI3OAQAAAABMgYAAAABMAcAAAADMTYwCAAAAAEwCQAAAAExCgAAAAEwCwAAAAsxMTQ4NTQwMzc2NwwAAAABNw0AAAAJNi8xOC8yMDE5EAAAAAk2LzE3LzIwMTnJvtQQQvPWCAqj1xBC89YIKUNJUS5QRkUuSVFfRVBTX0VTVC5DWTIwMjAuNi8xNy8yMDE5Li4uVVNEAQAAAN55AgACAAAABzMuMDY0MTUBDgAAAAUAAAACMTEBAAAABzI2Mzg4NDQCAAAACjEwMDAxNjAxMTcDAAAABjEwMDE3MwQAAAABMgYAAAABMAcAAAADMTYwCAAAAAEwCQAAAAExCgAAAAEwCwAAAAsxMTQ4NTU4ODQ2NAwAAAABNw0AAAAJNi8xOC8yMDE5EAAAAAk2LzE3LzIwMTlmP7DzQfPWCJ2EzvNB89YIIENJUS5BUlJZLklRX05JX0VTVC5DWTIwMjIuLi4uVVNEAQAAAPhhAAACAAAACDU2NS45MzI5AQ4AAAAFAAAAAjExAQAAAAEwAgAAAAk3MjUzNzU5MDMDAAAABjEwMDI1MAQAAAABMgYAAAABMAcAAAADMTYwCAAAAAEwCQAAAAExCgAAAAEwCwAAAAsx</t>
        </is>
      </c>
      <c r="D1" t="inlineStr">
        <is>
          <t>MTQ4NTQwMzczMQwAAAABNw0AAAAJNi8xOC8yMDE5EAAAAAk2LzE3LzIwMTnJvtQQQvPWCPdU1xBC89YILENJUS5QRkUuSVFfRUJJVERBX0VTVC5DWTIwMjAuNi8xNy8yMDE5Li4uVVNEAQAAAN55AgACAAAACjIyMzA1LjA4NDYBDgAAAAUAAAACMTEBAAAAATACAAAACjEwMDAxNjAxMTcDAAAABjEwMDE4NwQAAAABMgYAAAABMAcAAAADMTYwCAAAAAEwCQAAAAExCgAAAAEwCwAAAAsxMTQ4NTU4ODI4NAwAAAABNw0AAAAJNi8xOC8yMDE5EAAAAAk2LzE3LzIwMTlmP7DzQfPWCJ2EzvNB89YIIENJUS5BUlJZLklRX05JX0VTVC5DWTIwMjEuLi4uVVNEAQAAAPhhAAACAAAACDMxNy41NzQxAQ4AAAAFAAAAAjExAQAAAAEwAgAAAAk2NTQ2MTUyMTADAAAABjEwMDI1MAQAAAABMgYAAAABMAcAAAADMTYwCAAAAAEwCQAAAAExCgAAAAEwCwAAAAsxMTQ2OTA3MzUwOQwAAAABNw0AAAAJNi8xOC8yMDE5EAAAAAk2LzE3LzIwMTnhH7n7QfPWCLbjuftB89YII0NJUS5QRkUuSVFfRUJJVERBX0VTVC5DWTIwMjAuLi4uVVNEAQAAAN55AgACAAAACjIyMzA1LjA4NDYBDgAAAAUAAAACMTEBAAAAATACAAAACjEwMDAxNjAxMTcDAAAABjEwMDE4NwQAAAABMgYAAAABMAcAAAADMTYwCAAAAAEwCQAAAAExCgAAAAEwCwAAAAsxMTQ4NTU4ODI4NAwAAAABNw0AAAAJNi8xOC8yMDE5EAAAAAk2LzE3LzIwMTk5FczzQfPWCMTozfNB</t>
        </is>
      </c>
      <c r="E1" t="inlineStr">
        <is>
          <t>89YIIUNJUS5BUlJZLklRX0VQU19FU1QuQ1kyMDIyLi4uLlVTRAEAAAD4YQAAAgAAAAYyLjQxNDMBDgAAAAUAAAACMTEBAAAABzI1OTA5MjUCAAAACTcyNTM3NTkwMwMAAAAGMTAwMjc4BAAAAAEyBgAAAAEwBwAAAAMxNjAIAAAAATAJAAAAATEKAAAAATALAAAACzExNDg1NDAzNzQzDAAAAAE3DQAAAAk2LzE4LzIwMTkQAAAACTYvMTcvMjAxOcm+1BBC89YI8XvXEELz1ggeQ0lRLkFSUlkuSVFfVE9UQUxfREVCVC4uLi4uVVNEAQAAAPhhAAACAAAABzEzNC4yNDUBCAAAAAUAAAABMQEAAAAKMTk2MDgzMzMwMgMAAAADMTYwAgAAAAQ0MTczBAAAAAEwBwAAAAk2LzE3LzIwMTkIAAAACTMvMzEvMjAxOQkAAAABMOEfuftB89YIrgq6+0Hz1ggkQ0lRLlBGRS5JUV9SRVZFTlVFX0VTVC5DWTIwMjMuLi4uVVNEAQAAAN55AgACAAAACzYxODc2LjQyODU3AQ4AAAAFAAAAAjExAQAAAAEwAgAAAAoxMDAxNjM4ODM3AwAAAAYxMDAxODAEAAAAATIGAAAAATAHAAAAAzE2MAgAAAABMAkAAAABMQoAAAABMAsAAAALMTE0NzQzMDE2OTMMAAAAATcNAAAACTYvMTgvMjAxORAAAAAJNi8xNy8yMDE5ORXM80Hz1gjE6M3zQfPWCCdDSVEuQVJSWS5JUV9UT1RBTF9ERUJULi42LzE3LzIwMTkuLi5VU0QBAAAA+GEAAAIAAAAHMTM0LjI0NQEIAAAABQAAAAExAQAAAAoxOTYwODMzMzAyAwAAAAMxNjACAAAABDQxNzMEAAAAATAHAAAA</t>
        </is>
      </c>
      <c r="F1" t="inlineStr">
        <is>
          <t>CTYvMTcvMjAxOQgAAAAJMy8zMS8yMDE5CQAAAAEwjPmd+0Hz1giuCrr7QfPWCC1DSVEuUEZFLklRX1JFVkVOVUVfRVNULkNZMjAyMy42LzE3LzIwMTkuLi5VU0QBAAAA3nkCAAIAAAALNjE4NzYuNDI4NTcBDgAAAAUAAAACMTEBAAAAATACAAAACjEwMDE2Mzg4MzcDAAAABjEwMDE4MAQAAAABMgYAAAABMAcAAAADMTYwCAAAAAEwCQAAAAExCgAAAAEwCwAAAAsxMTQ3NDMwMTY5MwwAAAABNw0AAAAJNi8xOC8yMDE5EAAAAAk2LzE3LzIwMTlmP7DzQfPWCJ2EzvNB89YIH0NJUS5QRkUuSVFfTklfRVNULkNZMjAyMy4uLi5VU0QBAAAA3nkCAAIAAAALMjIxNDAuNzY2NjcBDgAAAAUAAAACMTEBAAAAATACAAAACjEwMDE2Mzg4MzcDAAAABjEwMDI1MAQAAAABMgYAAAABMAcAAAADMTYwCAAAAAEwCQAAAAExCgAAAAEwCwAAAAsxMTQ3NDMwMTUyNQwAAAABNw0AAAAJNi8xOC8yMDE5EAAAAAk2LzE3LzIwMTk5FczzQfPWCMTozfNB89YIKENJUS5QRkUuSVFfTklfRVNULkNZMjAyMi42LzE3LzIwMTkuLi5VU0QBAAAA3nkCAAIAAAALMjAxODUuMDgzMzMBDgAAAAUAAAACMTEBAAAAATACAAAACjEwMDE0NDMwOTIDAAAABjEwMDI1MAQAAAABMgYAAAABMAcAAAADMTYwCAAAAAEwCQAAAAExCgAAAAEwCwAAAAsxMTQ3NDMwMTUzMQwAAAABNw0AAAAJNi8xOC8yMDE5EAAAAAk2LzE3LzIwMTlmP7DzQfPWCIWrzvNB89YI</t>
        </is>
      </c>
      <c r="G1" t="inlineStr">
        <is>
          <t>M0NJUS5QRkUuSVFfTUlOT1JJVFlfSU5URVJFU1RfVE9UQUwuLjYvMTcvMjAxOS4uLlVTRAEAAADeeQIAAgAAAAMzNTIBCAAAAAUAAAABMQEAAAAKMTk2MTg5ODg3MgMAAAADMTYwAgAAAAQxMzEyBAAAAAEwBwAAAAk2LzE3LzIwMTkIAAAACTMvMzEvMjAxOQkAAAABMGY/sPNB89YIrTbO80Hz1ggaQ0lRLlBGRS5JUV9DTE9TRVBSSUNFLi5VU0QBAAAA3nkCAAIAAAAFNDIuODgAORXM80Hz1gi5D87zQfPWCChDSVEuUEZFLklRX05JX0VTVC5DWTIwMjEuNi8xNy8yMDE5Li4uVVNEAQAAAN55AgACAAAACzE4Mzc3Ljk5MDM2AQ4AAAAFAAAAAjExAQAAAAEwAgAAAAoxMDAxNDQzMDg3AwAAAAYxMDAyNTAEAAAAATIGAAAAATAHAAAAAzE2MAgAAAABMAkAAAABMQoAAAABMAsAAAALMTE0ODU1ODgyMjQMAAAAATcNAAAACTYvMTgvMjAxORAAAAAJNi8xNy8yMDE5Zj+w80Hz1gidhM7zQfPWCClDSVEuQVJSWS5JUV9OSV9FU1QuQ1kyMDIyLjYvMTcvMjAxOS4uLlVTRAEAAAD4YQAAAgAAAAg1NjUuOTMyOQEOAAAABQAAAAIxMQEAAAABMAIAAAAJNzI1Mzc1OTAzAwAAAAYxMDAyNTAEAAAAATIGAAAAATAHAAAAAzE2MAgAAAABMAkAAAABMQoAAAABMAsAAAALMTE0ODU0MDM3MzEMAAAAATcNAAAACTYvMTgvMjAxORAAAAAJNi8xNy8yMDE5yb7UEELz1ggHy9cQQvPWCClDSVEuUEZFLklRX0VQU19FU1QuQ1kyMDIyLjYv</t>
        </is>
      </c>
      <c r="H1" t="inlineStr">
        <is>
          <t>MTcvMjAxOS4uLlVTRAEAAADeeQIAAgAAAAczLjY0ODU3AQ4AAAAFAAAAAjExAQAAAAcyNjM4ODQ0AgAAAAoxMDAxNDQzMDkyAwAAAAYxMDAxNzMEAAAAATIGAAAAATAHAAAAAzE2MAgAAAABMAkAAAABMQoAAAABMAsAAAALMTE0NzQzMDE3NzEMAAAAATcNAAAACTYvMTgvMjAxORAAAAAJNi8xNy8yMDE5Zj+w80Hz1giFq87zQfPWCClDSVEuUEZFLklRX0VQU19FU1QuQ1kyMDE5LjYvMTcvMjAxOS4uLlVTRAEAAADeeQIAAgAAAAcyLjkxMDA2AQ4AAAAFAAAAAjExAQAAAAcyNjM4ODQ0AgAAAAoxMDAwMTYwMTE2AwAAAAYxMDAxNzMEAAAAATIGAAAAATAHAAAAAzE2MAgAAAABMAkAAAABMQoAAAABMAsAAAALMTE0ODU1ODg0NzAMAAAAATcNAAAACTYvMTgvMjAxORAAAAAJNi8xNy8yMDE5Zj+w80Hz1gioXc7zQfPWCDFDSVEuQVJSWS5JUV9UT1RBTF9PVVRTVEFORElOR19GSUxJTkdfREFURS4uLi4uVVNEAQAAAPhhAAACAAAACjIyMS43NTA3NjMBBAAAAAUAAAABNQEAAAAKMTk2MDgzMzMwMgIAAAAFMjQxNTMGAAAAATDhH7n7QfPWCLbjuftB89YILkNJUS5BUlJZLklRX1JFVkVOVUVfRVNULkNZMjAyMi42LzE3LzIwMTkuLi5VU0QBAAAA+GEAAAIAAAAJMTIwMS43NTE4AQ4AAAAFAAAAAjExAQAAAAEwAgAAAAk3MjUzNzU5MDMDAAAABjEwMDE4MAQAAAABMgYAAAABMAcAAAADMTYwCAAAAAEwCQAAAAExCgAA</t>
        </is>
      </c>
      <c r="I1" t="inlineStr">
        <is>
          <t>AAEwCwAAAAsxMTQ4NTQwMzcyMwwAAAABNw0AAAAJNi8xOC8yMDE5EAAAAAk2LzE3LzIwMTnJvtQQQvPWCAfL1xBC89YIKENJUS5BUlJZLklRX1BSRUZfRVFVSVRZLi42LzE3LzIwMTkuLi5VU0QBAAAA+GEAAAMAAAAAAIz5nftB89YIrgq6+0Hz1gg6Q0lRLkFSUlkuSVFfVE9UQUxfT1VUU1RBTkRJTkdfRklMSU5HX0RBVEUuLjYvMTcvMjAxOS4uLlVTRAEAAAD4YQAAAgAAAAoyMjEuNzUwNzYzAQQAAAAFAAAAATUBAAAACjE5NjA4MzMzMDICAAAABTI0MTUzBgAAAAEwjPmd+0Hz1giiMbr7QfPWCC5DSVEuQVJSWS5JUV9SRVZFTlVFX0VTVC5DWTIwMjMuNi8xNy8yMDE5Li4uVVNEAQAAAPhhAAACAAAACTE1MzUuMDQ5NAEOAAAABQAAAAIxMQEAAAABMAIAAAAJNzI1Mzc1OTA0AwAAAAYxMDAxODAEAAAAATIGAAAAATAHAAAAAzE2MAgAAAABMAkAAAABMQoAAAABMAsAAAALMTE0ODU0MDM3NDcMAAAAATcNAAAACTYvMTgvMjAxORAAAAAJNi8xNy8yMDE5yb7UEELz1ggKo9cQQvPWCC1DSVEuQVJSWS5JUV9FQklUREFfRVNULkNZMjAyMS42LzE3LzIwMTkuLi5VU0QBAAAA+GEAAAMAAAAAAIz5nftB89YIojG6+0Hz1ggqQ0lRLlBGRS5JUV9NSU5PUklUWV9JTlRFUkVTVF9UT1RBTC4uLi4uVVNEAQAAAN55AgACAAAAAzM1MgEIAAAABQAAAAExAQAAAAoxOTYxODk4ODcyAwAAAAMxNjACAAAABDEzMTIEAAAAATAH</t>
        </is>
      </c>
      <c r="J1" t="inlineStr">
        <is>
          <t>AAAACTYvMTcvMjAxOQgAAAAJMy8zMS8yMDE5CQAAAAEwORXM80Hz1gitNs7zQfPWCCtDSVEuQVJSWS5JUV9DQVNIX1NUX0lOVkVTVC4uNi8xNy8yMDE5Li4uVVNEAQAAAPhhAAACAAAABzQyMy4wODgBCAAAAAUAAAABMQEAAAAKMTk2MDgzMzMwMgMAAAADMTYwAgAAAAQxMDAyBAAAAAEwBwAAAAk2LzE3LzIwMTkIAAAACTMvMzEvMjAxOQkAAAABMIz5nftB89YIrgq6+0Hz1ggkQ0lRLkFSUlkuSVFfRUJJVERBX0VTVC5DWTIwMTkuLi4uVVNEAQAAAPhhAAACAAAACC01Ny4xNTQ1AQ4AAAAFAAAAAjExAQAAAAEwAgAAAAkyNTgzODA4OTQDAAAABjEwMDE4NwQAAAABMgYAAAABMAcAAAADMTYwCAAAAAEwCQAAAAExCgAAAAEwCwAAAAsxMTQzNzM4MzYxOQwAAAABNw0AAAAJNi8xOC8yMDE5EAAAAAk2LzE3LzIwMTnhH7n7QfPWCLbjuftB89YIJUNJUS5BUlJZLklRX1JFVkVOVUVfRVNULkNZMjAyMC4uLi5VU0QBAAAA+GEAAAIAAAAHNTE2LjY4OAEOAAAABQAAAAIxMQEAAAABMAIAAAAJMzYyNjY2MzYxAwAAAAYxMDAxODAEAAAAATIGAAAAATAHAAAAAzE2MAgAAAABMAkAAAABMQoAAAABMAsAAAALMTE0ODU1OTgxOTUMAAAAATcNAAAACTYvMTgvMjAxORAAAAAJNi8xNy8yMDE54R+5+0Hz1gi247n7QfPWCBtDSVEuQVJSWS5JUV9DTE9TRVBSSUNFLi5VU0QBAAAA+GEAAAIAAAAFNDYuNDQAjPmd+0Hz1ggTrP0h</t>
        </is>
      </c>
      <c r="K1" t="inlineStr">
        <is>
          <t>R/PWCC1DSVEuQVJSWS5JUV9FQklUREFfRVNULkNZMjAxOS42LzE3LzIwMTkuLi5VU0QBAAAA+GEAAAIAAAAILTU3LjE1NDUBDgAAAAUAAAACMTEBAAAAATACAAAACTI1ODM4MDg5NAMAAAAGMTAwMTg3BAAAAAEyBgAAAAEwBwAAAAMxNjAIAAAAATAJAAAAATEKAAAAATALAAAACzExNDM3MzgzNjE5DAAAAAE3DQAAAAk2LzE4LzIwMTkQAAAACTYvMTcvMjAxOd0hnvtB89YIojG6+0Hz1gghQ0lRLkFSUlkuSVFfRVBTX0VTVC5DWTIwMjEuLi4uVVNEAQAAAPhhAAACAAAABjEuMjc3NwEOAAAABQAAAAIxMQEAAAAHMjU5MDkyNQIAAAAJNjU0NjE1MjEwAwAAAAYxMDAyNzgEAAAAATIGAAAAATAHAAAAAzE2MAgAAAABMAkAAAABMQoAAAABMAsAAAALMTE0NjkwNzM3NzcMAAAAATcNAAAACTYvMTgvMjAxORAAAAAJNi8xNy8yMDE54R+5+0Hz1gi247n7QfPWCBpDSVEuQVJSWS5JUV9NQVJLRVRDQVAuLlVTRAEAAAD4YQAAAgAAAAwxMDI5OC4xMDU0MzQBBgAAAAUAAAABMQEAAAAKMTk2MDgyOTQ0NQMAAAADMTYwAgAAAAYxMDAwNTQEAAAAATAHAAAACTYvMTcvMjAxOeEfuftB89YIrgq6+0Hz1ggtQ0lRLlBGRS5JUV9SRVZFTlVFX0VTVC5DWTIwMjAuNi8xNy8yMDE5Li4uVVNEAQAAAN55AgACAAAACzU0MDk0Ljg3OTAzAQ4AAAAFAAAAAjExAQAAAAEwAgAAAAoxMDAwMTYwMTE3AwAAAAYxMDAxODAEAAAAATIGAAAA</t>
        </is>
      </c>
      <c r="L1" t="inlineStr">
        <is>
          <t>ATAHAAAAAzE2MAgAAAABMAkAAAABMQoAAAABMAsAAAALMTE0ODU1ODg1MTIMAAAAATcNAAAACTYvMTgvMjAxORAAAAAJNi8xNy8yMDE5Zj+w80Hz1gidhM7zQfPWCCNDSVEuQVJSWS5JUV9NQVJLRVRDQVAuNi8xNy8yMDE5LlVTRAEAAAD4YQAAAgAAAAwxMDI5OC4xMDU0MzQBBgAAAAUAAAABMQEAAAAKMTk2MDgyOTQ0NQMAAAADMTYwAgAAAAYxMDAwNTQEAAAAATAHAAAACTYvMTcvMjAxOYz5nftB89YIojG6+0Hz1gg0Q0lRLkFSUlkuSVFfTUlOT1JJVFlfSU5URVJFU1RfVE9UQUwuLjYvMTcvMjAxOS4uLlVTRAEAAAD4YQAAAwAAAAAAjPmd+0Hz1giuCrr7QfPWCCBDSVEuUEZFLklRX0VQU19FU1QuQ1kyMDE5Li4uLlVTRAEAAADeeQIAAgAAAAcyLjkxMDA2AQ4AAAAFAAAAAjExAQAAAAcyNjM4ODQ0AgAAAAoxMDAwMTYwMTE2AwAAAAYxMDAxNzMEAAAAATIGAAAAATAHAAAAAzE2MAgAAAABMAkAAAABMQoAAAABMAsAAAALMTE0ODU1ODg0NzAMAAAAATcNAAAACTYvMTgvMjAxORAAAAAJNi8xNy8yMDE5ORXM80Hz1gi5D87zQfPWCC5DSVEuQVJSWS5JUV9SRVZFTlVFX0VTVC5DWTIwMjEuNi8xNy8yMDE5Li4uVVNEAQAAAPhhAAACAAAACDg0NC4yNjExAQ4AAAAFAAAAAjExAQAAAAEwAgAAAAk2NTQ2MTUyMTADAAAABjEwMDE4MAQAAAABMgYAAAABMAcAAAADMTYwCAAAAAEwCQAAAAExCgAAAAEwCwAAAAsx</t>
        </is>
      </c>
      <c r="M1" t="inlineStr">
        <is>
          <t>MTQ2OTA3MzIzOAwAAAABNw0AAAAJNi8xOC8yMDE5EAAAAAk2LzE3LzIwMTmM+Z37QfPWCKIxuvtB89YIH0NJUS5BUlJZLklRX1BSRUZfRVFVSVRZLi4uLi5VU0QBAAAA+GEAAAMAAAAAAOEfuftB89YIrgq6+0Hz1ggtQ0lRLkFSUlkuSVFfRUJJVERBX0VTVC5DWTIwMjMuNi8xNy8yMDE5Li4uVVNEAQAAAPhhAAADAAAAAADJvtQQQvPWCAqj1xBC89YIKUNJUS5BUlJZLklRX05JX0VTVC5DWTIwMjAuNi8xNy8yMDE5Li4uVVNEAQAAAPhhAAACAAAABzM2Ljk2ODYBDgAAAAUAAAACMTEBAAAAATACAAAACTM2MjY2NjM2MQMAAAAGMTAwMjUwBAAAAAEyBgAAAAEwBwAAAAMxNjAIAAAAATAJAAAAATEKAAAAATALAAAACzExNDg1NzAyMTE5DAAAAAE3DQAAAAk2LzE4LzIwMTkQAAAACTYvMTcvMjAxOYz5nftB89YIojG6+0Hz1gghQ0lRLkFSUlkuSVFfRVBTX0VTVC5DWTIwMjAuLi4uVVNEAQAAAPhhAAACAAAABjAuMDkyMwEOAAAABQAAAAIxMQEAAAAHMjU5MDkyNQIAAAAJMzYyNjY2MzYxAwAAAAYxMDAyNzgEAAAAATIGAAAAATAHAAAAAzE2MAgAAAABMAkAAAABMQoAAAABMAsAAAALMTE0ODU3MDIyMDUMAAAAATcNAAAACTYvMTgvMjAxORAAAAAJNi8xNy8yMDE54R+5+0Hz1gi247n7QfPWCCpDSVEuQVJSWS5JUV9FUFNfRVNULkNZMjAyMC42LzE3LzIwMTkuLi5VU0QBAAAA+GEAAAIAAAAGMC4wOTIzAQ4AAAAF</t>
        </is>
      </c>
      <c r="N1" t="inlineStr">
        <is>
          <t>AAAAAjExAQAAAAcyNTkwOTI1AgAAAAkzNjI2NjYzNjEDAAAABjEwMDI3OAQAAAABMgYAAAABMAcAAAADMTYwCAAAAAEwCQAAAAExCgAAAAEwCwAAAAsxMTQ4NTcwMjIwNQwAAAABNw0AAAAJNi8xOC8yMDE5EAAAAAk2LzE3LzIwMTmM+Z37QfPWCKIxuvtB89YIIENJUS5BUlJZLklRX05JX0VTVC5DWTIwMjAuLi4uVVNEAQAAAPhhAAACAAAABzM2Ljk2ODYBDgAAAAUAAAACMTEBAAAAATACAAAACTM2MjY2NjM2MQMAAAAGMTAwMjUwBAAAAAEyBgAAAAEwBwAAAAMxNjAIAAAAATAJAAAAATEKAAAAATALAAAACzExNDg1NzAyMTE5DAAAAAE3DQAAAAk2LzE4LzIwMTkQAAAACTYvMTcvMjAxOeEfuftB89YItuO5+0Hz1ggsQ0lRLlBGRS5JUV9FQklUREFfRVNULkNZMjAxOS42LzE3LzIwMTkuLi5VU0QBAAAA3nkCAAIAAAALMjE5ODUuMjg3MjgBDgAAAAUAAAACMTEBAAAAATACAAAACjEwMDAxNjAxMTYDAAAABjEwMDE4NwQAAAABMgYAAAABMAcAAAADMTYwCAAAAAEwCQAAAAExCgAAAAEwCwAAAAsxMTQ4NTU4ODMwMgwAAAABNw0AAAAJNi8xOC8yMDE5EAAAAAk2LzE3LzIwMTlmP7DzQfPWCJ2EzvNB89YIJENJUS5BUlJZLklRX0VCSVREQV9FU1QuQ1kyMDIzLi4uLlVTRAEAAAD4YQAAAwAAAAAAyb7UEELz1gj3VNcQQvPWCB5DSVEuUEZFLklRX1BSRUZfRVFVSVRZLi4uLi5VU0QBAAAA3nkCAAIAAAACMTkBCAAA</t>
        </is>
      </c>
      <c r="O1" t="inlineStr">
        <is>
          <t>AAUAAAABMQEAAAAKMTk2MTg5ODg3MgMAAAADMTYwAgAAAAQxMDA1BAAAAAEwBwAAAAk2LzE3LzIwMTkIAAAACTMvMzEvMjAxOQkAAAABMDkVzPNB89YIrTbO80Hz1gglQ0lRLkFSUlkuSVFfUkVWRU5VRV9FU1QuQ1kyMDIzLi4uLlVTRAEAAAD4YQAAAgAAAAkxNTM1LjA0OTQBDgAAAAUAAAACMTEBAAAAATACAAAACTcyNTM3NTkwNAMAAAAGMTAwMTgwBAAAAAEyBgAAAAEwBwAAAAMxNjAIAAAAATAJAAAAATEKAAAAATALAAAACzExNDg1NDAzNzQ3DAAAAAE3DQAAAAk2LzE4LzIwMTkQAAAACTYvMTcvMjAxOcm+1BBC89YI8XvXEELz1ggqQ0lRLkFSUlkuSVFfRVBTX0VTVC5DWTIwMTkuNi8xNy8yMDE5Li4uVVNEAQAAAPhhAAACAAAABy0wLjYzMTIBDgAAAAUAAAACMTEBAAAABzI1OTA5MjUCAAAACTI1ODM4MDg5NAMAAAAGMTAwMjc4BAAAAAEyBgAAAAEwBwAAAAMxNjAIAAAAATAJAAAAATEKAAAAATALAAAACzExNDg1NzAyMDgzDAAAAAE3DQAAAAk2LzE4LzIwMTkQAAAACTYvMTcvMjAxOd0hnvtB89YIojG6+0Hz1ggkQ0lRLlBGRS5JUV9SRVZFTlVFX0VTVC5DWTIwMTkuLi4uVVNEAQAAAN55AgACAAAACzUzNTE4LjUxNzQ0AQ4AAAAFAAAAAjExAQAAAAEwAgAAAAoxMDAwMTYwMTE2AwAAAAYxMDAxODAEAAAAATIGAAAAATAHAAAAAzE2MAgAAAABMAkAAAABMQoAAAABMAsAAAALMTE0ODU1ODg1NDgMAAAA</t>
        </is>
      </c>
      <c r="P1" t="inlineStr">
        <is>
          <t>ATcNAAAACTYvMTgvMjAxORAAAAAJNi8xNy8yMDE5ORXM80Hz1gjE6M3zQfPWCCFDSVEuQVJSWS5JUV9FUFNfRVNULkNZMjAxOS4uLi5VU0QBAAAA+GEAAAIAAAAHLTAuNjMxMgEOAAAABQAAAAIxMQEAAAAHMjU5MDkyNQIAAAAJMjU4MzgwODk0AwAAAAYxMDAyNzgEAAAAATIGAAAAATAHAAAAAzE2MAgAAAABMAkAAAABMQoAAAABMAsAAAALMTE0ODU3MDIwODMMAAAAATcNAAAACTYvMTgvMjAxORAAAAAJNi8xNy8yMDE54R+5+0Hz1gi247n7QfPWCClDSVEuQVJSWS5JUV9OSV9FU1QuQ1kyMDIxLjYvMTcvMjAxOS4uLlVTRAEAAAD4YQAAAgAAAAgzMTcuNTc0MQEOAAAABQAAAAIxMQEAAAABMAIAAAAJNjU0NjE1MjEwAwAAAAYxMDAyNTAEAAAAATIGAAAAATAHAAAAAzE2MAgAAAABMAkAAAABMQoAAAABMAsAAAALMTE0NjkwNzM1MDkMAAAAATcNAAAACTYvMTgvMjAxORAAAAAJNi8xNy8yMDE5jPmd+0Hz1giiMbr7QfPWCB9DSVEuUEZFLklRX05JX0VTVC5DWTIwMTkuLi4uVVNEAQAAAN55AgACAAAACzE2NjI5LjE3NDY1AQ4AAAAFAAAAAjExAQAAAAEwAgAAAAoxMDAwMTYwMTE2AwAAAAYxMDAyNTAEAAAAATIGAAAAATAHAAAAAzE2MAgAAAABMAkAAAABMQoAAAABMAsAAAALMTE0ODU1ODg1NDIMAAAAATcNAAAACTYvMTgvMjAxORAAAAAJNi8xNy8yMDE5ORXM80Hz1gi5D87zQfPWCCFDSVEuUEZFLklRX0NB</t>
        </is>
      </c>
      <c r="Q1" t="inlineStr">
        <is>
          <t>U0hfU1RfSU5WRVNULi4uLi5VU0QBAAAA3nkCAAIAAAAFMTE3MDABCAAAAAUAAAABMQEAAAAKMTk2MTg5ODg3MgMAAAADMTYwAgAAAAQxMDAyBAAAAAEwBwAAAAk2LzE3LzIwMTkIAAAACTMvMzEvMjAxOQkAAAABMDkVzPNB89YIuQ/O80Hz1ggkQ0lRLkFSUlkuSVFfRUJJVERBX0VTVC5DWTIwMjAuLi4uVVNEAQAAAPhhAAACAAAABjI3LjUzNwEOAAAABQAAAAIxMQEAAAABMAIAAAAJMzYyNjY2MzYxAwAAAAYxMDAxODcEAAAAATIGAAAAATAHAAAAAzE2MAgAAAABMAkAAAABMQoAAAABMAsAAAALMTE0MzczODM2MzUMAAAAATcNAAAACTYvMTgvMjAxORAAAAAJNi8xNy8yMDE54R+5+0Hz1giuCrr7QfPWCClDSVEuQVJSWS5JUV9OSV9FU1QuQ1kyMDIzLjYvMTcvMjAxOS4uLlVTRAEAAAD4YQAAAgAAAAc3MDUuMDQ2AQ4AAAAFAAAAAjExAQAAAAEwAgAAAAk3MjUzNzU5MDQDAAAABjEwMDI1MAQAAAABMgYAAAABMAcAAAADMTYwCAAAAAEwCQAAAAExCgAAAAEwCwAAAAsxMTQ4NTQwMzc1NQwAAAABNw0AAAAJNi8xOC8yMDE5EAAAAAk2LzE3LzIwMTnJvtQQQvPWCAqj1xBC89YIH0NJUS5QRkUuSVFfTklfRVNULkNZMjAyMC4uLi5VU0QBAAAA3nkCAAIAAAALMTcxMjYuMzgzNzEBDgAAAAUAAAACMTEBAAAAATACAAAACjEwMDAxNjAxMTcDAAAABjEwMDI1MAQAAAABMgYAAAABMAcAAAADMTYwCAAAAAEwCQAAAAEx</t>
        </is>
      </c>
      <c r="R1" t="inlineStr">
        <is>
          <t>CgAAAAEwCwAAAAsxMTQ4NTU4ODUwMAwAAAABNw0AAAAJNi8xOC8yMDE5EAAAAAk2LzE3LzIwMTk5FczzQfPWCLkPzvNB89YIKENJUS5QRkUuSVFfTklfRVNULkNZMjAyMC42LzE3LzIwMTkuLi5VU0QBAAAA3nkCAAIAAAALMTcxMjYuMzgzNzEBDgAAAAUAAAACMTEBAAAAATACAAAACjEwMDAxNjAxMTcDAAAABjEwMDI1MAQAAAABMgYAAAABMAcAAAADMTYwCAAAAAEwCQAAAAExCgAAAAEwCwAAAAsxMTQ4NTU4ODUwMAwAAAABNw0AAAAJNi8xOC8yMDE5EAAAAAk2LzE3LzIwMTlmP7DzQfPWCKhdzvNB89YIKkNJUS5BUlJZLklRX0VQU19FU1QuQ1kyMDIyLjYvMTcvMjAxOS4uLlVTRAEAAAD4YQAAAgAAAAYyLjQxNDMBDgAAAAUAAAACMTEBAAAABzI1OTA5MjUCAAAACTcyNTM3NTkwMwMAAAAGMTAwMjc4BAAAAAEyBgAAAAEwBwAAAAMxNjAIAAAAATAJAAAAATEKAAAAATALAAAACzExNDg1NDAzNzQzDAAAAAE3DQAAAAk2LzE4LzIwMTkQAAAACTYvMTcvMjAxOcm+1BBC89YICqPXEELz1ggfQ0lRLlBGRS5JUV9OSV9FU1QuQ1kyMDIxLi4uLlVTRAEAAADeeQIAAgAAAAsxODM3Ny45OTAzNgEOAAAABQAAAAIxMQEAAAABMAIAAAAKMTAwMTQ0MzA4NwMAAAAGMTAwMjUwBAAAAAEyBgAAAAEwBwAAAAMxNjAIAAAAATAJAAAAATEKAAAAATALAAAACzExNDg1NTg4MjI0DAAAAAE3DQAAAAk2LzE4LzIwMTkQAAAACTYv</t>
        </is>
      </c>
      <c r="S1" t="inlineStr">
        <is>
          <t>MTcvMjAxOTkVzPNB89YIxOjN80Hz1ggjQ0lRLlBGRS5JUV9FQklUREFfRVNULkNZMjAxOS4uLi5VU0QBAAAA3nkCAAIAAAALMjE5ODUuMjg3MjgBDgAAAAUAAAACMTEBAAAAATACAAAACjEwMDAxNjAxMTYDAAAABjEwMDE4NwQAAAABMgYAAAABMAcAAAADMTYwCAAAAAEwCQAAAAExCgAAAAEwCwAAAAsxMTQ4NTU4ODMwMgwAAAABNw0AAAAJNi8xOC8yMDE5EAAAAAk2LzE3LzIwMTk5FczzQfPWCMTozfNB89YIKkNJUS5BUlJZLklRX0VQU19FU1QuQ1kyMDIxLjYvMTcvMjAxOS4uLlVTRAEAAAD4YQAAAgAAAAYxLjI3NzcBDgAAAAUAAAACMTEBAAAABzI1OTA5MjUCAAAACTY1NDYxNTIxMAMAAAAGMTAwMjc4BAAAAAEyBgAAAAEwBwAAAAMxNjAIAAAAATAJAAAAATEKAAAAATALAAAACzExNDY5MDczNzc3DAAAAAE3DQAAAAk2LzE4LzIwMTkQAAAACTYvMTcvMjAxOYz5nftB89YIojG6+0Hz1ggnQ0lRLlBGRS5JUV9QUkVGX0VRVUlUWS4uNi8xNy8yMDE5Li4uVVNEAQAAAN55AgACAAAAAjE5AQgAAAAFAAAAATEBAAAACjE5NjE4OTg4NzIDAAAAAzE2MAIAAAAEMTAwNQQAAAABMAcAAAAJNi8xNy8yMDE5CAAAAAkzLzMxLzIwMTkJAAAAATBmP7DzQfPWCK02zvNB89YIJENJUS5QRkUuSVFfUkVWRU5VRV9FU1QuQ1kyMDIyLi4uLlVTRAEAAADeeQIAAgAAAAc1ODkxMi41AQ4AAAAFAAAAAjExAQAAAAEwAgAAAAox</t>
        </is>
      </c>
      <c r="T1" t="inlineStr">
        <is>
          <t>MDAxNDQzMDkyAwAAAAYxMDAxODAEAAAAATIGAAAAATAHAAAAAzE2MAgAAAABMAkAAAABMQoAAAABMAsAAAALMTE0NzQzMDE2OTkMAAAAATcNAAAACTYvMTgvMjAxORAAAAAJNi8xNy8yMDE5ORXM80Hz1gi5D87zQfPWCDBDSVEuUEZFLklRX1RPVEFMX09VVFNUQU5ESU5HX0ZJTElOR19EQVRFLi4uLi5VU0QBAAAA3nkCAAIAAAAKNTU1OS45MjkxOQEEAAAABQAAAAE1AQAAAAoxOTYxODk4ODcyAgAAAAUyNDE1MwYAAAABMDkVzPNB89YIuQ/O80Hz1gggQ0lRLkFSUlkuSVFfTklfRVNULkNZMjAxOS4uLi5VU0QBAAAA+GEAAAIAAAAJLTEzNC45ODgyAQ4AAAAFAAAAAjExAQAAAAEwAgAAAAkyNTgzODA4OTQDAAAABjEwMDI1MAQAAAABMgYAAAABMAcAAAADMTYwCAAAAAEwCQAAAAExCgAAAAEwCwAAAAsxMTQ4NTcwMjA3MQwAAAABNw0AAAAJNi8xOC8yMDE5EAAAAAk2LzE3LzIwMTnhH7n7QfPWCK4KuvtB89YII0NJUS5QRkUuSVFfRUJJVERBX0VTVC5DWTIwMjMuLi4uVVNEAQAAAN55AgADAAAAAAA5FczzQfPWCNbBzfNB89YILENJUS5QRkUuSVFfRUJJVERBX0VTVC5DWTIwMjEuNi8xNy8yMDE5Li4uVVNEAQAAAN55AgACAAAACzIzNjAwLjQwODI3AQ4AAAAFAAAAAjExAQAAAAEwAgAAAAoxMDAxNDQzMDg3AwAAAAYxMDAxODcEAAAAATIGAAAAATAHAAAAAzE2MAgAAAABMAkAAAABMQoAAAABMAsAAAALMTE0</t>
        </is>
      </c>
      <c r="U1" t="inlineStr">
        <is>
          <t>ODU1ODgyOTAMAAAAATcNAAAACTYvMTgvMjAxORAAAAAJNi8xNy8yMDE5Zj+w80Hz1giFq87zQfPWCC5DSVEuQVJSWS5JUV9SRVZFTlVFX0VTVC5DWTIwMjAuNi8xNy8yMDE5Li4uVVNEAQAAAPhhAAACAAAABzUxNi42ODgBDgAAAAUAAAACMTEBAAAAATACAAAACTM2MjY2NjM2MQMAAAAGMTAwMTgwBAAAAAEyBgAAAAEwBwAAAAMxNjAIAAAAATAJAAAAATEKAAAAATALAAAACzExNDg1NTk4MTk1DAAAAAE3DQAAAAk2LzE4LzIwMTkQAAAACTYvMTcvMjAxOd0hnvtB89YIojG6+0Hz1gggQ0lRLkFSUlkuSVFfTklfRVNULkNZMjAyMy4uLi5VU0QBAAAA+GEAAAIAAAAHNzA1LjA0NgEOAAAABQAAAAIxMQEAAAABMAIAAAAJNzI1Mzc1OTA0AwAAAAYxMDAyNTAEAAAAATIGAAAAATAHAAAAAzE2MAgAAAABMAkAAAABMQoAAAABMAsAAAALMTE0ODU0MDM3NTUMAAAAATcNAAAACTYvMTgvMjAxORAAAAAJNi8xNy8yMDE5yb7UEELz1gjxe9cQQvPWCCxDSVEuUEZFLklRX0VCSVREQV9FU1QuQ1kyMDIzLjYvMTcvMjAxOS4uLlVTRAEAAADeeQIAAwAAAAAAZj+w80Hz1giFq87zQfPWCCFDSVEuQVJSWS5JUV9FUFNfRVNULkNZMjAyMy4uLi5VU0QBAAAA+GEAAAIAAAAFMy4yNDUBDgAAAAUAAAACMTEBAAAABzI1OTA5MjUCAAAACTcyNTM3NTkwNAMAAAAGMTAwMjc4BAAAAAEyBgAAAAEwBwAAAAMxNjAIAAAAATAJAAAAATEK</t>
        </is>
      </c>
      <c r="V1" t="inlineStr">
        <is>
          <t>AAAAATALAAAACzExNDg1NDAzNzY3DAAAAAE3DQAAAAk2LzE4LzIwMTkQAAAACTYvMTcvMjAxOcm+1BBC89YI8XvXEELz1ggkQ0lRLlBGRS5JUV9SRVZFTlVFX0VTVC5DWTIwMjEuLi4uVVNEAQAAAN55AgACAAAACTU2MzQzLjY0MQEOAAAABQAAAAIxMQEAAAABMAIAAAAKMTAwMTQ0MzA4NwMAAAAGMTAwMTgwBAAAAAEyBgAAAAEwBwAAAAMxNjAIAAAAATAJAAAAATEKAAAAATALAAAACzExNDg1NTg4MzI2DAAAAAE3DQAAAAk2LzE4LzIwMTkQAAAACTYvMTcvMjAxOTkVzPNB89YIxOjN80Hz1ggpQ0lRLlBGRS5JUV9FUFNfRVNULkNZMjAyMy42LzE3LzIwMTkuLi5VU0QBAAAA3nkCAAIAAAAHNC4wNDI4NgEOAAAABQAAAAIxMQEAAAAHMjYzODg0NAIAAAAKMTAwMTYzODgzNwMAAAAGMTAwMTczBAAAAAEyBgAAAAEwBwAAAAMxNjAIAAAAATAJAAAAATEKAAAAATALAAAACzExNDc0MzAxNzY1DAAAAAE3DQAAAAk2LzE4LzIwMTkQAAAACTYvMTcvMjAxOWY/sPNB89YIhavO80Hz1gggQ0lRLlBGRS5JUV9FUFNfRVNULkNZMjAyMS4uLi5VU0QBAAAA3nkCAAIAAAAHMy4zMzIyOQEOAAAABQAAAAIxMQEAAAAHMjYzODg0NAIAAAAKMTAwMTQ0MzA4NwMAAAAGMTAwMTczBAAAAAEyBgAAAAEwBwAAAAMxNjAIAAAAATAJAAAAATEKAAAAATALAAAACzExNDg1NTg4NDQwDAAAAAE3DQAAAAk2LzE4LzIwMTkQAAAACTYvMTcv</t>
        </is>
      </c>
      <c r="W1" t="inlineStr">
        <is>
          <t>MjAxOTkVzPNB89YI1sHN80Hz1ggkQ0lRLkFSUlkuSVFfRUJJVERBX0VTVC5DWTIwMjEuLi4uVVNEAQAAAPhhAAADAAAAAADhH7n7QfPWCLbjuftB89YIJUNJUS5BUlJZLklRX1JFVkVOVUVfRVNULkNZMjAyMi4uLi5VU0QBAAAA+GEAAAIAAAAJMTIwMS43NTE4AQ4AAAAFAAAAAjExAQAAAAEwAgAAAAk3MjUzNzU5MDMDAAAABjEwMDE4MAQAAAABMgYAAAABMAcAAAADMTYwCAAAAAEwCQAAAAExCgAAAAEwCwAAAAsxMTQ4NTQwMzcyMwwAAAABNw0AAAAJNi8xOC8yMDE5EAAAAAk2LzE3LzIwMTnJvtQQQvPWCPdU1xBC89YIKUNJUS5QRkUuSVFfRVBTX0VTVC5DWTIwMjEuNi8xNy8yMDE5Li4uVVNEAQAAAN55AgACAAAABzMuMzMyMjkBDgAAAAUAAAACMTEBAAAABzI2Mzg4NDQCAAAACjEwMDE0NDMwODcDAAAABjEwMDE3MwQAAAABMgYAAAABMAcAAAADMTYwCAAAAAEwCQAAAAExCgAAAAEwCwAAAAsxMTQ4NTU4ODQ0MAwAAAABNw0AAAAJNi8xOC8yMDE5EAAAAAk2LzE3LzIwMTlmP7DzQfPWCIWrzvNB89YIIENJUS5QRkUuSVFfRVBTX0VTVC5DWTIwMjAuLi4uVVNEAQAAAN55AgACAAAABzMuMDY0MTUBDgAAAAUAAAACMTEBAAAABzI2Mzg4NDQCAAAACjEwMDAxNjAxMTcDAAAABjEwMDE3MwQAAAABMgYAAAABMAcAAAADMTYwCAAAAAEwCQAAAAExCgAAAAEwCwAAAAsxMTQ4NTU4ODQ2NAwAAAABNw0AAAAJNi8x</t>
        </is>
      </c>
      <c r="X1" t="inlineStr">
        <is>
          <t>OC8yMDE5EAAAAAk2LzE3LzIwMTk5FczzQfPWCMTozfNB89YIIkNJUS5QRkUuSVFfTUFSS0VUQ0FQLjYvMTcvMjAxOS5VU0QBAAAA3nkCAAIAAAANMjM4MDYxLjM4OTM5NQEGAAAABQAAAAExAQAAAAoxOTYxODk3NzQ3AwAAAAMxNjACAAAABjEwMDA1NAQAAAABMAcAAAAJNi8xNy8yMDE5Zj+w80Hz1gioXc7zQfPWCC5DSVEuQVJSWS5JUV9SRVZFTlVFX0VTVC5DWTIwMTkuNi8xNy8yMDE5Li4uVVNEAQAAAPhhAAACAAAACDI4OS45MjkxAQ4AAAAFAAAAAjExAQAAAAEwAgAAAAkyNTgzODA4OTQDAAAABjEwMDE4MAQAAAABMgYAAAABMAcAAAADMTYwCAAAAAEwCQAAAAExCgAAAAEwCwAAAAsxMTQ3MzQ1MDk1MQwAAAABNw0AAAAJNi8xOC8yMDE5EAAAAAk2LzE3LzIwMTndIZ77QfPWCKIxuvtB89YIK0NJUS5BUlJZLklRX01JTk9SSVRZX0lOVEVSRVNUX1RPVEFMLi4uLi5VU0QBAAAA+GEAAAMAAAAAAOEfuftB89YIrgq6+0Hz1gglQ0lRLkFSUlkuSVFfUkVWRU5VRV9FU1QuQ1kyMDE5Li4uLlVTRAEAAAD4YQAAAgAAAAgyODkuOTI5MQEOAAAABQAAAAIxMQEAAAABMAIAAAAJMjU4MzgwODk0AwAAAAYxMDAxODAEAAAAATIGAAAAATAHAAAAAzE2MAgAAAABMAkAAAABMQoAAAABMAsAAAALMTE0NzM0NTA5NTEMAAAAATcNAAAACTYvMTgvMjAxORAAAAAJNi8xNy8yMDE54R+5+0Hz1gi247n7QfPWCC1DSVEuUEZF</t>
        </is>
      </c>
      <c r="Y1" t="inlineStr">
        <is>
          <t>LklRX1JFVkVOVUVfRVNULkNZMjAyMi42LzE3LzIwMTkuLi5VU0QBAAAA3nkCAAIAAAAHNTg5MTIuNQEOAAAABQAAAAIxMQEAAAABMAIAAAAKMTAwMTQ0MzA5MgMAAAAGMTAwMTgwBAAAAAEyBgAAAAEwBwAAAAMxNjAIAAAAATAJAAAAATEKAAAAATALAAAACzExNDc0MzAxNjk5DAAAAAE3DQAAAAk2LzE4LzIwMTkQAAAACTYvMTcvMjAxOWY/sPNB89YIqF3O80Hz1ggkQ0lRLkFSUlkuSVFfRUJJVERBX0VTVC5DWTIwMjIuLi4uVVNEAQAAAPhhAAADAAAAAADJvtQQQvPWCPF71xBC89YIIkNJUS5BUlJZLklRX0NBU0hfU1RfSU5WRVNULi4uLi5VU0QBAAAA+GEAAAIAAAAHNDIzLjA4OAEIAAAABQAAAAExAQAAAAoxOTYwODMzMzAyAwAAAAMxNjACAAAABDEwMDIEAAAAATAHAAAACTYvMTcvMjAxOQgAAAAJMy8zMS8yMDE5CQAAAAEw4R+5+0Hz1giuCrr7QfPWCC1DSVEuQVJSWS5JUV9FQklUREFfRVNULkNZMjAyMC42LzE3LzIwMTkuLi5VU0QBAAAA+GEAAAIAAAAGMjcuNTM3AQ4AAAAFAAAAAjExAQAAAAEwAgAAAAkzNjI2NjYzNjEDAAAABjEwMDE4NwQAAAABMgYAAAABMAcAAAADMTYwCAAAAAEwCQAAAAExCgAAAAEwCwAAAAsxMTQzNzM4MzYzNQwAAAABNw0AAAAJNi8xOC8yMDE5EAAAAAk2LzE3LzIwMTmM+Z37QfPWCKIxuvtB89YILUNJUS5QRkUuSVFfUkVWRU5VRV9FU1QuQ1kyMDIxLjYvMTcvMjAxOS4u</t>
        </is>
      </c>
      <c r="Z1" t="inlineStr">
        <is>
          <t>LlVTRAEAAADeeQIAAgAAAAk1NjM0My42NDEBDgAAAAUAAAACMTEBAAAAATACAAAACjEwMDE0NDMwODcDAAAABjEwMDE4MAQAAAABMgYAAAABMAcAAAADMTYwCAAAAAEwCQAAAAExCgAAAAEwCwAAAAsxMTQ4NTU4ODMyNgwAAAABNw0AAAAJNi8xOC8yMDE5EAAAAAk2LzE3LzIwMTlmP7DzQfPWCJ2EzvNB89YII0NJUS5QRkUuSVFfRUJJVERBX0VTVC5DWTIwMjIuLi4uVVNEAQAAAN55AgADAAAAAAA5FczzQfPWCNbBzfNB89YIKENJUS5QRkUuSVFfTklfRVNULkNZMjAyMy42LzE3LzIwMTkuLi5VU0QBAAAA3nkCAAIAAAALMjIxNDAuNzY2NjcBDgAAAAUAAAACMTEBAAAAATACAAAACjEwMDE2Mzg4MzcDAAAABjEwMDI1MAQAAAABMgYAAAABMAcAAAADMTYwCAAAAAEwCQAAAAExCgAAAAEwCwAAAAsxMTQ3NDMwMTUyNQwAAAABNw0AAAAJNi8xOC8yMDE5EAAAAAk2LzE3LzIwMTlmP7DzQfPWCJ2EzvNB89YILUNJUS5QRkUuSVFfUkVWRU5VRV9FU1QuQ1kyMDE5LjYvMTcvMjAxOS4uLlVTRAEAAADeeQIAAgAAAAs1MzUxOC41MTc0NAEOAAAABQAAAAIxMQEAAAABMAIAAAAKMTAwMDE2MDExNgMAAAAGMTAwMTgwBAAAAAEyBgAAAAEwBwAAAAMxNjAIAAAAATAJAAAAATEKAAAAATALAAAACzExNDg1NTg4NTQ4DAAAAAE3DQAAAAk2LzE4LzIwMTkQAAAACTYvMTcvMjAxOWY/sPNB89YInYTO80Hz1ggmQ0lRLlBGRS5J</t>
        </is>
      </c>
      <c r="AA1" t="inlineStr">
        <is>
          <t>UV9UT1RBTF9ERUJULi42LzE3LzIwMTkuLi5VU0QBAAAA3nkCAAIAAAAFNDY2MTkBCAAAAAUAAAABMQEAAAAKMTk2MTg5ODg3MgMAAAADMTYwAgAAAAQ0MTczBAAAAAEwBwAAAAk2LzE3LzIwMTkIAAAACTMvMzEvMjAxOQkAAAABMGY/sPNB89YIrTbO80Hz1gg5Q0lRLlBGRS5JUV9UT1RBTF9PVVRTVEFORElOR19GSUxJTkdfREFURS4uNi8xNy8yMDE5Li4uVVNEAQAAAN55AgACAAAACjU1NTkuOTI5MTkBBAAAAAUAAAABNQEAAAAKMTk2MTg5ODg3MgIAAAAFMjQxNTMGAAAAATBmP7DzQfPWCKhdzvNB89YIKkNJUS5QRkUuSVFfQ0FTSF9TVF9JTlZFU1QuLjYvMTcvMjAxOS4uLlVTRAEAAADeeQIAAgAAAAUxMTcwMAEIAAAABQAAAAExAQAAAAoxOTYxODk4ODcyAwAAAAMxNjACAAAABDEwMDIEAAAAATAHAAAACTYvMTcvMjAxOQgAAAAJMy8zMS8yMDE5CQAAAAEwZj+w80Hz1gioXc7zQfPWCCxDSVEuUEZFLklRX0VCSVREQV9FU1QuQ1kyMDIyLjYvMTcvMjAxOS4uLlVTRAEAAADeeQIAAwAAAAAAZj+w80Hz1giFq87zQfPWCB1DSVEuUEZFLklRX1RPVEFMX0RFQlQuLi4uLlVTRAEAAADeeQIAAgAAAAU0NjYxOQEIAAAABQAAAAExAQAAAAoxOTYxODk4ODcyAwAAAAMxNjACAAAABDQxNzMEAAAAATAHAAAACTYvMTcvMjAxOQgAAAAJMy8zMS8yMDE5CQAAAAEwORXM80Hz1gitNs7zQfPWCChDSVEuUEZFLklRX05J</t>
        </is>
      </c>
      <c r="AB1" s="106" t="inlineStr">
        <is>
          <t>X0VTVC5DWTIwMTkuNi8xNy8yMDE5Li4uVVNEAQAAAN55AgACAAAACzE2NjI5LjE3NDY1AQ4AAAAFAAAAAjExAQAAAAEwAgAAAAoxMDAwMTYwMTE2AwAAAAYxMDAyNTAEAAAAATIGAAAAATAHAAAAAzE2MAgAAAABMAkAAAABMQoAAAABMAsAAAALMTE0ODU1ODg1NDIMAAAAATcNAAAACTYvMTgvMjAxORAAAAAJNi8xNy8yMDE5Zj+w80Hz1gioXc7zQfPWCA==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showGridLines="0" tabSelected="1" view="pageBreakPreview" workbookViewId="0" zoomScaleNormal="100" zoomScaleSheetLayoutView="100">
      <selection activeCell="J62" sqref="J62"/>
    </sheetView>
  </sheetViews>
  <sheetFormatPr baseColWidth="8" defaultRowHeight="14.25"/>
  <cols>
    <col customWidth="1" max="1" min="1" style="46" width="3.7109375"/>
    <col customWidth="1" max="2" min="2" style="46" width="22.140625"/>
    <col customWidth="1" max="7" min="3" style="46" width="10.7109375"/>
    <col customWidth="1" max="8" min="8" style="46" width="9.140625"/>
    <col customWidth="1" max="9" min="9" style="46" width="19"/>
    <col customWidth="1" max="14" min="10" style="46" width="10.7109375"/>
    <col customWidth="1" max="16384" min="15" style="46" width="9.140625"/>
  </cols>
  <sheetData>
    <row r="1">
      <c r="B1" s="45" t="inlineStr">
        <is>
          <t>Date:</t>
        </is>
      </c>
      <c r="C1" s="107">
        <f>TODAY()</f>
        <v/>
      </c>
    </row>
    <row r="2"/>
    <row r="3">
      <c r="B3" s="25" t="inlineStr">
        <is>
          <t>Acquirer</t>
        </is>
      </c>
      <c r="C3" s="25" t="n"/>
      <c r="D3" s="25" t="n"/>
      <c r="E3" s="25" t="n"/>
      <c r="F3" s="25" t="n"/>
      <c r="G3" s="25" t="n"/>
      <c r="I3" s="25" t="inlineStr">
        <is>
          <t>Target</t>
        </is>
      </c>
      <c r="J3" s="25" t="n"/>
      <c r="K3" s="25" t="n"/>
      <c r="L3" s="25" t="n"/>
      <c r="M3" s="25" t="n"/>
      <c r="N3" s="25" t="n"/>
    </row>
    <row r="4">
      <c r="B4" s="6" t="inlineStr">
        <is>
          <t>Company Information</t>
        </is>
      </c>
      <c r="C4" s="6" t="n"/>
      <c r="D4" s="6" t="n"/>
      <c r="E4" s="6" t="n"/>
      <c r="F4" s="6" t="n"/>
      <c r="G4" s="6" t="n"/>
      <c r="I4" s="6" t="inlineStr">
        <is>
          <t>Company Information</t>
        </is>
      </c>
      <c r="J4" s="6" t="n"/>
      <c r="K4" s="6" t="n"/>
      <c r="L4" s="6" t="n"/>
      <c r="M4" s="6" t="n"/>
      <c r="N4" s="6" t="n"/>
    </row>
    <row r="5">
      <c r="B5" s="45" t="inlineStr">
        <is>
          <t>Company:</t>
        </is>
      </c>
      <c r="C5" s="26" t="inlineStr">
        <is>
          <t>Pfizer</t>
        </is>
      </c>
      <c r="D5" s="45" t="n"/>
      <c r="E5" s="45" t="n"/>
      <c r="F5" s="45" t="n"/>
      <c r="G5" s="45" t="n"/>
      <c r="I5" s="45" t="inlineStr">
        <is>
          <t>Company:</t>
        </is>
      </c>
      <c r="J5" s="26" t="inlineStr">
        <is>
          <t>Array Biopharma</t>
        </is>
      </c>
      <c r="K5" s="45" t="n"/>
      <c r="L5" s="45" t="n"/>
      <c r="M5" s="45" t="n"/>
      <c r="N5" s="45" t="n"/>
    </row>
    <row r="6">
      <c r="B6" s="45" t="inlineStr">
        <is>
          <t>Ticker:</t>
        </is>
      </c>
      <c r="C6" s="26" t="inlineStr">
        <is>
          <t>PFE</t>
        </is>
      </c>
      <c r="D6" s="45" t="n"/>
      <c r="E6" s="45" t="n"/>
      <c r="F6" s="45" t="n"/>
      <c r="G6" s="45" t="n"/>
      <c r="I6" s="45" t="inlineStr">
        <is>
          <t>Ticker:</t>
        </is>
      </c>
      <c r="J6" s="26" t="inlineStr">
        <is>
          <t>ARRY</t>
        </is>
      </c>
      <c r="K6" s="45" t="n"/>
      <c r="L6" s="45" t="n"/>
      <c r="M6" s="45" t="n"/>
      <c r="N6" s="45" t="n"/>
    </row>
    <row r="7">
      <c r="B7" s="45" t="inlineStr">
        <is>
          <t>Stock Price:</t>
        </is>
      </c>
      <c r="C7" s="108">
        <f>_xll.ciqfunctions.udf.CIQ(C6, "IQ_CLOSEPRICE", C1, "USD")</f>
        <v/>
      </c>
      <c r="D7" s="45" t="n"/>
      <c r="E7" s="45" t="n"/>
      <c r="F7" s="45" t="n"/>
      <c r="G7" s="45" t="n"/>
      <c r="I7" s="45" t="inlineStr">
        <is>
          <t>Stock Price:</t>
        </is>
      </c>
      <c r="J7" s="109">
        <f>_xll.ciqfunctions.udf.CIQ(J6, "IQ_CLOSEPRICE", C1, "USD")</f>
        <v/>
      </c>
      <c r="K7" s="45" t="n"/>
      <c r="L7" s="45" t="inlineStr">
        <is>
          <t>Offer Price:</t>
        </is>
      </c>
      <c r="M7" s="110" t="n">
        <v>48</v>
      </c>
      <c r="N7" s="45" t="n"/>
    </row>
    <row r="8">
      <c r="B8" s="45" t="inlineStr">
        <is>
          <t>Currency:</t>
        </is>
      </c>
      <c r="C8" s="26" t="inlineStr">
        <is>
          <t>USD</t>
        </is>
      </c>
      <c r="D8" s="45" t="n"/>
      <c r="E8" s="45" t="n"/>
      <c r="F8" s="45" t="n"/>
      <c r="G8" s="45" t="n"/>
      <c r="I8" s="45" t="inlineStr">
        <is>
          <t>Currency:</t>
        </is>
      </c>
      <c r="J8" s="26" t="inlineStr">
        <is>
          <t>USD</t>
        </is>
      </c>
      <c r="K8" s="45" t="n"/>
      <c r="L8" s="45" t="n"/>
      <c r="M8" s="45" t="n"/>
      <c r="N8" s="45" t="n"/>
    </row>
    <row r="9">
      <c r="B9" s="45" t="n"/>
      <c r="C9" s="26" t="n"/>
      <c r="D9" s="45" t="n"/>
      <c r="E9" s="45" t="n"/>
      <c r="F9" s="45" t="n"/>
      <c r="G9" s="45" t="n"/>
      <c r="I9" s="45" t="inlineStr">
        <is>
          <t>Currency Conversion:</t>
        </is>
      </c>
      <c r="J9" s="63" t="n"/>
      <c r="K9" s="64" t="n"/>
      <c r="L9" s="45" t="n"/>
      <c r="M9" s="45" t="n"/>
      <c r="N9" s="45" t="n"/>
    </row>
    <row r="10">
      <c r="B10" s="45" t="n"/>
      <c r="C10" s="45" t="n"/>
      <c r="D10" s="45" t="n"/>
      <c r="E10" s="45" t="n"/>
      <c r="F10" s="45" t="n"/>
      <c r="G10" s="45" t="n"/>
      <c r="I10" s="45" t="n"/>
      <c r="J10" s="45" t="n"/>
      <c r="K10" s="45" t="n"/>
      <c r="L10" s="45" t="n"/>
      <c r="M10" s="45" t="n"/>
      <c r="N10" s="45" t="n"/>
    </row>
    <row r="11">
      <c r="B11" s="6" t="inlineStr">
        <is>
          <t>Balance Sheet</t>
        </is>
      </c>
      <c r="C11" s="30" t="inlineStr">
        <is>
          <t>CapIQ</t>
        </is>
      </c>
      <c r="D11" s="30" t="inlineStr">
        <is>
          <t>Input</t>
        </is>
      </c>
      <c r="E11" s="30" t="inlineStr">
        <is>
          <t>Interest</t>
        </is>
      </c>
      <c r="F11" s="6" t="n"/>
      <c r="G11" s="6" t="n"/>
      <c r="I11" s="6" t="inlineStr">
        <is>
          <t>Balance Sheet</t>
        </is>
      </c>
      <c r="J11" s="30" t="inlineStr">
        <is>
          <t>CapIQ</t>
        </is>
      </c>
      <c r="K11" s="30" t="inlineStr">
        <is>
          <t>Input</t>
        </is>
      </c>
      <c r="L11" s="30" t="inlineStr">
        <is>
          <t>Interest</t>
        </is>
      </c>
      <c r="M11" s="6" t="n"/>
      <c r="N11" s="6" t="n"/>
    </row>
    <row r="12">
      <c r="B12" s="45" t="inlineStr">
        <is>
          <t>Market Cap:</t>
        </is>
      </c>
      <c r="C12" s="111" t="n">
        <v>238061.3894</v>
      </c>
      <c r="D12" s="32" t="n"/>
      <c r="E12" s="45" t="n"/>
      <c r="F12" s="45" t="n"/>
      <c r="G12" s="45" t="n"/>
      <c r="I12" s="45" t="inlineStr">
        <is>
          <t>Market Cap:</t>
        </is>
      </c>
      <c r="J12" s="111" t="n">
        <v>6561.6</v>
      </c>
      <c r="K12" s="32" t="n"/>
      <c r="L12" s="45" t="n"/>
      <c r="M12" s="45" t="n"/>
      <c r="N12" s="45" t="n"/>
    </row>
    <row r="13">
      <c r="B13" s="45" t="inlineStr">
        <is>
          <t xml:space="preserve">Total Cash: </t>
        </is>
      </c>
      <c r="C13" s="111" t="n">
        <v>11700</v>
      </c>
      <c r="D13" s="32" t="n"/>
      <c r="E13" s="112" t="n">
        <v>0.01</v>
      </c>
      <c r="F13" s="45" t="n"/>
      <c r="G13" s="45" t="n"/>
      <c r="I13" s="45" t="inlineStr">
        <is>
          <t xml:space="preserve">Total Cash: </t>
        </is>
      </c>
      <c r="J13" s="113">
        <f>423.088+56.008</f>
        <v/>
      </c>
      <c r="K13" s="32" t="n"/>
      <c r="L13" s="112" t="n">
        <v>0.01</v>
      </c>
      <c r="M13" s="45" t="n"/>
      <c r="N13" s="45" t="n"/>
    </row>
    <row r="14">
      <c r="B14" s="45" t="inlineStr">
        <is>
          <t>Debt:</t>
        </is>
      </c>
      <c r="C14" s="111" t="n">
        <v>46619</v>
      </c>
      <c r="D14" s="32" t="n"/>
      <c r="E14" s="55" t="n"/>
      <c r="F14" s="45" t="n"/>
      <c r="G14" s="45" t="n"/>
      <c r="I14" s="45" t="inlineStr">
        <is>
          <t>Debt:</t>
        </is>
      </c>
      <c r="J14" s="111" t="n">
        <v>134.245</v>
      </c>
      <c r="K14" s="32" t="n"/>
      <c r="L14" s="112" t="n">
        <v>0.03</v>
      </c>
      <c r="M14" s="45" t="n"/>
      <c r="N14" s="45" t="n"/>
    </row>
    <row r="15">
      <c r="B15" s="45" t="inlineStr">
        <is>
          <t>Preferred Equity:</t>
        </is>
      </c>
      <c r="C15" s="111" t="n">
        <v>19</v>
      </c>
      <c r="D15" s="32" t="n"/>
      <c r="E15" s="45" t="n"/>
      <c r="F15" s="45" t="n"/>
      <c r="G15" s="45" t="n"/>
      <c r="I15" s="45" t="inlineStr">
        <is>
          <t>Preferred Equity:</t>
        </is>
      </c>
      <c r="J15" s="111" t="n">
        <v>0</v>
      </c>
      <c r="K15" s="32" t="n"/>
      <c r="L15" s="45" t="n"/>
      <c r="M15" s="45" t="n"/>
      <c r="N15" s="45" t="n"/>
    </row>
    <row r="16">
      <c r="B16" s="45" t="inlineStr">
        <is>
          <t>Minority Interest:</t>
        </is>
      </c>
      <c r="C16" s="111" t="n">
        <v>352</v>
      </c>
      <c r="D16" s="32" t="n"/>
      <c r="E16" s="45" t="n"/>
      <c r="F16" s="45" t="n"/>
      <c r="G16" s="45" t="n"/>
      <c r="I16" s="45" t="inlineStr">
        <is>
          <t>Minority Interest:</t>
        </is>
      </c>
      <c r="J16" s="111" t="n">
        <v>0</v>
      </c>
      <c r="K16" s="32" t="n"/>
      <c r="L16" s="45" t="n"/>
      <c r="M16" s="45" t="n"/>
      <c r="N16" s="45" t="n"/>
    </row>
    <row r="17">
      <c r="B17" s="45" t="inlineStr">
        <is>
          <t>Total Enterprise Value:</t>
        </is>
      </c>
      <c r="C17" s="113">
        <f>C12-C13+SUM(C14:C16)</f>
        <v/>
      </c>
      <c r="D17" s="32" t="n"/>
      <c r="E17" s="45" t="n"/>
      <c r="F17" s="45" t="n"/>
      <c r="G17" s="45" t="n"/>
      <c r="I17" s="45" t="inlineStr">
        <is>
          <t>Total Enterprise Value:</t>
        </is>
      </c>
      <c r="J17" s="113">
        <f>J12-J13+SUM(J14:J16)</f>
        <v/>
      </c>
      <c r="K17" s="32" t="n"/>
      <c r="L17" s="45" t="n"/>
      <c r="M17" s="45" t="n"/>
      <c r="N17" s="45" t="n"/>
    </row>
    <row r="18">
      <c r="B18" s="45" t="n"/>
      <c r="C18" s="45" t="n"/>
      <c r="D18" s="45" t="n"/>
      <c r="E18" s="45" t="n"/>
      <c r="F18" s="45" t="n"/>
      <c r="G18" s="45" t="n"/>
      <c r="I18" s="45" t="n"/>
      <c r="J18" s="45" t="n"/>
      <c r="K18" s="45" t="n"/>
      <c r="L18" s="45" t="n"/>
      <c r="M18" s="45" t="n"/>
      <c r="N18" s="45" t="n"/>
    </row>
    <row r="19">
      <c r="B19" s="6" t="inlineStr">
        <is>
          <t>Projected Financials</t>
        </is>
      </c>
      <c r="C19" s="6" t="n"/>
      <c r="D19" s="6" t="n"/>
      <c r="E19" s="6" t="n"/>
      <c r="F19" s="6" t="n"/>
      <c r="G19" s="6" t="n"/>
      <c r="I19" s="6" t="inlineStr">
        <is>
          <t>Projected Financials</t>
        </is>
      </c>
      <c r="J19" s="6" t="n"/>
      <c r="K19" s="6" t="n"/>
      <c r="L19" s="6" t="n"/>
      <c r="M19" s="6" t="n"/>
      <c r="N19" s="6" t="n"/>
    </row>
    <row r="20">
      <c r="B20" s="45" t="n"/>
      <c r="C20" s="114" t="n">
        <v>2019</v>
      </c>
      <c r="D20" s="115">
        <f>1+C20</f>
        <v/>
      </c>
      <c r="E20" s="115">
        <f>1+D20</f>
        <v/>
      </c>
      <c r="F20" s="115">
        <f>1+E20</f>
        <v/>
      </c>
      <c r="G20" s="115">
        <f>1+F20</f>
        <v/>
      </c>
      <c r="I20" s="45" t="n"/>
      <c r="J20" s="114" t="n">
        <v>2019</v>
      </c>
      <c r="K20" s="115">
        <f>1+J20</f>
        <v/>
      </c>
      <c r="L20" s="115">
        <f>1+K20</f>
        <v/>
      </c>
      <c r="M20" s="115">
        <f>1+L20</f>
        <v/>
      </c>
      <c r="N20" s="115">
        <f>1+M20</f>
        <v/>
      </c>
    </row>
    <row r="21">
      <c r="B21" s="45" t="inlineStr">
        <is>
          <t>Revenue</t>
        </is>
      </c>
      <c r="C21" s="111" t="n">
        <v>53518.51744</v>
      </c>
      <c r="D21" s="111" t="n">
        <v>54094.87903</v>
      </c>
      <c r="E21" s="111" t="n">
        <v>56343.641</v>
      </c>
      <c r="F21" s="111" t="n">
        <v>58912.5</v>
      </c>
      <c r="G21" s="111" t="n">
        <v>61876.42857</v>
      </c>
      <c r="I21" s="45" t="inlineStr">
        <is>
          <t>Revenue</t>
        </is>
      </c>
      <c r="J21" s="111" t="n">
        <v>289.9291</v>
      </c>
      <c r="K21" s="111" t="n">
        <v>516.688</v>
      </c>
      <c r="L21" s="111" t="n">
        <v>844.2611000000001</v>
      </c>
      <c r="M21" s="111" t="n">
        <v>1201.7518</v>
      </c>
      <c r="N21" s="111" t="n">
        <v>1535.0494</v>
      </c>
    </row>
    <row r="22">
      <c r="B22" s="45" t="inlineStr">
        <is>
          <t>EBITDA</t>
        </is>
      </c>
      <c r="C22" s="111" t="n">
        <v>21985.28728</v>
      </c>
      <c r="D22" s="111" t="n">
        <v>22305.0846</v>
      </c>
      <c r="E22" s="111" t="n">
        <v>23600.40827</v>
      </c>
      <c r="F22" s="111" t="n">
        <v>0</v>
      </c>
      <c r="G22" s="111" t="n">
        <v>0</v>
      </c>
      <c r="I22" s="45" t="inlineStr">
        <is>
          <t>EBITDA</t>
        </is>
      </c>
      <c r="J22" s="111" t="n">
        <v>-57.1545</v>
      </c>
      <c r="K22" s="111" t="n">
        <v>27.537</v>
      </c>
      <c r="L22" s="111" t="n">
        <v>0</v>
      </c>
      <c r="M22" s="111" t="n">
        <v>0</v>
      </c>
      <c r="N22" s="111" t="n">
        <v>0</v>
      </c>
    </row>
    <row r="23">
      <c r="B23" s="45" t="inlineStr">
        <is>
          <t>Net Income</t>
        </is>
      </c>
      <c r="C23" s="111" t="n">
        <v>16629.17465</v>
      </c>
      <c r="D23" s="111" t="n">
        <v>17126.38371</v>
      </c>
      <c r="E23" s="111" t="n">
        <v>18377.99036</v>
      </c>
      <c r="F23" s="111" t="n">
        <v>20185.08333</v>
      </c>
      <c r="G23" s="111" t="n">
        <v>22140.76667</v>
      </c>
      <c r="I23" s="45" t="inlineStr">
        <is>
          <t>Net Income</t>
        </is>
      </c>
      <c r="J23" s="111" t="n">
        <v>-134.9882</v>
      </c>
      <c r="K23" s="111" t="n">
        <v>36.9686</v>
      </c>
      <c r="L23" s="111" t="n">
        <v>317.5741</v>
      </c>
      <c r="M23" s="111" t="n">
        <v>565.9329</v>
      </c>
      <c r="N23" s="111" t="n">
        <v>705.046</v>
      </c>
    </row>
    <row r="24">
      <c r="B24" s="45" t="inlineStr">
        <is>
          <t>Diluted EPS</t>
        </is>
      </c>
      <c r="C24" s="116" t="n">
        <v>2.91006</v>
      </c>
      <c r="D24" s="116" t="n">
        <v>3.06415</v>
      </c>
      <c r="E24" s="116" t="n">
        <v>3.33229</v>
      </c>
      <c r="F24" s="116" t="n">
        <v>3.64857</v>
      </c>
      <c r="G24" s="116" t="n">
        <v>4.04286</v>
      </c>
      <c r="I24" s="45" t="inlineStr">
        <is>
          <t>Diluted EPS</t>
        </is>
      </c>
      <c r="J24" s="116" t="n">
        <v>-0.6312</v>
      </c>
      <c r="K24" s="116" t="n">
        <v>0.09229999999999999</v>
      </c>
      <c r="L24" s="116" t="n">
        <v>1.2777</v>
      </c>
      <c r="M24" s="116" t="n">
        <v>2.4143</v>
      </c>
      <c r="N24" s="116" t="n">
        <v>3.245</v>
      </c>
    </row>
    <row r="25">
      <c r="B25" s="45" t="n"/>
      <c r="C25" s="45" t="n"/>
      <c r="D25" s="45" t="n"/>
      <c r="E25" s="45" t="n"/>
      <c r="F25" s="45" t="n"/>
      <c r="G25" s="45" t="n"/>
      <c r="I25" s="45" t="n"/>
      <c r="J25" s="45" t="n"/>
      <c r="K25" s="45" t="n"/>
      <c r="L25" s="45" t="n"/>
      <c r="M25" s="45" t="n"/>
      <c r="N25" s="45" t="n"/>
    </row>
    <row r="26">
      <c r="B26" s="45" t="inlineStr">
        <is>
          <t>No. of Diluted Shares:</t>
        </is>
      </c>
      <c r="C26" s="117" t="n">
        <v>5559.92919</v>
      </c>
      <c r="D26" s="117" t="n">
        <v>5559.92919</v>
      </c>
      <c r="E26" s="117" t="n">
        <v>5559.92919</v>
      </c>
      <c r="F26" s="117" t="n">
        <v>5559.92919</v>
      </c>
      <c r="G26" s="117" t="n">
        <v>5559.92919</v>
      </c>
      <c r="I26" s="45" t="inlineStr">
        <is>
          <t>No. of Diluted Shares</t>
        </is>
      </c>
      <c r="J26" s="117" t="n">
        <v>221.75076</v>
      </c>
      <c r="K26" s="117" t="n">
        <v>221.75076</v>
      </c>
      <c r="L26" s="117" t="n">
        <v>221.75076</v>
      </c>
      <c r="M26" s="117" t="n">
        <v>221.75076</v>
      </c>
      <c r="N26" s="117" t="n">
        <v>221.75076</v>
      </c>
    </row>
    <row r="27">
      <c r="B27" s="45" t="inlineStr">
        <is>
          <t>Tax Rate:</t>
        </is>
      </c>
      <c r="C27" s="118" t="n">
        <v>0.21</v>
      </c>
      <c r="D27" s="45" t="n"/>
      <c r="E27" s="45" t="n"/>
      <c r="F27" s="45" t="n"/>
      <c r="G27" s="45" t="n"/>
      <c r="J27" s="45" t="n"/>
      <c r="K27" s="45" t="n"/>
      <c r="L27" s="45" t="n"/>
      <c r="M27" s="45" t="n"/>
      <c r="N27" s="45" t="n"/>
    </row>
    <row r="28">
      <c r="B28" s="45" t="inlineStr">
        <is>
          <t xml:space="preserve">Source: </t>
        </is>
      </c>
      <c r="C28" s="37" t="inlineStr">
        <is>
          <t>CapitalIQ</t>
        </is>
      </c>
      <c r="D28" s="38" t="n"/>
      <c r="E28" s="38" t="n"/>
      <c r="F28" s="38" t="n"/>
      <c r="G28" s="39" t="n"/>
      <c r="I28" s="45" t="inlineStr">
        <is>
          <t xml:space="preserve">Source: </t>
        </is>
      </c>
      <c r="J28" s="37" t="inlineStr">
        <is>
          <t>CapitalIQ</t>
        </is>
      </c>
      <c r="K28" s="38" t="n"/>
      <c r="L28" s="38" t="n"/>
      <c r="M28" s="38" t="n"/>
      <c r="N28" s="39" t="n"/>
    </row>
    <row r="29"/>
    <row r="30">
      <c r="I30" s="6" t="inlineStr">
        <is>
          <t>Fully Diluted Shares Outstanding</t>
        </is>
      </c>
      <c r="J30" s="6" t="n"/>
      <c r="K30" s="6" t="n"/>
      <c r="L30" s="6" t="n"/>
      <c r="M30" s="6" t="n"/>
      <c r="N30" s="6" t="n"/>
    </row>
    <row r="31">
      <c r="B31" s="25" t="inlineStr">
        <is>
          <t>Acquirer</t>
        </is>
      </c>
      <c r="C31" s="25" t="n"/>
      <c r="D31" s="25" t="n"/>
      <c r="E31" s="25" t="n"/>
      <c r="F31" s="25" t="n"/>
      <c r="G31" s="25" t="n"/>
      <c r="I31" s="45" t="inlineStr">
        <is>
          <t>No. Outstanding</t>
        </is>
      </c>
      <c r="J31" s="119">
        <f>J26</f>
        <v/>
      </c>
    </row>
    <row r="32">
      <c r="B32" s="6" t="inlineStr">
        <is>
          <t>Sources</t>
        </is>
      </c>
      <c r="C32" s="6" t="n"/>
      <c r="D32" s="6" t="n"/>
      <c r="E32" s="6" t="n"/>
      <c r="F32" s="6" t="n"/>
      <c r="G32" s="6" t="n"/>
      <c r="I32" s="45" t="inlineStr">
        <is>
          <t>New Shares:</t>
        </is>
      </c>
      <c r="J32" s="120">
        <f>SUM(L36:L41)</f>
        <v/>
      </c>
    </row>
    <row r="33">
      <c r="B33" s="45" t="inlineStr">
        <is>
          <t>Cash:</t>
        </is>
      </c>
      <c r="C33" s="121">
        <f>C38-C34</f>
        <v/>
      </c>
      <c r="I33" s="45" t="inlineStr">
        <is>
          <t>Total Shares:</t>
        </is>
      </c>
      <c r="J33" s="119">
        <f>J31+J32</f>
        <v/>
      </c>
    </row>
    <row r="34">
      <c r="B34" s="45" t="inlineStr">
        <is>
          <t>Debt:</t>
        </is>
      </c>
      <c r="C34" s="122" t="n">
        <v>5000</v>
      </c>
      <c r="D34" s="112" t="n">
        <v>0.1</v>
      </c>
    </row>
    <row r="35">
      <c r="B35" s="45" t="inlineStr">
        <is>
          <t>Equity:</t>
        </is>
      </c>
      <c r="C35" s="122" t="n">
        <v>0</v>
      </c>
      <c r="I35" s="46" t="n"/>
      <c r="J35" s="54" t="inlineStr">
        <is>
          <t>No.</t>
        </is>
      </c>
      <c r="K35" s="54" t="inlineStr">
        <is>
          <t>Ex. Price</t>
        </is>
      </c>
      <c r="L35" s="54" t="inlineStr">
        <is>
          <t>New Shares</t>
        </is>
      </c>
      <c r="M35" s="45" t="n"/>
      <c r="N35" s="46" t="n"/>
    </row>
    <row r="36">
      <c r="C36" s="45" t="n"/>
      <c r="I36" s="45" t="inlineStr">
        <is>
          <t>Tranche 1</t>
        </is>
      </c>
      <c r="J36" s="123" t="n">
        <v>16.293768</v>
      </c>
      <c r="K36" s="124" t="n">
        <v>10.29</v>
      </c>
      <c r="L36" s="120">
        <f>($M$7-K36)*J36/$M$7</f>
        <v/>
      </c>
      <c r="M36" s="45" t="n"/>
      <c r="N36" s="45" t="n"/>
    </row>
    <row r="37">
      <c r="B37" s="6" t="inlineStr">
        <is>
          <t>Uses</t>
        </is>
      </c>
      <c r="C37" s="6" t="n"/>
      <c r="D37" s="6" t="n"/>
      <c r="E37" s="6" t="n"/>
      <c r="F37" s="6" t="n"/>
      <c r="G37" s="6" t="n"/>
      <c r="I37" s="45" t="inlineStr">
        <is>
          <t>Tranche 2</t>
        </is>
      </c>
      <c r="J37" s="123" t="n">
        <v>1.260295</v>
      </c>
      <c r="K37" s="124" t="n">
        <v>0</v>
      </c>
      <c r="L37" s="120">
        <f>($M$7-K37)*J37/$M$7</f>
        <v/>
      </c>
      <c r="M37" s="46" t="n"/>
      <c r="N37" s="46" t="n"/>
    </row>
    <row r="38">
      <c r="B38" s="45" t="inlineStr">
        <is>
          <t>Purchase Price:</t>
        </is>
      </c>
      <c r="C38" s="122" t="n">
        <v>11400</v>
      </c>
      <c r="I38" s="45" t="inlineStr">
        <is>
          <t>Tranche 3</t>
        </is>
      </c>
      <c r="J38" s="120">
        <f>126.1/15.46</f>
        <v/>
      </c>
      <c r="K38" s="124" t="n">
        <v>15.46</v>
      </c>
      <c r="L38" s="120">
        <f>($M$7-K38)*J38/$M$7</f>
        <v/>
      </c>
      <c r="M38" s="46" t="n"/>
      <c r="N38" s="46" t="n"/>
    </row>
    <row r="39">
      <c r="B39" s="45" t="inlineStr">
        <is>
          <t>Debt:</t>
        </is>
      </c>
      <c r="C39" s="113">
        <f>J14</f>
        <v/>
      </c>
      <c r="I39" s="45" t="inlineStr">
        <is>
          <t>Tranche 4</t>
        </is>
      </c>
      <c r="J39" s="48" t="n"/>
      <c r="K39" s="48" t="n"/>
      <c r="L39" s="48" t="n"/>
      <c r="M39" s="46" t="n"/>
      <c r="N39" s="46" t="n"/>
    </row>
    <row r="40">
      <c r="B40" s="45" t="n"/>
      <c r="C40" s="45" t="n"/>
      <c r="I40" s="45" t="inlineStr">
        <is>
          <t>Tranche 5</t>
        </is>
      </c>
      <c r="J40" s="48" t="n"/>
      <c r="K40" s="48" t="n"/>
      <c r="L40" s="48" t="n"/>
      <c r="M40" s="46" t="n"/>
      <c r="N40" s="46" t="n"/>
    </row>
    <row r="41">
      <c r="I41" s="45" t="inlineStr">
        <is>
          <t>Tranche 6</t>
        </is>
      </c>
      <c r="J41" s="48" t="n"/>
      <c r="K41" s="48" t="n"/>
      <c r="L41" s="48" t="n"/>
    </row>
    <row r="42"/>
    <row r="43"/>
    <row r="44"/>
    <row r="45"/>
    <row r="46"/>
    <row r="47"/>
    <row r="48"/>
    <row r="49"/>
    <row r="50">
      <c r="B50" s="25" t="inlineStr">
        <is>
          <t>Combined Company</t>
        </is>
      </c>
      <c r="C50" s="25" t="n"/>
      <c r="D50" s="25" t="n"/>
      <c r="E50" s="25" t="n"/>
      <c r="F50" s="25" t="n"/>
      <c r="G50" s="25" t="n"/>
    </row>
    <row r="51">
      <c r="B51" s="6" t="inlineStr">
        <is>
          <t>Projected Financials</t>
        </is>
      </c>
      <c r="C51" s="6" t="n"/>
      <c r="D51" s="6" t="n"/>
      <c r="E51" s="6" t="n"/>
      <c r="F51" s="6" t="n"/>
      <c r="G51" s="6" t="n"/>
    </row>
    <row r="52">
      <c r="B52" s="45" t="n"/>
      <c r="C52" s="114" t="n">
        <v>2019</v>
      </c>
      <c r="D52" s="115">
        <f>1+C52</f>
        <v/>
      </c>
      <c r="E52" s="115">
        <f>1+D52</f>
        <v/>
      </c>
      <c r="F52" s="115">
        <f>1+E52</f>
        <v/>
      </c>
      <c r="G52" s="115">
        <f>1+F52</f>
        <v/>
      </c>
    </row>
    <row r="53">
      <c r="B53" s="45" t="inlineStr">
        <is>
          <t>Revenue</t>
        </is>
      </c>
      <c r="C53" s="125">
        <f>C21+J21</f>
        <v/>
      </c>
      <c r="D53" s="125">
        <f>D21+K21</f>
        <v/>
      </c>
      <c r="E53" s="125">
        <f>E21+L21</f>
        <v/>
      </c>
      <c r="F53" s="125">
        <f>F21+M21</f>
        <v/>
      </c>
      <c r="G53" s="125">
        <f>G21+N21</f>
        <v/>
      </c>
    </row>
    <row r="54">
      <c r="B54" s="45" t="inlineStr">
        <is>
          <t>EBITDA</t>
        </is>
      </c>
      <c r="C54" s="125">
        <f>C22+J22</f>
        <v/>
      </c>
      <c r="D54" s="125">
        <f>D22+K22</f>
        <v/>
      </c>
      <c r="E54" s="125">
        <f>E22+L22</f>
        <v/>
      </c>
      <c r="F54" s="125">
        <f>F22+M22</f>
        <v/>
      </c>
      <c r="G54" s="125">
        <f>G22+N22</f>
        <v/>
      </c>
    </row>
    <row r="55">
      <c r="B55" s="45" t="inlineStr">
        <is>
          <t>Net Income</t>
        </is>
      </c>
      <c r="C55" s="125">
        <f>C23+J23</f>
        <v/>
      </c>
      <c r="D55" s="125">
        <f>D23+K23</f>
        <v/>
      </c>
      <c r="E55" s="125">
        <f>E23+L23</f>
        <v/>
      </c>
      <c r="F55" s="125">
        <f>F23+M23</f>
        <v/>
      </c>
      <c r="G55" s="125">
        <f>G23+N23</f>
        <v/>
      </c>
    </row>
    <row r="56">
      <c r="B56" s="45" t="inlineStr">
        <is>
          <t>Post-Tax Adjustments</t>
        </is>
      </c>
      <c r="C56" s="125">
        <f>SUM(C57:C58)*(1-$C$27)</f>
        <v/>
      </c>
      <c r="D56" s="125">
        <f>SUM(D57:D58)*(1-$C$27)</f>
        <v/>
      </c>
      <c r="E56" s="125">
        <f>SUM(E57:E58)*(1-$C$27)</f>
        <v/>
      </c>
      <c r="F56" s="125">
        <f>SUM(F57:F58)*(1-$C$27)</f>
        <v/>
      </c>
      <c r="G56" s="125">
        <f>SUM(G57:G58)*(1-$C$27)</f>
        <v/>
      </c>
    </row>
    <row r="57">
      <c r="B57" s="7" t="inlineStr">
        <is>
          <t>Synergies</t>
        </is>
      </c>
      <c r="C57" s="126">
        <f>Synergies!D19</f>
        <v/>
      </c>
      <c r="D57" s="126">
        <f>Synergies!E19</f>
        <v/>
      </c>
      <c r="E57" s="126">
        <f>Synergies!F19</f>
        <v/>
      </c>
      <c r="F57" s="126">
        <f>Synergies!G19</f>
        <v/>
      </c>
      <c r="G57" s="126">
        <f>Synergies!H19</f>
        <v/>
      </c>
    </row>
    <row r="58">
      <c r="B58" s="7" t="inlineStr">
        <is>
          <t>Change in Cash Interest</t>
        </is>
      </c>
      <c r="C58" s="125">
        <f>-L13*J13-C33*E13</f>
        <v/>
      </c>
      <c r="D58" s="125">
        <f>C58*(1+$L$13)</f>
        <v/>
      </c>
      <c r="E58" s="125">
        <f>D58*(1+$H$58)</f>
        <v/>
      </c>
      <c r="F58" s="125">
        <f>E58*(1+$H$58)</f>
        <v/>
      </c>
      <c r="G58" s="125">
        <f>F58*(1+$H$58)</f>
        <v/>
      </c>
      <c r="H58" s="47" t="n"/>
    </row>
    <row r="59">
      <c r="B59" s="7" t="inlineStr">
        <is>
          <t>Change in Debt Interest</t>
        </is>
      </c>
      <c r="C59" s="125">
        <f>+$H$59*J14-$D$34*$C$34</f>
        <v/>
      </c>
      <c r="D59" s="125">
        <f>+$H$59*K14-$D$34*$C$34</f>
        <v/>
      </c>
      <c r="E59" s="125">
        <f>+$H$59*L14-$D$34*$C$34</f>
        <v/>
      </c>
      <c r="F59" s="125">
        <f>+$H$59*M14-$D$34*$C$34</f>
        <v/>
      </c>
      <c r="G59" s="125">
        <f>+$H$59*N14-$D$34*$C$34</f>
        <v/>
      </c>
      <c r="H59" s="47" t="n"/>
    </row>
    <row r="60">
      <c r="B60" s="45" t="inlineStr">
        <is>
          <t>No. of Diluted Shares</t>
        </is>
      </c>
      <c r="C60" s="127">
        <f>C26</f>
        <v/>
      </c>
      <c r="D60" s="127">
        <f>D26</f>
        <v/>
      </c>
      <c r="E60" s="127">
        <f>E26</f>
        <v/>
      </c>
      <c r="F60" s="127">
        <f>F26</f>
        <v/>
      </c>
      <c r="G60" s="127">
        <f>G26</f>
        <v/>
      </c>
    </row>
    <row r="61">
      <c r="B61" s="45" t="inlineStr">
        <is>
          <t>Diluted EPS</t>
        </is>
      </c>
      <c r="C61" s="128">
        <f>(C55+C56)/C60</f>
        <v/>
      </c>
      <c r="D61" s="128">
        <f>(D55+D56)/D60</f>
        <v/>
      </c>
      <c r="E61" s="128">
        <f>(E55+E56)/E60</f>
        <v/>
      </c>
      <c r="F61" s="128">
        <f>(F55+F56)/F60</f>
        <v/>
      </c>
      <c r="G61" s="128">
        <f>(G55+G56)/G60</f>
        <v/>
      </c>
    </row>
    <row r="62">
      <c r="B62" s="45" t="inlineStr">
        <is>
          <t>Accretion / Dilution</t>
        </is>
      </c>
      <c r="C62" s="129">
        <f>C61/C24-1</f>
        <v/>
      </c>
      <c r="D62" s="129">
        <f>D61/D24-1</f>
        <v/>
      </c>
      <c r="E62" s="129">
        <f>E61/E24-1</f>
        <v/>
      </c>
      <c r="F62" s="129">
        <f>F61/F24-1</f>
        <v/>
      </c>
      <c r="G62" s="129">
        <f>G61/G24-1</f>
        <v/>
      </c>
    </row>
  </sheetData>
  <pageMargins bottom="0.75" footer="0.3" header="0.3" left="0.7" right="0.7" top="0.75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showGridLines="0" view="pageBreakPreview" workbookViewId="0" zoomScaleNormal="100" zoomScaleSheetLayoutView="100">
      <selection activeCell="C20" sqref="C20:G20"/>
    </sheetView>
  </sheetViews>
  <sheetFormatPr baseColWidth="8" defaultRowHeight="14.25"/>
  <cols>
    <col customWidth="1" max="1" min="1" style="46" width="9.140625"/>
    <col customWidth="1" max="2" min="2" style="46" width="25.7109375"/>
    <col customWidth="1" max="7" min="3" style="46" width="12.7109375"/>
    <col customWidth="1" max="16384" min="8" style="46" width="9.140625"/>
  </cols>
  <sheetData>
    <row r="1"/>
    <row r="2"/>
    <row r="3">
      <c r="B3" s="1" t="inlineStr">
        <is>
          <t>Combined Company Projected Financials</t>
        </is>
      </c>
      <c r="C3" s="1" t="n"/>
      <c r="D3" s="1" t="n"/>
      <c r="E3" s="1" t="n"/>
      <c r="F3" s="1" t="n"/>
      <c r="G3" s="1" t="n"/>
    </row>
    <row r="4">
      <c r="B4" s="4" t="inlineStr">
        <is>
          <t>($ in millions, except EPS)</t>
        </is>
      </c>
      <c r="C4" s="114" t="n">
        <v>2019</v>
      </c>
      <c r="D4" s="115">
        <f>1+C4</f>
        <v/>
      </c>
      <c r="E4" s="115">
        <f>1+D4</f>
        <v/>
      </c>
      <c r="F4" s="115">
        <f>1+E4</f>
        <v/>
      </c>
      <c r="G4" s="115">
        <f>1+F4</f>
        <v/>
      </c>
    </row>
    <row r="5">
      <c r="B5" s="6" t="inlineStr">
        <is>
          <t>Revenue</t>
        </is>
      </c>
      <c r="C5" s="6" t="n"/>
      <c r="D5" s="6" t="n"/>
      <c r="E5" s="6" t="n"/>
      <c r="F5" s="6" t="n"/>
      <c r="G5" s="6" t="n"/>
    </row>
    <row r="6">
      <c r="B6" s="130">
        <f>'Standalone Inputs'!$C$6</f>
        <v/>
      </c>
      <c r="C6" s="126">
        <f>'Standalone Inputs'!C21</f>
        <v/>
      </c>
      <c r="D6" s="126">
        <f>'Standalone Inputs'!D21</f>
        <v/>
      </c>
      <c r="E6" s="126">
        <f>'Standalone Inputs'!E21</f>
        <v/>
      </c>
      <c r="F6" s="126">
        <f>'Standalone Inputs'!F21</f>
        <v/>
      </c>
      <c r="G6" s="126">
        <f>'Standalone Inputs'!G21</f>
        <v/>
      </c>
    </row>
    <row r="7">
      <c r="B7" s="131">
        <f>'Standalone Inputs'!$J$6</f>
        <v/>
      </c>
      <c r="C7" s="132">
        <f>'Standalone Inputs'!J21</f>
        <v/>
      </c>
      <c r="D7" s="132">
        <f>'Standalone Inputs'!K21</f>
        <v/>
      </c>
      <c r="E7" s="132">
        <f>'Standalone Inputs'!L21</f>
        <v/>
      </c>
      <c r="F7" s="133">
        <f>'Standalone Inputs'!M21</f>
        <v/>
      </c>
      <c r="G7" s="133">
        <f>'Standalone Inputs'!N21</f>
        <v/>
      </c>
    </row>
    <row r="8">
      <c r="B8" s="16" t="inlineStr">
        <is>
          <t>Combined Company</t>
        </is>
      </c>
      <c r="C8" s="125">
        <f>SUM(C6:C7)</f>
        <v/>
      </c>
      <c r="D8" s="125">
        <f>SUM(D6:D7)</f>
        <v/>
      </c>
      <c r="E8" s="125">
        <f>SUM(E6:E7)</f>
        <v/>
      </c>
      <c r="F8" s="125">
        <f>SUM(F6:F7)</f>
        <v/>
      </c>
      <c r="G8" s="125">
        <f>SUM(G6:G7)</f>
        <v/>
      </c>
    </row>
    <row customHeight="1" ht="5.1" r="9">
      <c r="B9" s="45" t="n"/>
      <c r="C9" s="45" t="n"/>
      <c r="D9" s="45" t="n"/>
      <c r="E9" s="45" t="n"/>
      <c r="F9" s="45" t="n"/>
      <c r="G9" s="45" t="n"/>
    </row>
    <row r="10">
      <c r="B10" s="6" t="inlineStr">
        <is>
          <t>EBITDA</t>
        </is>
      </c>
      <c r="C10" s="6" t="n"/>
      <c r="D10" s="6" t="n"/>
      <c r="E10" s="6" t="n"/>
      <c r="F10" s="6" t="n"/>
      <c r="G10" s="6" t="n"/>
    </row>
    <row r="11">
      <c r="B11" s="130">
        <f>'Standalone Inputs'!$C$6</f>
        <v/>
      </c>
      <c r="C11" s="126">
        <f>'Standalone Inputs'!C22</f>
        <v/>
      </c>
      <c r="D11" s="126">
        <f>'Standalone Inputs'!D22</f>
        <v/>
      </c>
      <c r="E11" s="126">
        <f>'Standalone Inputs'!E22</f>
        <v/>
      </c>
      <c r="F11" s="126">
        <f>'Standalone Inputs'!F22</f>
        <v/>
      </c>
      <c r="G11" s="126">
        <f>'Standalone Inputs'!G22</f>
        <v/>
      </c>
    </row>
    <row r="12">
      <c r="B12" s="130">
        <f>'Standalone Inputs'!$J$6</f>
        <v/>
      </c>
      <c r="C12" s="126">
        <f>'Standalone Inputs'!J22</f>
        <v/>
      </c>
      <c r="D12" s="126">
        <f>'Standalone Inputs'!K22</f>
        <v/>
      </c>
      <c r="E12" s="126">
        <f>'Standalone Inputs'!L22</f>
        <v/>
      </c>
      <c r="F12" s="134">
        <f>'Standalone Inputs'!M22</f>
        <v/>
      </c>
      <c r="G12" s="134">
        <f>'Standalone Inputs'!N22</f>
        <v/>
      </c>
    </row>
    <row r="13">
      <c r="B13" s="11" t="inlineStr">
        <is>
          <t>Synergies</t>
        </is>
      </c>
      <c r="C13" s="132">
        <f>Synergies!D19</f>
        <v/>
      </c>
      <c r="D13" s="132">
        <f>Synergies!E19</f>
        <v/>
      </c>
      <c r="E13" s="132">
        <f>Synergies!F19</f>
        <v/>
      </c>
      <c r="F13" s="132">
        <f>Synergies!G19</f>
        <v/>
      </c>
      <c r="G13" s="132">
        <f>Synergies!H19</f>
        <v/>
      </c>
    </row>
    <row r="14">
      <c r="B14" s="16" t="inlineStr">
        <is>
          <t>Combined Company</t>
        </is>
      </c>
      <c r="C14" s="125">
        <f>SUM(C11:C13)</f>
        <v/>
      </c>
      <c r="D14" s="125">
        <f>SUM(D11:D12)</f>
        <v/>
      </c>
      <c r="E14" s="125">
        <f>SUM(E11:E12)</f>
        <v/>
      </c>
      <c r="F14" s="125">
        <f>SUM(F11:F12)</f>
        <v/>
      </c>
      <c r="G14" s="125">
        <f>SUM(G11:G12)</f>
        <v/>
      </c>
    </row>
    <row customHeight="1" ht="5.1" r="15">
      <c r="B15" s="45" t="n"/>
      <c r="C15" s="45" t="n"/>
      <c r="D15" s="45" t="n"/>
      <c r="E15" s="45" t="n"/>
      <c r="F15" s="45" t="n"/>
      <c r="G15" s="45" t="n"/>
    </row>
    <row r="16">
      <c r="B16" s="6" t="inlineStr">
        <is>
          <t>Net Income</t>
        </is>
      </c>
      <c r="C16" s="6" t="n"/>
      <c r="D16" s="6" t="n"/>
      <c r="E16" s="6" t="n"/>
      <c r="F16" s="6" t="n"/>
      <c r="G16" s="6" t="n"/>
    </row>
    <row r="17">
      <c r="B17" s="130">
        <f>'Standalone Inputs'!$C$6</f>
        <v/>
      </c>
      <c r="C17" s="126">
        <f>'Standalone Inputs'!C23</f>
        <v/>
      </c>
      <c r="D17" s="126">
        <f>'Standalone Inputs'!D23</f>
        <v/>
      </c>
      <c r="E17" s="126">
        <f>'Standalone Inputs'!E23</f>
        <v/>
      </c>
      <c r="F17" s="126">
        <f>'Standalone Inputs'!F23</f>
        <v/>
      </c>
      <c r="G17" s="126">
        <f>'Standalone Inputs'!G23</f>
        <v/>
      </c>
    </row>
    <row r="18">
      <c r="B18" s="130">
        <f>'Standalone Inputs'!$J$6</f>
        <v/>
      </c>
      <c r="C18" s="126">
        <f>'Standalone Inputs'!J23</f>
        <v/>
      </c>
      <c r="D18" s="126">
        <f>'Standalone Inputs'!K23</f>
        <v/>
      </c>
      <c r="E18" s="126">
        <f>'Standalone Inputs'!L23</f>
        <v/>
      </c>
      <c r="F18" s="134">
        <f>'Standalone Inputs'!M23</f>
        <v/>
      </c>
      <c r="G18" s="134">
        <f>'Standalone Inputs'!N23</f>
        <v/>
      </c>
    </row>
    <row r="19">
      <c r="B19" s="7" t="inlineStr">
        <is>
          <t>Post-Tax Synergies</t>
        </is>
      </c>
      <c r="C19" s="126">
        <f>Synergies!D25</f>
        <v/>
      </c>
      <c r="D19" s="126">
        <f>Synergies!E25</f>
        <v/>
      </c>
      <c r="E19" s="126">
        <f>Synergies!F25</f>
        <v/>
      </c>
      <c r="F19" s="126">
        <f>Synergies!G25</f>
        <v/>
      </c>
      <c r="G19" s="126">
        <f>Synergies!H25</f>
        <v/>
      </c>
    </row>
    <row r="20">
      <c r="B20" s="11" t="inlineStr">
        <is>
          <t>Post-Tax Change in Interest</t>
        </is>
      </c>
      <c r="C20" s="132">
        <f>'Standalone Inputs'!C58+'Standalone Inputs'!C59</f>
        <v/>
      </c>
      <c r="D20" s="132">
        <f>'Standalone Inputs'!D58+'Standalone Inputs'!D59</f>
        <v/>
      </c>
      <c r="E20" s="132">
        <f>'Standalone Inputs'!E58+'Standalone Inputs'!E59</f>
        <v/>
      </c>
      <c r="F20" s="132">
        <f>'Standalone Inputs'!F58+'Standalone Inputs'!F59</f>
        <v/>
      </c>
      <c r="G20" s="132">
        <f>'Standalone Inputs'!G58+'Standalone Inputs'!G59</f>
        <v/>
      </c>
    </row>
    <row r="21">
      <c r="B21" s="16" t="inlineStr">
        <is>
          <t>Combined Company</t>
        </is>
      </c>
      <c r="C21" s="125">
        <f>SUM(C13:C20)</f>
        <v/>
      </c>
      <c r="D21" s="125">
        <f>SUM(D13:D20)</f>
        <v/>
      </c>
      <c r="E21" s="125">
        <f>SUM(E13:E20)</f>
        <v/>
      </c>
      <c r="F21" s="125">
        <f>SUM(F13:F20)</f>
        <v/>
      </c>
      <c r="G21" s="125">
        <f>SUM(G13:G20)</f>
        <v/>
      </c>
    </row>
    <row customHeight="1" ht="5.1" r="22">
      <c r="B22" s="45" t="n"/>
      <c r="C22" s="45" t="n"/>
      <c r="D22" s="45" t="n"/>
      <c r="E22" s="45" t="n"/>
      <c r="F22" s="45" t="n"/>
      <c r="G22" s="45" t="n"/>
    </row>
    <row r="23">
      <c r="B23" s="6" t="inlineStr">
        <is>
          <t>Diluted EPS</t>
        </is>
      </c>
      <c r="C23" s="6" t="n"/>
      <c r="D23" s="6" t="n"/>
      <c r="E23" s="6" t="n"/>
      <c r="F23" s="6" t="n"/>
      <c r="G23" s="6" t="n"/>
    </row>
    <row r="24">
      <c r="B24" s="130">
        <f>'Standalone Inputs'!$C$6</f>
        <v/>
      </c>
      <c r="C24" s="135">
        <f>'Standalone Inputs'!C24</f>
        <v/>
      </c>
      <c r="D24" s="135">
        <f>'Standalone Inputs'!D24</f>
        <v/>
      </c>
      <c r="E24" s="135">
        <f>'Standalone Inputs'!E24</f>
        <v/>
      </c>
      <c r="F24" s="135">
        <f>'Standalone Inputs'!F24</f>
        <v/>
      </c>
      <c r="G24" s="135">
        <f>'Standalone Inputs'!G24</f>
        <v/>
      </c>
    </row>
    <row r="25">
      <c r="B25" s="131">
        <f>'Standalone Inputs'!$J$6</f>
        <v/>
      </c>
      <c r="C25" s="136">
        <f>'Standalone Inputs'!J24</f>
        <v/>
      </c>
      <c r="D25" s="136">
        <f>'Standalone Inputs'!K24</f>
        <v/>
      </c>
      <c r="E25" s="136">
        <f>'Standalone Inputs'!L24</f>
        <v/>
      </c>
      <c r="F25" s="137">
        <f>'Standalone Inputs'!M24</f>
        <v/>
      </c>
      <c r="G25" s="137">
        <f>'Standalone Inputs'!N24</f>
        <v/>
      </c>
    </row>
    <row r="26">
      <c r="B26" s="16" t="inlineStr">
        <is>
          <t>Combined Company</t>
        </is>
      </c>
      <c r="C26" s="135">
        <f>'Standalone Inputs'!C61</f>
        <v/>
      </c>
      <c r="D26" s="135">
        <f>'Standalone Inputs'!D61</f>
        <v/>
      </c>
      <c r="E26" s="135">
        <f>'Standalone Inputs'!E61</f>
        <v/>
      </c>
      <c r="F26" s="135">
        <f>'Standalone Inputs'!F61</f>
        <v/>
      </c>
      <c r="G26" s="135">
        <f>'Standalone Inputs'!G61</f>
        <v/>
      </c>
    </row>
    <row r="27">
      <c r="B27" s="22" t="inlineStr">
        <is>
          <t>Accretion/Dilution</t>
        </is>
      </c>
      <c r="C27" s="138">
        <f>C26/C24-1</f>
        <v/>
      </c>
      <c r="D27" s="138">
        <f>D26/D24-1</f>
        <v/>
      </c>
      <c r="E27" s="138">
        <f>E26/E24-1</f>
        <v/>
      </c>
      <c r="F27" s="138">
        <f>F26/F24-1</f>
        <v/>
      </c>
      <c r="G27" s="138">
        <f>G26/G24-1</f>
        <v/>
      </c>
    </row>
    <row r="28"/>
    <row r="29">
      <c r="B29" s="45" t="n"/>
      <c r="C29" s="45" t="n"/>
      <c r="D29" s="45" t="n"/>
      <c r="E29" s="45" t="n"/>
      <c r="F29" s="45" t="n"/>
      <c r="G29" s="45" t="n"/>
    </row>
    <row r="30">
      <c r="B30" s="45" t="n"/>
      <c r="C30" s="45" t="n"/>
      <c r="D30" s="45" t="n"/>
      <c r="E30" s="45" t="n"/>
      <c r="F30" s="45" t="n"/>
      <c r="G30" s="45" t="n"/>
    </row>
    <row r="31">
      <c r="B31" s="7" t="n"/>
      <c r="C31" s="45" t="n"/>
      <c r="D31" s="45" t="n"/>
      <c r="E31" s="45" t="n"/>
      <c r="F31" s="45" t="n"/>
      <c r="G31" s="45" t="n"/>
    </row>
  </sheetData>
  <pageMargins bottom="0.75" footer="0.3" header="0.3" left="0.7" right="0.7" top="0.75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showGridLines="0" view="pageBreakPreview" workbookViewId="0" zoomScaleNormal="100" zoomScaleSheetLayoutView="100">
      <selection activeCell="D23" sqref="D23"/>
    </sheetView>
  </sheetViews>
  <sheetFormatPr baseColWidth="8" defaultRowHeight="14.25"/>
  <cols>
    <col customWidth="1" max="1" min="1" style="46" width="9.140625"/>
    <col customWidth="1" max="2" min="2" style="46" width="3.7109375"/>
    <col customWidth="1" max="3" min="3" style="46" width="30.7109375"/>
    <col customWidth="1" max="8" min="4" style="46" width="12.7109375"/>
    <col customWidth="1" max="9" min="9" style="46" width="3.7109375"/>
    <col customWidth="1" max="16384" min="10" style="46" width="9.140625"/>
  </cols>
  <sheetData>
    <row r="1"/>
    <row r="2"/>
    <row r="3">
      <c r="C3" s="1" t="inlineStr">
        <is>
          <t>Synergies</t>
        </is>
      </c>
      <c r="D3" s="2" t="n"/>
      <c r="E3" s="2" t="n"/>
      <c r="F3" s="2" t="n"/>
      <c r="G3" s="2" t="n"/>
      <c r="H3" s="2" t="n"/>
    </row>
    <row r="4">
      <c r="C4" s="4" t="inlineStr">
        <is>
          <t>($ in millions)</t>
        </is>
      </c>
      <c r="D4" s="114" t="n">
        <v>2019</v>
      </c>
      <c r="E4" s="115">
        <f>1+D4</f>
        <v/>
      </c>
      <c r="F4" s="115">
        <f>1+E4</f>
        <v/>
      </c>
      <c r="G4" s="115">
        <f>1+F4</f>
        <v/>
      </c>
      <c r="H4" s="115">
        <f>1+G4</f>
        <v/>
      </c>
    </row>
    <row r="5">
      <c r="C5" s="6" t="inlineStr">
        <is>
          <t>Current Expenses</t>
        </is>
      </c>
      <c r="D5" s="6" t="n"/>
      <c r="E5" s="6" t="n"/>
      <c r="F5" s="6" t="n"/>
      <c r="G5" s="6" t="n"/>
      <c r="H5" s="6" t="n"/>
    </row>
    <row r="6">
      <c r="C6" s="7" t="inlineStr">
        <is>
          <t>General &amp; Administrative</t>
        </is>
      </c>
      <c r="D6" s="139" t="n">
        <v>60000</v>
      </c>
      <c r="E6" s="139" t="n">
        <v>60000</v>
      </c>
      <c r="F6" s="139" t="n">
        <v>60000</v>
      </c>
      <c r="G6" s="139" t="n">
        <v>60000</v>
      </c>
      <c r="H6" s="139" t="n">
        <v>60000</v>
      </c>
    </row>
    <row r="7">
      <c r="C7" s="7" t="inlineStr">
        <is>
          <t>Selling &amp; Marketing</t>
        </is>
      </c>
      <c r="D7" s="139" t="n">
        <v>0</v>
      </c>
      <c r="E7" s="139" t="n">
        <v>0</v>
      </c>
      <c r="F7" s="139" t="n">
        <v>0</v>
      </c>
      <c r="G7" s="139" t="n">
        <v>0</v>
      </c>
      <c r="H7" s="139" t="n">
        <v>0</v>
      </c>
    </row>
    <row r="8">
      <c r="C8" s="7" t="inlineStr">
        <is>
          <t>Research &amp; Development</t>
        </is>
      </c>
      <c r="D8" s="139" t="n">
        <v>190000</v>
      </c>
      <c r="E8" s="125">
        <f>5000+D8</f>
        <v/>
      </c>
      <c r="F8" s="125">
        <f>5000+E8</f>
        <v/>
      </c>
      <c r="G8" s="125">
        <f>5000+F8</f>
        <v/>
      </c>
      <c r="H8" s="125">
        <f>5000+G8</f>
        <v/>
      </c>
    </row>
    <row customHeight="1" ht="5.1" r="9">
      <c r="C9" s="45" t="n"/>
      <c r="D9" s="45" t="n"/>
      <c r="E9" s="45" t="n"/>
      <c r="F9" s="45" t="n"/>
      <c r="G9" s="45" t="n"/>
      <c r="H9" s="45" t="n"/>
    </row>
    <row r="10">
      <c r="C10" s="6" t="inlineStr">
        <is>
          <t>% Reduction</t>
        </is>
      </c>
      <c r="D10" s="6" t="n"/>
      <c r="E10" s="6" t="n"/>
      <c r="F10" s="6" t="n"/>
      <c r="G10" s="6" t="n"/>
      <c r="H10" s="6" t="n"/>
    </row>
    <row r="11">
      <c r="C11" s="140">
        <f>$C6</f>
        <v/>
      </c>
      <c r="D11" s="141" t="n">
        <v>0.05</v>
      </c>
      <c r="E11" s="141" t="n">
        <v>0.05</v>
      </c>
      <c r="F11" s="141" t="n">
        <v>0.05</v>
      </c>
      <c r="G11" s="141" t="n">
        <v>0.05</v>
      </c>
      <c r="H11" s="141" t="n">
        <v>0.05</v>
      </c>
    </row>
    <row r="12">
      <c r="C12" s="140">
        <f>$C7</f>
        <v/>
      </c>
      <c r="D12" s="141" t="n">
        <v>0.05</v>
      </c>
      <c r="E12" s="141" t="n">
        <v>0.05</v>
      </c>
      <c r="F12" s="141" t="n">
        <v>0.05</v>
      </c>
      <c r="G12" s="141" t="n">
        <v>0.05</v>
      </c>
      <c r="H12" s="141" t="n">
        <v>0.05</v>
      </c>
    </row>
    <row r="13">
      <c r="C13" s="140">
        <f>$C8</f>
        <v/>
      </c>
      <c r="D13" s="141" t="n">
        <v>0.05</v>
      </c>
      <c r="E13" s="141" t="n">
        <v>0.05</v>
      </c>
      <c r="F13" s="141" t="n">
        <v>0.05</v>
      </c>
      <c r="G13" s="141" t="n">
        <v>0.05</v>
      </c>
      <c r="H13" s="141" t="n">
        <v>0.05</v>
      </c>
    </row>
    <row customHeight="1" ht="5.1" r="14">
      <c r="C14" s="45" t="n"/>
      <c r="D14" s="45" t="n"/>
      <c r="E14" s="45" t="n"/>
      <c r="F14" s="45" t="n"/>
      <c r="G14" s="45" t="n"/>
      <c r="H14" s="45" t="n"/>
    </row>
    <row r="15">
      <c r="C15" s="6" t="inlineStr">
        <is>
          <t>Synergies Gained</t>
        </is>
      </c>
      <c r="D15" s="6" t="n"/>
      <c r="E15" s="6" t="n"/>
      <c r="F15" s="6" t="n"/>
      <c r="G15" s="6" t="n"/>
      <c r="H15" s="6" t="n"/>
    </row>
    <row r="16">
      <c r="C16" s="140">
        <f>$C6</f>
        <v/>
      </c>
      <c r="D16" s="125">
        <f>D6*D11</f>
        <v/>
      </c>
      <c r="E16" s="125">
        <f>E6*E11</f>
        <v/>
      </c>
      <c r="F16" s="125">
        <f>F6*F11</f>
        <v/>
      </c>
      <c r="G16" s="125">
        <f>G6*G11</f>
        <v/>
      </c>
      <c r="H16" s="125">
        <f>H6*H11</f>
        <v/>
      </c>
    </row>
    <row r="17">
      <c r="C17" s="140">
        <f>$C7</f>
        <v/>
      </c>
      <c r="D17" s="125">
        <f>D7*D12</f>
        <v/>
      </c>
      <c r="E17" s="125">
        <f>E7*E12</f>
        <v/>
      </c>
      <c r="F17" s="125">
        <f>F7*F12</f>
        <v/>
      </c>
      <c r="G17" s="125">
        <f>G7*G12</f>
        <v/>
      </c>
      <c r="H17" s="125">
        <f>H7*H12</f>
        <v/>
      </c>
    </row>
    <row r="18">
      <c r="C18" s="142">
        <f>$C8</f>
        <v/>
      </c>
      <c r="D18" s="143">
        <f>D8*D13</f>
        <v/>
      </c>
      <c r="E18" s="143">
        <f>E8*E13</f>
        <v/>
      </c>
      <c r="F18" s="143">
        <f>F8*F13</f>
        <v/>
      </c>
      <c r="G18" s="143">
        <f>G8*G13</f>
        <v/>
      </c>
      <c r="H18" s="143">
        <f>H8*H13</f>
        <v/>
      </c>
    </row>
    <row r="19">
      <c r="C19" s="45" t="inlineStr">
        <is>
          <t>Total Synergies</t>
        </is>
      </c>
      <c r="D19" s="125">
        <f>SUM(D16:D18)</f>
        <v/>
      </c>
      <c r="E19" s="125">
        <f>SUM(E16:E18)</f>
        <v/>
      </c>
      <c r="F19" s="125">
        <f>SUM(F16:F18)</f>
        <v/>
      </c>
      <c r="G19" s="125">
        <f>SUM(G16:G18)</f>
        <v/>
      </c>
      <c r="H19" s="125">
        <f>SUM(H16:H18)</f>
        <v/>
      </c>
    </row>
    <row customHeight="1" ht="5.1" r="20">
      <c r="C20" s="45" t="n"/>
      <c r="D20" s="45" t="n"/>
      <c r="E20" s="45" t="n"/>
      <c r="F20" s="45" t="n"/>
      <c r="G20" s="45" t="n"/>
      <c r="H20" s="45" t="n"/>
    </row>
    <row r="21">
      <c r="C21" s="6" t="inlineStr">
        <is>
          <t>Post-Tax Synergies</t>
        </is>
      </c>
      <c r="D21" s="6" t="n"/>
      <c r="E21" s="6" t="n"/>
      <c r="F21" s="6" t="n"/>
      <c r="G21" s="6" t="n"/>
      <c r="H21" s="6" t="n"/>
    </row>
    <row r="22">
      <c r="C22" s="140">
        <f>$C6</f>
        <v/>
      </c>
      <c r="D22" s="126">
        <f>D16*(1-'Standalone Inputs'!$C$27)</f>
        <v/>
      </c>
      <c r="E22" s="126">
        <f>E16*(1-'Standalone Inputs'!$C$27)</f>
        <v/>
      </c>
      <c r="F22" s="126">
        <f>F16*(1-'Standalone Inputs'!$C$27)</f>
        <v/>
      </c>
      <c r="G22" s="126">
        <f>G16*(1-'Standalone Inputs'!$C$27)</f>
        <v/>
      </c>
      <c r="H22" s="126">
        <f>H16*(1-'Standalone Inputs'!$C$27)</f>
        <v/>
      </c>
    </row>
    <row r="23">
      <c r="C23" s="140">
        <f>$C7</f>
        <v/>
      </c>
      <c r="D23" s="126">
        <f>D17*(1-'Standalone Inputs'!$C$27)</f>
        <v/>
      </c>
      <c r="E23" s="126">
        <f>E17*(1-'Standalone Inputs'!$C$27)</f>
        <v/>
      </c>
      <c r="F23" s="126">
        <f>F17*(1-'Standalone Inputs'!$C$27)</f>
        <v/>
      </c>
      <c r="G23" s="126">
        <f>G17*(1-'Standalone Inputs'!$C$27)</f>
        <v/>
      </c>
      <c r="H23" s="126">
        <f>H17*(1-'Standalone Inputs'!$C$27)</f>
        <v/>
      </c>
    </row>
    <row r="24">
      <c r="C24" s="142">
        <f>$C8</f>
        <v/>
      </c>
      <c r="D24" s="132">
        <f>D18*(1-'Standalone Inputs'!$C$27)</f>
        <v/>
      </c>
      <c r="E24" s="132">
        <f>E18*(1-'Standalone Inputs'!$C$27)</f>
        <v/>
      </c>
      <c r="F24" s="132">
        <f>F18*(1-'Standalone Inputs'!$C$27)</f>
        <v/>
      </c>
      <c r="G24" s="132">
        <f>G18*(1-'Standalone Inputs'!$C$27)</f>
        <v/>
      </c>
      <c r="H24" s="132">
        <f>H18*(1-'Standalone Inputs'!$C$27)</f>
        <v/>
      </c>
    </row>
    <row r="25">
      <c r="C25" s="45" t="inlineStr">
        <is>
          <t>Total Post-Tax Synergies</t>
        </is>
      </c>
      <c r="D25" s="125">
        <f>SUM(D22:D24)</f>
        <v/>
      </c>
      <c r="E25" s="125">
        <f>SUM(E22:E24)</f>
        <v/>
      </c>
      <c r="F25" s="125">
        <f>SUM(F22:F24)</f>
        <v/>
      </c>
      <c r="G25" s="125">
        <f>SUM(G22:G24)</f>
        <v/>
      </c>
      <c r="H25" s="125">
        <f>SUM(H22:H24)</f>
        <v/>
      </c>
    </row>
  </sheetData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Gwen Melnyk</dc:creator>
  <dcterms:created xsi:type="dcterms:W3CDTF">2019-06-11T18:19:53Z</dcterms:created>
  <dcterms:modified xsi:type="dcterms:W3CDTF">2019-06-17T22:49:30Z</dcterms:modified>
  <cp:lastModifiedBy>Gwen Melnyk</cp:lastModifiedBy>
</cp:coreProperties>
</file>