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MV\Repositorios\IoT-EnergyHarvesting\Solar\ATMega328P\Documents\Calculations\"/>
    </mc:Choice>
  </mc:AlternateContent>
  <bookViews>
    <workbookView xWindow="0" yWindow="0" windowWidth="28800" windowHeight="11610"/>
  </bookViews>
  <sheets>
    <sheet name="Pow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H4" i="1"/>
  <c r="F4" i="1"/>
  <c r="G4" i="1"/>
  <c r="R3" i="1" l="1"/>
  <c r="F3" i="1"/>
  <c r="G3" i="1"/>
  <c r="H3" i="1" s="1"/>
  <c r="O2" i="1" l="1"/>
  <c r="P2" i="1" s="1"/>
  <c r="S2" i="1"/>
  <c r="S3" i="1"/>
  <c r="R4" i="1"/>
  <c r="S4" i="1" s="1"/>
  <c r="R5" i="1" l="1"/>
  <c r="S5" i="1" s="1"/>
  <c r="R6" i="1" l="1"/>
  <c r="S6" i="1" s="1"/>
  <c r="R7" i="1" l="1"/>
  <c r="S7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  <c r="R19" i="1" l="1"/>
  <c r="S19" i="1" s="1"/>
  <c r="R20" i="1" l="1"/>
  <c r="S20" i="1" s="1"/>
  <c r="R21" i="1" l="1"/>
  <c r="S21" i="1" s="1"/>
  <c r="R22" i="1" l="1"/>
  <c r="S22" i="1" s="1"/>
  <c r="R23" i="1" l="1"/>
  <c r="S23" i="1" s="1"/>
  <c r="R24" i="1" l="1"/>
  <c r="S24" i="1" s="1"/>
  <c r="R25" i="1" l="1"/>
  <c r="S25" i="1" s="1"/>
  <c r="R26" i="1" l="1"/>
  <c r="S26" i="1" s="1"/>
  <c r="R27" i="1" l="1"/>
  <c r="S27" i="1" s="1"/>
  <c r="R28" i="1" l="1"/>
  <c r="S28" i="1" s="1"/>
  <c r="R29" i="1" l="1"/>
  <c r="S29" i="1" s="1"/>
  <c r="R30" i="1" l="1"/>
  <c r="S30" i="1" s="1"/>
  <c r="R31" i="1" l="1"/>
  <c r="S31" i="1" s="1"/>
</calcChain>
</file>

<file path=xl/sharedStrings.xml><?xml version="1.0" encoding="utf-8"?>
<sst xmlns="http://schemas.openxmlformats.org/spreadsheetml/2006/main" count="25" uniqueCount="25">
  <si>
    <t>Capacitance (F)</t>
  </si>
  <si>
    <t>t</t>
  </si>
  <si>
    <t>Name</t>
  </si>
  <si>
    <t>Description</t>
  </si>
  <si>
    <t>Transceiver 915 MHz</t>
  </si>
  <si>
    <t>Min. Voltage (V)</t>
  </si>
  <si>
    <t>Min. Current Consumption (A)</t>
  </si>
  <si>
    <t>Max. Voltage (V)</t>
  </si>
  <si>
    <t>ATM328</t>
  </si>
  <si>
    <t>Microcontroller</t>
  </si>
  <si>
    <t>Max. Current Consumption (A)</t>
  </si>
  <si>
    <t>Vin</t>
  </si>
  <si>
    <t>Vend</t>
  </si>
  <si>
    <t>Iload</t>
  </si>
  <si>
    <t>Rload</t>
  </si>
  <si>
    <t>V(t)</t>
  </si>
  <si>
    <t>fa</t>
  </si>
  <si>
    <t>Max. Current Consumption (mA)</t>
  </si>
  <si>
    <t>RFM22-20dBm</t>
  </si>
  <si>
    <t>Comments</t>
  </si>
  <si>
    <t>+13dBm</t>
  </si>
  <si>
    <t>Nom. Voltage (V)</t>
  </si>
  <si>
    <t>TMP20</t>
  </si>
  <si>
    <t>Temperature sensor</t>
  </si>
  <si>
    <t>Min. 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</si>
</sst>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quotePrefix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="85" zoomScaleNormal="85" workbookViewId="0">
      <selection activeCell="F8" sqref="F8:G17"/>
    </sheetView>
  </sheetViews>
  <sheetFormatPr baseColWidth="10" defaultRowHeight="15" x14ac:dyDescent="0.25"/>
  <cols>
    <col min="1" max="1" width="13.5703125" bestFit="1" customWidth="1"/>
    <col min="2" max="2" width="19" bestFit="1" customWidth="1"/>
    <col min="3" max="3" width="15.42578125" bestFit="1" customWidth="1"/>
    <col min="4" max="4" width="16.5703125" bestFit="1" customWidth="1"/>
    <col min="5" max="5" width="15.7109375" bestFit="1" customWidth="1"/>
    <col min="6" max="6" width="28" bestFit="1" customWidth="1"/>
    <col min="7" max="7" width="28.28515625" bestFit="1" customWidth="1"/>
    <col min="8" max="8" width="30" bestFit="1" customWidth="1"/>
    <col min="9" max="10" width="30" customWidth="1"/>
    <col min="16" max="16" width="13" customWidth="1"/>
    <col min="17" max="17" width="14.42578125" bestFit="1" customWidth="1"/>
  </cols>
  <sheetData>
    <row r="1" spans="1:19" x14ac:dyDescent="0.25">
      <c r="A1" t="s">
        <v>2</v>
      </c>
      <c r="B1" t="s">
        <v>3</v>
      </c>
      <c r="C1" t="s">
        <v>5</v>
      </c>
      <c r="D1" t="s">
        <v>21</v>
      </c>
      <c r="E1" t="s">
        <v>7</v>
      </c>
      <c r="F1" t="s">
        <v>6</v>
      </c>
      <c r="G1" t="s">
        <v>10</v>
      </c>
      <c r="H1" t="s">
        <v>17</v>
      </c>
      <c r="I1" t="s">
        <v>24</v>
      </c>
      <c r="K1" t="s">
        <v>19</v>
      </c>
      <c r="M1" t="s">
        <v>11</v>
      </c>
      <c r="N1" t="s">
        <v>12</v>
      </c>
      <c r="O1" t="s">
        <v>13</v>
      </c>
      <c r="P1" t="s">
        <v>14</v>
      </c>
      <c r="Q1" t="s">
        <v>0</v>
      </c>
      <c r="R1" t="s">
        <v>1</v>
      </c>
      <c r="S1" t="s">
        <v>15</v>
      </c>
    </row>
    <row r="2" spans="1:19" x14ac:dyDescent="0.25">
      <c r="A2" t="s">
        <v>18</v>
      </c>
      <c r="B2" t="s">
        <v>4</v>
      </c>
      <c r="C2" s="3">
        <v>1.8</v>
      </c>
      <c r="D2">
        <v>1.8</v>
      </c>
      <c r="E2">
        <v>3.6</v>
      </c>
      <c r="F2" s="1">
        <v>0.03</v>
      </c>
      <c r="G2" s="4">
        <v>8.5000000000000006E-2</v>
      </c>
      <c r="H2" s="4">
        <v>30</v>
      </c>
      <c r="I2" s="4">
        <f>D2*F2</f>
        <v>5.3999999999999999E-2</v>
      </c>
      <c r="J2" s="4"/>
      <c r="K2" s="5" t="s">
        <v>20</v>
      </c>
      <c r="L2" s="5"/>
      <c r="M2">
        <v>5</v>
      </c>
      <c r="N2">
        <v>3</v>
      </c>
      <c r="O2" s="1">
        <f>SUM(G2:G3)</f>
        <v>8.5200000000000012E-2</v>
      </c>
      <c r="P2" s="1">
        <f>M2/O2</f>
        <v>58.685446009389665</v>
      </c>
      <c r="Q2" s="3">
        <v>1</v>
      </c>
      <c r="R2" s="3">
        <v>0</v>
      </c>
      <c r="S2" s="1">
        <f>$M$2*(EXP(-$R2/($P$2*$Q$2)))</f>
        <v>5</v>
      </c>
    </row>
    <row r="3" spans="1:19" x14ac:dyDescent="0.25">
      <c r="A3" s="3" t="s">
        <v>8</v>
      </c>
      <c r="B3" t="s">
        <v>9</v>
      </c>
      <c r="C3" s="3">
        <v>1.8</v>
      </c>
      <c r="D3">
        <v>1.8</v>
      </c>
      <c r="E3" s="3">
        <v>5.5</v>
      </c>
      <c r="F3">
        <f>0.0000001</f>
        <v>9.9999999999999995E-8</v>
      </c>
      <c r="G3" s="4">
        <f>0.0002</f>
        <v>2.0000000000000001E-4</v>
      </c>
      <c r="H3" s="4">
        <f>G3*1000</f>
        <v>0.2</v>
      </c>
      <c r="I3" s="4">
        <f>D3*F3</f>
        <v>1.8E-7</v>
      </c>
      <c r="J3" s="4"/>
      <c r="Q3" t="s">
        <v>16</v>
      </c>
      <c r="R3">
        <f>R2+50</f>
        <v>50</v>
      </c>
      <c r="S3" s="1">
        <f t="shared" ref="S3:S31" si="0">$M$2*(EXP(-$R3/($P$2*$Q$2)))</f>
        <v>2.1328047817254565</v>
      </c>
    </row>
    <row r="4" spans="1:19" x14ac:dyDescent="0.25">
      <c r="A4" s="3" t="s">
        <v>22</v>
      </c>
      <c r="B4" t="s">
        <v>23</v>
      </c>
      <c r="C4" s="3">
        <v>1.8</v>
      </c>
      <c r="D4">
        <v>1.8</v>
      </c>
      <c r="E4" s="3">
        <v>5.5</v>
      </c>
      <c r="F4" s="3">
        <f>0.00000002</f>
        <v>2E-8</v>
      </c>
      <c r="G4">
        <f>0.000004</f>
        <v>3.9999999999999998E-6</v>
      </c>
      <c r="H4" s="6">
        <f>G4*1000</f>
        <v>4.0000000000000001E-3</v>
      </c>
      <c r="I4" s="4">
        <f>D4*F4</f>
        <v>3.6000000000000005E-8</v>
      </c>
      <c r="J4" s="6"/>
      <c r="R4">
        <f t="shared" ref="R4:R31" si="1">R3+10</f>
        <v>60</v>
      </c>
      <c r="S4" s="1">
        <f t="shared" si="0"/>
        <v>1.7986527499988902</v>
      </c>
    </row>
    <row r="5" spans="1:19" x14ac:dyDescent="0.25">
      <c r="C5" s="3"/>
      <c r="E5" s="3"/>
      <c r="F5" s="3"/>
      <c r="R5">
        <f t="shared" si="1"/>
        <v>70</v>
      </c>
      <c r="S5" s="1">
        <f t="shared" si="0"/>
        <v>1.5168531798120344</v>
      </c>
    </row>
    <row r="6" spans="1:19" x14ac:dyDescent="0.25">
      <c r="G6" s="2"/>
      <c r="R6">
        <f t="shared" si="1"/>
        <v>80</v>
      </c>
      <c r="S6" s="1">
        <f t="shared" si="0"/>
        <v>1.2792038758494653</v>
      </c>
    </row>
    <row r="7" spans="1:19" x14ac:dyDescent="0.25">
      <c r="R7">
        <f t="shared" si="1"/>
        <v>90</v>
      </c>
      <c r="S7" s="1">
        <f t="shared" si="0"/>
        <v>1.0787877019126331</v>
      </c>
    </row>
    <row r="8" spans="1:19" x14ac:dyDescent="0.25">
      <c r="C8" s="3"/>
      <c r="D8" s="3"/>
      <c r="F8" s="3"/>
      <c r="G8" s="3"/>
      <c r="R8">
        <f t="shared" si="1"/>
        <v>100</v>
      </c>
      <c r="S8" s="1">
        <f t="shared" si="0"/>
        <v>0.90977124739019444</v>
      </c>
    </row>
    <row r="9" spans="1:19" x14ac:dyDescent="0.25">
      <c r="F9" s="3"/>
      <c r="G9" s="3"/>
      <c r="R9">
        <f t="shared" si="1"/>
        <v>110</v>
      </c>
      <c r="S9" s="1">
        <f t="shared" si="0"/>
        <v>0.76723503717225516</v>
      </c>
    </row>
    <row r="10" spans="1:19" x14ac:dyDescent="0.25">
      <c r="F10" s="3"/>
      <c r="G10" s="3"/>
      <c r="R10">
        <f t="shared" si="1"/>
        <v>120</v>
      </c>
      <c r="S10" s="1">
        <f t="shared" si="0"/>
        <v>0.64703034301571405</v>
      </c>
    </row>
    <row r="11" spans="1:19" x14ac:dyDescent="0.25">
      <c r="F11" s="3"/>
      <c r="G11" s="3"/>
      <c r="R11">
        <f t="shared" si="1"/>
        <v>130</v>
      </c>
      <c r="S11" s="1">
        <f t="shared" si="0"/>
        <v>0.54565842864269531</v>
      </c>
    </row>
    <row r="12" spans="1:19" x14ac:dyDescent="0.25">
      <c r="F12" s="3"/>
      <c r="G12" s="3"/>
      <c r="R12">
        <f t="shared" si="1"/>
        <v>140</v>
      </c>
      <c r="S12" s="1">
        <f t="shared" si="0"/>
        <v>0.46016871382117602</v>
      </c>
    </row>
    <row r="13" spans="1:19" x14ac:dyDescent="0.25">
      <c r="F13" s="3"/>
      <c r="G13" s="3"/>
      <c r="R13">
        <f t="shared" si="1"/>
        <v>150</v>
      </c>
      <c r="S13" s="1">
        <f t="shared" si="0"/>
        <v>0.38807289334202799</v>
      </c>
    </row>
    <row r="14" spans="1:19" x14ac:dyDescent="0.25">
      <c r="F14" s="3"/>
      <c r="G14" s="3"/>
      <c r="R14">
        <f t="shared" si="1"/>
        <v>160</v>
      </c>
      <c r="S14" s="1">
        <f t="shared" si="0"/>
        <v>0.32727251119765882</v>
      </c>
    </row>
    <row r="15" spans="1:19" x14ac:dyDescent="0.25">
      <c r="F15" s="3"/>
      <c r="G15" s="3"/>
      <c r="R15">
        <f t="shared" si="1"/>
        <v>170</v>
      </c>
      <c r="S15" s="1">
        <f t="shared" si="0"/>
        <v>0.27599788190107555</v>
      </c>
    </row>
    <row r="16" spans="1:19" x14ac:dyDescent="0.25">
      <c r="F16" s="3"/>
      <c r="G16" s="3"/>
      <c r="R16">
        <f t="shared" si="1"/>
        <v>180</v>
      </c>
      <c r="S16" s="1">
        <f t="shared" si="0"/>
        <v>0.23275658115958797</v>
      </c>
    </row>
    <row r="17" spans="6:19" x14ac:dyDescent="0.25">
      <c r="F17" s="3"/>
      <c r="G17" s="3"/>
      <c r="R17">
        <f t="shared" si="1"/>
        <v>190</v>
      </c>
      <c r="S17" s="1">
        <f t="shared" si="0"/>
        <v>0.19629000664765145</v>
      </c>
    </row>
    <row r="18" spans="6:19" x14ac:dyDescent="0.25">
      <c r="R18">
        <f t="shared" si="1"/>
        <v>200</v>
      </c>
      <c r="S18" s="1">
        <f t="shared" si="0"/>
        <v>0.16553674451558212</v>
      </c>
    </row>
    <row r="19" spans="6:19" x14ac:dyDescent="0.25">
      <c r="R19">
        <f t="shared" si="1"/>
        <v>210</v>
      </c>
      <c r="S19" s="1">
        <f t="shared" si="0"/>
        <v>0.13960167536193299</v>
      </c>
    </row>
    <row r="20" spans="6:19" x14ac:dyDescent="0.25">
      <c r="R20">
        <f t="shared" si="1"/>
        <v>220</v>
      </c>
      <c r="S20" s="1">
        <f t="shared" si="0"/>
        <v>0.11772992045294234</v>
      </c>
    </row>
    <row r="21" spans="6:19" x14ac:dyDescent="0.25">
      <c r="R21">
        <f t="shared" si="1"/>
        <v>230</v>
      </c>
      <c r="S21" s="1">
        <f t="shared" si="0"/>
        <v>9.9284869855047683E-2</v>
      </c>
    </row>
    <row r="22" spans="6:19" x14ac:dyDescent="0.25">
      <c r="R22">
        <f t="shared" si="1"/>
        <v>240</v>
      </c>
      <c r="S22" s="1">
        <f t="shared" si="0"/>
        <v>8.3729652956606518E-2</v>
      </c>
    </row>
    <row r="23" spans="6:19" x14ac:dyDescent="0.25">
      <c r="R23">
        <f t="shared" si="1"/>
        <v>250</v>
      </c>
      <c r="S23" s="1">
        <f t="shared" si="0"/>
        <v>7.0611512050819752E-2</v>
      </c>
    </row>
    <row r="24" spans="6:19" x14ac:dyDescent="0.25">
      <c r="R24">
        <f t="shared" si="1"/>
        <v>260</v>
      </c>
      <c r="S24" s="1">
        <f t="shared" si="0"/>
        <v>5.9548624149763092E-2</v>
      </c>
    </row>
    <row r="25" spans="6:19" x14ac:dyDescent="0.25">
      <c r="R25">
        <f t="shared" si="1"/>
        <v>270</v>
      </c>
      <c r="S25" s="1">
        <f t="shared" si="0"/>
        <v>5.021898745883862E-2</v>
      </c>
    </row>
    <row r="26" spans="6:19" x14ac:dyDescent="0.25">
      <c r="R26">
        <f t="shared" si="1"/>
        <v>280</v>
      </c>
      <c r="S26" s="1">
        <f t="shared" si="0"/>
        <v>4.2351049035967078E-2</v>
      </c>
    </row>
    <row r="27" spans="6:19" x14ac:dyDescent="0.25">
      <c r="R27">
        <f t="shared" si="1"/>
        <v>290</v>
      </c>
      <c r="S27" s="1">
        <f t="shared" si="0"/>
        <v>3.5715800839612705E-2</v>
      </c>
    </row>
    <row r="28" spans="6:19" x14ac:dyDescent="0.25">
      <c r="R28">
        <f t="shared" si="1"/>
        <v>300</v>
      </c>
      <c r="S28" s="1">
        <f t="shared" si="0"/>
        <v>3.0120114109370606E-2</v>
      </c>
    </row>
    <row r="29" spans="6:19" x14ac:dyDescent="0.25">
      <c r="R29">
        <f t="shared" si="1"/>
        <v>310</v>
      </c>
      <c r="S29" s="1">
        <f t="shared" si="0"/>
        <v>2.5401118066357344E-2</v>
      </c>
    </row>
    <row r="30" spans="6:19" x14ac:dyDescent="0.25">
      <c r="R30">
        <f t="shared" si="1"/>
        <v>320</v>
      </c>
      <c r="S30" s="1">
        <f t="shared" si="0"/>
        <v>2.1421459317124344E-2</v>
      </c>
    </row>
    <row r="31" spans="6:19" x14ac:dyDescent="0.25">
      <c r="R31">
        <f t="shared" si="1"/>
        <v>330</v>
      </c>
      <c r="S31" s="1">
        <f t="shared" si="0"/>
        <v>1.8065303978999973E-2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imendizabal</dc:creator>
  <cp:lastModifiedBy>imendizabal</cp:lastModifiedBy>
  <dcterms:created xsi:type="dcterms:W3CDTF">2020-07-25T22:01:45Z</dcterms:created>
  <dcterms:modified xsi:type="dcterms:W3CDTF">2020-09-15T22:18:45Z</dcterms:modified>
</cp:coreProperties>
</file>