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MV\Repositorios\IoT-EnergyHarvesting\Solar\ATMega328P\Documents\Calculations\"/>
    </mc:Choice>
  </mc:AlternateContent>
  <bookViews>
    <workbookView xWindow="0" yWindow="0" windowWidth="28800" windowHeight="11610"/>
  </bookViews>
  <sheets>
    <sheet name="Pow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F3" i="1"/>
  <c r="G3" i="1"/>
  <c r="H3" i="1" s="1"/>
  <c r="M2" i="1" l="1"/>
  <c r="N2" i="1" s="1"/>
  <c r="Q2" i="1"/>
  <c r="Q3" i="1"/>
  <c r="P4" i="1"/>
  <c r="Q4" i="1" s="1"/>
  <c r="P5" i="1" l="1"/>
  <c r="Q5" i="1" s="1"/>
  <c r="P6" i="1" l="1"/>
  <c r="Q6" i="1" s="1"/>
  <c r="P7" i="1" l="1"/>
  <c r="Q7" i="1" s="1"/>
  <c r="P8" i="1" l="1"/>
  <c r="Q8" i="1" s="1"/>
  <c r="P9" i="1" l="1"/>
  <c r="Q9" i="1" s="1"/>
  <c r="P10" i="1" l="1"/>
  <c r="Q10" i="1" s="1"/>
  <c r="P11" i="1" l="1"/>
  <c r="Q11" i="1" s="1"/>
  <c r="P12" i="1" l="1"/>
  <c r="Q12" i="1" s="1"/>
  <c r="P13" i="1" l="1"/>
  <c r="Q13" i="1" s="1"/>
  <c r="P14" i="1" l="1"/>
  <c r="Q14" i="1" s="1"/>
  <c r="P15" i="1" l="1"/>
  <c r="Q15" i="1" s="1"/>
  <c r="P16" i="1" l="1"/>
  <c r="Q16" i="1" s="1"/>
  <c r="P17" i="1" l="1"/>
  <c r="Q17" i="1" s="1"/>
  <c r="P18" i="1" l="1"/>
  <c r="Q18" i="1" s="1"/>
  <c r="P19" i="1" l="1"/>
  <c r="Q19" i="1" s="1"/>
  <c r="P20" i="1" l="1"/>
  <c r="Q20" i="1" s="1"/>
  <c r="P21" i="1" l="1"/>
  <c r="Q21" i="1" s="1"/>
  <c r="P22" i="1" l="1"/>
  <c r="Q22" i="1" s="1"/>
  <c r="P23" i="1" l="1"/>
  <c r="Q23" i="1" s="1"/>
  <c r="P24" i="1" l="1"/>
  <c r="Q24" i="1" s="1"/>
  <c r="P25" i="1" l="1"/>
  <c r="Q25" i="1" s="1"/>
  <c r="P26" i="1" l="1"/>
  <c r="Q26" i="1" s="1"/>
  <c r="P27" i="1" l="1"/>
  <c r="Q27" i="1" s="1"/>
  <c r="P28" i="1" l="1"/>
  <c r="Q28" i="1" s="1"/>
  <c r="P29" i="1" l="1"/>
  <c r="Q29" i="1" s="1"/>
  <c r="P30" i="1" l="1"/>
  <c r="Q30" i="1" s="1"/>
  <c r="P31" i="1" l="1"/>
  <c r="Q31" i="1" s="1"/>
</calcChain>
</file>

<file path=xl/sharedStrings.xml><?xml version="1.0" encoding="utf-8"?>
<sst xmlns="http://schemas.openxmlformats.org/spreadsheetml/2006/main" count="26" uniqueCount="25">
  <si>
    <t>Capacitance (F)</t>
  </si>
  <si>
    <t>t</t>
  </si>
  <si>
    <t>Name</t>
  </si>
  <si>
    <t>Description</t>
  </si>
  <si>
    <t>Transceiver 915 MHz</t>
  </si>
  <si>
    <t>Min. Voltage (V)</t>
  </si>
  <si>
    <t>1.8</t>
  </si>
  <si>
    <t>Min. Current Consumption (A)</t>
  </si>
  <si>
    <t>Max. Voltage (V)</t>
  </si>
  <si>
    <t>ATM328</t>
  </si>
  <si>
    <t>Microcontroller</t>
  </si>
  <si>
    <t>5.5</t>
  </si>
  <si>
    <t>Max. Current Consumption (A)</t>
  </si>
  <si>
    <t>Vin</t>
  </si>
  <si>
    <t>Vend</t>
  </si>
  <si>
    <t>Iload</t>
  </si>
  <si>
    <t>Rload</t>
  </si>
  <si>
    <t>V(t)</t>
  </si>
  <si>
    <t>fa</t>
  </si>
  <si>
    <t>Max. Current Consumption (mA)</t>
  </si>
  <si>
    <t>RFM22-20dBm</t>
  </si>
  <si>
    <t>Comments</t>
  </si>
  <si>
    <t>+13dBm</t>
  </si>
  <si>
    <t>3.6</t>
  </si>
  <si>
    <t>Nom.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</si>
</sst>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Power!$Q$1</c:f>
              <c:strCache>
                <c:ptCount val="1"/>
                <c:pt idx="0">
                  <c:v>V(t)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Power!$P$2:$P$31</c:f>
              <c:numCache>
                <c:formatCode>General</c:formatCode>
                <c:ptCount val="30"/>
                <c:pt idx="0">
                  <c:v>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  <c:pt idx="15">
                  <c:v>190</c:v>
                </c:pt>
                <c:pt idx="16">
                  <c:v>200</c:v>
                </c:pt>
                <c:pt idx="17">
                  <c:v>210</c:v>
                </c:pt>
                <c:pt idx="18">
                  <c:v>220</c:v>
                </c:pt>
                <c:pt idx="19">
                  <c:v>230</c:v>
                </c:pt>
                <c:pt idx="20">
                  <c:v>240</c:v>
                </c:pt>
                <c:pt idx="21">
                  <c:v>250</c:v>
                </c:pt>
                <c:pt idx="22">
                  <c:v>260</c:v>
                </c:pt>
                <c:pt idx="23">
                  <c:v>270</c:v>
                </c:pt>
                <c:pt idx="24">
                  <c:v>280</c:v>
                </c:pt>
                <c:pt idx="25">
                  <c:v>290</c:v>
                </c:pt>
                <c:pt idx="26">
                  <c:v>300</c:v>
                </c:pt>
                <c:pt idx="27">
                  <c:v>310</c:v>
                </c:pt>
                <c:pt idx="28">
                  <c:v>320</c:v>
                </c:pt>
                <c:pt idx="29">
                  <c:v>330</c:v>
                </c:pt>
              </c:numCache>
            </c:numRef>
          </c:xVal>
          <c:yVal>
            <c:numRef>
              <c:f>Power!$Q$2:$Q$31</c:f>
              <c:numCache>
                <c:formatCode>0.00E+00</c:formatCode>
                <c:ptCount val="30"/>
                <c:pt idx="0">
                  <c:v>5</c:v>
                </c:pt>
                <c:pt idx="1">
                  <c:v>2.1328047817254565</c:v>
                </c:pt>
                <c:pt idx="2">
                  <c:v>1.7986527499988902</c:v>
                </c:pt>
                <c:pt idx="3">
                  <c:v>1.5168531798120344</c:v>
                </c:pt>
                <c:pt idx="4">
                  <c:v>1.2792038758494653</c:v>
                </c:pt>
                <c:pt idx="5">
                  <c:v>1.0787877019126331</c:v>
                </c:pt>
                <c:pt idx="6">
                  <c:v>0.90977124739019444</c:v>
                </c:pt>
                <c:pt idx="7">
                  <c:v>0.76723503717225516</c:v>
                </c:pt>
                <c:pt idx="8">
                  <c:v>0.64703034301571405</c:v>
                </c:pt>
                <c:pt idx="9">
                  <c:v>0.54565842864269531</c:v>
                </c:pt>
                <c:pt idx="10">
                  <c:v>0.46016871382117602</c:v>
                </c:pt>
                <c:pt idx="11">
                  <c:v>0.38807289334202799</c:v>
                </c:pt>
                <c:pt idx="12">
                  <c:v>0.32727251119765882</c:v>
                </c:pt>
                <c:pt idx="13">
                  <c:v>0.27599788190107555</c:v>
                </c:pt>
                <c:pt idx="14">
                  <c:v>0.23275658115958797</c:v>
                </c:pt>
                <c:pt idx="15">
                  <c:v>0.19629000664765145</c:v>
                </c:pt>
                <c:pt idx="16">
                  <c:v>0.16553674451558212</c:v>
                </c:pt>
                <c:pt idx="17">
                  <c:v>0.13960167536193299</c:v>
                </c:pt>
                <c:pt idx="18">
                  <c:v>0.11772992045294234</c:v>
                </c:pt>
                <c:pt idx="19">
                  <c:v>9.9284869855047683E-2</c:v>
                </c:pt>
                <c:pt idx="20">
                  <c:v>8.3729652956606518E-2</c:v>
                </c:pt>
                <c:pt idx="21">
                  <c:v>7.0611512050819752E-2</c:v>
                </c:pt>
                <c:pt idx="22">
                  <c:v>5.9548624149763092E-2</c:v>
                </c:pt>
                <c:pt idx="23">
                  <c:v>5.021898745883862E-2</c:v>
                </c:pt>
                <c:pt idx="24">
                  <c:v>4.2351049035967078E-2</c:v>
                </c:pt>
                <c:pt idx="25">
                  <c:v>3.5715800839612705E-2</c:v>
                </c:pt>
                <c:pt idx="26">
                  <c:v>3.0120114109370606E-2</c:v>
                </c:pt>
                <c:pt idx="27">
                  <c:v>2.5401118066357344E-2</c:v>
                </c:pt>
                <c:pt idx="28">
                  <c:v>2.1421459317124344E-2</c:v>
                </c:pt>
                <c:pt idx="29">
                  <c:v>1.8065303978999973E-2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B0-4F76-BE0E-F77A420FE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88448"/>
        <c:axId val="1250284288"/>
      </c:scatterChart>
      <c:valAx>
        <c:axId val="125028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0284288"/>
        <c:crosses val="autoZero"/>
        <c:crossBetween val="midCat"/>
      </c:valAx>
      <c:valAx>
        <c:axId val="125028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028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638174</xdr:colOff>
      <xdr:row>5</xdr:row>
      <xdr:rowOff>28575</xdr:rowOff>
    </xdr:from>
    <xdr:to>
      <xdr:col>22</xdr:col>
      <xdr:colOff>285749</xdr:colOff>
      <xdr:row>27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H6" sqref="H6"/>
    </sheetView>
  </sheetViews>
  <sheetFormatPr baseColWidth="10" defaultRowHeight="15" x14ac:dyDescent="0.25"/>
  <cols>
    <col min="2" max="2" width="19" bestFit="1" customWidth="1"/>
    <col min="3" max="3" width="15.42578125" bestFit="1" customWidth="1"/>
    <col min="4" max="4" width="15.42578125" customWidth="1"/>
    <col min="5" max="5" width="15.7109375" bestFit="1" customWidth="1"/>
    <col min="6" max="6" width="28" bestFit="1" customWidth="1"/>
    <col min="7" max="7" width="28.28515625" bestFit="1" customWidth="1"/>
    <col min="8" max="8" width="30" bestFit="1" customWidth="1"/>
    <col min="14" max="14" width="13" customWidth="1"/>
    <col min="15" max="15" width="14.42578125" bestFit="1" customWidth="1"/>
  </cols>
  <sheetData>
    <row r="1" spans="1:17" x14ac:dyDescent="0.25">
      <c r="A1" t="s">
        <v>2</v>
      </c>
      <c r="B1" t="s">
        <v>3</v>
      </c>
      <c r="C1" t="s">
        <v>5</v>
      </c>
      <c r="D1" t="s">
        <v>24</v>
      </c>
      <c r="E1" t="s">
        <v>8</v>
      </c>
      <c r="F1" t="s">
        <v>7</v>
      </c>
      <c r="G1" t="s">
        <v>12</v>
      </c>
      <c r="H1" t="s">
        <v>19</v>
      </c>
      <c r="I1" t="s">
        <v>21</v>
      </c>
      <c r="K1" t="s">
        <v>13</v>
      </c>
      <c r="L1" t="s">
        <v>14</v>
      </c>
      <c r="M1" t="s">
        <v>15</v>
      </c>
      <c r="N1" t="s">
        <v>16</v>
      </c>
      <c r="O1" t="s">
        <v>0</v>
      </c>
      <c r="P1" t="s">
        <v>1</v>
      </c>
      <c r="Q1" t="s">
        <v>17</v>
      </c>
    </row>
    <row r="2" spans="1:17" x14ac:dyDescent="0.25">
      <c r="A2" t="s">
        <v>20</v>
      </c>
      <c r="B2" t="s">
        <v>4</v>
      </c>
      <c r="C2" t="s">
        <v>6</v>
      </c>
      <c r="D2">
        <v>3</v>
      </c>
      <c r="E2" t="s">
        <v>23</v>
      </c>
      <c r="F2" s="1">
        <v>0.03</v>
      </c>
      <c r="G2" s="4">
        <v>8.5000000000000006E-2</v>
      </c>
      <c r="H2" s="4">
        <v>30</v>
      </c>
      <c r="I2" s="5" t="s">
        <v>22</v>
      </c>
      <c r="J2" s="5"/>
      <c r="K2">
        <v>5</v>
      </c>
      <c r="L2">
        <v>3</v>
      </c>
      <c r="M2" s="1">
        <f>SUM(G2:G3)</f>
        <v>8.5200000000000012E-2</v>
      </c>
      <c r="N2" s="1">
        <f>K2/M2</f>
        <v>58.685446009389665</v>
      </c>
      <c r="O2" s="3">
        <v>1</v>
      </c>
      <c r="P2" s="3">
        <v>0</v>
      </c>
      <c r="Q2" s="1">
        <f>$K$2*(EXP(-$P2/($N$2*$O$2)))</f>
        <v>5</v>
      </c>
    </row>
    <row r="3" spans="1:17" x14ac:dyDescent="0.25">
      <c r="A3" s="3" t="s">
        <v>9</v>
      </c>
      <c r="B3" t="s">
        <v>10</v>
      </c>
      <c r="C3" t="s">
        <v>6</v>
      </c>
      <c r="D3">
        <v>3</v>
      </c>
      <c r="E3" s="3" t="s">
        <v>11</v>
      </c>
      <c r="F3">
        <f>0.0000001</f>
        <v>9.9999999999999995E-8</v>
      </c>
      <c r="G3" s="4">
        <f>0.0002</f>
        <v>2.0000000000000001E-4</v>
      </c>
      <c r="H3" s="4">
        <f>G3*1000</f>
        <v>0.2</v>
      </c>
      <c r="O3" t="s">
        <v>18</v>
      </c>
      <c r="P3">
        <f>P2+50</f>
        <v>50</v>
      </c>
      <c r="Q3" s="1">
        <f t="shared" ref="Q3:Q31" si="0">$K$2*(EXP(-$P3/($N$2*$O$2)))</f>
        <v>2.1328047817254565</v>
      </c>
    </row>
    <row r="4" spans="1:17" x14ac:dyDescent="0.25">
      <c r="F4" s="3"/>
      <c r="P4">
        <f t="shared" ref="P4:P31" si="1">P3+10</f>
        <v>60</v>
      </c>
      <c r="Q4" s="1">
        <f t="shared" si="0"/>
        <v>1.7986527499988902</v>
      </c>
    </row>
    <row r="5" spans="1:17" x14ac:dyDescent="0.25">
      <c r="P5">
        <f t="shared" si="1"/>
        <v>70</v>
      </c>
      <c r="Q5" s="1">
        <f t="shared" si="0"/>
        <v>1.5168531798120344</v>
      </c>
    </row>
    <row r="6" spans="1:17" x14ac:dyDescent="0.25">
      <c r="G6" s="2"/>
      <c r="P6">
        <f t="shared" si="1"/>
        <v>80</v>
      </c>
      <c r="Q6" s="1">
        <f t="shared" si="0"/>
        <v>1.2792038758494653</v>
      </c>
    </row>
    <row r="7" spans="1:17" x14ac:dyDescent="0.25">
      <c r="P7">
        <f t="shared" si="1"/>
        <v>90</v>
      </c>
      <c r="Q7" s="1">
        <f t="shared" si="0"/>
        <v>1.0787877019126331</v>
      </c>
    </row>
    <row r="8" spans="1:17" x14ac:dyDescent="0.25">
      <c r="C8" s="3"/>
      <c r="D8" s="3"/>
      <c r="P8">
        <f t="shared" si="1"/>
        <v>100</v>
      </c>
      <c r="Q8" s="1">
        <f t="shared" si="0"/>
        <v>0.90977124739019444</v>
      </c>
    </row>
    <row r="9" spans="1:17" x14ac:dyDescent="0.25">
      <c r="P9">
        <f t="shared" si="1"/>
        <v>110</v>
      </c>
      <c r="Q9" s="1">
        <f t="shared" si="0"/>
        <v>0.76723503717225516</v>
      </c>
    </row>
    <row r="10" spans="1:17" x14ac:dyDescent="0.25">
      <c r="P10">
        <f t="shared" si="1"/>
        <v>120</v>
      </c>
      <c r="Q10" s="1">
        <f t="shared" si="0"/>
        <v>0.64703034301571405</v>
      </c>
    </row>
    <row r="11" spans="1:17" x14ac:dyDescent="0.25">
      <c r="P11">
        <f t="shared" si="1"/>
        <v>130</v>
      </c>
      <c r="Q11" s="1">
        <f t="shared" si="0"/>
        <v>0.54565842864269531</v>
      </c>
    </row>
    <row r="12" spans="1:17" x14ac:dyDescent="0.25">
      <c r="P12">
        <f t="shared" si="1"/>
        <v>140</v>
      </c>
      <c r="Q12" s="1">
        <f t="shared" si="0"/>
        <v>0.46016871382117602</v>
      </c>
    </row>
    <row r="13" spans="1:17" x14ac:dyDescent="0.25">
      <c r="P13">
        <f t="shared" si="1"/>
        <v>150</v>
      </c>
      <c r="Q13" s="1">
        <f t="shared" si="0"/>
        <v>0.38807289334202799</v>
      </c>
    </row>
    <row r="14" spans="1:17" x14ac:dyDescent="0.25">
      <c r="P14">
        <f t="shared" si="1"/>
        <v>160</v>
      </c>
      <c r="Q14" s="1">
        <f t="shared" si="0"/>
        <v>0.32727251119765882</v>
      </c>
    </row>
    <row r="15" spans="1:17" x14ac:dyDescent="0.25">
      <c r="P15">
        <f t="shared" si="1"/>
        <v>170</v>
      </c>
      <c r="Q15" s="1">
        <f t="shared" si="0"/>
        <v>0.27599788190107555</v>
      </c>
    </row>
    <row r="16" spans="1:17" x14ac:dyDescent="0.25">
      <c r="P16">
        <f t="shared" si="1"/>
        <v>180</v>
      </c>
      <c r="Q16" s="1">
        <f t="shared" si="0"/>
        <v>0.23275658115958797</v>
      </c>
    </row>
    <row r="17" spans="16:17" x14ac:dyDescent="0.25">
      <c r="P17">
        <f t="shared" si="1"/>
        <v>190</v>
      </c>
      <c r="Q17" s="1">
        <f t="shared" si="0"/>
        <v>0.19629000664765145</v>
      </c>
    </row>
    <row r="18" spans="16:17" x14ac:dyDescent="0.25">
      <c r="P18">
        <f t="shared" si="1"/>
        <v>200</v>
      </c>
      <c r="Q18" s="1">
        <f t="shared" si="0"/>
        <v>0.16553674451558212</v>
      </c>
    </row>
    <row r="19" spans="16:17" x14ac:dyDescent="0.25">
      <c r="P19">
        <f t="shared" si="1"/>
        <v>210</v>
      </c>
      <c r="Q19" s="1">
        <f t="shared" si="0"/>
        <v>0.13960167536193299</v>
      </c>
    </row>
    <row r="20" spans="16:17" x14ac:dyDescent="0.25">
      <c r="P20">
        <f t="shared" si="1"/>
        <v>220</v>
      </c>
      <c r="Q20" s="1">
        <f t="shared" si="0"/>
        <v>0.11772992045294234</v>
      </c>
    </row>
    <row r="21" spans="16:17" x14ac:dyDescent="0.25">
      <c r="P21">
        <f t="shared" si="1"/>
        <v>230</v>
      </c>
      <c r="Q21" s="1">
        <f t="shared" si="0"/>
        <v>9.9284869855047683E-2</v>
      </c>
    </row>
    <row r="22" spans="16:17" x14ac:dyDescent="0.25">
      <c r="P22">
        <f t="shared" si="1"/>
        <v>240</v>
      </c>
      <c r="Q22" s="1">
        <f t="shared" si="0"/>
        <v>8.3729652956606518E-2</v>
      </c>
    </row>
    <row r="23" spans="16:17" x14ac:dyDescent="0.25">
      <c r="P23">
        <f t="shared" si="1"/>
        <v>250</v>
      </c>
      <c r="Q23" s="1">
        <f t="shared" si="0"/>
        <v>7.0611512050819752E-2</v>
      </c>
    </row>
    <row r="24" spans="16:17" x14ac:dyDescent="0.25">
      <c r="P24">
        <f t="shared" si="1"/>
        <v>260</v>
      </c>
      <c r="Q24" s="1">
        <f t="shared" si="0"/>
        <v>5.9548624149763092E-2</v>
      </c>
    </row>
    <row r="25" spans="16:17" x14ac:dyDescent="0.25">
      <c r="P25">
        <f t="shared" si="1"/>
        <v>270</v>
      </c>
      <c r="Q25" s="1">
        <f t="shared" si="0"/>
        <v>5.021898745883862E-2</v>
      </c>
    </row>
    <row r="26" spans="16:17" x14ac:dyDescent="0.25">
      <c r="P26">
        <f t="shared" si="1"/>
        <v>280</v>
      </c>
      <c r="Q26" s="1">
        <f t="shared" si="0"/>
        <v>4.2351049035967078E-2</v>
      </c>
    </row>
    <row r="27" spans="16:17" x14ac:dyDescent="0.25">
      <c r="P27">
        <f t="shared" si="1"/>
        <v>290</v>
      </c>
      <c r="Q27" s="1">
        <f t="shared" si="0"/>
        <v>3.5715800839612705E-2</v>
      </c>
    </row>
    <row r="28" spans="16:17" x14ac:dyDescent="0.25">
      <c r="P28">
        <f t="shared" si="1"/>
        <v>300</v>
      </c>
      <c r="Q28" s="1">
        <f t="shared" si="0"/>
        <v>3.0120114109370606E-2</v>
      </c>
    </row>
    <row r="29" spans="16:17" x14ac:dyDescent="0.25">
      <c r="P29">
        <f t="shared" si="1"/>
        <v>310</v>
      </c>
      <c r="Q29" s="1">
        <f t="shared" si="0"/>
        <v>2.5401118066357344E-2</v>
      </c>
    </row>
    <row r="30" spans="16:17" x14ac:dyDescent="0.25">
      <c r="P30">
        <f t="shared" si="1"/>
        <v>320</v>
      </c>
      <c r="Q30" s="1">
        <f t="shared" si="0"/>
        <v>2.1421459317124344E-2</v>
      </c>
    </row>
    <row r="31" spans="16:17" x14ac:dyDescent="0.25">
      <c r="P31">
        <f t="shared" si="1"/>
        <v>330</v>
      </c>
      <c r="Q31" s="1">
        <f t="shared" si="0"/>
        <v>1.8065303978999973E-2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imendizabal</dc:creator>
  <cp:lastModifiedBy>imendizabal</cp:lastModifiedBy>
  <dcterms:created xsi:type="dcterms:W3CDTF">2020-07-25T22:01:45Z</dcterms:created>
  <dcterms:modified xsi:type="dcterms:W3CDTF">2020-08-30T21:21:33Z</dcterms:modified>
</cp:coreProperties>
</file>