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ôut de revient final" sheetId="1" state="visible" r:id="rId2"/>
    <sheet name="Taux horaire" sheetId="2" state="visible" r:id="rId3"/>
    <sheet name="Coût de revient initial" sheetId="3" state="visible" r:id="rId4"/>
    <sheet name="Prix de Vente" sheetId="4" state="visible" r:id="rId5"/>
    <sheet name="Evolution du cout de revient" sheetId="5" state="visible" r:id="rId6"/>
    <sheet name="Résultat final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<sst xmlns="http://schemas.openxmlformats.org/spreadsheetml/2006/main" count="176" uniqueCount="117">
  <si>
    <t xml:space="preserve">Hypothèses</t>
  </si>
  <si>
    <t xml:space="preserve">coût Heure technicien</t>
  </si>
  <si>
    <t xml:space="preserve">Coût Heure expert</t>
  </si>
  <si>
    <t xml:space="preserve">Coût heure machine</t>
  </si>
  <si>
    <t xml:space="preserve">Antoine Tartare</t>
  </si>
  <si>
    <t xml:space="preserve">Nathan Menny</t>
  </si>
  <si>
    <t xml:space="preserve">Sophie Scheidt</t>
  </si>
  <si>
    <t xml:space="preserve">Benoit Paponaud</t>
  </si>
  <si>
    <t xml:space="preserve">Karina Teyssere</t>
  </si>
  <si>
    <t xml:space="preserve">Total (h)</t>
  </si>
  <si>
    <t xml:space="preserve">Total Techn (€)</t>
  </si>
  <si>
    <t xml:space="preserve">Expert (h)</t>
  </si>
  <si>
    <t xml:space="preserve">Coût Expert (€)</t>
  </si>
  <si>
    <t xml:space="preserve">Nb d'h ordi</t>
  </si>
  <si>
    <t xml:space="preserve">Coût ordi</t>
  </si>
  <si>
    <t xml:space="preserve">Total hebdo</t>
  </si>
  <si>
    <t xml:space="preserve">Total cumulé</t>
  </si>
  <si>
    <t xml:space="preserve">Semaine 1</t>
  </si>
  <si>
    <t xml:space="preserve">du 27/01  au 31/01</t>
  </si>
  <si>
    <t xml:space="preserve">Semaine 2</t>
  </si>
  <si>
    <t xml:space="preserve">du 03/02  au 07/02</t>
  </si>
  <si>
    <t xml:space="preserve">Semaine 3</t>
  </si>
  <si>
    <t xml:space="preserve">du 10/02  au 14/02</t>
  </si>
  <si>
    <t xml:space="preserve">Semaine 4</t>
  </si>
  <si>
    <t xml:space="preserve">du 17/02  au 21/02</t>
  </si>
  <si>
    <t xml:space="preserve">Semaine 5</t>
  </si>
  <si>
    <t xml:space="preserve">du 24/02  au 28/02</t>
  </si>
  <si>
    <t xml:space="preserve">Semaine 6</t>
  </si>
  <si>
    <t xml:space="preserve">du 02/03  au 06/03</t>
  </si>
  <si>
    <t xml:space="preserve">Semaine 7</t>
  </si>
  <si>
    <t xml:space="preserve">du 09/03  au 13/03</t>
  </si>
  <si>
    <t xml:space="preserve">Semaine 8</t>
  </si>
  <si>
    <t xml:space="preserve">du 16/03  au 20/03</t>
  </si>
  <si>
    <t xml:space="preserve">Semaine 9</t>
  </si>
  <si>
    <t xml:space="preserve">du 23/03  au 27/03</t>
  </si>
  <si>
    <t xml:space="preserve">Semaine 10</t>
  </si>
  <si>
    <t xml:space="preserve">du 30/03  au 03/04</t>
  </si>
  <si>
    <t xml:space="preserve">Semaine 11</t>
  </si>
  <si>
    <t xml:space="preserve">du 06/04  au 10/04</t>
  </si>
  <si>
    <t xml:space="preserve">Semaine 12</t>
  </si>
  <si>
    <t xml:space="preserve">du 13/04  au 17/04</t>
  </si>
  <si>
    <t xml:space="preserve">Semaine 13</t>
  </si>
  <si>
    <t xml:space="preserve">du 20/04  au 24/04</t>
  </si>
  <si>
    <t xml:space="preserve">Semaine 14</t>
  </si>
  <si>
    <t xml:space="preserve">du 27/04  au 01/05</t>
  </si>
  <si>
    <t xml:space="preserve">Semaine 15</t>
  </si>
  <si>
    <t xml:space="preserve">du 04/05  au 08/05</t>
  </si>
  <si>
    <t xml:space="preserve">Semaine 16</t>
  </si>
  <si>
    <t xml:space="preserve">du 11/05  au 15/05</t>
  </si>
  <si>
    <t xml:space="preserve">Semaine 17</t>
  </si>
  <si>
    <t xml:space="preserve">du 18/05  au 22/05</t>
  </si>
  <si>
    <t xml:space="preserve">Semaine 18</t>
  </si>
  <si>
    <t xml:space="preserve">du 25/05  au 29/05</t>
  </si>
  <si>
    <t xml:space="preserve">Semaine 19</t>
  </si>
  <si>
    <t xml:space="preserve">du 01/06  au 05/06</t>
  </si>
  <si>
    <t xml:space="preserve">Semaine 20</t>
  </si>
  <si>
    <t xml:space="preserve">du 08/06  au 12/06</t>
  </si>
  <si>
    <t xml:space="preserve">Total</t>
  </si>
  <si>
    <t xml:space="preserve">Estimation faite par: Scheidt Sophie</t>
  </si>
  <si>
    <t xml:space="preserve">Pour le groupe: 2.1</t>
  </si>
  <si>
    <t xml:space="preserve">Version   8</t>
  </si>
  <si>
    <t xml:space="preserve">Fait le: 10/06/2020</t>
  </si>
  <si>
    <t xml:space="preserve">Calcul du Taux horaire d'un technicien</t>
  </si>
  <si>
    <t xml:space="preserve">Brut mensuel</t>
  </si>
  <si>
    <t xml:space="preserve">euros</t>
  </si>
  <si>
    <t xml:space="preserve">Brut avec charges patronales</t>
  </si>
  <si>
    <t xml:space="preserve">Mensuel avec coef pour FG</t>
  </si>
  <si>
    <t xml:space="preserve">Nombre d'heures facturables</t>
  </si>
  <si>
    <t xml:space="preserve">heures par mois</t>
  </si>
  <si>
    <t xml:space="preserve">Taux Horaire</t>
  </si>
  <si>
    <t xml:space="preserve">euros de l'heure</t>
  </si>
  <si>
    <t xml:space="preserve">Version  2</t>
  </si>
  <si>
    <t xml:space="preserve">Fait le: 07/02/20</t>
  </si>
  <si>
    <t xml:space="preserve">Coût de revient initial = Coût de production</t>
  </si>
  <si>
    <t xml:space="preserve">Prise en compte d'aléas</t>
  </si>
  <si>
    <t xml:space="preserve">Coût de Prod avec aléas + FG</t>
  </si>
  <si>
    <t xml:space="preserve">Prix de Vente mini avec 10% de marge</t>
  </si>
  <si>
    <t xml:space="preserve">Prix de Vente proposé au client</t>
  </si>
  <si>
    <t xml:space="preserve">Prix de Vente signé</t>
  </si>
  <si>
    <t xml:space="preserve">Evolution du coût de revient du projet (en euros)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</si>
  <si>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</si>
  <si>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</si>
  <si>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</si>
  <si>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</si>
  <si>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</si>
  <si>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</si>
  <si>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</si>
  <si>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</si>
  <si>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</si>
  <si>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</si>
  <si>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</si>
  <si>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</si>
  <si>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</si>
  <si>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</si>
  <si>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</si>
  <si>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</si>
  <si>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S17</t>
  </si>
  <si>
    <t xml:space="preserve">S18</t>
  </si>
  <si>
    <t xml:space="preserve">S19</t>
  </si>
  <si>
    <t xml:space="preserve">S20</t>
  </si>
  <si>
    <t xml:space="preserve">Cout de revient</t>
  </si>
  <si>
    <t xml:space="preserve">RAPPORT FINANCIER</t>
  </si>
  <si>
    <t xml:space="preserve">GROUPE : 2.1</t>
  </si>
  <si>
    <t xml:space="preserve">FAIT PAR : Sophie Scheidt</t>
  </si>
  <si>
    <t xml:space="preserve">LE : 10/06/20</t>
  </si>
  <si>
    <t xml:space="preserve">%</t>
  </si>
  <si>
    <t xml:space="preserve">Prix de vente signé</t>
  </si>
  <si>
    <t xml:space="preserve">Coût de revient final</t>
  </si>
  <si>
    <t xml:space="preserve">Frais généraux (20%)</t>
  </si>
  <si>
    <t xml:space="preserve">Résultat brut </t>
  </si>
  <si>
    <t xml:space="preserve">~11%</t>
  </si>
  <si>
    <t xml:space="preserve">IS (impôt sur les sociétés  25%)</t>
  </si>
  <si>
    <t xml:space="preserve">Résultat net</t>
  </si>
  <si>
    <t xml:space="preserve">~8%</t>
  </si>
  <si>
    <r>
      <rPr>
        <u val="single"/>
        <sz val="11"/>
        <rFont val="Cambria"/>
        <family val="0"/>
        <charset val="1"/>
      </rPr>
      <t xml:space="preserve">Commentaire :</t>
    </r>
    <r>
      <rPr>
        <sz val="11"/>
        <color rgb="FF000000"/>
        <rFont val="Arial"/>
        <family val="0"/>
        <charset val="1"/>
      </rPr>
      <t xml:space="preserve"> </t>
    </r>
  </si>
  <si>
    <t xml:space="preserve">
</t>
  </si>
  <si>
    <t xml:space="preserve">Le coût de revient final est plus élevé que le coût de revient initial (22 600 €) mais nous n'avons cependant pas de déficit ce qui signifie que nous n'avons pas eu de pertes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</si>
</sst>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&quot; €&quot;"/>
    <numFmt numFmtId="166" formatCode="General"/>
    <numFmt numFmtId="167" formatCode="_-* #,##0\ _€_-;\-* #,##0\ _€_-;_-* \-??\ _€_-;_-@"/>
    <numFmt numFmtId="168" formatCode="D/M/YYYY"/>
    <numFmt numFmtId="169" formatCode="#,##0"/>
    <numFmt numFmtId="170" formatCode="0\ %"/>
    <numFmt numFmtId="171" formatCode="0.00\ %"/>
    <numFmt numFmtId="172" formatCode="0.000"/>
    <numFmt numFmtId="173" formatCode="#,##0_ ;\-#,##0\ "/>
    <numFmt numFmtId="174" formatCode="0"/>
  </numFmts>
  <fonts count="1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20"/>
      <color rgb="FF000000"/>
      <name val="Arial"/>
      <family val="0"/>
      <charset val="1"/>
    </font>
    <font>
      <sz val="10"/>
      <color rgb="FF000000"/>
      <name val="Calibri"/>
      <family val="2"/>
    </font>
    <font>
      <b val="true"/>
      <sz val="14"/>
      <color rgb="FF000000"/>
      <name val="Arial"/>
      <family val="0"/>
      <charset val="1"/>
    </font>
    <font>
      <sz val="11"/>
      <color rgb="FF0D0D0D"/>
      <name val="Cambria"/>
      <family val="0"/>
      <charset val="1"/>
    </font>
    <font>
      <u val="single"/>
      <sz val="11"/>
      <name val="Cambri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5A5A5"/>
        <bgColor rgb="FFB7B7B7"/>
      </patternFill>
    </fill>
    <fill>
      <patternFill patternType="solid">
        <fgColor rgb="FFC0504D"/>
        <bgColor rgb="FF993366"/>
      </patternFill>
    </fill>
    <fill>
      <patternFill patternType="solid">
        <fgColor rgb="FF4BACC6"/>
        <bgColor rgb="FF4F81BD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4F81BD"/>
      <rgbColor rgb="FFA5A5A5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'Evolution du cout de revient'!$A$6</c:f>
              <c:strCache>
                <c:ptCount val="1"/>
                <c:pt idx="0">
                  <c:v>Cout de revient</c:v>
                </c:pt>
              </c:strCache>
            </c:strRef>
          </c:tx>
          <c:spPr>
            <a:solidFill>
              <a:srgbClr val="4f81bd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'Evolution du cout de revient'!$B$5:$U$5</c:f>
              <c:numCache>
                <c:formatCode>General</c:formatCode>
                <c:ptCount val="20"/>
              </c:numCache>
            </c:numRef>
          </c:xVal>
          <c:yVal>
            <c:numRef>
              <c:f>'Evolution du cout de revient'!$B$6:$U$6</c:f>
              <c:numCache>
                <c:formatCode>General</c:formatCode>
                <c:ptCount val="20"/>
                <c:pt idx="0">
                  <c:v>22600</c:v>
                </c:pt>
                <c:pt idx="1">
                  <c:v>22600</c:v>
                </c:pt>
                <c:pt idx="2">
                  <c:v>22600</c:v>
                </c:pt>
                <c:pt idx="3">
                  <c:v>22013</c:v>
                </c:pt>
                <c:pt idx="4">
                  <c:v>22013</c:v>
                </c:pt>
                <c:pt idx="5">
                  <c:v>20760</c:v>
                </c:pt>
                <c:pt idx="6">
                  <c:v>20760</c:v>
                </c:pt>
                <c:pt idx="7">
                  <c:v>20643</c:v>
                </c:pt>
                <c:pt idx="8">
                  <c:v>20643</c:v>
                </c:pt>
                <c:pt idx="9">
                  <c:v>20643</c:v>
                </c:pt>
                <c:pt idx="10">
                  <c:v>20643</c:v>
                </c:pt>
                <c:pt idx="11">
                  <c:v>20643</c:v>
                </c:pt>
                <c:pt idx="12">
                  <c:v>26128</c:v>
                </c:pt>
                <c:pt idx="13">
                  <c:v>25728</c:v>
                </c:pt>
                <c:pt idx="14">
                  <c:v>25728</c:v>
                </c:pt>
                <c:pt idx="15">
                  <c:v>25728</c:v>
                </c:pt>
                <c:pt idx="16">
                  <c:v>25728</c:v>
                </c:pt>
                <c:pt idx="17">
                  <c:v>25728</c:v>
                </c:pt>
                <c:pt idx="18">
                  <c:v>25728</c:v>
                </c:pt>
                <c:pt idx="19">
                  <c:v>25728</c:v>
                </c:pt>
              </c:numCache>
            </c:numRef>
          </c:yVal>
          <c:smooth val="1"/>
        </c:ser>
        <c:axId val="10022769"/>
        <c:axId val="25592800"/>
      </c:scatterChart>
      <c:valAx>
        <c:axId val="10022769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5592800"/>
        <c:crosses val="autoZero"/>
        <c:crossBetween val="midCat"/>
      </c:valAx>
      <c:valAx>
        <c:axId val="25592800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002276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123840</xdr:colOff>
      <xdr:row>6</xdr:row>
      <xdr:rowOff>162000</xdr:rowOff>
    </xdr:from>
    <xdr:to>
      <xdr:col>15</xdr:col>
      <xdr:colOff>305640</xdr:colOff>
      <xdr:row>19</xdr:row>
      <xdr:rowOff>161280</xdr:rowOff>
    </xdr:to>
    <xdr:graphicFrame>
      <xdr:nvGraphicFramePr>
        <xdr:cNvPr id="0" name="Chart 1"/>
        <xdr:cNvGraphicFramePr/>
      </xdr:nvGraphicFramePr>
      <xdr:xfrm>
        <a:off x="123840" y="1305000"/>
        <a:ext cx="10010160" cy="247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2" min="1" style="0" width="0.88"/>
    <col collapsed="false" customWidth="true" hidden="false" outlineLevel="0" max="3" min="3" style="0" width="11.88"/>
    <col collapsed="false" customWidth="true" hidden="false" outlineLevel="0" max="4" min="4" style="0" width="16.38"/>
    <col collapsed="false" customWidth="true" hidden="false" outlineLevel="0" max="5" min="5" style="0" width="13.5"/>
    <col collapsed="false" customWidth="true" hidden="false" outlineLevel="0" max="7" min="7" style="0" width="13.5"/>
    <col collapsed="false" customWidth="true" hidden="false" outlineLevel="0" max="8" min="8" style="0" width="15.38"/>
    <col collapsed="false" customWidth="true" hidden="false" outlineLevel="0" max="9" min="9" style="0" width="15"/>
    <col collapsed="false" customWidth="true" hidden="false" outlineLevel="0" max="10" min="10" style="0" width="7.39"/>
    <col collapsed="false" customWidth="true" hidden="false" outlineLevel="0" max="11" min="11" style="0" width="13.25"/>
    <col collapsed="false" customWidth="true" hidden="false" outlineLevel="0" max="12" min="12" style="0" width="8.63"/>
    <col collapsed="false" customWidth="true" hidden="false" outlineLevel="0" max="13" min="13" style="0" width="13"/>
    <col collapsed="false" customWidth="true" hidden="false" outlineLevel="0" max="14" min="14" style="0" width="9.38"/>
    <col collapsed="false" customWidth="true" hidden="false" outlineLevel="0" max="15" min="15" style="0" width="8.39"/>
    <col collapsed="false" customWidth="true" hidden="false" outlineLevel="0" max="16" min="16" style="0" width="10"/>
    <col collapsed="false" customWidth="true" hidden="false" outlineLevel="0" max="17" min="17" style="0" width="11.75"/>
    <col collapsed="false" customWidth="true" hidden="false" outlineLevel="0" max="26" min="18" style="0" width="9.38"/>
  </cols>
  <sheetData>
    <row r="1" customFormat="false" ht="14.25" hidden="false" customHeight="true" outlineLevel="0" collapsed="false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3"/>
      <c r="B2" s="3"/>
      <c r="C2" s="3" t="s">
        <v>0</v>
      </c>
      <c r="D2" s="4"/>
      <c r="E2" s="3" t="s">
        <v>1</v>
      </c>
      <c r="F2" s="3"/>
      <c r="G2" s="3"/>
      <c r="H2" s="3"/>
      <c r="I2" s="5" t="n">
        <f aca="false">'Taux horaire'!E12</f>
        <v>50</v>
      </c>
      <c r="J2" s="3"/>
      <c r="K2" s="6" t="s">
        <v>2</v>
      </c>
      <c r="L2" s="7" t="n">
        <v>100</v>
      </c>
      <c r="M2" s="7"/>
      <c r="N2" s="8" t="s">
        <v>3</v>
      </c>
      <c r="O2" s="9" t="n">
        <v>10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1"/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4.25" hidden="false" customHeight="true" outlineLevel="0" collapsed="false">
      <c r="A4" s="1"/>
      <c r="B4" s="1"/>
      <c r="C4" s="10"/>
      <c r="D4" s="11"/>
      <c r="E4" s="10" t="s">
        <v>4</v>
      </c>
      <c r="F4" s="10" t="s">
        <v>5</v>
      </c>
      <c r="G4" s="10" t="s">
        <v>6</v>
      </c>
      <c r="H4" s="12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"/>
      <c r="S4" s="1"/>
      <c r="T4" s="1"/>
      <c r="U4" s="1"/>
      <c r="V4" s="1"/>
      <c r="W4" s="1"/>
      <c r="X4" s="1"/>
      <c r="Y4" s="1"/>
      <c r="Z4" s="1"/>
    </row>
    <row r="5" customFormat="false" ht="14.25" hidden="false" customHeight="true" outlineLevel="0" collapsed="false">
      <c r="A5" s="1"/>
      <c r="B5" s="1"/>
      <c r="C5" s="13" t="s">
        <v>17</v>
      </c>
      <c r="D5" s="14" t="s">
        <v>18</v>
      </c>
      <c r="E5" s="13" t="n">
        <v>6</v>
      </c>
      <c r="F5" s="13" t="n">
        <v>6</v>
      </c>
      <c r="G5" s="13" t="n">
        <v>6</v>
      </c>
      <c r="H5" s="15" t="n">
        <v>6</v>
      </c>
      <c r="I5" s="13" t="n">
        <v>6</v>
      </c>
      <c r="J5" s="16" t="n">
        <f aca="false">SUM(E5:I5)</f>
        <v>30</v>
      </c>
      <c r="K5" s="17" t="n">
        <f aca="false">+J5*$I$2</f>
        <v>1500</v>
      </c>
      <c r="L5" s="13" t="n">
        <v>0</v>
      </c>
      <c r="M5" s="17" t="n">
        <f aca="false">+L5*$L$2</f>
        <v>0</v>
      </c>
      <c r="N5" s="13" t="n">
        <f aca="false">+J5/2</f>
        <v>15</v>
      </c>
      <c r="O5" s="17" t="n">
        <f aca="false">+N5*$O$2</f>
        <v>150</v>
      </c>
      <c r="P5" s="18" t="n">
        <f aca="false">+O5+M5+K5</f>
        <v>1650</v>
      </c>
      <c r="Q5" s="18" t="n">
        <f aca="false">+P5</f>
        <v>1650</v>
      </c>
      <c r="R5" s="1"/>
      <c r="S5" s="1"/>
      <c r="T5" s="1"/>
      <c r="U5" s="1"/>
      <c r="V5" s="1"/>
      <c r="W5" s="1"/>
      <c r="X5" s="1"/>
      <c r="Y5" s="1"/>
      <c r="Z5" s="1"/>
    </row>
    <row r="6" customFormat="false" ht="14.25" hidden="false" customHeight="true" outlineLevel="0" collapsed="false">
      <c r="A6" s="1"/>
      <c r="B6" s="1"/>
      <c r="C6" s="13" t="s">
        <v>19</v>
      </c>
      <c r="D6" s="14" t="s">
        <v>20</v>
      </c>
      <c r="E6" s="13" t="n">
        <v>4.5</v>
      </c>
      <c r="F6" s="13" t="n">
        <v>4.5</v>
      </c>
      <c r="G6" s="13" t="n">
        <v>6.5</v>
      </c>
      <c r="H6" s="15" t="n">
        <v>4.5</v>
      </c>
      <c r="I6" s="13" t="n">
        <v>4.5</v>
      </c>
      <c r="J6" s="16" t="n">
        <f aca="false">SUM(E6:I6)</f>
        <v>24.5</v>
      </c>
      <c r="K6" s="17" t="n">
        <f aca="false">+J6*$I$2</f>
        <v>1225</v>
      </c>
      <c r="L6" s="13" t="n">
        <v>0</v>
      </c>
      <c r="M6" s="17" t="n">
        <f aca="false">+L6*$L$2</f>
        <v>0</v>
      </c>
      <c r="N6" s="13" t="n">
        <f aca="false">+J6/2</f>
        <v>12.25</v>
      </c>
      <c r="O6" s="17" t="n">
        <f aca="false">+N6*$O$2</f>
        <v>122.5</v>
      </c>
      <c r="P6" s="18" t="n">
        <f aca="false">+O6+M6+K6</f>
        <v>1347.5</v>
      </c>
      <c r="Q6" s="18" t="n">
        <f aca="false">+Q5+P6</f>
        <v>2997.5</v>
      </c>
      <c r="R6" s="1"/>
      <c r="S6" s="1"/>
      <c r="T6" s="1"/>
      <c r="U6" s="1"/>
      <c r="V6" s="1"/>
      <c r="W6" s="1"/>
      <c r="X6" s="1"/>
      <c r="Y6" s="1"/>
      <c r="Z6" s="1"/>
    </row>
    <row r="7" customFormat="false" ht="14.25" hidden="false" customHeight="true" outlineLevel="0" collapsed="false">
      <c r="A7" s="1"/>
      <c r="B7" s="1"/>
      <c r="C7" s="13" t="s">
        <v>21</v>
      </c>
      <c r="D7" s="14" t="s">
        <v>22</v>
      </c>
      <c r="E7" s="13" t="n">
        <v>4</v>
      </c>
      <c r="F7" s="13" t="n">
        <v>8</v>
      </c>
      <c r="G7" s="13" t="n">
        <v>6</v>
      </c>
      <c r="H7" s="15" t="n">
        <v>0</v>
      </c>
      <c r="I7" s="13" t="n">
        <v>7</v>
      </c>
      <c r="J7" s="16" t="n">
        <f aca="false">SUM(E7:I7)</f>
        <v>25</v>
      </c>
      <c r="K7" s="17" t="n">
        <f aca="false">+J7*$I$2</f>
        <v>1250</v>
      </c>
      <c r="L7" s="13" t="n">
        <v>0</v>
      </c>
      <c r="M7" s="17" t="n">
        <f aca="false">+L7*$L$2</f>
        <v>0</v>
      </c>
      <c r="N7" s="13" t="n">
        <f aca="false">+J7/2</f>
        <v>12.5</v>
      </c>
      <c r="O7" s="17" t="n">
        <f aca="false">+N7*$O$2</f>
        <v>125</v>
      </c>
      <c r="P7" s="18" t="n">
        <f aca="false">+O7+M7+K7</f>
        <v>1375</v>
      </c>
      <c r="Q7" s="18" t="n">
        <f aca="false">+Q6+P7</f>
        <v>4372.5</v>
      </c>
      <c r="R7" s="1"/>
      <c r="S7" s="1"/>
      <c r="T7" s="1"/>
      <c r="U7" s="1"/>
      <c r="V7" s="1"/>
      <c r="W7" s="1"/>
      <c r="X7" s="1"/>
      <c r="Y7" s="1"/>
      <c r="Z7" s="1"/>
    </row>
    <row r="8" customFormat="false" ht="14.25" hidden="false" customHeight="true" outlineLevel="0" collapsed="false">
      <c r="A8" s="1"/>
      <c r="B8" s="1"/>
      <c r="C8" s="13" t="s">
        <v>23</v>
      </c>
      <c r="D8" s="14" t="s">
        <v>24</v>
      </c>
      <c r="E8" s="13" t="n">
        <v>5.5</v>
      </c>
      <c r="F8" s="13" t="n">
        <v>9.5</v>
      </c>
      <c r="G8" s="13" t="n">
        <v>4.5</v>
      </c>
      <c r="H8" s="15" t="n">
        <v>0.5</v>
      </c>
      <c r="I8" s="13" t="n">
        <v>4.5</v>
      </c>
      <c r="J8" s="16" t="n">
        <f aca="false">SUM(E8:I8)</f>
        <v>24.5</v>
      </c>
      <c r="K8" s="17" t="n">
        <f aca="false">+J8*$I$2</f>
        <v>1225</v>
      </c>
      <c r="L8" s="13" t="n">
        <v>0</v>
      </c>
      <c r="M8" s="17" t="n">
        <f aca="false">+L8*$L$2</f>
        <v>0</v>
      </c>
      <c r="N8" s="13" t="n">
        <f aca="false">+J8/2</f>
        <v>12.25</v>
      </c>
      <c r="O8" s="17" t="n">
        <f aca="false">+N8*$O$2</f>
        <v>122.5</v>
      </c>
      <c r="P8" s="18" t="n">
        <f aca="false">+O8+M8+K8</f>
        <v>1347.5</v>
      </c>
      <c r="Q8" s="18" t="n">
        <f aca="false">+Q7+P8</f>
        <v>5720</v>
      </c>
      <c r="R8" s="1"/>
      <c r="S8" s="1"/>
      <c r="T8" s="1"/>
      <c r="U8" s="1"/>
      <c r="V8" s="1"/>
      <c r="W8" s="1"/>
      <c r="X8" s="1"/>
      <c r="Y8" s="1"/>
      <c r="Z8" s="1"/>
    </row>
    <row r="9" customFormat="false" ht="14.25" hidden="false" customHeight="true" outlineLevel="0" collapsed="false">
      <c r="A9" s="1"/>
      <c r="B9" s="1"/>
      <c r="C9" s="19" t="s">
        <v>25</v>
      </c>
      <c r="D9" s="14" t="s">
        <v>26</v>
      </c>
      <c r="E9" s="13" t="n">
        <v>2</v>
      </c>
      <c r="F9" s="13" t="n">
        <v>4</v>
      </c>
      <c r="G9" s="13" t="n">
        <v>0</v>
      </c>
      <c r="H9" s="15" t="n">
        <v>0</v>
      </c>
      <c r="I9" s="13" t="n">
        <v>0</v>
      </c>
      <c r="J9" s="16" t="n">
        <f aca="false">SUM(E9:I9)</f>
        <v>6</v>
      </c>
      <c r="K9" s="17" t="n">
        <f aca="false">+J9*$I$2</f>
        <v>300</v>
      </c>
      <c r="L9" s="13" t="n">
        <v>0</v>
      </c>
      <c r="M9" s="17" t="n">
        <f aca="false">+L9*$L$2</f>
        <v>0</v>
      </c>
      <c r="N9" s="13" t="n">
        <v>1</v>
      </c>
      <c r="O9" s="17" t="n">
        <f aca="false">+N9*$O$2</f>
        <v>10</v>
      </c>
      <c r="P9" s="18" t="n">
        <f aca="false">+O9+M9+K9</f>
        <v>310</v>
      </c>
      <c r="Q9" s="18" t="n">
        <f aca="false">+Q8+P9</f>
        <v>6030</v>
      </c>
      <c r="R9" s="1"/>
      <c r="S9" s="1"/>
      <c r="T9" s="1"/>
      <c r="U9" s="1"/>
      <c r="V9" s="1"/>
      <c r="W9" s="1"/>
      <c r="X9" s="1"/>
      <c r="Y9" s="1"/>
      <c r="Z9" s="1"/>
    </row>
    <row r="10" customFormat="false" ht="14.25" hidden="false" customHeight="true" outlineLevel="0" collapsed="false">
      <c r="A10" s="1"/>
      <c r="B10" s="1"/>
      <c r="C10" s="13" t="s">
        <v>27</v>
      </c>
      <c r="D10" s="14" t="s">
        <v>28</v>
      </c>
      <c r="E10" s="13" t="n">
        <v>3</v>
      </c>
      <c r="F10" s="13" t="n">
        <v>5</v>
      </c>
      <c r="G10" s="13" t="n">
        <v>3</v>
      </c>
      <c r="H10" s="15" t="n">
        <v>0</v>
      </c>
      <c r="I10" s="13" t="n">
        <v>5</v>
      </c>
      <c r="J10" s="16" t="n">
        <f aca="false">SUM(E10:I10)</f>
        <v>16</v>
      </c>
      <c r="K10" s="17" t="n">
        <f aca="false">+J10*$I$2</f>
        <v>800</v>
      </c>
      <c r="L10" s="13" t="n">
        <v>0</v>
      </c>
      <c r="M10" s="17" t="n">
        <f aca="false">+L10*$L$2</f>
        <v>0</v>
      </c>
      <c r="N10" s="13" t="n">
        <f aca="false">+J10/2</f>
        <v>8</v>
      </c>
      <c r="O10" s="17" t="n">
        <f aca="false">+N10*$O$2</f>
        <v>80</v>
      </c>
      <c r="P10" s="18" t="n">
        <f aca="false">+O10+M10+K10</f>
        <v>880</v>
      </c>
      <c r="Q10" s="18" t="n">
        <f aca="false">+Q9+P10</f>
        <v>6910</v>
      </c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4.25" hidden="false" customHeight="true" outlineLevel="0" collapsed="false">
      <c r="A11" s="20"/>
      <c r="B11" s="20"/>
      <c r="C11" s="13" t="s">
        <v>29</v>
      </c>
      <c r="D11" s="14" t="s">
        <v>30</v>
      </c>
      <c r="E11" s="13" t="n">
        <v>5</v>
      </c>
      <c r="F11" s="13" t="n">
        <v>5</v>
      </c>
      <c r="G11" s="13" t="n">
        <v>5</v>
      </c>
      <c r="H11" s="15" t="n">
        <v>0</v>
      </c>
      <c r="I11" s="13" t="n">
        <v>7</v>
      </c>
      <c r="J11" s="16" t="n">
        <f aca="false">SUM(E11:I11)</f>
        <v>22</v>
      </c>
      <c r="K11" s="17" t="n">
        <f aca="false">+J11*$I$2</f>
        <v>1100</v>
      </c>
      <c r="L11" s="13" t="n">
        <v>0</v>
      </c>
      <c r="M11" s="17" t="n">
        <f aca="false">+L11*$L$2</f>
        <v>0</v>
      </c>
      <c r="N11" s="13" t="n">
        <f aca="false">+J11/2</f>
        <v>11</v>
      </c>
      <c r="O11" s="17" t="n">
        <f aca="false">+N11*$O$2</f>
        <v>110</v>
      </c>
      <c r="P11" s="18" t="n">
        <f aca="false">+O11+M11+K11</f>
        <v>1210</v>
      </c>
      <c r="Q11" s="18" t="n">
        <f aca="false">+Q10+P11</f>
        <v>8120</v>
      </c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4.25" hidden="false" customHeight="true" outlineLevel="0" collapsed="false">
      <c r="A12" s="20"/>
      <c r="B12" s="20"/>
      <c r="C12" s="21" t="s">
        <v>31</v>
      </c>
      <c r="D12" s="22" t="s">
        <v>32</v>
      </c>
      <c r="E12" s="21" t="n">
        <v>5</v>
      </c>
      <c r="F12" s="21" t="n">
        <v>5</v>
      </c>
      <c r="G12" s="21" t="n">
        <v>5</v>
      </c>
      <c r="H12" s="23" t="n">
        <v>0</v>
      </c>
      <c r="I12" s="21" t="n">
        <v>5</v>
      </c>
      <c r="J12" s="24" t="n">
        <f aca="false">SUM(E12:I12)</f>
        <v>20</v>
      </c>
      <c r="K12" s="25" t="n">
        <f aca="false">+J12*$I$2</f>
        <v>1000</v>
      </c>
      <c r="L12" s="21" t="n">
        <v>0</v>
      </c>
      <c r="M12" s="25" t="n">
        <f aca="false">+L12*$L$2</f>
        <v>0</v>
      </c>
      <c r="N12" s="21" t="n">
        <f aca="false">+J12/2</f>
        <v>10</v>
      </c>
      <c r="O12" s="25" t="n">
        <f aca="false">+N12*$O$2</f>
        <v>100</v>
      </c>
      <c r="P12" s="26" t="n">
        <f aca="false">+O12+M12+K12</f>
        <v>1100</v>
      </c>
      <c r="Q12" s="26" t="n">
        <f aca="false">+Q11+P12</f>
        <v>9220</v>
      </c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4.25" hidden="false" customHeight="true" outlineLevel="0" collapsed="false">
      <c r="A13" s="20"/>
      <c r="B13" s="20"/>
      <c r="C13" s="21" t="s">
        <v>33</v>
      </c>
      <c r="D13" s="22" t="s">
        <v>34</v>
      </c>
      <c r="E13" s="21" t="n">
        <v>6</v>
      </c>
      <c r="F13" s="21" t="n">
        <v>6</v>
      </c>
      <c r="G13" s="21" t="n">
        <v>6</v>
      </c>
      <c r="H13" s="23" t="n">
        <v>0</v>
      </c>
      <c r="I13" s="21" t="n">
        <v>6</v>
      </c>
      <c r="J13" s="24" t="n">
        <f aca="false">SUM(E13:I13)</f>
        <v>24</v>
      </c>
      <c r="K13" s="25" t="n">
        <f aca="false">+J13*$I$2</f>
        <v>1200</v>
      </c>
      <c r="L13" s="21" t="n">
        <v>1</v>
      </c>
      <c r="M13" s="25" t="n">
        <f aca="false">+L13*$L$2</f>
        <v>100</v>
      </c>
      <c r="N13" s="21" t="n">
        <f aca="false">+J13/2</f>
        <v>12</v>
      </c>
      <c r="O13" s="25" t="n">
        <f aca="false">+N13*$O$2</f>
        <v>120</v>
      </c>
      <c r="P13" s="26" t="n">
        <f aca="false">+O13+M13+K13</f>
        <v>1420</v>
      </c>
      <c r="Q13" s="26" t="n">
        <f aca="false">+Q12+P13</f>
        <v>10640</v>
      </c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4.25" hidden="false" customHeight="true" outlineLevel="0" collapsed="false">
      <c r="A14" s="20"/>
      <c r="B14" s="20"/>
      <c r="C14" s="21" t="s">
        <v>35</v>
      </c>
      <c r="D14" s="22" t="s">
        <v>36</v>
      </c>
      <c r="E14" s="21" t="n">
        <f aca="false">2+4</f>
        <v>6</v>
      </c>
      <c r="F14" s="21" t="n">
        <v>4.2</v>
      </c>
      <c r="G14" s="21" t="n">
        <v>2</v>
      </c>
      <c r="H14" s="23" t="n">
        <v>0</v>
      </c>
      <c r="I14" s="21" t="n">
        <v>6</v>
      </c>
      <c r="J14" s="24" t="n">
        <f aca="false">SUM(E14:I14)</f>
        <v>18.2</v>
      </c>
      <c r="K14" s="25" t="n">
        <f aca="false">+J14*$I$2</f>
        <v>910</v>
      </c>
      <c r="L14" s="21" t="n">
        <v>0</v>
      </c>
      <c r="M14" s="25" t="n">
        <f aca="false">+L14*$L$2</f>
        <v>0</v>
      </c>
      <c r="N14" s="21" t="n">
        <f aca="false">+J14/2</f>
        <v>9.1</v>
      </c>
      <c r="O14" s="25" t="n">
        <f aca="false">+N14*$O$2</f>
        <v>91</v>
      </c>
      <c r="P14" s="26" t="n">
        <f aca="false">+O14+M14+K14</f>
        <v>1001</v>
      </c>
      <c r="Q14" s="26" t="n">
        <f aca="false">+Q13+P14</f>
        <v>11641</v>
      </c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4.25" hidden="false" customHeight="true" outlineLevel="0" collapsed="false">
      <c r="A15" s="20"/>
      <c r="B15" s="20"/>
      <c r="C15" s="21" t="s">
        <v>37</v>
      </c>
      <c r="D15" s="22" t="s">
        <v>38</v>
      </c>
      <c r="E15" s="21" t="n">
        <f aca="false">2*2+3</f>
        <v>7</v>
      </c>
      <c r="F15" s="21" t="n">
        <v>8</v>
      </c>
      <c r="G15" s="21" t="n">
        <v>5</v>
      </c>
      <c r="H15" s="23" t="n">
        <v>0</v>
      </c>
      <c r="I15" s="21" t="n">
        <v>10</v>
      </c>
      <c r="J15" s="24" t="n">
        <f aca="false">SUM(E15:I15)</f>
        <v>30</v>
      </c>
      <c r="K15" s="25" t="n">
        <f aca="false">+J15*$I$2</f>
        <v>1500</v>
      </c>
      <c r="L15" s="21" t="n">
        <v>2</v>
      </c>
      <c r="M15" s="25" t="n">
        <f aca="false">+L15*$L$2</f>
        <v>200</v>
      </c>
      <c r="N15" s="21" t="n">
        <f aca="false">+J15/2</f>
        <v>15</v>
      </c>
      <c r="O15" s="25" t="n">
        <f aca="false">+N15*$O$2</f>
        <v>150</v>
      </c>
      <c r="P15" s="26" t="n">
        <f aca="false">+O15+M15+K15</f>
        <v>1850</v>
      </c>
      <c r="Q15" s="26" t="n">
        <f aca="false">+Q14+P15</f>
        <v>13491</v>
      </c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4.25" hidden="false" customHeight="true" outlineLevel="0" collapsed="false">
      <c r="A16" s="20"/>
      <c r="B16" s="20"/>
      <c r="C16" s="21" t="s">
        <v>39</v>
      </c>
      <c r="D16" s="22" t="s">
        <v>40</v>
      </c>
      <c r="E16" s="21" t="n">
        <v>3.5</v>
      </c>
      <c r="F16" s="21" t="n">
        <v>4.5</v>
      </c>
      <c r="G16" s="21" t="n">
        <v>2.5</v>
      </c>
      <c r="H16" s="23" t="n">
        <v>0</v>
      </c>
      <c r="I16" s="21" t="n">
        <v>4.5</v>
      </c>
      <c r="J16" s="24" t="n">
        <f aca="false">SUM(E16:I16)</f>
        <v>15</v>
      </c>
      <c r="K16" s="24" t="n">
        <f aca="false">SUM(F16:J16)</f>
        <v>26.5</v>
      </c>
      <c r="L16" s="21" t="n">
        <v>0</v>
      </c>
      <c r="M16" s="25" t="n">
        <f aca="false">+L16*$L$2</f>
        <v>0</v>
      </c>
      <c r="N16" s="21" t="n">
        <f aca="false">+J16/2</f>
        <v>7.5</v>
      </c>
      <c r="O16" s="25" t="n">
        <f aca="false">+N16*$O$2</f>
        <v>75</v>
      </c>
      <c r="P16" s="26" t="n">
        <f aca="false">+O16+M16+K16</f>
        <v>101.5</v>
      </c>
      <c r="Q16" s="26" t="n">
        <f aca="false">+Q15+P16</f>
        <v>13592.5</v>
      </c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4.25" hidden="false" customHeight="true" outlineLevel="0" collapsed="false">
      <c r="A17" s="20"/>
      <c r="B17" s="20"/>
      <c r="C17" s="27" t="s">
        <v>41</v>
      </c>
      <c r="D17" s="22" t="s">
        <v>42</v>
      </c>
      <c r="E17" s="21" t="n">
        <v>4</v>
      </c>
      <c r="F17" s="21" t="n">
        <v>7</v>
      </c>
      <c r="G17" s="21" t="n">
        <v>7</v>
      </c>
      <c r="H17" s="23" t="n">
        <v>0</v>
      </c>
      <c r="I17" s="21" t="n">
        <v>7</v>
      </c>
      <c r="J17" s="24" t="n">
        <f aca="false">SUM(E17:I17)</f>
        <v>25</v>
      </c>
      <c r="K17" s="25" t="n">
        <f aca="false">+J17*$I$2</f>
        <v>1250</v>
      </c>
      <c r="L17" s="21" t="n">
        <v>0</v>
      </c>
      <c r="M17" s="25" t="n">
        <f aca="false">+L17*$L$2</f>
        <v>0</v>
      </c>
      <c r="N17" s="21" t="n">
        <f aca="false">+J17/2</f>
        <v>12.5</v>
      </c>
      <c r="O17" s="25" t="n">
        <f aca="false">+N17*$O$2</f>
        <v>125</v>
      </c>
      <c r="P17" s="26" t="n">
        <f aca="false">+O17+M17+K17</f>
        <v>1375</v>
      </c>
      <c r="Q17" s="26" t="n">
        <f aca="false">+Q16+P17</f>
        <v>14967.5</v>
      </c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4.25" hidden="false" customHeight="true" outlineLevel="0" collapsed="false">
      <c r="A18" s="20"/>
      <c r="B18" s="20"/>
      <c r="C18" s="21" t="s">
        <v>43</v>
      </c>
      <c r="D18" s="22" t="s">
        <v>44</v>
      </c>
      <c r="E18" s="21" t="n">
        <v>0</v>
      </c>
      <c r="F18" s="21" t="n">
        <v>4</v>
      </c>
      <c r="G18" s="21" t="n">
        <v>4</v>
      </c>
      <c r="H18" s="23" t="n">
        <v>0</v>
      </c>
      <c r="I18" s="21" t="n">
        <v>4</v>
      </c>
      <c r="J18" s="24" t="n">
        <f aca="false">SUM(E18:I18)</f>
        <v>12</v>
      </c>
      <c r="K18" s="25" t="n">
        <f aca="false">+J18*$I$2</f>
        <v>600</v>
      </c>
      <c r="L18" s="21" t="n">
        <v>0</v>
      </c>
      <c r="M18" s="25" t="n">
        <f aca="false">+L18*$L$2</f>
        <v>0</v>
      </c>
      <c r="N18" s="21" t="n">
        <f aca="false">+J18/2</f>
        <v>6</v>
      </c>
      <c r="O18" s="25" t="n">
        <f aca="false">+N18*$O$2</f>
        <v>60</v>
      </c>
      <c r="P18" s="26" t="n">
        <f aca="false">+O18+M18+K18</f>
        <v>660</v>
      </c>
      <c r="Q18" s="26" t="n">
        <f aca="false">+Q17+P18</f>
        <v>15627.5</v>
      </c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4.25" hidden="false" customHeight="true" outlineLevel="0" collapsed="false">
      <c r="A19" s="20"/>
      <c r="B19" s="20"/>
      <c r="C19" s="21" t="s">
        <v>45</v>
      </c>
      <c r="D19" s="22" t="s">
        <v>46</v>
      </c>
      <c r="E19" s="21" t="n">
        <v>4</v>
      </c>
      <c r="F19" s="21" t="n">
        <v>4</v>
      </c>
      <c r="G19" s="21" t="n">
        <v>4</v>
      </c>
      <c r="H19" s="23" t="n">
        <v>0</v>
      </c>
      <c r="I19" s="21" t="n">
        <v>4</v>
      </c>
      <c r="J19" s="24" t="n">
        <f aca="false">SUM(E19:I19)</f>
        <v>16</v>
      </c>
      <c r="K19" s="25" t="n">
        <f aca="false">+J19*$I$2</f>
        <v>800</v>
      </c>
      <c r="L19" s="21" t="n">
        <v>0</v>
      </c>
      <c r="M19" s="25" t="n">
        <f aca="false">+L19*$L$2</f>
        <v>0</v>
      </c>
      <c r="N19" s="21" t="n">
        <f aca="false">+J19/2</f>
        <v>8</v>
      </c>
      <c r="O19" s="25" t="n">
        <f aca="false">+N19*$O$2</f>
        <v>80</v>
      </c>
      <c r="P19" s="26" t="n">
        <f aca="false">+O19+M19+K19</f>
        <v>880</v>
      </c>
      <c r="Q19" s="26" t="n">
        <f aca="false">+Q18+P19</f>
        <v>16507.5</v>
      </c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4.25" hidden="false" customHeight="true" outlineLevel="0" collapsed="false">
      <c r="A20" s="20"/>
      <c r="B20" s="20"/>
      <c r="C20" s="21" t="s">
        <v>47</v>
      </c>
      <c r="D20" s="22" t="s">
        <v>48</v>
      </c>
      <c r="E20" s="21" t="n">
        <v>9</v>
      </c>
      <c r="F20" s="21" t="n">
        <v>9</v>
      </c>
      <c r="G20" s="21" t="n">
        <v>9</v>
      </c>
      <c r="H20" s="23" t="n">
        <v>0</v>
      </c>
      <c r="I20" s="21" t="n">
        <v>9</v>
      </c>
      <c r="J20" s="24" t="n">
        <f aca="false">SUM(E20:I20)</f>
        <v>36</v>
      </c>
      <c r="K20" s="25" t="n">
        <f aca="false">+J20*$I$2</f>
        <v>1800</v>
      </c>
      <c r="L20" s="21" t="n">
        <v>1</v>
      </c>
      <c r="M20" s="25" t="n">
        <f aca="false">+L20*$L$2</f>
        <v>100</v>
      </c>
      <c r="N20" s="21" t="n">
        <f aca="false">+J20/2</f>
        <v>18</v>
      </c>
      <c r="O20" s="25" t="n">
        <f aca="false">+N20*$O$2</f>
        <v>180</v>
      </c>
      <c r="P20" s="26" t="n">
        <f aca="false">+O20+M20+K20</f>
        <v>2080</v>
      </c>
      <c r="Q20" s="26" t="n">
        <f aca="false">+Q19+P20</f>
        <v>18587.5</v>
      </c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4.25" hidden="false" customHeight="true" outlineLevel="0" collapsed="false">
      <c r="A21" s="20"/>
      <c r="B21" s="20"/>
      <c r="C21" s="21" t="s">
        <v>49</v>
      </c>
      <c r="D21" s="22" t="s">
        <v>50</v>
      </c>
      <c r="E21" s="21" t="n">
        <v>7</v>
      </c>
      <c r="F21" s="21" t="n">
        <v>7</v>
      </c>
      <c r="G21" s="21" t="n">
        <v>7</v>
      </c>
      <c r="H21" s="23" t="n">
        <v>0</v>
      </c>
      <c r="I21" s="21" t="n">
        <v>7</v>
      </c>
      <c r="J21" s="24" t="n">
        <f aca="false">SUM(E21:I21)</f>
        <v>28</v>
      </c>
      <c r="K21" s="25" t="n">
        <f aca="false">+J21*$I$2</f>
        <v>1400</v>
      </c>
      <c r="L21" s="21" t="n">
        <v>0</v>
      </c>
      <c r="M21" s="25" t="n">
        <f aca="false">+L21*$L$2</f>
        <v>0</v>
      </c>
      <c r="N21" s="21" t="n">
        <f aca="false">+J21/2</f>
        <v>14</v>
      </c>
      <c r="O21" s="25" t="n">
        <f aca="false">+N21*$O$2</f>
        <v>140</v>
      </c>
      <c r="P21" s="26" t="n">
        <f aca="false">+O21+M21+K21</f>
        <v>1540</v>
      </c>
      <c r="Q21" s="26" t="n">
        <f aca="false">+Q20+P21</f>
        <v>20127.5</v>
      </c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4.25" hidden="false" customHeight="true" outlineLevel="0" collapsed="false">
      <c r="A22" s="20"/>
      <c r="B22" s="20"/>
      <c r="C22" s="28" t="s">
        <v>51</v>
      </c>
      <c r="D22" s="22" t="s">
        <v>52</v>
      </c>
      <c r="E22" s="21" t="n">
        <v>5</v>
      </c>
      <c r="F22" s="21" t="n">
        <v>5</v>
      </c>
      <c r="G22" s="21" t="n">
        <v>5</v>
      </c>
      <c r="H22" s="23" t="n">
        <v>0</v>
      </c>
      <c r="I22" s="21" t="n">
        <v>5</v>
      </c>
      <c r="J22" s="24" t="n">
        <f aca="false">SUM(E22:I22)</f>
        <v>20</v>
      </c>
      <c r="K22" s="25" t="n">
        <f aca="false">+J22*$I$2</f>
        <v>1000</v>
      </c>
      <c r="L22" s="21" t="n">
        <v>1</v>
      </c>
      <c r="M22" s="25" t="n">
        <f aca="false">+L22*$L$2</f>
        <v>100</v>
      </c>
      <c r="N22" s="21" t="n">
        <f aca="false">+J22/2</f>
        <v>10</v>
      </c>
      <c r="O22" s="25" t="n">
        <f aca="false">+N22*$O$2</f>
        <v>100</v>
      </c>
      <c r="P22" s="26" t="n">
        <f aca="false">+O22+M22+K22</f>
        <v>1200</v>
      </c>
      <c r="Q22" s="26" t="n">
        <f aca="false">+Q21+P22</f>
        <v>21327.5</v>
      </c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4.25" hidden="false" customHeight="true" outlineLevel="0" collapsed="false">
      <c r="A23" s="1"/>
      <c r="B23" s="1"/>
      <c r="C23" s="21" t="s">
        <v>53</v>
      </c>
      <c r="D23" s="22" t="s">
        <v>54</v>
      </c>
      <c r="E23" s="21" t="n">
        <v>9</v>
      </c>
      <c r="F23" s="21" t="n">
        <v>13</v>
      </c>
      <c r="G23" s="21" t="n">
        <v>9</v>
      </c>
      <c r="H23" s="23" t="n">
        <v>0</v>
      </c>
      <c r="I23" s="21" t="n">
        <v>9</v>
      </c>
      <c r="J23" s="24" t="n">
        <f aca="false">SUM(E23:I23)</f>
        <v>40</v>
      </c>
      <c r="K23" s="25" t="n">
        <f aca="false">+J23*$I$2</f>
        <v>2000</v>
      </c>
      <c r="L23" s="21" t="n">
        <v>0</v>
      </c>
      <c r="M23" s="25" t="n">
        <f aca="false">+L23*$L$2</f>
        <v>0</v>
      </c>
      <c r="N23" s="21" t="n">
        <f aca="false">+J23/2</f>
        <v>20</v>
      </c>
      <c r="O23" s="25" t="n">
        <f aca="false">+N23*$O$2</f>
        <v>200</v>
      </c>
      <c r="P23" s="26" t="n">
        <f aca="false">+O23+M23+K23</f>
        <v>2200</v>
      </c>
      <c r="Q23" s="26" t="n">
        <f aca="false">+Q22+P23</f>
        <v>23527.5</v>
      </c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4.25" hidden="false" customHeight="true" outlineLevel="0" collapsed="false">
      <c r="A24" s="1"/>
      <c r="B24" s="1"/>
      <c r="C24" s="21" t="s">
        <v>55</v>
      </c>
      <c r="D24" s="22" t="s">
        <v>56</v>
      </c>
      <c r="E24" s="21" t="n">
        <v>9</v>
      </c>
      <c r="F24" s="21" t="n">
        <v>13</v>
      </c>
      <c r="G24" s="21" t="n">
        <v>9</v>
      </c>
      <c r="H24" s="23" t="n">
        <v>0</v>
      </c>
      <c r="I24" s="21" t="n">
        <v>9</v>
      </c>
      <c r="J24" s="24" t="n">
        <f aca="false">SUM(E24:I24)</f>
        <v>40</v>
      </c>
      <c r="K24" s="25" t="n">
        <f aca="false">+J24*$I$2</f>
        <v>2000</v>
      </c>
      <c r="L24" s="21" t="n">
        <v>0</v>
      </c>
      <c r="M24" s="25" t="n">
        <f aca="false">+L24*$L$2</f>
        <v>0</v>
      </c>
      <c r="N24" s="21" t="n">
        <f aca="false">+J24/2</f>
        <v>20</v>
      </c>
      <c r="O24" s="25" t="n">
        <f aca="false">+N24*$O$2</f>
        <v>200</v>
      </c>
      <c r="P24" s="26" t="n">
        <f aca="false">+O24+M24+K24</f>
        <v>2200</v>
      </c>
      <c r="Q24" s="26" t="n">
        <f aca="false">+Q23+P24</f>
        <v>25727.5</v>
      </c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4.25" hidden="false" customHeight="true" outlineLevel="0" collapsed="false">
      <c r="A25" s="1"/>
      <c r="B25" s="1"/>
      <c r="C25" s="1"/>
      <c r="D25" s="2"/>
      <c r="J25" s="1"/>
      <c r="K25" s="1"/>
      <c r="L25" s="1"/>
      <c r="M25" s="1"/>
      <c r="N25" s="1"/>
      <c r="O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4.25" hidden="false" customHeight="true" outlineLevel="0" collapsed="false">
      <c r="A26" s="1"/>
      <c r="B26" s="1"/>
      <c r="C26" s="1"/>
      <c r="D26" s="2"/>
      <c r="E26" s="1" t="n">
        <f aca="false">SUM(E5:E24)</f>
        <v>104.5</v>
      </c>
      <c r="F26" s="1" t="n">
        <f aca="false">SUM(F5:F24)</f>
        <v>131.7</v>
      </c>
      <c r="G26" s="1" t="n">
        <f aca="false">SUM(G5:G23)</f>
        <v>96.5</v>
      </c>
      <c r="H26" s="29" t="n">
        <f aca="false">SUM(H5:H23)</f>
        <v>11</v>
      </c>
      <c r="I26" s="1" t="n">
        <f aca="false">SUM(I5:I24)</f>
        <v>119.5</v>
      </c>
      <c r="J26" s="1"/>
      <c r="K26" s="1"/>
      <c r="L26" s="1"/>
      <c r="M26" s="1"/>
      <c r="N26" s="1"/>
      <c r="O26" s="1"/>
      <c r="P26" s="30" t="s">
        <v>57</v>
      </c>
      <c r="Q26" s="31" t="n">
        <f aca="false">+Q24</f>
        <v>25727.5</v>
      </c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4.25" hidden="false" customHeight="true" outlineLevel="0" collapsed="false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4.25" hidden="false" customHeight="true" outlineLevel="0" collapsed="false">
      <c r="A28" s="1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4.25" hidden="false" customHeight="true" outlineLevel="0" collapsed="false">
      <c r="A29" s="32"/>
      <c r="B29" s="32"/>
      <c r="C29" s="32" t="s">
        <v>58</v>
      </c>
      <c r="D29" s="33"/>
      <c r="E29" s="32"/>
      <c r="F29" s="32"/>
      <c r="G29" s="32"/>
      <c r="H29" s="32"/>
      <c r="I29" s="32" t="s">
        <v>59</v>
      </c>
      <c r="J29" s="32"/>
      <c r="K29" s="32"/>
      <c r="L29" s="32"/>
      <c r="M29" s="32" t="s">
        <v>60</v>
      </c>
      <c r="N29" s="32"/>
      <c r="O29" s="32"/>
      <c r="P29" s="32" t="s">
        <v>61</v>
      </c>
      <c r="Q29" s="34"/>
      <c r="R29" s="32"/>
      <c r="S29" s="32"/>
      <c r="T29" s="32"/>
      <c r="U29" s="32"/>
      <c r="V29" s="32"/>
      <c r="W29" s="32"/>
      <c r="X29" s="32"/>
      <c r="Y29" s="32"/>
      <c r="Z29" s="32"/>
    </row>
    <row r="30" customFormat="false" ht="14.25" hidden="false" customHeight="true" outlineLevel="0" collapsed="false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4.25" hidden="false" customHeight="true" outlineLevel="0" collapsed="false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4.25" hidden="false" customHeight="true" outlineLevel="0" collapsed="false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4.25" hidden="false" customHeight="true" outlineLevel="0" collapsed="false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4.25" hidden="false" customHeight="true" outlineLevel="0" collapsed="false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4.25" hidden="false" customHeight="true" outlineLevel="0" collapsed="false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4.25" hidden="false" customHeight="true" outlineLevel="0" collapsed="false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4.25" hidden="false" customHeight="true" outlineLevel="0" collapsed="false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4.25" hidden="false" customHeight="true" outlineLevel="0" collapsed="false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4.25" hidden="false" customHeight="true" outlineLevel="0" collapsed="false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4.25" hidden="false" customHeight="true" outlineLevel="0" collapsed="false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4.25" hidden="false" customHeight="true" outlineLevel="0" collapsed="false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4.25" hidden="false" customHeight="true" outlineLevel="0" collapsed="false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4.25" hidden="false" customHeight="true" outlineLevel="0" collapsed="false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4.25" hidden="false" customHeight="true" outlineLevel="0" collapsed="false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4.25" hidden="false" customHeight="true" outlineLevel="0" collapsed="false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4.25" hidden="false" customHeight="true" outlineLevel="0" collapsed="false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4.25" hidden="false" customHeight="true" outlineLevel="0" collapsed="false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4.25" hidden="false" customHeight="true" outlineLevel="0" collapsed="false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4.25" hidden="false" customHeight="true" outlineLevel="0" collapsed="false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4.25" hidden="false" customHeight="true" outlineLevel="0" collapsed="false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4.25" hidden="false" customHeight="true" outlineLevel="0" collapsed="false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4.25" hidden="false" customHeight="true" outlineLevel="0" collapsed="false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4.25" hidden="false" customHeight="true" outlineLevel="0" collapsed="false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4.25" hidden="false" customHeight="true" outlineLevel="0" collapsed="false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4.25" hidden="false" customHeight="true" outlineLevel="0" collapsed="false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4.25" hidden="false" customHeight="true" outlineLevel="0" collapsed="false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4.25" hidden="false" customHeight="true" outlineLevel="0" collapsed="false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4.25" hidden="false" customHeight="true" outlineLevel="0" collapsed="false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4.25" hidden="false" customHeight="true" outlineLevel="0" collapsed="false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4.25" hidden="false" customHeight="true" outlineLevel="0" collapsed="false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4.25" hidden="false" customHeight="true" outlineLevel="0" collapsed="false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4.25" hidden="false" customHeight="true" outlineLevel="0" collapsed="false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4.25" hidden="false" customHeight="true" outlineLevel="0" collapsed="false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4.25" hidden="false" customHeight="true" outlineLevel="0" collapsed="false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4.25" hidden="false" customHeight="true" outlineLevel="0" collapsed="false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4.25" hidden="false" customHeight="true" outlineLevel="0" collapsed="false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4.25" hidden="false" customHeight="true" outlineLevel="0" collapsed="false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4.25" hidden="false" customHeight="true" outlineLevel="0" collapsed="false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4.25" hidden="false" customHeight="true" outlineLevel="0" collapsed="false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4.25" hidden="false" customHeight="true" outlineLevel="0" collapsed="false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4.25" hidden="false" customHeight="true" outlineLevel="0" collapsed="false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4.25" hidden="false" customHeight="true" outlineLevel="0" collapsed="false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4.25" hidden="false" customHeight="true" outlineLevel="0" collapsed="false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4.25" hidden="false" customHeight="true" outlineLevel="0" collapsed="false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4.25" hidden="false" customHeight="true" outlineLevel="0" collapsed="false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4.25" hidden="false" customHeight="true" outlineLevel="0" collapsed="false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4.25" hidden="false" customHeight="true" outlineLevel="0" collapsed="false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4.25" hidden="false" customHeight="true" outlineLevel="0" collapsed="false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4.25" hidden="false" customHeight="true" outlineLevel="0" collapsed="false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4.25" hidden="false" customHeight="true" outlineLevel="0" collapsed="false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4.25" hidden="false" customHeight="true" outlineLevel="0" collapsed="false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4.25" hidden="false" customHeight="true" outlineLevel="0" collapsed="false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4.25" hidden="false" customHeight="true" outlineLevel="0" collapsed="false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4.25" hidden="false" customHeight="true" outlineLevel="0" collapsed="false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4.25" hidden="false" customHeight="true" outlineLevel="0" collapsed="false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4.25" hidden="false" customHeight="true" outlineLevel="0" collapsed="false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4.25" hidden="false" customHeight="true" outlineLevel="0" collapsed="false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4.25" hidden="false" customHeight="true" outlineLevel="0" collapsed="false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4.25" hidden="false" customHeight="true" outlineLevel="0" collapsed="false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4.25" hidden="false" customHeight="true" outlineLevel="0" collapsed="false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4.25" hidden="false" customHeight="true" outlineLevel="0" collapsed="false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4.25" hidden="false" customHeight="true" outlineLevel="0" collapsed="false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4.25" hidden="false" customHeight="true" outlineLevel="0" collapsed="false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4.25" hidden="false" customHeight="true" outlineLevel="0" collapsed="false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4.25" hidden="false" customHeight="true" outlineLevel="0" collapsed="false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4.25" hidden="false" customHeight="true" outlineLevel="0" collapsed="false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4.25" hidden="false" customHeight="true" outlineLevel="0" collapsed="false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4.25" hidden="false" customHeight="true" outlineLevel="0" collapsed="false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4.25" hidden="false" customHeight="true" outlineLevel="0" collapsed="false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4.25" hidden="false" customHeight="true" outlineLevel="0" collapsed="false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4.25" hidden="false" customHeight="true" outlineLevel="0" collapsed="false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4.25" hidden="false" customHeight="true" outlineLevel="0" collapsed="false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4.25" hidden="false" customHeight="true" outlineLevel="0" collapsed="false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4.25" hidden="false" customHeight="true" outlineLevel="0" collapsed="false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4.25" hidden="false" customHeight="true" outlineLevel="0" collapsed="false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4.25" hidden="false" customHeight="true" outlineLevel="0" collapsed="false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4.25" hidden="false" customHeight="true" outlineLevel="0" collapsed="false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4.25" hidden="false" customHeight="true" outlineLevel="0" collapsed="false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4.25" hidden="false" customHeight="true" outlineLevel="0" collapsed="false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4.25" hidden="false" customHeight="true" outlineLevel="0" collapsed="false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4.25" hidden="false" customHeight="true" outlineLevel="0" collapsed="false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4.25" hidden="false" customHeight="true" outlineLevel="0" collapsed="false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4.25" hidden="false" customHeight="true" outlineLevel="0" collapsed="false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4.25" hidden="false" customHeight="true" outlineLevel="0" collapsed="false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4.25" hidden="false" customHeight="true" outlineLevel="0" collapsed="false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4.25" hidden="false" customHeight="true" outlineLevel="0" collapsed="false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4.25" hidden="false" customHeight="true" outlineLevel="0" collapsed="false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4.25" hidden="false" customHeight="true" outlineLevel="0" collapsed="false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4.25" hidden="false" customHeight="true" outlineLevel="0" collapsed="false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4.25" hidden="false" customHeight="true" outlineLevel="0" collapsed="false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4.25" hidden="false" customHeight="true" outlineLevel="0" collapsed="false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4.25" hidden="false" customHeight="true" outlineLevel="0" collapsed="false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4.25" hidden="false" customHeight="true" outlineLevel="0" collapsed="false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4.25" hidden="false" customHeight="true" outlineLevel="0" collapsed="false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4.25" hidden="false" customHeight="true" outlineLevel="0" collapsed="false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4.25" hidden="false" customHeight="true" outlineLevel="0" collapsed="false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4.25" hidden="false" customHeight="true" outlineLevel="0" collapsed="false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4.25" hidden="false" customHeight="true" outlineLevel="0" collapsed="false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4.25" hidden="false" customHeight="true" outlineLevel="0" collapsed="false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4.25" hidden="false" customHeight="true" outlineLevel="0" collapsed="false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4.25" hidden="false" customHeight="true" outlineLevel="0" collapsed="false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4.25" hidden="false" customHeight="true" outlineLevel="0" collapsed="false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4.25" hidden="false" customHeight="true" outlineLevel="0" collapsed="false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4.25" hidden="false" customHeight="true" outlineLevel="0" collapsed="false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4.25" hidden="false" customHeight="true" outlineLevel="0" collapsed="false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4.25" hidden="false" customHeight="true" outlineLevel="0" collapsed="false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4.25" hidden="false" customHeight="true" outlineLevel="0" collapsed="false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4.25" hidden="false" customHeight="true" outlineLevel="0" collapsed="false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4.25" hidden="false" customHeight="true" outlineLevel="0" collapsed="false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4.25" hidden="false" customHeight="true" outlineLevel="0" collapsed="false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4.25" hidden="false" customHeight="true" outlineLevel="0" collapsed="false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4.25" hidden="false" customHeight="true" outlineLevel="0" collapsed="false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4.25" hidden="false" customHeight="true" outlineLevel="0" collapsed="false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4.25" hidden="false" customHeight="true" outlineLevel="0" collapsed="false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4.25" hidden="false" customHeight="true" outlineLevel="0" collapsed="false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4.25" hidden="false" customHeight="true" outlineLevel="0" collapsed="false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4.25" hidden="false" customHeight="true" outlineLevel="0" collapsed="false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4.25" hidden="false" customHeight="true" outlineLevel="0" collapsed="false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4.25" hidden="false" customHeight="true" outlineLevel="0" collapsed="false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4.25" hidden="false" customHeight="true" outlineLevel="0" collapsed="false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4.25" hidden="false" customHeight="true" outlineLevel="0" collapsed="false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4.25" hidden="false" customHeight="true" outlineLevel="0" collapsed="false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4.25" hidden="false" customHeight="true" outlineLevel="0" collapsed="false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4.25" hidden="false" customHeight="true" outlineLevel="0" collapsed="false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4.25" hidden="false" customHeight="true" outlineLevel="0" collapsed="false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4.25" hidden="false" customHeight="true" outlineLevel="0" collapsed="false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4.25" hidden="false" customHeight="true" outlineLevel="0" collapsed="false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4.25" hidden="false" customHeight="true" outlineLevel="0" collapsed="false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4.25" hidden="false" customHeight="true" outlineLevel="0" collapsed="false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4.25" hidden="false" customHeight="true" outlineLevel="0" collapsed="false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4.25" hidden="false" customHeight="true" outlineLevel="0" collapsed="false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4.25" hidden="false" customHeight="true" outlineLevel="0" collapsed="false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4.25" hidden="false" customHeight="true" outlineLevel="0" collapsed="false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4.25" hidden="false" customHeight="true" outlineLevel="0" collapsed="false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4.25" hidden="false" customHeight="true" outlineLevel="0" collapsed="false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4.25" hidden="false" customHeight="true" outlineLevel="0" collapsed="false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4.25" hidden="false" customHeight="true" outlineLevel="0" collapsed="false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4.25" hidden="false" customHeight="true" outlineLevel="0" collapsed="false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4.25" hidden="false" customHeight="true" outlineLevel="0" collapsed="false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4.25" hidden="false" customHeight="true" outlineLevel="0" collapsed="false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4.25" hidden="false" customHeight="true" outlineLevel="0" collapsed="false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4.25" hidden="false" customHeight="true" outlineLevel="0" collapsed="false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4.25" hidden="false" customHeight="true" outlineLevel="0" collapsed="false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4.25" hidden="false" customHeight="true" outlineLevel="0" collapsed="false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4.25" hidden="false" customHeight="true" outlineLevel="0" collapsed="false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4.25" hidden="false" customHeight="true" outlineLevel="0" collapsed="false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4.25" hidden="false" customHeight="true" outlineLevel="0" collapsed="false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4.25" hidden="false" customHeight="true" outlineLevel="0" collapsed="false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4.25" hidden="false" customHeight="true" outlineLevel="0" collapsed="false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4.25" hidden="false" customHeight="true" outlineLevel="0" collapsed="false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4.25" hidden="false" customHeight="true" outlineLevel="0" collapsed="false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4.25" hidden="false" customHeight="true" outlineLevel="0" collapsed="false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4.25" hidden="false" customHeight="true" outlineLevel="0" collapsed="false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4.25" hidden="false" customHeight="true" outlineLevel="0" collapsed="false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4.25" hidden="false" customHeight="true" outlineLevel="0" collapsed="false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4.25" hidden="false" customHeight="true" outlineLevel="0" collapsed="false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4.25" hidden="false" customHeight="true" outlineLevel="0" collapsed="false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4.25" hidden="false" customHeight="true" outlineLevel="0" collapsed="false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4.25" hidden="false" customHeight="true" outlineLevel="0" collapsed="false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4.25" hidden="false" customHeight="true" outlineLevel="0" collapsed="false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4.25" hidden="false" customHeight="true" outlineLevel="0" collapsed="false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4.25" hidden="false" customHeight="true" outlineLevel="0" collapsed="false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4.25" hidden="false" customHeight="true" outlineLevel="0" collapsed="false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4.25" hidden="false" customHeight="true" outlineLevel="0" collapsed="false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4.25" hidden="false" customHeight="true" outlineLevel="0" collapsed="false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4.25" hidden="false" customHeight="true" outlineLevel="0" collapsed="false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4.25" hidden="false" customHeight="true" outlineLevel="0" collapsed="false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4.25" hidden="false" customHeight="true" outlineLevel="0" collapsed="false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4.25" hidden="false" customHeight="true" outlineLevel="0" collapsed="false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4.25" hidden="false" customHeight="true" outlineLevel="0" collapsed="false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4.25" hidden="false" customHeight="true" outlineLevel="0" collapsed="false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4.25" hidden="false" customHeight="true" outlineLevel="0" collapsed="false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4.25" hidden="false" customHeight="true" outlineLevel="0" collapsed="false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4.25" hidden="false" customHeight="true" outlineLevel="0" collapsed="false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4.25" hidden="false" customHeight="true" outlineLevel="0" collapsed="false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4.25" hidden="false" customHeight="true" outlineLevel="0" collapsed="false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4.25" hidden="false" customHeight="true" outlineLevel="0" collapsed="false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4.25" hidden="false" customHeight="true" outlineLevel="0" collapsed="false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4.25" hidden="false" customHeight="true" outlineLevel="0" collapsed="false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4.25" hidden="false" customHeight="true" outlineLevel="0" collapsed="false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4.25" hidden="false" customHeight="true" outlineLevel="0" collapsed="false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4.25" hidden="false" customHeight="true" outlineLevel="0" collapsed="false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4.25" hidden="false" customHeight="true" outlineLevel="0" collapsed="false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4.25" hidden="false" customHeight="true" outlineLevel="0" collapsed="false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4.25" hidden="false" customHeight="true" outlineLevel="0" collapsed="false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4.25" hidden="false" customHeight="true" outlineLevel="0" collapsed="false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4.25" hidden="false" customHeight="true" outlineLevel="0" collapsed="false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4.25" hidden="false" customHeight="true" outlineLevel="0" collapsed="false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4.25" hidden="false" customHeight="true" outlineLevel="0" collapsed="false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4.25" hidden="false" customHeight="true" outlineLevel="0" collapsed="false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4.25" hidden="false" customHeight="true" outlineLevel="0" collapsed="false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4.25" hidden="false" customHeight="true" outlineLevel="0" collapsed="false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4.25" hidden="false" customHeight="true" outlineLevel="0" collapsed="false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4.25" hidden="false" customHeight="true" outlineLevel="0" collapsed="false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4.25" hidden="false" customHeight="true" outlineLevel="0" collapsed="false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4.25" hidden="false" customHeight="true" outlineLevel="0" collapsed="false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4.25" hidden="false" customHeight="true" outlineLevel="0" collapsed="false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4.25" hidden="false" customHeight="true" outlineLevel="0" collapsed="false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4.25" hidden="false" customHeight="true" outlineLevel="0" collapsed="false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379861111111111" right="0.275694444444444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3" min="2" style="0" width="9.38"/>
    <col collapsed="false" customWidth="true" hidden="false" outlineLevel="0" max="4" min="4" style="0" width="12.25"/>
    <col collapsed="false" customWidth="true" hidden="false" outlineLevel="0" max="5" min="5" style="0" width="11.75"/>
    <col collapsed="false" customWidth="true" hidden="false" outlineLevel="0" max="6" min="6" style="0" width="9.38"/>
    <col collapsed="false" customWidth="true" hidden="false" outlineLevel="0" max="7" min="7" style="0" width="8.63"/>
    <col collapsed="false" customWidth="true" hidden="false" outlineLevel="0" max="8" min="8" style="0" width="9.38"/>
  </cols>
  <sheetData>
    <row r="1" customFormat="false" ht="15" hidden="false" customHeight="false" outlineLevel="0" collapsed="false">
      <c r="A1" s="35"/>
      <c r="B1" s="35"/>
      <c r="C1" s="35"/>
      <c r="D1" s="35"/>
      <c r="E1" s="35"/>
      <c r="F1" s="35"/>
      <c r="G1" s="35"/>
      <c r="H1" s="35"/>
    </row>
    <row r="2" customFormat="false" ht="15" hidden="false" customHeight="false" outlineLevel="0" collapsed="false">
      <c r="A2" s="35"/>
      <c r="B2" s="36" t="s">
        <v>62</v>
      </c>
      <c r="C2" s="35"/>
      <c r="D2" s="35"/>
      <c r="E2" s="35"/>
      <c r="F2" s="35"/>
      <c r="G2" s="35"/>
      <c r="H2" s="35"/>
    </row>
    <row r="3" customFormat="false" ht="15" hidden="false" customHeight="false" outlineLevel="0" collapsed="false">
      <c r="A3" s="35"/>
      <c r="B3" s="35"/>
      <c r="C3" s="35"/>
      <c r="D3" s="35"/>
      <c r="E3" s="35"/>
      <c r="F3" s="35"/>
      <c r="G3" s="35"/>
      <c r="H3" s="35"/>
    </row>
    <row r="4" customFormat="false" ht="15" hidden="false" customHeight="false" outlineLevel="0" collapsed="false">
      <c r="A4" s="35"/>
      <c r="B4" s="35" t="s">
        <v>63</v>
      </c>
      <c r="C4" s="35"/>
      <c r="D4" s="35"/>
      <c r="E4" s="37" t="n">
        <v>3000</v>
      </c>
      <c r="F4" s="35" t="s">
        <v>64</v>
      </c>
      <c r="G4" s="35"/>
      <c r="H4" s="35"/>
    </row>
    <row r="5" customFormat="false" ht="15" hidden="false" customHeight="false" outlineLevel="0" collapsed="false">
      <c r="A5" s="35"/>
      <c r="B5" s="35"/>
      <c r="C5" s="35"/>
      <c r="D5" s="35"/>
      <c r="E5" s="35"/>
      <c r="F5" s="35"/>
      <c r="G5" s="35"/>
      <c r="H5" s="35"/>
    </row>
    <row r="6" customFormat="false" ht="15" hidden="false" customHeight="false" outlineLevel="0" collapsed="false">
      <c r="A6" s="35"/>
      <c r="B6" s="35" t="s">
        <v>65</v>
      </c>
      <c r="C6" s="35"/>
      <c r="D6" s="35"/>
      <c r="E6" s="38" t="n">
        <f aca="false">E4*(1+H6)</f>
        <v>4500</v>
      </c>
      <c r="F6" s="35" t="s">
        <v>64</v>
      </c>
      <c r="G6" s="35"/>
      <c r="H6" s="39" t="n">
        <v>0.5</v>
      </c>
    </row>
    <row r="7" customFormat="false" ht="15" hidden="false" customHeight="false" outlineLevel="0" collapsed="false">
      <c r="A7" s="35"/>
      <c r="B7" s="35"/>
      <c r="C7" s="35"/>
      <c r="D7" s="35"/>
      <c r="E7" s="35"/>
      <c r="F7" s="35"/>
      <c r="G7" s="35"/>
      <c r="H7" s="35"/>
    </row>
    <row r="8" customFormat="false" ht="15" hidden="false" customHeight="false" outlineLevel="0" collapsed="false">
      <c r="A8" s="35"/>
      <c r="B8" s="35" t="s">
        <v>66</v>
      </c>
      <c r="C8" s="35"/>
      <c r="D8" s="35"/>
      <c r="E8" s="38" t="n">
        <f aca="false">E6*(1+H8)</f>
        <v>6000</v>
      </c>
      <c r="F8" s="35"/>
      <c r="G8" s="35"/>
      <c r="H8" s="40" t="n">
        <v>0.333333333333333</v>
      </c>
    </row>
    <row r="9" customFormat="false" ht="15" hidden="false" customHeight="false" outlineLevel="0" collapsed="false">
      <c r="A9" s="35"/>
      <c r="B9" s="35"/>
      <c r="C9" s="35"/>
      <c r="D9" s="35"/>
      <c r="E9" s="35"/>
      <c r="F9" s="35"/>
      <c r="G9" s="35"/>
      <c r="H9" s="35"/>
    </row>
    <row r="10" customFormat="false" ht="15" hidden="false" customHeight="false" outlineLevel="0" collapsed="false">
      <c r="A10" s="35"/>
      <c r="B10" s="35" t="s">
        <v>67</v>
      </c>
      <c r="C10" s="35"/>
      <c r="D10" s="35"/>
      <c r="E10" s="35" t="n">
        <v>120</v>
      </c>
      <c r="F10" s="35" t="s">
        <v>68</v>
      </c>
      <c r="G10" s="35"/>
      <c r="H10" s="35"/>
    </row>
    <row r="11" customFormat="false" ht="15" hidden="false" customHeight="false" outlineLevel="0" collapsed="false">
      <c r="A11" s="35"/>
      <c r="B11" s="35"/>
      <c r="C11" s="35"/>
      <c r="D11" s="35"/>
      <c r="E11" s="35"/>
      <c r="F11" s="35"/>
      <c r="G11" s="35"/>
      <c r="H11" s="35"/>
    </row>
    <row r="12" customFormat="false" ht="15" hidden="false" customHeight="false" outlineLevel="0" collapsed="false">
      <c r="A12" s="35"/>
      <c r="B12" s="35" t="s">
        <v>69</v>
      </c>
      <c r="C12" s="35"/>
      <c r="D12" s="35"/>
      <c r="E12" s="41" t="n">
        <f aca="false">E8/E10</f>
        <v>50</v>
      </c>
      <c r="F12" s="35" t="s">
        <v>70</v>
      </c>
      <c r="G12" s="35"/>
      <c r="H12" s="35"/>
    </row>
    <row r="13" customFormat="false" ht="15" hidden="false" customHeight="false" outlineLevel="0" collapsed="false">
      <c r="A13" s="35"/>
      <c r="B13" s="35"/>
      <c r="C13" s="35"/>
      <c r="D13" s="35"/>
      <c r="E13" s="35"/>
      <c r="F13" s="35"/>
      <c r="G13" s="35"/>
      <c r="H13" s="35"/>
    </row>
    <row r="14" customFormat="false" ht="15" hidden="false" customHeight="false" outlineLevel="0" collapsed="false">
      <c r="A14" s="35"/>
      <c r="B14" s="35"/>
      <c r="C14" s="35"/>
      <c r="D14" s="35"/>
      <c r="E14" s="35"/>
      <c r="F14" s="35"/>
      <c r="G14" s="35"/>
      <c r="H14" s="35"/>
    </row>
    <row r="15" customFormat="false" ht="15" hidden="false" customHeight="false" outlineLevel="0" collapsed="false">
      <c r="A15" s="35"/>
      <c r="B15" s="35"/>
      <c r="C15" s="35"/>
      <c r="D15" s="35"/>
      <c r="E15" s="35"/>
      <c r="F15" s="35"/>
      <c r="G15" s="35"/>
      <c r="H15" s="35"/>
    </row>
    <row r="16" customFormat="false" ht="15" hidden="false" customHeight="false" outlineLevel="0" collapsed="false">
      <c r="A16" s="35"/>
      <c r="B16" s="35"/>
      <c r="C16" s="35"/>
      <c r="D16" s="35"/>
      <c r="E16" s="35"/>
      <c r="F16" s="35"/>
      <c r="G16" s="35"/>
      <c r="H16" s="35"/>
    </row>
    <row r="17" customFormat="false" ht="15" hidden="false" customHeight="false" outlineLevel="0" collapsed="false">
      <c r="A17" s="35"/>
      <c r="B17" s="35"/>
      <c r="C17" s="35"/>
      <c r="D17" s="35"/>
      <c r="E17" s="35"/>
      <c r="F17" s="35"/>
      <c r="G17" s="35"/>
      <c r="H17" s="35"/>
    </row>
    <row r="18" customFormat="false" ht="15" hidden="false" customHeight="false" outlineLevel="0" collapsed="false">
      <c r="A18" s="35"/>
      <c r="B18" s="35"/>
      <c r="C18" s="35"/>
      <c r="D18" s="35"/>
      <c r="E18" s="35"/>
      <c r="F18" s="35"/>
      <c r="G18" s="35"/>
      <c r="H18" s="35"/>
    </row>
    <row r="19" customFormat="false" ht="15" hidden="false" customHeight="false" outlineLevel="0" collapsed="false">
      <c r="A19" s="35"/>
      <c r="B19" s="35"/>
      <c r="C19" s="35"/>
      <c r="D19" s="35"/>
      <c r="E19" s="35"/>
      <c r="F19" s="35"/>
      <c r="G19" s="35"/>
      <c r="H19" s="35"/>
    </row>
    <row r="20" customFormat="false" ht="15" hidden="false" customHeight="false" outlineLevel="0" collapsed="false">
      <c r="A20" s="35"/>
      <c r="B20" s="35"/>
      <c r="C20" s="35"/>
      <c r="D20" s="35"/>
      <c r="E20" s="35"/>
      <c r="F20" s="35"/>
      <c r="G20" s="35"/>
      <c r="H20" s="35"/>
    </row>
    <row r="21" customFormat="false" ht="15.75" hidden="false" customHeight="true" outlineLevel="0" collapsed="false">
      <c r="A21" s="35"/>
      <c r="B21" s="35"/>
      <c r="C21" s="35"/>
      <c r="D21" s="35"/>
      <c r="E21" s="35"/>
      <c r="F21" s="35"/>
      <c r="G21" s="35"/>
      <c r="H21" s="35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2" min="1" style="0" width="0.88"/>
    <col collapsed="false" customWidth="true" hidden="false" outlineLevel="0" max="3" min="3" style="0" width="11.88"/>
    <col collapsed="false" customWidth="true" hidden="false" outlineLevel="0" max="4" min="4" style="0" width="16.38"/>
    <col collapsed="false" customWidth="true" hidden="false" outlineLevel="0" max="5" min="5" style="0" width="14.25"/>
    <col collapsed="false" customWidth="true" hidden="false" outlineLevel="0" max="6" min="6" style="0" width="13.13"/>
    <col collapsed="false" customWidth="true" hidden="false" outlineLevel="0" max="7" min="7" style="0" width="14"/>
    <col collapsed="false" customWidth="true" hidden="false" outlineLevel="0" max="8" min="8" style="0" width="15.38"/>
    <col collapsed="false" customWidth="true" hidden="false" outlineLevel="0" max="9" min="9" style="0" width="14"/>
    <col collapsed="false" customWidth="true" hidden="false" outlineLevel="0" max="10" min="10" style="0" width="7.39"/>
    <col collapsed="false" customWidth="true" hidden="false" outlineLevel="0" max="11" min="11" style="0" width="13.25"/>
    <col collapsed="false" customWidth="true" hidden="false" outlineLevel="0" max="12" min="12" style="0" width="8.63"/>
    <col collapsed="false" customWidth="true" hidden="false" outlineLevel="0" max="13" min="13" style="0" width="13"/>
    <col collapsed="false" customWidth="true" hidden="false" outlineLevel="0" max="14" min="14" style="0" width="9.38"/>
    <col collapsed="false" customWidth="true" hidden="false" outlineLevel="0" max="15" min="15" style="0" width="8.39"/>
    <col collapsed="false" customWidth="true" hidden="false" outlineLevel="0" max="16" min="16" style="0" width="16.25"/>
    <col collapsed="false" customWidth="true" hidden="false" outlineLevel="0" max="17" min="17" style="0" width="11.75"/>
    <col collapsed="false" customWidth="true" hidden="false" outlineLevel="0" max="26" min="18" style="0" width="9.38"/>
  </cols>
  <sheetData>
    <row r="1" customFormat="false" ht="14.25" hidden="false" customHeight="true" outlineLevel="0" collapsed="false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3"/>
      <c r="B2" s="3"/>
      <c r="C2" s="3" t="s">
        <v>0</v>
      </c>
      <c r="D2" s="4"/>
      <c r="E2" s="3" t="s">
        <v>1</v>
      </c>
      <c r="F2" s="3"/>
      <c r="G2" s="3"/>
      <c r="H2" s="3"/>
      <c r="I2" s="5" t="n">
        <f aca="false">'Taux horaire'!E12</f>
        <v>50</v>
      </c>
      <c r="J2" s="3"/>
      <c r="K2" s="6" t="s">
        <v>2</v>
      </c>
      <c r="L2" s="7" t="n">
        <v>100</v>
      </c>
      <c r="M2" s="7"/>
      <c r="N2" s="8" t="s">
        <v>3</v>
      </c>
      <c r="O2" s="9" t="n">
        <v>10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1"/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4.25" hidden="false" customHeight="true" outlineLevel="0" collapsed="false">
      <c r="A4" s="1"/>
      <c r="B4" s="1"/>
      <c r="C4" s="10"/>
      <c r="D4" s="11"/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"/>
      <c r="S4" s="1"/>
      <c r="T4" s="1"/>
      <c r="U4" s="1"/>
      <c r="V4" s="1"/>
      <c r="W4" s="1"/>
      <c r="X4" s="1"/>
      <c r="Y4" s="1"/>
      <c r="Z4" s="1"/>
    </row>
    <row r="5" customFormat="false" ht="14.25" hidden="false" customHeight="true" outlineLevel="0" collapsed="false">
      <c r="A5" s="1"/>
      <c r="B5" s="1"/>
      <c r="C5" s="10" t="s">
        <v>17</v>
      </c>
      <c r="D5" s="22" t="s">
        <v>18</v>
      </c>
      <c r="E5" s="10" t="n">
        <v>3</v>
      </c>
      <c r="F5" s="10" t="n">
        <v>4</v>
      </c>
      <c r="G5" s="10" t="n">
        <v>3</v>
      </c>
      <c r="H5" s="10" t="n">
        <v>4</v>
      </c>
      <c r="I5" s="10" t="n">
        <v>8</v>
      </c>
      <c r="J5" s="42" t="n">
        <f aca="false">SUM(E5:I5)</f>
        <v>22</v>
      </c>
      <c r="K5" s="43" t="n">
        <f aca="false">+J5*$I$2</f>
        <v>1100</v>
      </c>
      <c r="L5" s="10" t="n">
        <v>0</v>
      </c>
      <c r="M5" s="43" t="n">
        <f aca="false">+L5*$L$2</f>
        <v>0</v>
      </c>
      <c r="N5" s="10" t="n">
        <f aca="false">+J5/2</f>
        <v>11</v>
      </c>
      <c r="O5" s="43" t="n">
        <f aca="false">+N5*$O$2</f>
        <v>110</v>
      </c>
      <c r="P5" s="44" t="n">
        <f aca="false">+O5+M5+K5</f>
        <v>1210</v>
      </c>
      <c r="Q5" s="44" t="n">
        <f aca="false">+P5</f>
        <v>1210</v>
      </c>
      <c r="R5" s="1"/>
      <c r="S5" s="1"/>
      <c r="T5" s="1"/>
      <c r="U5" s="1"/>
      <c r="V5" s="1"/>
      <c r="W5" s="1"/>
      <c r="X5" s="1"/>
      <c r="Y5" s="1"/>
      <c r="Z5" s="1"/>
    </row>
    <row r="6" customFormat="false" ht="14.25" hidden="false" customHeight="true" outlineLevel="0" collapsed="false">
      <c r="A6" s="1"/>
      <c r="B6" s="1"/>
      <c r="C6" s="10" t="s">
        <v>19</v>
      </c>
      <c r="D6" s="22" t="s">
        <v>20</v>
      </c>
      <c r="E6" s="10" t="n">
        <v>6</v>
      </c>
      <c r="F6" s="10" t="n">
        <v>4</v>
      </c>
      <c r="G6" s="10" t="n">
        <v>4</v>
      </c>
      <c r="H6" s="10" t="n">
        <v>6</v>
      </c>
      <c r="I6" s="10" t="n">
        <v>8</v>
      </c>
      <c r="J6" s="42" t="n">
        <f aca="false">SUM(E6:I6)</f>
        <v>28</v>
      </c>
      <c r="K6" s="43" t="n">
        <f aca="false">+J6*$I$2</f>
        <v>1400</v>
      </c>
      <c r="L6" s="10" t="n">
        <v>0</v>
      </c>
      <c r="M6" s="43" t="n">
        <f aca="false">+L6*$L$2</f>
        <v>0</v>
      </c>
      <c r="N6" s="10" t="n">
        <f aca="false">+J6/2</f>
        <v>14</v>
      </c>
      <c r="O6" s="43" t="n">
        <f aca="false">+N6*$O$2</f>
        <v>140</v>
      </c>
      <c r="P6" s="44" t="n">
        <f aca="false">+O6+M6+K6</f>
        <v>1540</v>
      </c>
      <c r="Q6" s="44" t="n">
        <f aca="false">+Q5+P6</f>
        <v>2750</v>
      </c>
      <c r="R6" s="1"/>
      <c r="S6" s="1"/>
      <c r="T6" s="1"/>
      <c r="U6" s="1"/>
      <c r="V6" s="1"/>
      <c r="W6" s="1"/>
      <c r="X6" s="1"/>
      <c r="Y6" s="1"/>
      <c r="Z6" s="1"/>
    </row>
    <row r="7" customFormat="false" ht="14.25" hidden="false" customHeight="true" outlineLevel="0" collapsed="false">
      <c r="A7" s="1"/>
      <c r="B7" s="1"/>
      <c r="C7" s="10" t="s">
        <v>21</v>
      </c>
      <c r="D7" s="22" t="s">
        <v>22</v>
      </c>
      <c r="E7" s="10" t="n">
        <v>4</v>
      </c>
      <c r="F7" s="10" t="n">
        <v>4</v>
      </c>
      <c r="G7" s="10" t="n">
        <v>5</v>
      </c>
      <c r="H7" s="10" t="n">
        <v>4</v>
      </c>
      <c r="I7" s="10" t="n">
        <v>4</v>
      </c>
      <c r="J7" s="42" t="n">
        <f aca="false">SUM(E7:I7)</f>
        <v>21</v>
      </c>
      <c r="K7" s="43" t="n">
        <f aca="false">+J7*$I$2</f>
        <v>1050</v>
      </c>
      <c r="L7" s="10" t="n">
        <v>1</v>
      </c>
      <c r="M7" s="43" t="n">
        <f aca="false">+L7*$L$2</f>
        <v>100</v>
      </c>
      <c r="N7" s="10" t="n">
        <f aca="false">+J7/2</f>
        <v>10.5</v>
      </c>
      <c r="O7" s="43" t="n">
        <f aca="false">+N7*$O$2</f>
        <v>105</v>
      </c>
      <c r="P7" s="44" t="n">
        <f aca="false">+O7+M7+K7</f>
        <v>1255</v>
      </c>
      <c r="Q7" s="44" t="n">
        <f aca="false">+Q6+P7</f>
        <v>4005</v>
      </c>
      <c r="R7" s="1"/>
      <c r="S7" s="1"/>
      <c r="T7" s="1"/>
      <c r="U7" s="1"/>
      <c r="V7" s="1"/>
      <c r="W7" s="1"/>
      <c r="X7" s="1"/>
      <c r="Y7" s="1"/>
      <c r="Z7" s="1"/>
    </row>
    <row r="8" customFormat="false" ht="14.25" hidden="false" customHeight="true" outlineLevel="0" collapsed="false">
      <c r="A8" s="1"/>
      <c r="B8" s="1"/>
      <c r="C8" s="10" t="s">
        <v>23</v>
      </c>
      <c r="D8" s="22" t="s">
        <v>24</v>
      </c>
      <c r="E8" s="10" t="n">
        <v>3</v>
      </c>
      <c r="F8" s="10" t="n">
        <v>5</v>
      </c>
      <c r="G8" s="10" t="n">
        <v>2</v>
      </c>
      <c r="H8" s="10" t="n">
        <v>3</v>
      </c>
      <c r="I8" s="10" t="n">
        <v>4</v>
      </c>
      <c r="J8" s="42" t="n">
        <f aca="false">SUM(E8:I8)</f>
        <v>17</v>
      </c>
      <c r="K8" s="43" t="n">
        <f aca="false">+J8*$I$2</f>
        <v>850</v>
      </c>
      <c r="L8" s="10" t="n">
        <v>0</v>
      </c>
      <c r="M8" s="43" t="n">
        <f aca="false">+L8*$L$2</f>
        <v>0</v>
      </c>
      <c r="N8" s="10" t="n">
        <f aca="false">+J8/2</f>
        <v>8.5</v>
      </c>
      <c r="O8" s="43" t="n">
        <f aca="false">+N8*$O$2</f>
        <v>85</v>
      </c>
      <c r="P8" s="44" t="n">
        <f aca="false">+O8+M8+K8</f>
        <v>935</v>
      </c>
      <c r="Q8" s="44" t="n">
        <f aca="false">+Q7+P8</f>
        <v>4940</v>
      </c>
      <c r="R8" s="1"/>
      <c r="S8" s="1"/>
      <c r="T8" s="1"/>
      <c r="U8" s="1"/>
      <c r="V8" s="1"/>
      <c r="W8" s="1"/>
      <c r="X8" s="1"/>
      <c r="Y8" s="1"/>
      <c r="Z8" s="1"/>
    </row>
    <row r="9" customFormat="false" ht="14.25" hidden="false" customHeight="true" outlineLevel="0" collapsed="false">
      <c r="A9" s="1"/>
      <c r="B9" s="1"/>
      <c r="C9" s="45" t="s">
        <v>25</v>
      </c>
      <c r="D9" s="22" t="s">
        <v>26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42" t="n">
        <f aca="false">SUM(E9:I9)</f>
        <v>0</v>
      </c>
      <c r="K9" s="43" t="n">
        <f aca="false">+J9*$I$2</f>
        <v>0</v>
      </c>
      <c r="L9" s="10" t="n">
        <v>0</v>
      </c>
      <c r="M9" s="43" t="n">
        <f aca="false">+L9*$L$2</f>
        <v>0</v>
      </c>
      <c r="N9" s="10" t="n">
        <f aca="false">+J9/2</f>
        <v>0</v>
      </c>
      <c r="O9" s="43" t="n">
        <f aca="false">+N9*$O$2</f>
        <v>0</v>
      </c>
      <c r="P9" s="44" t="n">
        <f aca="false">+O9+M9+K9</f>
        <v>0</v>
      </c>
      <c r="Q9" s="44" t="n">
        <f aca="false">+Q8+P9</f>
        <v>4940</v>
      </c>
      <c r="R9" s="1"/>
      <c r="S9" s="1"/>
      <c r="T9" s="1"/>
      <c r="U9" s="1"/>
      <c r="V9" s="1"/>
      <c r="W9" s="1"/>
      <c r="X9" s="1"/>
      <c r="Y9" s="1"/>
      <c r="Z9" s="1"/>
    </row>
    <row r="10" customFormat="false" ht="14.25" hidden="false" customHeight="true" outlineLevel="0" collapsed="false">
      <c r="A10" s="1"/>
      <c r="B10" s="1"/>
      <c r="C10" s="10" t="s">
        <v>27</v>
      </c>
      <c r="D10" s="22" t="s">
        <v>28</v>
      </c>
      <c r="E10" s="10" t="n">
        <v>4</v>
      </c>
      <c r="F10" s="10" t="n">
        <v>4</v>
      </c>
      <c r="G10" s="10" t="n">
        <v>6</v>
      </c>
      <c r="H10" s="10" t="n">
        <v>6</v>
      </c>
      <c r="I10" s="10" t="n">
        <v>4</v>
      </c>
      <c r="J10" s="42" t="n">
        <f aca="false">SUM(E10:I10)</f>
        <v>24</v>
      </c>
      <c r="K10" s="43" t="n">
        <f aca="false">+J10*$I$2</f>
        <v>1200</v>
      </c>
      <c r="L10" s="10" t="n">
        <v>1</v>
      </c>
      <c r="M10" s="43" t="n">
        <f aca="false">+L10*$L$2</f>
        <v>100</v>
      </c>
      <c r="N10" s="10" t="n">
        <f aca="false">+J10/2</f>
        <v>12</v>
      </c>
      <c r="O10" s="43" t="n">
        <f aca="false">+N10*$O$2</f>
        <v>120</v>
      </c>
      <c r="P10" s="44" t="n">
        <f aca="false">+O10+M10+K10</f>
        <v>1420</v>
      </c>
      <c r="Q10" s="44" t="n">
        <f aca="false">+Q9+P10</f>
        <v>6360</v>
      </c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4.25" hidden="false" customHeight="true" outlineLevel="0" collapsed="false">
      <c r="A11" s="1"/>
      <c r="B11" s="1"/>
      <c r="C11" s="10" t="s">
        <v>29</v>
      </c>
      <c r="D11" s="22" t="s">
        <v>30</v>
      </c>
      <c r="E11" s="10" t="n">
        <v>8</v>
      </c>
      <c r="F11" s="10" t="n">
        <v>4</v>
      </c>
      <c r="G11" s="10" t="n">
        <v>3</v>
      </c>
      <c r="H11" s="10" t="n">
        <v>5</v>
      </c>
      <c r="I11" s="10" t="n">
        <v>4</v>
      </c>
      <c r="J11" s="42" t="n">
        <f aca="false">SUM(E11:I11)</f>
        <v>24</v>
      </c>
      <c r="K11" s="43" t="n">
        <f aca="false">+J11*$I$2</f>
        <v>1200</v>
      </c>
      <c r="L11" s="10" t="n">
        <v>0</v>
      </c>
      <c r="M11" s="43" t="n">
        <f aca="false">+L11*$L$2</f>
        <v>0</v>
      </c>
      <c r="N11" s="10" t="n">
        <f aca="false">+J11/2</f>
        <v>12</v>
      </c>
      <c r="O11" s="43" t="n">
        <f aca="false">+N11*$O$2</f>
        <v>120</v>
      </c>
      <c r="P11" s="44" t="n">
        <f aca="false">+O11+M11+K11</f>
        <v>1320</v>
      </c>
      <c r="Q11" s="44" t="n">
        <f aca="false">+Q10+P11</f>
        <v>7680</v>
      </c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4.25" hidden="false" customHeight="true" outlineLevel="0" collapsed="false">
      <c r="A12" s="1"/>
      <c r="B12" s="1"/>
      <c r="C12" s="10" t="s">
        <v>31</v>
      </c>
      <c r="D12" s="22" t="s">
        <v>32</v>
      </c>
      <c r="E12" s="10" t="n">
        <v>4</v>
      </c>
      <c r="F12" s="10" t="n">
        <v>3</v>
      </c>
      <c r="G12" s="10" t="n">
        <v>5</v>
      </c>
      <c r="H12" s="10" t="n">
        <v>4</v>
      </c>
      <c r="I12" s="10" t="n">
        <v>4</v>
      </c>
      <c r="J12" s="42" t="n">
        <f aca="false">SUM(E12:I12)</f>
        <v>20</v>
      </c>
      <c r="K12" s="43" t="n">
        <f aca="false">+J12*$I$2</f>
        <v>1000</v>
      </c>
      <c r="L12" s="10" t="n">
        <v>0</v>
      </c>
      <c r="M12" s="43" t="n">
        <f aca="false">+L12*$L$2</f>
        <v>0</v>
      </c>
      <c r="N12" s="10" t="n">
        <f aca="false">+J12/2</f>
        <v>10</v>
      </c>
      <c r="O12" s="43" t="n">
        <f aca="false">+N12*$O$2</f>
        <v>100</v>
      </c>
      <c r="P12" s="44" t="n">
        <f aca="false">+O12+M12+K12</f>
        <v>1100</v>
      </c>
      <c r="Q12" s="44" t="n">
        <f aca="false">+Q11+P12</f>
        <v>8780</v>
      </c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4.25" hidden="false" customHeight="true" outlineLevel="0" collapsed="false">
      <c r="A13" s="1"/>
      <c r="B13" s="1"/>
      <c r="C13" s="10" t="s">
        <v>33</v>
      </c>
      <c r="D13" s="22" t="s">
        <v>34</v>
      </c>
      <c r="E13" s="10" t="n">
        <v>4</v>
      </c>
      <c r="F13" s="10" t="n">
        <v>4</v>
      </c>
      <c r="G13" s="10" t="n">
        <v>4</v>
      </c>
      <c r="H13" s="10" t="n">
        <v>8</v>
      </c>
      <c r="I13" s="10" t="n">
        <v>2</v>
      </c>
      <c r="J13" s="42" t="n">
        <f aca="false">SUM(E13:I13)</f>
        <v>22</v>
      </c>
      <c r="K13" s="43" t="n">
        <f aca="false">+J13*$I$2</f>
        <v>1100</v>
      </c>
      <c r="L13" s="10" t="n">
        <v>1</v>
      </c>
      <c r="M13" s="43" t="n">
        <f aca="false">+L13*$L$2</f>
        <v>100</v>
      </c>
      <c r="N13" s="10" t="n">
        <f aca="false">+J13/2</f>
        <v>11</v>
      </c>
      <c r="O13" s="43" t="n">
        <f aca="false">+N13*$O$2</f>
        <v>110</v>
      </c>
      <c r="P13" s="44" t="n">
        <f aca="false">+O13+M13+K13</f>
        <v>1310</v>
      </c>
      <c r="Q13" s="44" t="n">
        <f aca="false">+Q12+P13</f>
        <v>10090</v>
      </c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4.25" hidden="false" customHeight="true" outlineLevel="0" collapsed="false">
      <c r="A14" s="1"/>
      <c r="B14" s="1"/>
      <c r="C14" s="10" t="s">
        <v>35</v>
      </c>
      <c r="D14" s="22" t="s">
        <v>36</v>
      </c>
      <c r="E14" s="10" t="n">
        <v>4</v>
      </c>
      <c r="F14" s="10" t="n">
        <v>6</v>
      </c>
      <c r="G14" s="10" t="n">
        <v>6</v>
      </c>
      <c r="H14" s="10" t="n">
        <v>4</v>
      </c>
      <c r="I14" s="10" t="n">
        <v>4</v>
      </c>
      <c r="J14" s="42" t="n">
        <f aca="false">SUM(E14:I14)</f>
        <v>24</v>
      </c>
      <c r="K14" s="43" t="n">
        <f aca="false">+J14*$I$2</f>
        <v>1200</v>
      </c>
      <c r="L14" s="10" t="n">
        <v>0</v>
      </c>
      <c r="M14" s="43" t="n">
        <f aca="false">+L14*$L$2</f>
        <v>0</v>
      </c>
      <c r="N14" s="10" t="n">
        <f aca="false">+J14/2</f>
        <v>12</v>
      </c>
      <c r="O14" s="43" t="n">
        <f aca="false">+N14*$O$2</f>
        <v>120</v>
      </c>
      <c r="P14" s="44" t="n">
        <f aca="false">+O14+M14+K14</f>
        <v>1320</v>
      </c>
      <c r="Q14" s="44" t="n">
        <f aca="false">+Q13+P14</f>
        <v>11410</v>
      </c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4.25" hidden="false" customHeight="true" outlineLevel="0" collapsed="false">
      <c r="A15" s="1"/>
      <c r="B15" s="1"/>
      <c r="C15" s="10" t="s">
        <v>37</v>
      </c>
      <c r="D15" s="22" t="s">
        <v>38</v>
      </c>
      <c r="E15" s="10" t="n">
        <v>4</v>
      </c>
      <c r="F15" s="10" t="n">
        <v>6</v>
      </c>
      <c r="G15" s="10" t="n">
        <v>6</v>
      </c>
      <c r="H15" s="10" t="n">
        <v>3</v>
      </c>
      <c r="I15" s="10" t="n">
        <v>4</v>
      </c>
      <c r="J15" s="42" t="n">
        <f aca="false">SUM(E15:I15)</f>
        <v>23</v>
      </c>
      <c r="K15" s="43" t="n">
        <f aca="false">+J15*$I$2</f>
        <v>1150</v>
      </c>
      <c r="L15" s="10" t="n">
        <v>0</v>
      </c>
      <c r="M15" s="43" t="n">
        <f aca="false">+L15*$L$2</f>
        <v>0</v>
      </c>
      <c r="N15" s="10" t="n">
        <f aca="false">+J15/2</f>
        <v>11.5</v>
      </c>
      <c r="O15" s="43" t="n">
        <f aca="false">+N15*$O$2</f>
        <v>115</v>
      </c>
      <c r="P15" s="44" t="n">
        <f aca="false">+O15+M15+K15</f>
        <v>1265</v>
      </c>
      <c r="Q15" s="44" t="n">
        <f aca="false">+Q14+P15</f>
        <v>12675</v>
      </c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4.25" hidden="false" customHeight="true" outlineLevel="0" collapsed="false">
      <c r="A16" s="1"/>
      <c r="B16" s="1"/>
      <c r="C16" s="10" t="s">
        <v>39</v>
      </c>
      <c r="D16" s="22" t="s">
        <v>40</v>
      </c>
      <c r="E16" s="10" t="n">
        <v>5</v>
      </c>
      <c r="F16" s="10" t="n">
        <v>3</v>
      </c>
      <c r="G16" s="10" t="n">
        <v>6</v>
      </c>
      <c r="H16" s="10" t="n">
        <v>2</v>
      </c>
      <c r="I16" s="10" t="n">
        <v>4</v>
      </c>
      <c r="J16" s="42" t="n">
        <f aca="false">SUM(E16:I16)</f>
        <v>20</v>
      </c>
      <c r="K16" s="43" t="n">
        <f aca="false">+J16*$I$2</f>
        <v>1000</v>
      </c>
      <c r="L16" s="10" t="n">
        <v>1</v>
      </c>
      <c r="M16" s="43" t="n">
        <f aca="false">+L16*$L$2</f>
        <v>100</v>
      </c>
      <c r="N16" s="10" t="n">
        <f aca="false">+J16/2</f>
        <v>10</v>
      </c>
      <c r="O16" s="43" t="n">
        <f aca="false">+N16*$O$2</f>
        <v>100</v>
      </c>
      <c r="P16" s="44" t="n">
        <f aca="false">+O16+M16+K16</f>
        <v>1200</v>
      </c>
      <c r="Q16" s="44" t="n">
        <f aca="false">+Q15+P16</f>
        <v>13875</v>
      </c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4.25" hidden="false" customHeight="true" outlineLevel="0" collapsed="false">
      <c r="A17" s="1"/>
      <c r="B17" s="1"/>
      <c r="C17" s="45" t="s">
        <v>41</v>
      </c>
      <c r="D17" s="22" t="s">
        <v>42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42" t="n">
        <f aca="false">SUM(E17:I17)</f>
        <v>0</v>
      </c>
      <c r="K17" s="43" t="n">
        <f aca="false">+J17*$I$2</f>
        <v>0</v>
      </c>
      <c r="L17" s="10" t="n">
        <v>0</v>
      </c>
      <c r="M17" s="43" t="n">
        <f aca="false">+L17*$L$2</f>
        <v>0</v>
      </c>
      <c r="N17" s="10" t="n">
        <f aca="false">+J17/2</f>
        <v>0</v>
      </c>
      <c r="O17" s="43" t="n">
        <f aca="false">+N17*$O$2</f>
        <v>0</v>
      </c>
      <c r="P17" s="44" t="n">
        <f aca="false">+O17+M17+K17</f>
        <v>0</v>
      </c>
      <c r="Q17" s="44" t="n">
        <f aca="false">+Q16+P17</f>
        <v>13875</v>
      </c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4.25" hidden="false" customHeight="true" outlineLevel="0" collapsed="false">
      <c r="A18" s="1"/>
      <c r="B18" s="1"/>
      <c r="C18" s="10" t="s">
        <v>43</v>
      </c>
      <c r="D18" s="22" t="s">
        <v>44</v>
      </c>
      <c r="E18" s="10" t="n">
        <v>4</v>
      </c>
      <c r="F18" s="10" t="n">
        <v>6</v>
      </c>
      <c r="G18" s="10" t="n">
        <v>4</v>
      </c>
      <c r="H18" s="10" t="n">
        <v>6</v>
      </c>
      <c r="I18" s="10" t="n">
        <v>5</v>
      </c>
      <c r="J18" s="42" t="n">
        <f aca="false">SUM(E18:I18)</f>
        <v>25</v>
      </c>
      <c r="K18" s="43" t="n">
        <f aca="false">+J18*$I$2</f>
        <v>1250</v>
      </c>
      <c r="L18" s="10" t="n">
        <v>0</v>
      </c>
      <c r="M18" s="43" t="n">
        <f aca="false">+L18*$L$2</f>
        <v>0</v>
      </c>
      <c r="N18" s="10" t="n">
        <f aca="false">+J18/2</f>
        <v>12.5</v>
      </c>
      <c r="O18" s="43" t="n">
        <f aca="false">+N18*$O$2</f>
        <v>125</v>
      </c>
      <c r="P18" s="44" t="n">
        <f aca="false">+O18+M18+K18</f>
        <v>1375</v>
      </c>
      <c r="Q18" s="44" t="n">
        <f aca="false">+Q17+P18</f>
        <v>15250</v>
      </c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4.25" hidden="false" customHeight="true" outlineLevel="0" collapsed="false">
      <c r="A19" s="1"/>
      <c r="B19" s="1"/>
      <c r="C19" s="10" t="s">
        <v>45</v>
      </c>
      <c r="D19" s="22" t="s">
        <v>46</v>
      </c>
      <c r="E19" s="10" t="n">
        <v>4</v>
      </c>
      <c r="F19" s="10" t="n">
        <v>6</v>
      </c>
      <c r="G19" s="10" t="n">
        <v>5</v>
      </c>
      <c r="H19" s="10" t="n">
        <v>5</v>
      </c>
      <c r="I19" s="10" t="n">
        <v>4</v>
      </c>
      <c r="J19" s="42" t="n">
        <f aca="false">SUM(E19:I19)</f>
        <v>24</v>
      </c>
      <c r="K19" s="43" t="n">
        <f aca="false">+J19*$I$2</f>
        <v>1200</v>
      </c>
      <c r="L19" s="10" t="n">
        <v>0</v>
      </c>
      <c r="M19" s="43" t="n">
        <f aca="false">+L19*$L$2</f>
        <v>0</v>
      </c>
      <c r="N19" s="10" t="n">
        <f aca="false">+J19/2</f>
        <v>12</v>
      </c>
      <c r="O19" s="43" t="n">
        <f aca="false">+N19*$O$2</f>
        <v>120</v>
      </c>
      <c r="P19" s="44" t="n">
        <f aca="false">+O19+M19+K19</f>
        <v>1320</v>
      </c>
      <c r="Q19" s="44" t="n">
        <f aca="false">+Q18+P19</f>
        <v>16570</v>
      </c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4.25" hidden="false" customHeight="true" outlineLevel="0" collapsed="false">
      <c r="A20" s="1"/>
      <c r="B20" s="1"/>
      <c r="C20" s="10" t="s">
        <v>47</v>
      </c>
      <c r="D20" s="22" t="s">
        <v>48</v>
      </c>
      <c r="E20" s="10" t="n">
        <v>8</v>
      </c>
      <c r="F20" s="10" t="n">
        <v>6</v>
      </c>
      <c r="G20" s="10" t="n">
        <v>6</v>
      </c>
      <c r="H20" s="10" t="n">
        <v>5</v>
      </c>
      <c r="I20" s="10" t="n">
        <v>6</v>
      </c>
      <c r="J20" s="42" t="n">
        <f aca="false">SUM(E20:I20)</f>
        <v>31</v>
      </c>
      <c r="K20" s="43" t="n">
        <f aca="false">+J20*$I$2</f>
        <v>1550</v>
      </c>
      <c r="L20" s="10" t="n">
        <v>1</v>
      </c>
      <c r="M20" s="43" t="n">
        <f aca="false">+L20*$L$2</f>
        <v>100</v>
      </c>
      <c r="N20" s="10" t="n">
        <f aca="false">+J20/2</f>
        <v>15.5</v>
      </c>
      <c r="O20" s="43" t="n">
        <f aca="false">+N20*$O$2</f>
        <v>155</v>
      </c>
      <c r="P20" s="44" t="n">
        <f aca="false">+O20+M20+K20</f>
        <v>1805</v>
      </c>
      <c r="Q20" s="44" t="n">
        <f aca="false">+Q19+P20</f>
        <v>18375</v>
      </c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4.25" hidden="false" customHeight="true" outlineLevel="0" collapsed="false">
      <c r="A21" s="1"/>
      <c r="B21" s="1"/>
      <c r="C21" s="10" t="s">
        <v>49</v>
      </c>
      <c r="D21" s="22" t="s">
        <v>50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42" t="n">
        <f aca="false">SUM(E21:I21)</f>
        <v>0</v>
      </c>
      <c r="K21" s="43" t="n">
        <f aca="false">+J21*$I$2</f>
        <v>0</v>
      </c>
      <c r="L21" s="10" t="n">
        <v>0</v>
      </c>
      <c r="M21" s="43" t="n">
        <f aca="false">+L21*$L$2</f>
        <v>0</v>
      </c>
      <c r="N21" s="10" t="n">
        <f aca="false">+J21/2</f>
        <v>0</v>
      </c>
      <c r="O21" s="43" t="n">
        <f aca="false">+N21*$O$2</f>
        <v>0</v>
      </c>
      <c r="P21" s="44" t="n">
        <f aca="false">+O21+M21+K21</f>
        <v>0</v>
      </c>
      <c r="Q21" s="44" t="n">
        <f aca="false">+Q20+P21</f>
        <v>18375</v>
      </c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4.25" hidden="false" customHeight="true" outlineLevel="0" collapsed="false">
      <c r="A22" s="1"/>
      <c r="B22" s="1"/>
      <c r="C22" s="46" t="s">
        <v>51</v>
      </c>
      <c r="D22" s="22" t="s">
        <v>52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42" t="n">
        <f aca="false">SUM(E22:I22)</f>
        <v>0</v>
      </c>
      <c r="K22" s="43" t="n">
        <f aca="false">+J22*$I$2</f>
        <v>0</v>
      </c>
      <c r="L22" s="10" t="n">
        <v>0</v>
      </c>
      <c r="M22" s="43" t="n">
        <f aca="false">+L22*$L$2</f>
        <v>0</v>
      </c>
      <c r="N22" s="10" t="n">
        <f aca="false">+J22/2</f>
        <v>0</v>
      </c>
      <c r="O22" s="43" t="n">
        <f aca="false">+N22*$O$2</f>
        <v>0</v>
      </c>
      <c r="P22" s="44" t="n">
        <f aca="false">+O22+M22+K22</f>
        <v>0</v>
      </c>
      <c r="Q22" s="44" t="n">
        <f aca="false">+Q21+P22</f>
        <v>18375</v>
      </c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4.25" hidden="false" customHeight="true" outlineLevel="0" collapsed="false">
      <c r="A23" s="1"/>
      <c r="B23" s="1"/>
      <c r="C23" s="10" t="s">
        <v>53</v>
      </c>
      <c r="D23" s="22" t="s">
        <v>54</v>
      </c>
      <c r="E23" s="10" t="n">
        <v>15</v>
      </c>
      <c r="F23" s="10" t="n">
        <v>15</v>
      </c>
      <c r="G23" s="10" t="n">
        <v>15</v>
      </c>
      <c r="H23" s="10" t="n">
        <v>15</v>
      </c>
      <c r="I23" s="10" t="n">
        <v>15</v>
      </c>
      <c r="J23" s="42" t="n">
        <f aca="false">SUM(E23:I23)</f>
        <v>75</v>
      </c>
      <c r="K23" s="43" t="n">
        <f aca="false">+J23*$I$2</f>
        <v>3750</v>
      </c>
      <c r="L23" s="10" t="n">
        <v>1</v>
      </c>
      <c r="M23" s="43" t="n">
        <f aca="false">+L23*$L$2</f>
        <v>100</v>
      </c>
      <c r="N23" s="10" t="n">
        <f aca="false">+J23/2</f>
        <v>37.5</v>
      </c>
      <c r="O23" s="43" t="n">
        <f aca="false">+N23*$O$2</f>
        <v>375</v>
      </c>
      <c r="P23" s="44" t="n">
        <f aca="false">+O23+M23+K23</f>
        <v>4225</v>
      </c>
      <c r="Q23" s="44" t="n">
        <f aca="false">+Q22+P23</f>
        <v>22600</v>
      </c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4.25" hidden="false" customHeight="true" outlineLevel="0" collapsed="false">
      <c r="A24" s="1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47"/>
      <c r="Q24" s="47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4.25" hidden="false" customHeight="true" outlineLevel="0" collapsed="false">
      <c r="A25" s="1"/>
      <c r="B25" s="1"/>
      <c r="C25" s="1"/>
      <c r="D25" s="2"/>
      <c r="E25" s="1" t="n">
        <f aca="false">SUM(E5:E24)</f>
        <v>80</v>
      </c>
      <c r="F25" s="1" t="n">
        <f aca="false">SUM(F5:F24)</f>
        <v>80</v>
      </c>
      <c r="G25" s="1" t="n">
        <f aca="false">SUM(G5:G23)</f>
        <v>80</v>
      </c>
      <c r="H25" s="1" t="n">
        <f aca="false">SUM(H5:H23)</f>
        <v>80</v>
      </c>
      <c r="I25" s="1" t="n">
        <f aca="false">SUM(I5:I24)</f>
        <v>80</v>
      </c>
      <c r="J25" s="1"/>
      <c r="K25" s="1"/>
      <c r="L25" s="1"/>
      <c r="M25" s="1"/>
      <c r="N25" s="1"/>
      <c r="O25" s="1"/>
      <c r="P25" s="30" t="s">
        <v>57</v>
      </c>
      <c r="Q25" s="31" t="n">
        <f aca="false">+Q23</f>
        <v>22600</v>
      </c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4.25" hidden="false" customHeight="true" outlineLevel="0" collapsed="false">
      <c r="A26" s="1"/>
      <c r="B26" s="1"/>
      <c r="C26" s="1"/>
      <c r="D26" s="2"/>
      <c r="E26" s="1"/>
      <c r="F26" s="35"/>
      <c r="G26" s="35"/>
      <c r="H26" s="3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4.25" hidden="false" customHeight="true" outlineLevel="0" collapsed="false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4.25" hidden="false" customHeight="true" outlineLevel="0" collapsed="false">
      <c r="A28" s="1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4.25" hidden="false" customHeight="true" outlineLevel="0" collapsed="false">
      <c r="A29" s="32"/>
      <c r="B29" s="32"/>
      <c r="C29" s="32" t="s">
        <v>58</v>
      </c>
      <c r="D29" s="33"/>
      <c r="E29" s="32"/>
      <c r="F29" s="32"/>
      <c r="G29" s="32"/>
      <c r="H29" s="32"/>
      <c r="I29" s="32" t="s">
        <v>59</v>
      </c>
      <c r="J29" s="32"/>
      <c r="K29" s="32"/>
      <c r="L29" s="32"/>
      <c r="M29" s="32" t="s">
        <v>71</v>
      </c>
      <c r="N29" s="32"/>
      <c r="O29" s="32"/>
      <c r="P29" s="32" t="s">
        <v>72</v>
      </c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customFormat="false" ht="14.25" hidden="false" customHeight="true" outlineLevel="0" collapsed="false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4.25" hidden="false" customHeight="true" outlineLevel="0" collapsed="false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4.25" hidden="false" customHeight="true" outlineLevel="0" collapsed="false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4.25" hidden="false" customHeight="true" outlineLevel="0" collapsed="false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4.25" hidden="false" customHeight="true" outlineLevel="0" collapsed="false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4.25" hidden="false" customHeight="true" outlineLevel="0" collapsed="false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4.25" hidden="false" customHeight="true" outlineLevel="0" collapsed="false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4.25" hidden="false" customHeight="true" outlineLevel="0" collapsed="false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4.25" hidden="false" customHeight="true" outlineLevel="0" collapsed="false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4.25" hidden="false" customHeight="true" outlineLevel="0" collapsed="false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4.25" hidden="false" customHeight="true" outlineLevel="0" collapsed="false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4.25" hidden="false" customHeight="true" outlineLevel="0" collapsed="false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4.25" hidden="false" customHeight="true" outlineLevel="0" collapsed="false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4.25" hidden="false" customHeight="true" outlineLevel="0" collapsed="false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4.25" hidden="false" customHeight="true" outlineLevel="0" collapsed="false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4.25" hidden="false" customHeight="true" outlineLevel="0" collapsed="false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4.25" hidden="false" customHeight="true" outlineLevel="0" collapsed="false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4.25" hidden="false" customHeight="true" outlineLevel="0" collapsed="false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4.25" hidden="false" customHeight="true" outlineLevel="0" collapsed="false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4.25" hidden="false" customHeight="true" outlineLevel="0" collapsed="false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4.25" hidden="false" customHeight="true" outlineLevel="0" collapsed="false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4.25" hidden="false" customHeight="true" outlineLevel="0" collapsed="false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4.25" hidden="false" customHeight="true" outlineLevel="0" collapsed="false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4.25" hidden="false" customHeight="true" outlineLevel="0" collapsed="false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4.25" hidden="false" customHeight="true" outlineLevel="0" collapsed="false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4.25" hidden="false" customHeight="true" outlineLevel="0" collapsed="false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4.25" hidden="false" customHeight="true" outlineLevel="0" collapsed="false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4.25" hidden="false" customHeight="true" outlineLevel="0" collapsed="false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4.25" hidden="false" customHeight="true" outlineLevel="0" collapsed="false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4.25" hidden="false" customHeight="true" outlineLevel="0" collapsed="false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4.25" hidden="false" customHeight="true" outlineLevel="0" collapsed="false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4.25" hidden="false" customHeight="true" outlineLevel="0" collapsed="false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4.25" hidden="false" customHeight="true" outlineLevel="0" collapsed="false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4.25" hidden="false" customHeight="true" outlineLevel="0" collapsed="false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4.25" hidden="false" customHeight="true" outlineLevel="0" collapsed="false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4.25" hidden="false" customHeight="true" outlineLevel="0" collapsed="false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4.25" hidden="false" customHeight="true" outlineLevel="0" collapsed="false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4.25" hidden="false" customHeight="true" outlineLevel="0" collapsed="false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4.25" hidden="false" customHeight="true" outlineLevel="0" collapsed="false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4.25" hidden="false" customHeight="true" outlineLevel="0" collapsed="false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4.25" hidden="false" customHeight="true" outlineLevel="0" collapsed="false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4.25" hidden="false" customHeight="true" outlineLevel="0" collapsed="false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4.25" hidden="false" customHeight="true" outlineLevel="0" collapsed="false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4.25" hidden="false" customHeight="true" outlineLevel="0" collapsed="false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4.25" hidden="false" customHeight="true" outlineLevel="0" collapsed="false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4.25" hidden="false" customHeight="true" outlineLevel="0" collapsed="false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4.25" hidden="false" customHeight="true" outlineLevel="0" collapsed="false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4.25" hidden="false" customHeight="true" outlineLevel="0" collapsed="false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4.25" hidden="false" customHeight="true" outlineLevel="0" collapsed="false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4.25" hidden="false" customHeight="true" outlineLevel="0" collapsed="false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4.25" hidden="false" customHeight="true" outlineLevel="0" collapsed="false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4.25" hidden="false" customHeight="true" outlineLevel="0" collapsed="false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4.25" hidden="false" customHeight="true" outlineLevel="0" collapsed="false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4.25" hidden="false" customHeight="true" outlineLevel="0" collapsed="false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4.25" hidden="false" customHeight="true" outlineLevel="0" collapsed="false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4.25" hidden="false" customHeight="true" outlineLevel="0" collapsed="false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4.25" hidden="false" customHeight="true" outlineLevel="0" collapsed="false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4.25" hidden="false" customHeight="true" outlineLevel="0" collapsed="false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4.25" hidden="false" customHeight="true" outlineLevel="0" collapsed="false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4.25" hidden="false" customHeight="true" outlineLevel="0" collapsed="false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4.25" hidden="false" customHeight="true" outlineLevel="0" collapsed="false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4.25" hidden="false" customHeight="true" outlineLevel="0" collapsed="false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4.25" hidden="false" customHeight="true" outlineLevel="0" collapsed="false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4.25" hidden="false" customHeight="true" outlineLevel="0" collapsed="false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4.25" hidden="false" customHeight="true" outlineLevel="0" collapsed="false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4.25" hidden="false" customHeight="true" outlineLevel="0" collapsed="false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4.25" hidden="false" customHeight="true" outlineLevel="0" collapsed="false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4.25" hidden="false" customHeight="true" outlineLevel="0" collapsed="false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4.25" hidden="false" customHeight="true" outlineLevel="0" collapsed="false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4.25" hidden="false" customHeight="true" outlineLevel="0" collapsed="false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4.25" hidden="false" customHeight="true" outlineLevel="0" collapsed="false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4.25" hidden="false" customHeight="true" outlineLevel="0" collapsed="false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4.25" hidden="false" customHeight="true" outlineLevel="0" collapsed="false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4.25" hidden="false" customHeight="true" outlineLevel="0" collapsed="false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4.25" hidden="false" customHeight="true" outlineLevel="0" collapsed="false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4.25" hidden="false" customHeight="true" outlineLevel="0" collapsed="false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4.25" hidden="false" customHeight="true" outlineLevel="0" collapsed="false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4.25" hidden="false" customHeight="true" outlineLevel="0" collapsed="false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4.25" hidden="false" customHeight="true" outlineLevel="0" collapsed="false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4.25" hidden="false" customHeight="true" outlineLevel="0" collapsed="false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4.25" hidden="false" customHeight="true" outlineLevel="0" collapsed="false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4.25" hidden="false" customHeight="true" outlineLevel="0" collapsed="false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4.25" hidden="false" customHeight="true" outlineLevel="0" collapsed="false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4.25" hidden="false" customHeight="true" outlineLevel="0" collapsed="false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4.25" hidden="false" customHeight="true" outlineLevel="0" collapsed="false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4.25" hidden="false" customHeight="true" outlineLevel="0" collapsed="false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4.25" hidden="false" customHeight="true" outlineLevel="0" collapsed="false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4.25" hidden="false" customHeight="true" outlineLevel="0" collapsed="false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4.25" hidden="false" customHeight="true" outlineLevel="0" collapsed="false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4.25" hidden="false" customHeight="true" outlineLevel="0" collapsed="false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4.25" hidden="false" customHeight="true" outlineLevel="0" collapsed="false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4.25" hidden="false" customHeight="true" outlineLevel="0" collapsed="false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4.25" hidden="false" customHeight="true" outlineLevel="0" collapsed="false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4.25" hidden="false" customHeight="true" outlineLevel="0" collapsed="false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4.25" hidden="false" customHeight="true" outlineLevel="0" collapsed="false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4.25" hidden="false" customHeight="true" outlineLevel="0" collapsed="false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4.25" hidden="false" customHeight="true" outlineLevel="0" collapsed="false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4.25" hidden="false" customHeight="true" outlineLevel="0" collapsed="false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4.25" hidden="false" customHeight="true" outlineLevel="0" collapsed="false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4.25" hidden="false" customHeight="true" outlineLevel="0" collapsed="false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4.25" hidden="false" customHeight="true" outlineLevel="0" collapsed="false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4.25" hidden="false" customHeight="true" outlineLevel="0" collapsed="false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4.25" hidden="false" customHeight="true" outlineLevel="0" collapsed="false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4.25" hidden="false" customHeight="true" outlineLevel="0" collapsed="false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4.25" hidden="false" customHeight="true" outlineLevel="0" collapsed="false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4.25" hidden="false" customHeight="true" outlineLevel="0" collapsed="false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4.25" hidden="false" customHeight="true" outlineLevel="0" collapsed="false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4.25" hidden="false" customHeight="true" outlineLevel="0" collapsed="false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4.25" hidden="false" customHeight="true" outlineLevel="0" collapsed="false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4.25" hidden="false" customHeight="true" outlineLevel="0" collapsed="false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4.25" hidden="false" customHeight="true" outlineLevel="0" collapsed="false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4.25" hidden="false" customHeight="true" outlineLevel="0" collapsed="false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4.25" hidden="false" customHeight="true" outlineLevel="0" collapsed="false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4.25" hidden="false" customHeight="true" outlineLevel="0" collapsed="false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4.25" hidden="false" customHeight="true" outlineLevel="0" collapsed="false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4.25" hidden="false" customHeight="true" outlineLevel="0" collapsed="false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4.25" hidden="false" customHeight="true" outlineLevel="0" collapsed="false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4.25" hidden="false" customHeight="true" outlineLevel="0" collapsed="false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4.25" hidden="false" customHeight="true" outlineLevel="0" collapsed="false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4.25" hidden="false" customHeight="true" outlineLevel="0" collapsed="false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4.25" hidden="false" customHeight="true" outlineLevel="0" collapsed="false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4.25" hidden="false" customHeight="true" outlineLevel="0" collapsed="false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4.25" hidden="false" customHeight="true" outlineLevel="0" collapsed="false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4.25" hidden="false" customHeight="true" outlineLevel="0" collapsed="false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4.25" hidden="false" customHeight="true" outlineLevel="0" collapsed="false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4.25" hidden="false" customHeight="true" outlineLevel="0" collapsed="false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4.25" hidden="false" customHeight="true" outlineLevel="0" collapsed="false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4.25" hidden="false" customHeight="true" outlineLevel="0" collapsed="false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4.25" hidden="false" customHeight="true" outlineLevel="0" collapsed="false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4.25" hidden="false" customHeight="true" outlineLevel="0" collapsed="false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4.25" hidden="false" customHeight="true" outlineLevel="0" collapsed="false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4.25" hidden="false" customHeight="true" outlineLevel="0" collapsed="false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4.25" hidden="false" customHeight="true" outlineLevel="0" collapsed="false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4.25" hidden="false" customHeight="true" outlineLevel="0" collapsed="false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4.25" hidden="false" customHeight="true" outlineLevel="0" collapsed="false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4.25" hidden="false" customHeight="true" outlineLevel="0" collapsed="false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4.25" hidden="false" customHeight="true" outlineLevel="0" collapsed="false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4.25" hidden="false" customHeight="true" outlineLevel="0" collapsed="false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4.25" hidden="false" customHeight="true" outlineLevel="0" collapsed="false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4.25" hidden="false" customHeight="true" outlineLevel="0" collapsed="false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4.25" hidden="false" customHeight="true" outlineLevel="0" collapsed="false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4.25" hidden="false" customHeight="true" outlineLevel="0" collapsed="false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4.25" hidden="false" customHeight="true" outlineLevel="0" collapsed="false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4.25" hidden="false" customHeight="true" outlineLevel="0" collapsed="false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4.25" hidden="false" customHeight="true" outlineLevel="0" collapsed="false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4.25" hidden="false" customHeight="true" outlineLevel="0" collapsed="false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4.25" hidden="false" customHeight="true" outlineLevel="0" collapsed="false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4.25" hidden="false" customHeight="true" outlineLevel="0" collapsed="false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4.25" hidden="false" customHeight="true" outlineLevel="0" collapsed="false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4.25" hidden="false" customHeight="true" outlineLevel="0" collapsed="false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4.25" hidden="false" customHeight="true" outlineLevel="0" collapsed="false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4.25" hidden="false" customHeight="true" outlineLevel="0" collapsed="false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4.25" hidden="false" customHeight="true" outlineLevel="0" collapsed="false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4.25" hidden="false" customHeight="true" outlineLevel="0" collapsed="false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4.25" hidden="false" customHeight="true" outlineLevel="0" collapsed="false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4.25" hidden="false" customHeight="true" outlineLevel="0" collapsed="false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4.25" hidden="false" customHeight="true" outlineLevel="0" collapsed="false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4.25" hidden="false" customHeight="true" outlineLevel="0" collapsed="false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4.25" hidden="false" customHeight="true" outlineLevel="0" collapsed="false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4.25" hidden="false" customHeight="true" outlineLevel="0" collapsed="false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4.25" hidden="false" customHeight="true" outlineLevel="0" collapsed="false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4.25" hidden="false" customHeight="true" outlineLevel="0" collapsed="false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4.25" hidden="false" customHeight="true" outlineLevel="0" collapsed="false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4.25" hidden="false" customHeight="true" outlineLevel="0" collapsed="false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4.25" hidden="false" customHeight="true" outlineLevel="0" collapsed="false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4.25" hidden="false" customHeight="true" outlineLevel="0" collapsed="false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4.25" hidden="false" customHeight="true" outlineLevel="0" collapsed="false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4.25" hidden="false" customHeight="true" outlineLevel="0" collapsed="false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4.25" hidden="false" customHeight="true" outlineLevel="0" collapsed="false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4.25" hidden="false" customHeight="true" outlineLevel="0" collapsed="false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4.25" hidden="false" customHeight="true" outlineLevel="0" collapsed="false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4.25" hidden="false" customHeight="true" outlineLevel="0" collapsed="false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4.25" hidden="false" customHeight="true" outlineLevel="0" collapsed="false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4.25" hidden="false" customHeight="true" outlineLevel="0" collapsed="false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4.25" hidden="false" customHeight="true" outlineLevel="0" collapsed="false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4.25" hidden="false" customHeight="true" outlineLevel="0" collapsed="false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4.25" hidden="false" customHeight="true" outlineLevel="0" collapsed="false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4.25" hidden="false" customHeight="true" outlineLevel="0" collapsed="false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4.25" hidden="false" customHeight="true" outlineLevel="0" collapsed="false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4.25" hidden="false" customHeight="true" outlineLevel="0" collapsed="false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4.25" hidden="false" customHeight="true" outlineLevel="0" collapsed="false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4.25" hidden="false" customHeight="true" outlineLevel="0" collapsed="false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4.25" hidden="false" customHeight="true" outlineLevel="0" collapsed="false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4.25" hidden="false" customHeight="true" outlineLevel="0" collapsed="false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4.25" hidden="false" customHeight="true" outlineLevel="0" collapsed="false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4.25" hidden="false" customHeight="true" outlineLevel="0" collapsed="false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4.25" hidden="false" customHeight="true" outlineLevel="0" collapsed="false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4.25" hidden="false" customHeight="true" outlineLevel="0" collapsed="false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4.25" hidden="false" customHeight="true" outlineLevel="0" collapsed="false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4.25" hidden="false" customHeight="true" outlineLevel="0" collapsed="false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4.25" hidden="false" customHeight="true" outlineLevel="0" collapsed="false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4.25" hidden="false" customHeight="true" outlineLevel="0" collapsed="false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4.25" hidden="false" customHeight="true" outlineLevel="0" collapsed="false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4.25" hidden="false" customHeight="true" outlineLevel="0" collapsed="false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4.25" hidden="false" customHeight="true" outlineLevel="0" collapsed="false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4.25" hidden="false" customHeight="true" outlineLevel="0" collapsed="false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4.25" hidden="false" customHeight="true" outlineLevel="0" collapsed="false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4.25" hidden="false" customHeight="true" outlineLevel="0" collapsed="false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4.25" hidden="false" customHeight="true" outlineLevel="0" collapsed="false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4.25" hidden="false" customHeight="true" outlineLevel="0" collapsed="false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379861111111111" right="0.275694444444444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6" min="1" style="0" width="9.38"/>
    <col collapsed="false" customWidth="true" hidden="false" outlineLevel="0" max="7" min="7" style="0" width="15.63"/>
    <col collapsed="false" customWidth="true" hidden="false" outlineLevel="0" max="9" min="8" style="0" width="9.38"/>
  </cols>
  <sheetData>
    <row r="2" customFormat="false" ht="15" hidden="false" customHeight="false" outlineLevel="0" collapsed="false">
      <c r="B2" s="35"/>
      <c r="C2" s="35"/>
      <c r="D2" s="35"/>
      <c r="E2" s="35"/>
      <c r="F2" s="35"/>
      <c r="G2" s="35"/>
      <c r="H2" s="35"/>
      <c r="I2" s="35"/>
    </row>
    <row r="3" customFormat="false" ht="15" hidden="false" customHeight="false" outlineLevel="0" collapsed="false">
      <c r="B3" s="35"/>
      <c r="C3" s="35"/>
      <c r="D3" s="35"/>
      <c r="E3" s="48" t="s">
        <v>73</v>
      </c>
      <c r="F3" s="35"/>
      <c r="G3" s="49" t="n">
        <f aca="false">+'Coût de revient initial'!Q25</f>
        <v>22600</v>
      </c>
      <c r="H3" s="35"/>
      <c r="I3" s="35"/>
    </row>
    <row r="4" customFormat="false" ht="15" hidden="false" customHeight="false" outlineLevel="0" collapsed="false">
      <c r="B4" s="35"/>
      <c r="C4" s="35"/>
      <c r="D4" s="35"/>
      <c r="E4" s="35"/>
      <c r="F4" s="35"/>
      <c r="G4" s="49"/>
      <c r="H4" s="35"/>
      <c r="I4" s="35"/>
    </row>
    <row r="5" customFormat="false" ht="15" hidden="false" customHeight="false" outlineLevel="0" collapsed="false">
      <c r="B5" s="35"/>
      <c r="C5" s="35"/>
      <c r="D5" s="35"/>
      <c r="E5" s="48" t="s">
        <v>74</v>
      </c>
      <c r="F5" s="39" t="n">
        <v>0.1</v>
      </c>
      <c r="G5" s="49" t="n">
        <f aca="false">+G3*(1+F5)</f>
        <v>24860</v>
      </c>
      <c r="H5" s="35"/>
      <c r="I5" s="35"/>
    </row>
    <row r="6" customFormat="false" ht="15" hidden="false" customHeight="false" outlineLevel="0" collapsed="false">
      <c r="B6" s="35"/>
      <c r="C6" s="35"/>
      <c r="D6" s="35"/>
      <c r="E6" s="35"/>
      <c r="F6" s="35"/>
      <c r="G6" s="49"/>
      <c r="H6" s="35"/>
      <c r="I6" s="35"/>
    </row>
    <row r="7" customFormat="false" ht="15" hidden="false" customHeight="false" outlineLevel="0" collapsed="false">
      <c r="B7" s="35"/>
      <c r="C7" s="35"/>
      <c r="D7" s="35"/>
      <c r="E7" s="48" t="s">
        <v>75</v>
      </c>
      <c r="F7" s="39" t="n">
        <v>0.2</v>
      </c>
      <c r="G7" s="49" t="n">
        <f aca="false">+G5*(1+F7)</f>
        <v>29832</v>
      </c>
      <c r="H7" s="35"/>
      <c r="I7" s="35"/>
    </row>
    <row r="8" customFormat="false" ht="15" hidden="false" customHeight="false" outlineLevel="0" collapsed="false">
      <c r="B8" s="35"/>
      <c r="C8" s="35"/>
      <c r="D8" s="35"/>
      <c r="E8" s="35"/>
      <c r="F8" s="35"/>
      <c r="G8" s="49"/>
      <c r="H8" s="35"/>
      <c r="I8" s="35"/>
    </row>
    <row r="9" customFormat="false" ht="15" hidden="false" customHeight="false" outlineLevel="0" collapsed="false">
      <c r="B9" s="35"/>
      <c r="C9" s="35"/>
      <c r="D9" s="35"/>
      <c r="E9" s="48" t="s">
        <v>76</v>
      </c>
      <c r="F9" s="35"/>
      <c r="G9" s="49" t="n">
        <f aca="false">+G7*1.1</f>
        <v>32815.2</v>
      </c>
      <c r="H9" s="35"/>
      <c r="I9" s="35"/>
    </row>
    <row r="10" customFormat="false" ht="15" hidden="false" customHeight="false" outlineLevel="0" collapsed="false">
      <c r="B10" s="35"/>
      <c r="C10" s="35"/>
      <c r="D10" s="35"/>
      <c r="E10" s="35"/>
      <c r="F10" s="35"/>
      <c r="G10" s="35"/>
      <c r="H10" s="35"/>
      <c r="I10" s="35"/>
    </row>
    <row r="11" customFormat="false" ht="15" hidden="false" customHeight="false" outlineLevel="0" collapsed="false">
      <c r="B11" s="35"/>
      <c r="C11" s="35"/>
      <c r="D11" s="35"/>
      <c r="E11" s="48" t="s">
        <v>77</v>
      </c>
      <c r="F11" s="35"/>
      <c r="G11" s="49" t="n">
        <v>38450</v>
      </c>
      <c r="H11" s="35"/>
      <c r="I11" s="35"/>
    </row>
    <row r="12" customFormat="false" ht="15" hidden="false" customHeight="false" outlineLevel="0" collapsed="false">
      <c r="E12" s="48"/>
      <c r="G12" s="50"/>
    </row>
    <row r="13" customFormat="false" ht="15" hidden="false" customHeight="false" outlineLevel="0" collapsed="false">
      <c r="E13" s="48" t="s">
        <v>78</v>
      </c>
      <c r="G13" s="49" t="n">
        <v>34600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9" activeCellId="0" sqref="M29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16" min="2" style="0" width="8"/>
    <col collapsed="false" customWidth="true" hidden="false" outlineLevel="0" max="26" min="17" style="0" width="9.38"/>
  </cols>
  <sheetData>
    <row r="1" customFormat="false" ht="15" hidden="false" customHeight="false" outlineLevel="0" collapsed="false">
      <c r="A1" s="32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customFormat="false" ht="15" hidden="false" customHeight="false" outlineLevel="0" collapsed="false">
      <c r="A2" s="52"/>
      <c r="B2" s="53" t="s">
        <v>79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customFormat="false" ht="15" hidden="false" customHeight="false" outlineLevel="0" collapsed="false">
      <c r="A3" s="32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customFormat="false" ht="15" hidden="false" customHeight="false" outlineLevel="0" collapsed="false">
      <c r="A4" s="32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customFormat="false" ht="15" hidden="false" customHeight="false" outlineLevel="0" collapsed="false">
      <c r="A5" s="32"/>
      <c r="B5" s="55" t="s">
        <v>80</v>
      </c>
      <c r="C5" s="55" t="s">
        <v>81</v>
      </c>
      <c r="D5" s="55" t="s">
        <v>82</v>
      </c>
      <c r="E5" s="55" t="s">
        <v>83</v>
      </c>
      <c r="F5" s="55" t="s">
        <v>84</v>
      </c>
      <c r="G5" s="55" t="s">
        <v>85</v>
      </c>
      <c r="H5" s="55" t="s">
        <v>86</v>
      </c>
      <c r="I5" s="55" t="s">
        <v>87</v>
      </c>
      <c r="J5" s="55" t="s">
        <v>88</v>
      </c>
      <c r="K5" s="55" t="s">
        <v>89</v>
      </c>
      <c r="L5" s="55" t="s">
        <v>90</v>
      </c>
      <c r="M5" s="55" t="s">
        <v>91</v>
      </c>
      <c r="N5" s="55" t="s">
        <v>92</v>
      </c>
      <c r="O5" s="55" t="s">
        <v>93</v>
      </c>
      <c r="P5" s="56" t="s">
        <v>94</v>
      </c>
      <c r="Q5" s="56" t="s">
        <v>95</v>
      </c>
      <c r="R5" s="56" t="s">
        <v>96</v>
      </c>
      <c r="S5" s="56" t="s">
        <v>97</v>
      </c>
      <c r="T5" s="56" t="s">
        <v>98</v>
      </c>
      <c r="U5" s="55" t="s">
        <v>99</v>
      </c>
      <c r="V5" s="32"/>
      <c r="W5" s="32"/>
      <c r="X5" s="32"/>
      <c r="Y5" s="32"/>
      <c r="Z5" s="32"/>
    </row>
    <row r="6" customFormat="false" ht="15" hidden="false" customHeight="false" outlineLevel="0" collapsed="false">
      <c r="A6" s="57" t="s">
        <v>100</v>
      </c>
      <c r="B6" s="58" t="n">
        <f aca="false">+'Coût de revient initial'!Q25</f>
        <v>22600</v>
      </c>
      <c r="C6" s="58" t="n">
        <v>22600</v>
      </c>
      <c r="D6" s="58" t="n">
        <v>22600</v>
      </c>
      <c r="E6" s="58" t="n">
        <v>22013</v>
      </c>
      <c r="F6" s="58" t="n">
        <v>22013</v>
      </c>
      <c r="G6" s="58" t="n">
        <v>20760</v>
      </c>
      <c r="H6" s="58" t="n">
        <v>20760</v>
      </c>
      <c r="I6" s="58" t="n">
        <v>20643</v>
      </c>
      <c r="J6" s="58" t="n">
        <v>20643</v>
      </c>
      <c r="K6" s="58" t="n">
        <v>20643</v>
      </c>
      <c r="L6" s="58" t="n">
        <v>20643</v>
      </c>
      <c r="M6" s="58" t="n">
        <v>20643</v>
      </c>
      <c r="N6" s="58" t="n">
        <v>26128</v>
      </c>
      <c r="O6" s="59" t="n">
        <v>25728</v>
      </c>
      <c r="P6" s="60" t="n">
        <v>25728</v>
      </c>
      <c r="Q6" s="60" t="n">
        <v>25728</v>
      </c>
      <c r="R6" s="60" t="n">
        <v>25728</v>
      </c>
      <c r="S6" s="60" t="n">
        <v>25728</v>
      </c>
      <c r="T6" s="60" t="n">
        <v>25728</v>
      </c>
      <c r="U6" s="60" t="n">
        <v>25728</v>
      </c>
      <c r="V6" s="57"/>
      <c r="W6" s="57"/>
      <c r="X6" s="57"/>
      <c r="Y6" s="57"/>
      <c r="Z6" s="57"/>
    </row>
    <row r="7" customFormat="false" ht="15" hidden="false" customHeight="false" outlineLevel="0" collapsed="false">
      <c r="A7" s="32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R7" s="32"/>
      <c r="S7" s="32"/>
      <c r="T7" s="32"/>
      <c r="U7" s="32"/>
      <c r="V7" s="32"/>
      <c r="W7" s="32"/>
      <c r="X7" s="32"/>
      <c r="Y7" s="32"/>
      <c r="Z7" s="32"/>
    </row>
    <row r="8" customFormat="false" ht="15" hidden="false" customHeight="false" outlineLevel="0" collapsed="false">
      <c r="A8" s="32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customFormat="false" ht="15" hidden="false" customHeight="false" outlineLevel="0" collapsed="false">
      <c r="A9" s="3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customFormat="false" ht="15" hidden="false" customHeight="false" outlineLevel="0" collapsed="false">
      <c r="A10" s="32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customFormat="false" ht="15" hidden="false" customHeight="false" outlineLevel="0" collapsed="false">
      <c r="A11" s="3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customFormat="false" ht="15" hidden="false" customHeight="false" outlineLevel="0" collapsed="false">
      <c r="A12" s="32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customFormat="false" ht="15" hidden="false" customHeight="false" outlineLevel="0" collapsed="false">
      <c r="A13" s="32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customFormat="false" ht="15" hidden="false" customHeight="false" outlineLevel="0" collapsed="false">
      <c r="A14" s="32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customFormat="false" ht="15" hidden="false" customHeight="false" outlineLevel="0" collapsed="false">
      <c r="A15" s="32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customFormat="false" ht="15" hidden="false" customHeight="false" outlineLevel="0" collapsed="false">
      <c r="A16" s="32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customFormat="false" ht="15" hidden="false" customHeight="false" outlineLevel="0" collapsed="false">
      <c r="A17" s="32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customFormat="false" ht="15" hidden="false" customHeight="false" outlineLevel="0" collapsed="false">
      <c r="A18" s="32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customFormat="false" ht="15" hidden="false" customHeight="false" outlineLevel="0" collapsed="false">
      <c r="A19" s="32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customFormat="false" ht="15" hidden="false" customHeight="false" outlineLevel="0" collapsed="false">
      <c r="A20" s="32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customFormat="false" ht="15.75" hidden="false" customHeight="true" outlineLevel="0" collapsed="false">
      <c r="A21" s="32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customFormat="false" ht="15.75" hidden="false" customHeight="true" outlineLevel="0" collapsed="false">
      <c r="A22" s="32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customFormat="false" ht="15.75" hidden="false" customHeight="true" outlineLevel="0" collapsed="false">
      <c r="A23" s="32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customFormat="false" ht="15.75" hidden="false" customHeight="true" outlineLevel="0" collapsed="false">
      <c r="A24" s="32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customFormat="false" ht="15.75" hidden="false" customHeight="true" outlineLevel="0" collapsed="false">
      <c r="A25" s="32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customFormat="false" ht="15.75" hidden="false" customHeight="true" outlineLevel="0" collapsed="false">
      <c r="A26" s="32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customFormat="false" ht="15.75" hidden="false" customHeight="true" outlineLevel="0" collapsed="false">
      <c r="A27" s="32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customFormat="false" ht="15.75" hidden="false" customHeight="true" outlineLevel="0" collapsed="false">
      <c r="A28" s="32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customFormat="false" ht="15.75" hidden="false" customHeight="true" outlineLevel="0" collapsed="false">
      <c r="A29" s="32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customFormat="false" ht="15.75" hidden="false" customHeight="true" outlineLevel="0" collapsed="false">
      <c r="A30" s="32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customFormat="false" ht="15.75" hidden="false" customHeight="true" outlineLevel="0" collapsed="false">
      <c r="A31" s="32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customFormat="false" ht="15.75" hidden="false" customHeight="true" outlineLevel="0" collapsed="false">
      <c r="A32" s="32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customFormat="false" ht="15.75" hidden="false" customHeight="true" outlineLevel="0" collapsed="false">
      <c r="A33" s="32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customFormat="false" ht="15.75" hidden="false" customHeight="true" outlineLevel="0" collapsed="false">
      <c r="A34" s="32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customFormat="false" ht="15.75" hidden="false" customHeight="true" outlineLevel="0" collapsed="false">
      <c r="A35" s="32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customFormat="false" ht="15.75" hidden="false" customHeight="true" outlineLevel="0" collapsed="false">
      <c r="A36" s="32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customFormat="false" ht="15.75" hidden="false" customHeight="true" outlineLevel="0" collapsed="false">
      <c r="A37" s="32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customFormat="false" ht="15.75" hidden="false" customHeight="true" outlineLevel="0" collapsed="false">
      <c r="A38" s="32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customFormat="false" ht="15.75" hidden="false" customHeight="true" outlineLevel="0" collapsed="false">
      <c r="A39" s="32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customFormat="false" ht="15.75" hidden="false" customHeight="true" outlineLevel="0" collapsed="false">
      <c r="A40" s="32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customFormat="false" ht="15.75" hidden="false" customHeight="true" outlineLevel="0" collapsed="false">
      <c r="A41" s="32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customFormat="false" ht="15.75" hidden="false" customHeight="true" outlineLevel="0" collapsed="false">
      <c r="A42" s="32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customFormat="false" ht="15.75" hidden="false" customHeight="true" outlineLevel="0" collapsed="false">
      <c r="A43" s="32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customFormat="false" ht="15.75" hidden="false" customHeight="true" outlineLevel="0" collapsed="false">
      <c r="A44" s="32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customFormat="false" ht="15.75" hidden="false" customHeight="true" outlineLevel="0" collapsed="false">
      <c r="A45" s="32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customFormat="false" ht="15.75" hidden="false" customHeight="true" outlineLevel="0" collapsed="false">
      <c r="A46" s="32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customFormat="false" ht="15.75" hidden="false" customHeight="true" outlineLevel="0" collapsed="false">
      <c r="A47" s="32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customFormat="false" ht="15.75" hidden="false" customHeight="true" outlineLevel="0" collapsed="false">
      <c r="A48" s="32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customFormat="false" ht="15.75" hidden="false" customHeight="true" outlineLevel="0" collapsed="false">
      <c r="A49" s="32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customFormat="false" ht="15.75" hidden="false" customHeight="true" outlineLevel="0" collapsed="false">
      <c r="A50" s="32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customFormat="false" ht="15.75" hidden="false" customHeight="true" outlineLevel="0" collapsed="false">
      <c r="A51" s="32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customFormat="false" ht="15.75" hidden="false" customHeight="true" outlineLevel="0" collapsed="false">
      <c r="A52" s="32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customFormat="false" ht="15.75" hidden="false" customHeight="true" outlineLevel="0" collapsed="false">
      <c r="A53" s="32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customFormat="false" ht="15.75" hidden="false" customHeight="true" outlineLevel="0" collapsed="false">
      <c r="A54" s="32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customFormat="false" ht="15.75" hidden="false" customHeight="true" outlineLevel="0" collapsed="false">
      <c r="A55" s="32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customFormat="false" ht="15.75" hidden="false" customHeight="true" outlineLevel="0" collapsed="false">
      <c r="A56" s="32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customFormat="false" ht="15.75" hidden="false" customHeight="true" outlineLevel="0" collapsed="false">
      <c r="A57" s="32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customFormat="false" ht="15.75" hidden="false" customHeight="true" outlineLevel="0" collapsed="false">
      <c r="A58" s="32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customFormat="false" ht="15.75" hidden="false" customHeight="true" outlineLevel="0" collapsed="false">
      <c r="A59" s="32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customFormat="false" ht="15.75" hidden="false" customHeight="true" outlineLevel="0" collapsed="false">
      <c r="A60" s="32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customFormat="false" ht="15.75" hidden="false" customHeight="true" outlineLevel="0" collapsed="false">
      <c r="A61" s="32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customFormat="false" ht="15.75" hidden="false" customHeight="true" outlineLevel="0" collapsed="false">
      <c r="A62" s="32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customFormat="false" ht="15.75" hidden="false" customHeight="true" outlineLevel="0" collapsed="false">
      <c r="A63" s="32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customFormat="false" ht="15.75" hidden="false" customHeight="true" outlineLevel="0" collapsed="false">
      <c r="A64" s="32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customFormat="false" ht="15.75" hidden="false" customHeight="true" outlineLevel="0" collapsed="false">
      <c r="A65" s="32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customFormat="false" ht="15.75" hidden="false" customHeight="true" outlineLevel="0" collapsed="false">
      <c r="A66" s="32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customFormat="false" ht="15.75" hidden="false" customHeight="true" outlineLevel="0" collapsed="false">
      <c r="A67" s="32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customFormat="false" ht="15.75" hidden="false" customHeight="true" outlineLevel="0" collapsed="false">
      <c r="A68" s="32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customFormat="false" ht="15.75" hidden="false" customHeight="true" outlineLevel="0" collapsed="false">
      <c r="A69" s="32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customFormat="false" ht="15.75" hidden="false" customHeight="true" outlineLevel="0" collapsed="false">
      <c r="A70" s="32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customFormat="false" ht="15.75" hidden="false" customHeight="true" outlineLevel="0" collapsed="false">
      <c r="A71" s="32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customFormat="false" ht="15.75" hidden="false" customHeight="true" outlineLevel="0" collapsed="false">
      <c r="A72" s="32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customFormat="false" ht="15.75" hidden="false" customHeight="true" outlineLevel="0" collapsed="false">
      <c r="A73" s="32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customFormat="false" ht="15.75" hidden="false" customHeight="true" outlineLevel="0" collapsed="false">
      <c r="A74" s="32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customFormat="false" ht="15.75" hidden="false" customHeight="true" outlineLevel="0" collapsed="false">
      <c r="A75" s="32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customFormat="false" ht="15.75" hidden="false" customHeight="true" outlineLevel="0" collapsed="false">
      <c r="A76" s="32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customFormat="false" ht="15.75" hidden="false" customHeight="true" outlineLevel="0" collapsed="false">
      <c r="A77" s="32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customFormat="false" ht="15.75" hidden="false" customHeight="true" outlineLevel="0" collapsed="false">
      <c r="A78" s="32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customFormat="false" ht="15.75" hidden="false" customHeight="true" outlineLevel="0" collapsed="false">
      <c r="A79" s="32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customFormat="false" ht="15.75" hidden="false" customHeight="true" outlineLevel="0" collapsed="false">
      <c r="A80" s="32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customFormat="false" ht="15.75" hidden="false" customHeight="true" outlineLevel="0" collapsed="false">
      <c r="A81" s="32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customFormat="false" ht="15.75" hidden="false" customHeight="true" outlineLevel="0" collapsed="false">
      <c r="A82" s="32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customFormat="false" ht="15.75" hidden="false" customHeight="true" outlineLevel="0" collapsed="false">
      <c r="A83" s="32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customFormat="false" ht="15.75" hidden="false" customHeight="true" outlineLevel="0" collapsed="false">
      <c r="A84" s="32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customFormat="false" ht="15.75" hidden="false" customHeight="true" outlineLevel="0" collapsed="false">
      <c r="A85" s="32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customFormat="false" ht="15.75" hidden="false" customHeight="true" outlineLevel="0" collapsed="false">
      <c r="A86" s="32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customFormat="false" ht="15.75" hidden="false" customHeight="true" outlineLevel="0" collapsed="false">
      <c r="A87" s="32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customFormat="false" ht="15.75" hidden="false" customHeight="true" outlineLevel="0" collapsed="false">
      <c r="A88" s="32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customFormat="false" ht="15.75" hidden="false" customHeight="true" outlineLevel="0" collapsed="false">
      <c r="A89" s="32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customFormat="false" ht="15.75" hidden="false" customHeight="true" outlineLevel="0" collapsed="false">
      <c r="A90" s="32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customFormat="false" ht="15.75" hidden="false" customHeight="true" outlineLevel="0" collapsed="false">
      <c r="A91" s="32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customFormat="false" ht="15.75" hidden="false" customHeight="true" outlineLevel="0" collapsed="false">
      <c r="A92" s="32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customFormat="false" ht="15.75" hidden="false" customHeight="true" outlineLevel="0" collapsed="false">
      <c r="A93" s="32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customFormat="false" ht="15.75" hidden="false" customHeight="true" outlineLevel="0" collapsed="false">
      <c r="A94" s="32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customFormat="false" ht="15.75" hidden="false" customHeight="true" outlineLevel="0" collapsed="false">
      <c r="A95" s="32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customFormat="false" ht="15.75" hidden="false" customHeight="true" outlineLevel="0" collapsed="false">
      <c r="A96" s="32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customFormat="false" ht="15.75" hidden="false" customHeight="true" outlineLevel="0" collapsed="false">
      <c r="A97" s="32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customFormat="false" ht="15.75" hidden="false" customHeight="true" outlineLevel="0" collapsed="false">
      <c r="A98" s="32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customFormat="false" ht="15.75" hidden="false" customHeight="true" outlineLevel="0" collapsed="false">
      <c r="A99" s="32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customFormat="false" ht="15.75" hidden="false" customHeight="true" outlineLevel="0" collapsed="false">
      <c r="A100" s="32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customFormat="false" ht="15.75" hidden="false" customHeight="true" outlineLevel="0" collapsed="false">
      <c r="A101" s="32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customFormat="false" ht="15.75" hidden="false" customHeight="true" outlineLevel="0" collapsed="false">
      <c r="A102" s="32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customFormat="false" ht="15.75" hidden="false" customHeight="true" outlineLevel="0" collapsed="false">
      <c r="A103" s="32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customFormat="false" ht="15.75" hidden="false" customHeight="true" outlineLevel="0" collapsed="false">
      <c r="A104" s="32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customFormat="false" ht="15.75" hidden="false" customHeight="true" outlineLevel="0" collapsed="false">
      <c r="A105" s="32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customFormat="false" ht="15.75" hidden="false" customHeight="true" outlineLevel="0" collapsed="false">
      <c r="A106" s="32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customFormat="false" ht="15.75" hidden="false" customHeight="true" outlineLevel="0" collapsed="false">
      <c r="A107" s="32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customFormat="false" ht="15.75" hidden="false" customHeight="true" outlineLevel="0" collapsed="false">
      <c r="A108" s="32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customFormat="false" ht="15.75" hidden="false" customHeight="true" outlineLevel="0" collapsed="false">
      <c r="A109" s="32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customFormat="false" ht="15.75" hidden="false" customHeight="true" outlineLevel="0" collapsed="false">
      <c r="A110" s="32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customFormat="false" ht="15.75" hidden="false" customHeight="true" outlineLevel="0" collapsed="false">
      <c r="A111" s="32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customFormat="false" ht="15.75" hidden="false" customHeight="true" outlineLevel="0" collapsed="false">
      <c r="A112" s="32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customFormat="false" ht="15.75" hidden="false" customHeight="true" outlineLevel="0" collapsed="false">
      <c r="A113" s="32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customFormat="false" ht="15.75" hidden="false" customHeight="true" outlineLevel="0" collapsed="false">
      <c r="A114" s="32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customFormat="false" ht="15.75" hidden="false" customHeight="true" outlineLevel="0" collapsed="false">
      <c r="A115" s="32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customFormat="false" ht="15.75" hidden="false" customHeight="true" outlineLevel="0" collapsed="false">
      <c r="A116" s="32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customFormat="false" ht="15.75" hidden="false" customHeight="true" outlineLevel="0" collapsed="false">
      <c r="A117" s="32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customFormat="false" ht="15.75" hidden="false" customHeight="true" outlineLevel="0" collapsed="false">
      <c r="A118" s="32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customFormat="false" ht="15.75" hidden="false" customHeight="true" outlineLevel="0" collapsed="false">
      <c r="A119" s="32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customFormat="false" ht="15.75" hidden="false" customHeight="true" outlineLevel="0" collapsed="false">
      <c r="A120" s="32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customFormat="false" ht="15.75" hidden="false" customHeight="true" outlineLevel="0" collapsed="false">
      <c r="A121" s="32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customFormat="false" ht="15.75" hidden="false" customHeight="true" outlineLevel="0" collapsed="false">
      <c r="A122" s="32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customFormat="false" ht="15.75" hidden="false" customHeight="true" outlineLevel="0" collapsed="false">
      <c r="A123" s="32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customFormat="false" ht="15.75" hidden="false" customHeight="true" outlineLevel="0" collapsed="false">
      <c r="A124" s="32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customFormat="false" ht="15.75" hidden="false" customHeight="true" outlineLevel="0" collapsed="false">
      <c r="A125" s="32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customFormat="false" ht="15.75" hidden="false" customHeight="true" outlineLevel="0" collapsed="false">
      <c r="A126" s="32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customFormat="false" ht="15.75" hidden="false" customHeight="true" outlineLevel="0" collapsed="false">
      <c r="A127" s="32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customFormat="false" ht="15.75" hidden="false" customHeight="true" outlineLevel="0" collapsed="false">
      <c r="A128" s="32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customFormat="false" ht="15.75" hidden="false" customHeight="true" outlineLevel="0" collapsed="false">
      <c r="A129" s="32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customFormat="false" ht="15.75" hidden="false" customHeight="true" outlineLevel="0" collapsed="false">
      <c r="A130" s="32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customFormat="false" ht="15.75" hidden="false" customHeight="true" outlineLevel="0" collapsed="false">
      <c r="A131" s="32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customFormat="false" ht="15.75" hidden="false" customHeight="true" outlineLevel="0" collapsed="false">
      <c r="A132" s="32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customFormat="false" ht="15.75" hidden="false" customHeight="true" outlineLevel="0" collapsed="false">
      <c r="A133" s="32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customFormat="false" ht="15.75" hidden="false" customHeight="true" outlineLevel="0" collapsed="false">
      <c r="A134" s="32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customFormat="false" ht="15.75" hidden="false" customHeight="true" outlineLevel="0" collapsed="false">
      <c r="A135" s="32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customFormat="false" ht="15.75" hidden="false" customHeight="true" outlineLevel="0" collapsed="false">
      <c r="A136" s="32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customFormat="false" ht="15.75" hidden="false" customHeight="true" outlineLevel="0" collapsed="false">
      <c r="A137" s="32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customFormat="false" ht="15.75" hidden="false" customHeight="true" outlineLevel="0" collapsed="false">
      <c r="A138" s="32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customFormat="false" ht="15.75" hidden="false" customHeight="true" outlineLevel="0" collapsed="false">
      <c r="A139" s="32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customFormat="false" ht="15.75" hidden="false" customHeight="true" outlineLevel="0" collapsed="false">
      <c r="A140" s="32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customFormat="false" ht="15.75" hidden="false" customHeight="true" outlineLevel="0" collapsed="false">
      <c r="A141" s="32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customFormat="false" ht="15.75" hidden="false" customHeight="true" outlineLevel="0" collapsed="false">
      <c r="A142" s="32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customFormat="false" ht="15.75" hidden="false" customHeight="true" outlineLevel="0" collapsed="false">
      <c r="A143" s="32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customFormat="false" ht="15.75" hidden="false" customHeight="true" outlineLevel="0" collapsed="false">
      <c r="A144" s="32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customFormat="false" ht="15.75" hidden="false" customHeight="true" outlineLevel="0" collapsed="false">
      <c r="A145" s="32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customFormat="false" ht="15.75" hidden="false" customHeight="true" outlineLevel="0" collapsed="false">
      <c r="A146" s="32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customFormat="false" ht="15.75" hidden="false" customHeight="true" outlineLevel="0" collapsed="false">
      <c r="A147" s="32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customFormat="false" ht="15.75" hidden="false" customHeight="true" outlineLevel="0" collapsed="false">
      <c r="A148" s="32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customFormat="false" ht="15.75" hidden="false" customHeight="true" outlineLevel="0" collapsed="false">
      <c r="A149" s="32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customFormat="false" ht="15.75" hidden="false" customHeight="true" outlineLevel="0" collapsed="false">
      <c r="A150" s="32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customFormat="false" ht="15.75" hidden="false" customHeight="true" outlineLevel="0" collapsed="false">
      <c r="A151" s="32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customFormat="false" ht="15.75" hidden="false" customHeight="true" outlineLevel="0" collapsed="false">
      <c r="A152" s="32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customFormat="false" ht="15.75" hidden="false" customHeight="true" outlineLevel="0" collapsed="false">
      <c r="A153" s="32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customFormat="false" ht="15.75" hidden="false" customHeight="true" outlineLevel="0" collapsed="false">
      <c r="A154" s="32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customFormat="false" ht="15.75" hidden="false" customHeight="true" outlineLevel="0" collapsed="false">
      <c r="A155" s="32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customFormat="false" ht="15.75" hidden="false" customHeight="true" outlineLevel="0" collapsed="false">
      <c r="A156" s="32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customFormat="false" ht="15.75" hidden="false" customHeight="true" outlineLevel="0" collapsed="false">
      <c r="A157" s="32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customFormat="false" ht="15.75" hidden="false" customHeight="true" outlineLevel="0" collapsed="false">
      <c r="A158" s="32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customFormat="false" ht="15.75" hidden="false" customHeight="true" outlineLevel="0" collapsed="false">
      <c r="A159" s="32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customFormat="false" ht="15.75" hidden="false" customHeight="true" outlineLevel="0" collapsed="false">
      <c r="A160" s="32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customFormat="false" ht="15.75" hidden="false" customHeight="true" outlineLevel="0" collapsed="false">
      <c r="A161" s="32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customFormat="false" ht="15.75" hidden="false" customHeight="true" outlineLevel="0" collapsed="false">
      <c r="A162" s="32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customFormat="false" ht="15.75" hidden="false" customHeight="true" outlineLevel="0" collapsed="false">
      <c r="A163" s="32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customFormat="false" ht="15.75" hidden="false" customHeight="true" outlineLevel="0" collapsed="false">
      <c r="A164" s="32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customFormat="false" ht="15.75" hidden="false" customHeight="true" outlineLevel="0" collapsed="false">
      <c r="A165" s="32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customFormat="false" ht="15.75" hidden="false" customHeight="true" outlineLevel="0" collapsed="false">
      <c r="A166" s="32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customFormat="false" ht="15.75" hidden="false" customHeight="true" outlineLevel="0" collapsed="false">
      <c r="A167" s="32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customFormat="false" ht="15.75" hidden="false" customHeight="true" outlineLevel="0" collapsed="false">
      <c r="A168" s="32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customFormat="false" ht="15.75" hidden="false" customHeight="true" outlineLevel="0" collapsed="false">
      <c r="A169" s="32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customFormat="false" ht="15.75" hidden="false" customHeight="true" outlineLevel="0" collapsed="false">
      <c r="A170" s="32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customFormat="false" ht="15.75" hidden="false" customHeight="true" outlineLevel="0" collapsed="false">
      <c r="A171" s="32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customFormat="false" ht="15.75" hidden="false" customHeight="true" outlineLevel="0" collapsed="false">
      <c r="A172" s="32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customFormat="false" ht="15.75" hidden="false" customHeight="true" outlineLevel="0" collapsed="false">
      <c r="A173" s="32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customFormat="false" ht="15.75" hidden="false" customHeight="true" outlineLevel="0" collapsed="false">
      <c r="A174" s="32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customFormat="false" ht="15.75" hidden="false" customHeight="true" outlineLevel="0" collapsed="false">
      <c r="A175" s="32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customFormat="false" ht="15.75" hidden="false" customHeight="true" outlineLevel="0" collapsed="false">
      <c r="A176" s="32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customFormat="false" ht="15.75" hidden="false" customHeight="true" outlineLevel="0" collapsed="false">
      <c r="A177" s="32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customFormat="false" ht="15.75" hidden="false" customHeight="true" outlineLevel="0" collapsed="false">
      <c r="A178" s="32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customFormat="false" ht="15.75" hidden="false" customHeight="true" outlineLevel="0" collapsed="false">
      <c r="A179" s="32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customFormat="false" ht="15.75" hidden="false" customHeight="true" outlineLevel="0" collapsed="false">
      <c r="A180" s="32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customFormat="false" ht="15.75" hidden="false" customHeight="true" outlineLevel="0" collapsed="false">
      <c r="A181" s="32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customFormat="false" ht="15.75" hidden="false" customHeight="true" outlineLevel="0" collapsed="false">
      <c r="A182" s="32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customFormat="false" ht="15.75" hidden="false" customHeight="true" outlineLevel="0" collapsed="false">
      <c r="A183" s="32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customFormat="false" ht="15.75" hidden="false" customHeight="true" outlineLevel="0" collapsed="false">
      <c r="A184" s="32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customFormat="false" ht="15.75" hidden="false" customHeight="true" outlineLevel="0" collapsed="false">
      <c r="A185" s="32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customFormat="false" ht="15.75" hidden="false" customHeight="true" outlineLevel="0" collapsed="false">
      <c r="A186" s="32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customFormat="false" ht="15.75" hidden="false" customHeight="true" outlineLevel="0" collapsed="false">
      <c r="A187" s="32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customFormat="false" ht="15.75" hidden="false" customHeight="true" outlineLevel="0" collapsed="false">
      <c r="A188" s="32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customFormat="false" ht="15.75" hidden="false" customHeight="true" outlineLevel="0" collapsed="false">
      <c r="A189" s="32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customFormat="false" ht="15.75" hidden="false" customHeight="true" outlineLevel="0" collapsed="false">
      <c r="A190" s="32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customFormat="false" ht="15.75" hidden="false" customHeight="true" outlineLevel="0" collapsed="false">
      <c r="A191" s="32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customFormat="false" ht="15.75" hidden="false" customHeight="true" outlineLevel="0" collapsed="false">
      <c r="A192" s="32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customFormat="false" ht="15.75" hidden="false" customHeight="true" outlineLevel="0" collapsed="false">
      <c r="A193" s="32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customFormat="false" ht="15.75" hidden="false" customHeight="true" outlineLevel="0" collapsed="false">
      <c r="A194" s="32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customFormat="false" ht="15.75" hidden="false" customHeight="true" outlineLevel="0" collapsed="false">
      <c r="A195" s="32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customFormat="false" ht="15.75" hidden="false" customHeight="true" outlineLevel="0" collapsed="false">
      <c r="A196" s="32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customFormat="false" ht="15.75" hidden="false" customHeight="true" outlineLevel="0" collapsed="false">
      <c r="A197" s="32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customFormat="false" ht="15.75" hidden="false" customHeight="true" outlineLevel="0" collapsed="false">
      <c r="A198" s="32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customFormat="false" ht="15.75" hidden="false" customHeight="true" outlineLevel="0" collapsed="false">
      <c r="A199" s="32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customFormat="false" ht="15.75" hidden="false" customHeight="true" outlineLevel="0" collapsed="false">
      <c r="A200" s="32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customFormat="false" ht="15.75" hidden="false" customHeight="true" outlineLevel="0" collapsed="false">
      <c r="A201" s="32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customFormat="false" ht="15.75" hidden="false" customHeight="true" outlineLevel="0" collapsed="false">
      <c r="A202" s="32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customFormat="false" ht="15.75" hidden="false" customHeight="true" outlineLevel="0" collapsed="false">
      <c r="A203" s="32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customFormat="false" ht="15.75" hidden="false" customHeight="true" outlineLevel="0" collapsed="false">
      <c r="A204" s="32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customFormat="false" ht="15.75" hidden="false" customHeight="true" outlineLevel="0" collapsed="false">
      <c r="A205" s="32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customFormat="false" ht="15.75" hidden="false" customHeight="true" outlineLevel="0" collapsed="false">
      <c r="A206" s="32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customFormat="false" ht="15.75" hidden="false" customHeight="true" outlineLevel="0" collapsed="false">
      <c r="A207" s="32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customFormat="false" ht="15.75" hidden="false" customHeight="true" outlineLevel="0" collapsed="false">
      <c r="A208" s="32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customFormat="false" ht="15.75" hidden="false" customHeight="true" outlineLevel="0" collapsed="false">
      <c r="A209" s="32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customFormat="false" ht="15.75" hidden="false" customHeight="true" outlineLevel="0" collapsed="false">
      <c r="A210" s="32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customFormat="false" ht="15.75" hidden="false" customHeight="true" outlineLevel="0" collapsed="false">
      <c r="A211" s="32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customFormat="false" ht="15.75" hidden="false" customHeight="true" outlineLevel="0" collapsed="false">
      <c r="A212" s="32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customFormat="false" ht="15.75" hidden="false" customHeight="true" outlineLevel="0" collapsed="false">
      <c r="A213" s="32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customFormat="false" ht="15.75" hidden="false" customHeight="true" outlineLevel="0" collapsed="false">
      <c r="A214" s="32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customFormat="false" ht="15.75" hidden="false" customHeight="true" outlineLevel="0" collapsed="false">
      <c r="A215" s="32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customFormat="false" ht="15.75" hidden="false" customHeight="true" outlineLevel="0" collapsed="false">
      <c r="A216" s="32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customFormat="false" ht="15.75" hidden="false" customHeight="true" outlineLevel="0" collapsed="false">
      <c r="A217" s="32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customFormat="false" ht="15.75" hidden="false" customHeight="true" outlineLevel="0" collapsed="false">
      <c r="A218" s="32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customFormat="false" ht="15.75" hidden="false" customHeight="true" outlineLevel="0" collapsed="false">
      <c r="A219" s="32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customFormat="false" ht="15.75" hidden="false" customHeight="true" outlineLevel="0" collapsed="false">
      <c r="A220" s="32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379861111111111" right="0.379861111111111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484375" defaultRowHeight="12.8" zeroHeight="false" outlineLevelRow="0" outlineLevelCol="0"/>
  <cols>
    <col collapsed="false" customWidth="true" hidden="false" outlineLevel="0" max="1" min="1" style="0" width="32.17"/>
    <col collapsed="false" customWidth="true" hidden="false" outlineLevel="0" max="3" min="3" style="0" width="16.72"/>
  </cols>
  <sheetData>
    <row r="1" customFormat="false" ht="17.35" hidden="false" customHeight="false" outlineLevel="0" collapsed="false">
      <c r="C1" s="61" t="s">
        <v>101</v>
      </c>
    </row>
    <row r="2" customFormat="false" ht="13.8" hidden="false" customHeight="false" outlineLevel="0" collapsed="false">
      <c r="A2" s="1" t="s">
        <v>102</v>
      </c>
    </row>
    <row r="3" customFormat="false" ht="13.8" hidden="false" customHeight="false" outlineLevel="0" collapsed="false">
      <c r="A3" s="1" t="s">
        <v>103</v>
      </c>
    </row>
    <row r="4" customFormat="false" ht="13.8" hidden="false" customHeight="false" outlineLevel="0" collapsed="false">
      <c r="A4" s="62" t="s">
        <v>104</v>
      </c>
    </row>
    <row r="5" customFormat="false" ht="13.8" hidden="false" customHeight="false" outlineLevel="0" collapsed="false">
      <c r="C5" s="10" t="s">
        <v>105</v>
      </c>
    </row>
    <row r="6" customFormat="false" ht="13.8" hidden="false" customHeight="false" outlineLevel="0" collapsed="false">
      <c r="A6" s="10" t="s">
        <v>106</v>
      </c>
      <c r="B6" s="10" t="n">
        <v>34600</v>
      </c>
      <c r="C6" s="63"/>
    </row>
    <row r="7" customFormat="false" ht="13.8" hidden="false" customHeight="false" outlineLevel="0" collapsed="false">
      <c r="A7" s="10" t="s">
        <v>107</v>
      </c>
      <c r="B7" s="10" t="n">
        <v>25728</v>
      </c>
      <c r="C7" s="63"/>
    </row>
    <row r="8" customFormat="false" ht="13.8" hidden="false" customHeight="false" outlineLevel="0" collapsed="false">
      <c r="A8" s="10" t="s">
        <v>108</v>
      </c>
      <c r="B8" s="63" t="n">
        <f aca="false">B7/100*20</f>
        <v>5145.6</v>
      </c>
      <c r="C8" s="63"/>
    </row>
    <row r="9" customFormat="false" ht="13.8" hidden="false" customHeight="false" outlineLevel="0" collapsed="false">
      <c r="A9" s="63"/>
      <c r="B9" s="63"/>
      <c r="C9" s="63"/>
    </row>
    <row r="10" customFormat="false" ht="13.8" hidden="false" customHeight="false" outlineLevel="0" collapsed="false">
      <c r="A10" s="10" t="s">
        <v>109</v>
      </c>
      <c r="B10" s="63" t="n">
        <f aca="false">B6-B7-B8</f>
        <v>3726.4</v>
      </c>
      <c r="C10" s="63" t="n">
        <f aca="false">B10*100/B6</f>
        <v>10.7699421965318</v>
      </c>
      <c r="D10" s="1" t="s">
        <v>110</v>
      </c>
    </row>
    <row r="11" customFormat="false" ht="13.8" hidden="false" customHeight="false" outlineLevel="0" collapsed="false">
      <c r="A11" s="10" t="s">
        <v>111</v>
      </c>
      <c r="B11" s="63" t="n">
        <f aca="false">B10/100*25</f>
        <v>931.6</v>
      </c>
      <c r="C11" s="63"/>
    </row>
    <row r="12" customFormat="false" ht="13.8" hidden="false" customHeight="false" outlineLevel="0" collapsed="false">
      <c r="A12" s="21" t="s">
        <v>112</v>
      </c>
      <c r="B12" s="64" t="n">
        <f aca="false">B10-B11</f>
        <v>2794.8</v>
      </c>
      <c r="C12" s="63" t="n">
        <f aca="false">B12*100/B6</f>
        <v>8.07745664739885</v>
      </c>
      <c r="D12" s="1" t="s">
        <v>113</v>
      </c>
      <c r="E12" s="65"/>
    </row>
    <row r="14" customFormat="false" ht="26.85" hidden="false" customHeight="false" outlineLevel="0" collapsed="false">
      <c r="A14" s="66" t="s">
        <v>114</v>
      </c>
      <c r="C14" s="67" t="s">
        <v>115</v>
      </c>
    </row>
    <row r="15" customFormat="false" ht="15" hidden="false" customHeight="false" outlineLevel="0" collapsed="false">
      <c r="A15" s="32" t="s">
        <v>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2020-06-10T16:43:55Z</dcterms:modified>
  <cp:revision>2</cp:revision>
  <dc:subject/>
  <dc:title/>
</cp:coreProperties>
</file>