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ne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formatCode="_(* #,##0_);_(* \(#,##0\);_(* &quot;-&quot;??_);_(@_)" numFmtId="164"/>
    <numFmt formatCode="0.000" numFmtId="165"/>
    <numFmt formatCode="_-* .\.00\ _F_-;\-* .\.00\ _F_-;_-* &quot;-&quot;??\ _F_-;_-@_ⴆ" numFmtId="166"/>
    <numFmt formatCode="#,##0.000" numFmtId="167"/>
  </numFmts>
  <fonts count="30">
    <font>
      <name val="Calibri"/>
      <family val="2"/>
      <color theme="1"/>
      <sz val="11"/>
      <scheme val="minor"/>
    </font>
    <font>
      <name val="Arial"/>
      <family val="2"/>
      <b val="1"/>
      <color indexed="12"/>
      <sz val="22"/>
    </font>
    <font>
      <name val="Arial Narrow"/>
      <family val="2"/>
      <b val="1"/>
      <sz val="16"/>
    </font>
    <font>
      <name val="Arial"/>
      <family val="2"/>
      <sz val="16"/>
    </font>
    <font>
      <name val="Arial"/>
      <family val="2"/>
      <b val="1"/>
      <color indexed="12"/>
      <sz val="16"/>
    </font>
    <font>
      <name val="Arial"/>
      <family val="2"/>
      <sz val="12"/>
    </font>
    <font>
      <name val="Arial"/>
      <family val="2"/>
      <color rgb="FFFF0000"/>
      <sz val="12"/>
    </font>
    <font>
      <name val="Arial"/>
      <family val="2"/>
      <color indexed="12"/>
      <sz val="12"/>
    </font>
    <font>
      <name val="Arial"/>
      <family val="2"/>
      <color indexed="12"/>
      <sz val="11"/>
    </font>
    <font>
      <name val="Arial"/>
      <family val="2"/>
      <b val="1"/>
      <color indexed="12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Arial"/>
      <family val="2"/>
      <b val="1"/>
      <sz val="12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b val="1"/>
      <color indexed="12"/>
      <sz val="12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b val="1"/>
      <color indexed="12"/>
      <sz val="10"/>
    </font>
    <font>
      <name val="Arial"/>
      <family val="2"/>
      <color indexed="12"/>
      <sz val="10"/>
    </font>
    <font>
      <name val="Arial"/>
      <family val="2"/>
      <b val="1"/>
      <color indexed="8"/>
      <sz val="11"/>
    </font>
    <font>
      <name val="Arial"/>
      <family val="2"/>
      <color indexed="8"/>
      <sz val="11"/>
    </font>
    <font>
      <name val="Arial"/>
      <family val="2"/>
      <i val="1"/>
      <sz val="12"/>
    </font>
    <font>
      <name val="Arial"/>
      <family val="2"/>
      <b val="1"/>
      <i val="1"/>
      <color indexed="8"/>
      <sz val="11"/>
    </font>
    <font>
      <name val="Arial"/>
      <family val="2"/>
      <color indexed="9"/>
      <sz val="10"/>
    </font>
    <font>
      <name val="Arial"/>
      <family val="2"/>
      <color theme="1" tint="0.0499893185216834"/>
      <sz val="11"/>
    </font>
    <font>
      <name val="Calibri"/>
      <family val="2"/>
      <b val="1"/>
      <sz val="11"/>
    </font>
  </fonts>
  <fills count="2">
    <fill>
      <patternFill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19">
    <xf borderId="0" fillId="0" fontId="0" numFmtId="0" pivotButton="0" quotePrefix="0" xfId="0"/>
    <xf applyAlignment="1" borderId="0" fillId="0" fontId="1" numFmtId="3" pivotButton="0" quotePrefix="0" xfId="0">
      <alignment vertical="center"/>
    </xf>
    <xf applyAlignment="1" borderId="0" fillId="0" fontId="2" numFmtId="3" pivotButton="0" quotePrefix="0" xfId="0">
      <alignment vertical="center"/>
    </xf>
    <xf applyAlignment="1" borderId="0" fillId="0" fontId="3" numFmtId="3" pivotButton="0" quotePrefix="0" xfId="0">
      <alignment vertical="center"/>
    </xf>
    <xf applyAlignment="1" borderId="1" fillId="0" fontId="4" numFmtId="3" pivotButton="0" quotePrefix="0" xfId="0">
      <alignment horizontal="center" vertical="center"/>
    </xf>
    <xf borderId="1" fillId="0" fontId="0" numFmtId="0" pivotButton="0" quotePrefix="0" xfId="0"/>
    <xf applyAlignment="1" borderId="1" fillId="0" fontId="4" numFmtId="3" pivotButton="0" quotePrefix="0" xfId="0">
      <alignment vertical="center"/>
    </xf>
    <xf applyAlignment="1" borderId="0" fillId="0" fontId="5" numFmtId="3" pivotButton="0" quotePrefix="0" xfId="0">
      <alignment vertical="center"/>
    </xf>
    <xf applyAlignment="1" borderId="0" fillId="0" fontId="6" numFmtId="3" pivotButton="0" quotePrefix="0" xfId="0">
      <alignment vertical="center"/>
    </xf>
    <xf applyAlignment="1" borderId="2" fillId="0" fontId="7" numFmtId="3" pivotButton="0" quotePrefix="0" xfId="0">
      <alignment vertical="center"/>
    </xf>
    <xf applyAlignment="1" borderId="3" fillId="0" fontId="7" numFmtId="3" pivotButton="0" quotePrefix="0" xfId="0">
      <alignment vertical="center"/>
    </xf>
    <xf applyAlignment="1" borderId="3" fillId="0" fontId="7" numFmtId="3" pivotButton="0" quotePrefix="0" xfId="0">
      <alignment horizontal="center" vertical="center"/>
    </xf>
    <xf applyAlignment="1" borderId="4" fillId="0" fontId="8" numFmtId="3" pivotButton="0" quotePrefix="0" xfId="0">
      <alignment horizontal="center" vertical="center"/>
    </xf>
    <xf applyAlignment="1" borderId="3" fillId="0" fontId="8" numFmtId="3" pivotButton="0" quotePrefix="0" xfId="0">
      <alignment horizontal="center" vertical="center"/>
    </xf>
    <xf applyAlignment="1" borderId="5" fillId="0" fontId="8" numFmtId="3" pivotButton="0" quotePrefix="0" xfId="0">
      <alignment horizontal="center" vertical="center"/>
    </xf>
    <xf applyAlignment="1" borderId="5" fillId="0" fontId="9" numFmtId="3" pivotButton="0" quotePrefix="0" xfId="0">
      <alignment horizontal="center" vertical="center"/>
    </xf>
    <xf applyAlignment="1" borderId="6" fillId="0" fontId="7" numFmtId="3" pivotButton="0" quotePrefix="0" xfId="0">
      <alignment vertical="center"/>
    </xf>
    <xf applyAlignment="1" borderId="7" fillId="0" fontId="7" numFmtId="3" pivotButton="0" quotePrefix="0" xfId="0">
      <alignment vertical="center"/>
    </xf>
    <xf applyAlignment="1" borderId="8" fillId="0" fontId="5" numFmtId="3" pivotButton="0" quotePrefix="0" xfId="0">
      <alignment horizontal="center" vertical="center"/>
    </xf>
    <xf applyAlignment="1" borderId="0" fillId="0" fontId="10" numFmtId="3" pivotButton="0" quotePrefix="0" xfId="0">
      <alignment vertical="center"/>
    </xf>
    <xf applyAlignment="1" borderId="7" fillId="0" fontId="10" numFmtId="3" pivotButton="0" quotePrefix="0" xfId="0">
      <alignment vertical="center"/>
    </xf>
    <xf applyAlignment="1" borderId="8" fillId="0" fontId="10" numFmtId="3" pivotButton="0" quotePrefix="0" xfId="0">
      <alignment vertical="center"/>
    </xf>
    <xf applyAlignment="1" borderId="9" fillId="0" fontId="10" numFmtId="3" pivotButton="0" quotePrefix="0" xfId="0">
      <alignment vertical="center"/>
    </xf>
    <xf applyAlignment="1" borderId="7" fillId="0" fontId="9" numFmtId="3" pivotButton="0" quotePrefix="0" xfId="0">
      <alignment vertical="center"/>
    </xf>
    <xf applyAlignment="1" borderId="10" fillId="0" fontId="7" numFmtId="3" pivotButton="0" quotePrefix="0" xfId="0">
      <alignment vertical="center"/>
    </xf>
    <xf applyAlignment="1" borderId="8" fillId="0" fontId="7" numFmtId="3" pivotButton="0" quotePrefix="0" xfId="0">
      <alignment vertical="center"/>
    </xf>
    <xf applyAlignment="1" borderId="8" fillId="0" fontId="9" numFmtId="3" pivotButton="0" quotePrefix="0" xfId="0">
      <alignment vertical="center"/>
    </xf>
    <xf applyAlignment="1" borderId="11" fillId="0" fontId="7" numFmtId="3" pivotButton="0" quotePrefix="0" xfId="0">
      <alignment vertical="center"/>
    </xf>
    <xf applyAlignment="1" borderId="12" fillId="0" fontId="7" numFmtId="3" pivotButton="0" quotePrefix="0" xfId="0">
      <alignment vertical="center"/>
    </xf>
    <xf applyAlignment="1" borderId="12" fillId="0" fontId="5" numFmtId="3" pivotButton="0" quotePrefix="0" xfId="0">
      <alignment vertical="center"/>
    </xf>
    <xf applyAlignment="1" borderId="12" fillId="0" fontId="9" numFmtId="3" pivotButton="0" quotePrefix="0" xfId="0">
      <alignment vertical="center"/>
    </xf>
    <xf applyAlignment="1" borderId="6" fillId="0" fontId="10" numFmtId="3" pivotButton="0" quotePrefix="0" xfId="0">
      <alignment vertical="center"/>
    </xf>
    <xf applyAlignment="1" borderId="10" fillId="0" fontId="10" numFmtId="3" pivotButton="0" quotePrefix="0" xfId="0">
      <alignment vertical="center"/>
    </xf>
    <xf applyAlignment="1" borderId="8" fillId="0" fontId="11" numFmtId="3" pivotButton="0" quotePrefix="0" xfId="0">
      <alignment vertical="center"/>
    </xf>
    <xf applyAlignment="1" borderId="0" fillId="0" fontId="12" numFmtId="3" pivotButton="0" quotePrefix="0" xfId="0">
      <alignment vertical="center"/>
    </xf>
    <xf applyAlignment="1" borderId="11" fillId="0" fontId="9" numFmtId="3" pivotButton="0" quotePrefix="0" xfId="0">
      <alignment vertical="center"/>
    </xf>
    <xf applyAlignment="1" borderId="0" fillId="0" fontId="13" numFmtId="3" pivotButton="0" quotePrefix="0" xfId="0">
      <alignment vertical="center"/>
    </xf>
    <xf applyAlignment="1" borderId="8" fillId="0" fontId="10" numFmtId="3" pivotButton="0" quotePrefix="0" xfId="0">
      <alignment horizontal="right" vertical="center"/>
    </xf>
    <xf applyAlignment="1" borderId="0" fillId="0" fontId="10" numFmtId="3" pivotButton="0" quotePrefix="0" xfId="0">
      <alignment horizontal="right" vertical="center"/>
    </xf>
    <xf applyAlignment="1" borderId="13" fillId="0" fontId="9" numFmtId="3" pivotButton="0" quotePrefix="0" xfId="0">
      <alignment vertical="center"/>
    </xf>
    <xf applyAlignment="1" borderId="1" fillId="0" fontId="9" numFmtId="3" pivotButton="0" quotePrefix="0" xfId="0">
      <alignment vertical="center"/>
    </xf>
    <xf applyAlignment="1" borderId="0" fillId="0" fontId="14" numFmtId="164" pivotButton="0" quotePrefix="0" xfId="0">
      <alignment horizontal="center" vertical="center"/>
    </xf>
    <xf applyAlignment="1" borderId="10" fillId="0" fontId="5" numFmtId="3" pivotButton="0" quotePrefix="0" xfId="0">
      <alignment horizontal="center" vertical="center"/>
    </xf>
    <xf applyAlignment="1" borderId="10" fillId="0" fontId="5" numFmtId="3" pivotButton="0" quotePrefix="0" xfId="0">
      <alignment vertical="center"/>
    </xf>
    <xf applyAlignment="1" borderId="10" fillId="0" fontId="9" numFmtId="3" pivotButton="0" quotePrefix="0" xfId="0">
      <alignment vertical="center"/>
    </xf>
    <xf applyAlignment="1" borderId="14" fillId="0" fontId="15" numFmtId="3" pivotButton="0" quotePrefix="0" xfId="0">
      <alignment vertical="center"/>
    </xf>
    <xf applyAlignment="1" borderId="14" fillId="0" fontId="11" numFmtId="3" pivotButton="0" quotePrefix="0" xfId="0">
      <alignment vertical="center"/>
    </xf>
    <xf applyAlignment="1" borderId="15" fillId="0" fontId="11" numFmtId="3" pivotButton="0" quotePrefix="0" xfId="0">
      <alignment vertical="center"/>
    </xf>
    <xf applyAlignment="1" borderId="14" fillId="0" fontId="16" numFmtId="3" pivotButton="0" quotePrefix="0" xfId="0">
      <alignment vertical="center"/>
    </xf>
    <xf applyAlignment="1" borderId="16" fillId="0" fontId="15" numFmtId="3" pivotButton="0" quotePrefix="0" xfId="0">
      <alignment vertical="center"/>
    </xf>
    <xf applyAlignment="1" borderId="17" fillId="0" fontId="10" numFmtId="3" pivotButton="0" quotePrefix="0" xfId="0">
      <alignment vertical="center"/>
    </xf>
    <xf applyAlignment="1" borderId="16" fillId="0" fontId="10" numFmtId="3" pivotButton="0" quotePrefix="0" xfId="0">
      <alignment vertical="center"/>
    </xf>
    <xf applyAlignment="1" borderId="18" fillId="0" fontId="10" numFmtId="3" pivotButton="0" quotePrefix="0" xfId="0">
      <alignment vertical="center"/>
    </xf>
    <xf applyAlignment="1" borderId="16" fillId="0" fontId="17" numFmtId="3" pivotButton="0" quotePrefix="0" xfId="0">
      <alignment vertical="center"/>
    </xf>
    <xf applyAlignment="1" borderId="16" fillId="0" fontId="11" numFmtId="3" pivotButton="0" quotePrefix="0" xfId="0">
      <alignment vertical="center"/>
    </xf>
    <xf applyAlignment="1" borderId="18" fillId="0" fontId="11" numFmtId="3" pivotButton="0" quotePrefix="0" xfId="0">
      <alignment vertical="center"/>
    </xf>
    <xf applyAlignment="1" borderId="8" fillId="0" fontId="18" numFmtId="3" pivotButton="0" quotePrefix="0" xfId="0">
      <alignment vertical="center"/>
    </xf>
    <xf applyAlignment="1" borderId="19" fillId="0" fontId="19" numFmtId="3" pivotButton="0" quotePrefix="0" xfId="0">
      <alignment vertical="center"/>
    </xf>
    <xf applyAlignment="1" borderId="20" fillId="0" fontId="9" numFmtId="3" pivotButton="0" quotePrefix="0" xfId="0">
      <alignment vertical="center"/>
    </xf>
    <xf applyAlignment="1" borderId="19" fillId="0" fontId="9" numFmtId="3" pivotButton="0" quotePrefix="0" xfId="0">
      <alignment vertical="center"/>
    </xf>
    <xf applyAlignment="1" borderId="8" fillId="0" fontId="5" numFmtId="3" pivotButton="0" quotePrefix="0" xfId="0">
      <alignment vertical="center"/>
    </xf>
    <xf applyAlignment="1" borderId="7" fillId="0" fontId="5" numFmtId="3" pivotButton="0" quotePrefix="0" xfId="0">
      <alignment vertical="center"/>
    </xf>
    <xf applyAlignment="1" borderId="17" fillId="0" fontId="15" numFmtId="3" pivotButton="0" quotePrefix="0" xfId="0">
      <alignment vertical="center"/>
    </xf>
    <xf applyAlignment="1" borderId="17" fillId="0" fontId="11" numFmtId="3" pivotButton="0" quotePrefix="0" xfId="0">
      <alignment vertical="center"/>
    </xf>
    <xf applyAlignment="1" borderId="17" fillId="0" fontId="16" numFmtId="3" pivotButton="0" quotePrefix="0" xfId="0">
      <alignment vertical="center"/>
    </xf>
    <xf applyAlignment="1" borderId="16" fillId="0" fontId="16" numFmtId="3" pivotButton="0" quotePrefix="0" xfId="0">
      <alignment vertical="center"/>
    </xf>
    <xf applyAlignment="1" borderId="17" fillId="0" fontId="18" numFmtId="3" pivotButton="0" quotePrefix="0" xfId="0">
      <alignment vertical="center"/>
    </xf>
    <xf applyAlignment="1" borderId="16" fillId="0" fontId="19" numFmtId="3" pivotButton="0" quotePrefix="0" xfId="0">
      <alignment vertical="center"/>
    </xf>
    <xf applyAlignment="1" borderId="21" fillId="0" fontId="9" numFmtId="3" pivotButton="0" quotePrefix="0" xfId="0">
      <alignment vertical="center"/>
    </xf>
    <xf applyAlignment="1" borderId="16" fillId="0" fontId="9" numFmtId="3" pivotButton="0" quotePrefix="0" xfId="0">
      <alignment vertical="center"/>
    </xf>
    <xf applyAlignment="1" borderId="0" fillId="0" fontId="15" numFmtId="3" pivotButton="0" quotePrefix="0" xfId="0">
      <alignment vertical="center"/>
    </xf>
    <xf applyAlignment="1" borderId="22" fillId="0" fontId="20" numFmtId="3" pivotButton="0" quotePrefix="0" xfId="0">
      <alignment vertical="center"/>
    </xf>
    <xf applyAlignment="1" borderId="23" fillId="0" fontId="11" numFmtId="3" pivotButton="0" quotePrefix="0" xfId="0">
      <alignment vertical="center"/>
    </xf>
    <xf applyAlignment="1" borderId="22" fillId="0" fontId="15" numFmtId="3" pivotButton="0" quotePrefix="0" xfId="0">
      <alignment vertical="center"/>
    </xf>
    <xf applyAlignment="1" borderId="24" fillId="0" fontId="10" numFmtId="3" pivotButton="0" quotePrefix="0" xfId="0">
      <alignment vertical="center"/>
    </xf>
    <xf applyAlignment="1" borderId="23" fillId="0" fontId="19" numFmtId="3" pivotButton="0" quotePrefix="0" xfId="0">
      <alignment vertical="center"/>
    </xf>
    <xf applyAlignment="1" borderId="18" fillId="0" fontId="9" numFmtId="3" pivotButton="0" quotePrefix="0" xfId="0">
      <alignment vertical="center"/>
    </xf>
    <xf applyAlignment="1" borderId="22" fillId="0" fontId="10" numFmtId="3" pivotButton="0" quotePrefix="0" xfId="0">
      <alignment vertical="center"/>
    </xf>
    <xf applyAlignment="1" borderId="23" fillId="0" fontId="10" numFmtId="3" pivotButton="0" quotePrefix="0" xfId="0">
      <alignment vertical="center"/>
    </xf>
    <xf applyAlignment="1" borderId="21" fillId="0" fontId="10" numFmtId="3" pivotButton="0" quotePrefix="0" xfId="0">
      <alignment vertical="center"/>
    </xf>
    <xf applyAlignment="1" borderId="21" fillId="0" fontId="19" numFmtId="3" pivotButton="0" quotePrefix="0" xfId="0">
      <alignment vertical="center"/>
    </xf>
    <xf applyAlignment="1" borderId="12" fillId="0" fontId="0" numFmtId="3" pivotButton="0" quotePrefix="0" xfId="0">
      <alignment vertical="center"/>
    </xf>
    <xf applyAlignment="1" borderId="8" fillId="0" fontId="0" numFmtId="3" pivotButton="0" quotePrefix="0" xfId="0">
      <alignment vertical="center"/>
    </xf>
    <xf applyAlignment="1" borderId="25" fillId="0" fontId="9" numFmtId="3" pivotButton="0" quotePrefix="0" xfId="0">
      <alignment vertical="center"/>
    </xf>
    <xf applyAlignment="1" borderId="26" fillId="0" fontId="7" numFmtId="3" pivotButton="0" quotePrefix="0" xfId="0">
      <alignment vertical="center"/>
    </xf>
    <xf applyAlignment="1" borderId="27" fillId="0" fontId="14" numFmtId="3" pivotButton="0" quotePrefix="0" xfId="0">
      <alignment vertical="center"/>
    </xf>
    <xf applyAlignment="1" borderId="27" fillId="0" fontId="9" numFmtId="3" pivotButton="0" quotePrefix="0" xfId="0">
      <alignment vertical="center"/>
    </xf>
    <xf applyAlignment="1" borderId="28" fillId="0" fontId="9" numFmtId="3" pivotButton="0" quotePrefix="0" xfId="0">
      <alignment vertical="center"/>
    </xf>
    <xf applyAlignment="1" borderId="0" fillId="0" fontId="0" numFmtId="4" pivotButton="0" quotePrefix="0" xfId="0">
      <alignment vertical="center"/>
    </xf>
    <xf applyAlignment="1" borderId="29" fillId="0" fontId="21" numFmtId="3" pivotButton="0" quotePrefix="0" xfId="0">
      <alignment vertical="center"/>
    </xf>
    <xf applyAlignment="1" borderId="30" fillId="0" fontId="22" numFmtId="3" pivotButton="0" quotePrefix="0" xfId="0">
      <alignment vertical="center"/>
    </xf>
    <xf applyAlignment="1" borderId="29" fillId="0" fontId="15" numFmtId="3" pivotButton="0" quotePrefix="0" xfId="0">
      <alignment vertical="center"/>
    </xf>
    <xf applyAlignment="1" borderId="29" fillId="0" fontId="23" numFmtId="3" pivotButton="0" quotePrefix="0" xfId="0">
      <alignment vertical="center"/>
    </xf>
    <xf applyAlignment="1" borderId="22" fillId="0" fontId="9" numFmtId="3" pivotButton="0" quotePrefix="0" xfId="0">
      <alignment vertical="center"/>
    </xf>
    <xf applyAlignment="1" borderId="31" fillId="0" fontId="21" numFmtId="3" pivotButton="0" quotePrefix="0" xfId="0">
      <alignment vertical="center"/>
    </xf>
    <xf applyAlignment="1" borderId="23" fillId="0" fontId="22" numFmtId="3" pivotButton="0" quotePrefix="0" xfId="0">
      <alignment vertical="center"/>
    </xf>
    <xf applyAlignment="1" borderId="32" fillId="0" fontId="21" numFmtId="3" pivotButton="0" quotePrefix="0" xfId="0">
      <alignment vertical="center"/>
    </xf>
    <xf applyAlignment="1" borderId="29" fillId="0" fontId="24" numFmtId="3" pivotButton="0" quotePrefix="0" xfId="0">
      <alignment vertical="center"/>
    </xf>
    <xf applyAlignment="1" borderId="29" fillId="0" fontId="25" numFmtId="3" pivotButton="0" quotePrefix="0" xfId="0">
      <alignment vertical="center"/>
    </xf>
    <xf applyAlignment="1" borderId="29" fillId="0" fontId="24" numFmtId="165" pivotButton="0" quotePrefix="0" xfId="0">
      <alignment vertical="center"/>
    </xf>
    <xf applyAlignment="1" borderId="29" fillId="0" fontId="10" numFmtId="165" pivotButton="0" quotePrefix="0" xfId="0">
      <alignment vertical="center"/>
    </xf>
    <xf applyAlignment="1" borderId="0" fillId="0" fontId="19" numFmtId="3" pivotButton="0" quotePrefix="0" xfId="0">
      <alignment vertical="center"/>
    </xf>
    <xf applyAlignment="1" borderId="0" fillId="0" fontId="26" numFmtId="2" pivotButton="0" quotePrefix="0" xfId="0">
      <alignment vertical="center"/>
    </xf>
    <xf applyAlignment="1" borderId="0" fillId="0" fontId="26" numFmtId="0" pivotButton="0" quotePrefix="0" xfId="0">
      <alignment vertical="center"/>
    </xf>
    <xf applyAlignment="1" borderId="0" fillId="0" fontId="26" numFmtId="166" pivotButton="0" quotePrefix="0" xfId="0">
      <alignment vertical="center"/>
    </xf>
    <xf applyAlignment="1" borderId="33" fillId="0" fontId="26" numFmtId="166" pivotButton="0" quotePrefix="0" xfId="0">
      <alignment vertical="center"/>
    </xf>
    <xf applyAlignment="1" borderId="33" fillId="0" fontId="10" numFmtId="3" pivotButton="0" quotePrefix="0" xfId="0">
      <alignment vertical="center"/>
    </xf>
    <xf applyAlignment="1" borderId="24" fillId="0" fontId="15" numFmtId="3" pivotButton="0" quotePrefix="0" xfId="0">
      <alignment vertical="center"/>
    </xf>
    <xf applyAlignment="1" borderId="0" fillId="0" fontId="16" numFmtId="3" pivotButton="0" quotePrefix="0" xfId="0">
      <alignment vertical="center"/>
    </xf>
    <xf applyAlignment="1" borderId="0" fillId="0" fontId="23" numFmtId="3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12" numFmtId="167" pivotButton="0" quotePrefix="0" xfId="0">
      <alignment vertical="center"/>
    </xf>
    <xf applyAlignment="1" borderId="0" fillId="0" fontId="15" numFmtId="167" pivotButton="0" quotePrefix="0" xfId="0">
      <alignment vertical="center"/>
    </xf>
    <xf applyAlignment="1" borderId="0" fillId="0" fontId="12" numFmtId="4" pivotButton="0" quotePrefix="0" xfId="0">
      <alignment vertical="center"/>
    </xf>
    <xf applyAlignment="1" borderId="0" fillId="0" fontId="27" numFmtId="3" pivotButton="0" quotePrefix="0" xfId="0">
      <alignment vertical="center"/>
    </xf>
    <xf applyAlignment="1" borderId="0" fillId="0" fontId="5" numFmtId="4" pivotButton="0" quotePrefix="0" xfId="0">
      <alignment vertical="center"/>
    </xf>
    <xf applyAlignment="1" borderId="0" fillId="0" fontId="28" numFmtId="3" pivotButton="0" quotePrefix="0" xfId="0">
      <alignment vertical="center"/>
    </xf>
    <xf applyAlignment="1" borderId="0" fillId="0" fontId="29" numFmtId="0" pivotButton="0" quotePrefix="0" xfId="0">
      <alignment vertical="center"/>
    </xf>
    <xf applyAlignment="1" borderId="0" fillId="0" fontId="29" numFmtId="3" pivotButton="0" quotePrefix="0" xfId="0">
      <alignment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99"/>
  <sheetViews>
    <sheetView workbookViewId="0">
      <pane activePane="bottomRight" state="frozen" topLeftCell="D3" xSplit="3" ySplit="2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29.7109375"/>
    <col customWidth="1" max="2" min="2" width="24.140625"/>
    <col customWidth="1" max="3" min="3" width="30.7109375"/>
    <col customWidth="1" max="4" min="4" width="19"/>
    <col customWidth="1" max="5" min="5" width="23.140625"/>
    <col customWidth="1" max="6" min="6" width="19"/>
    <col customWidth="1" max="7" min="7" width="21.5703125"/>
    <col customWidth="1" max="8" min="8" width="21.140625"/>
    <col customWidth="1" max="9" min="9" width="19.140625"/>
    <col customWidth="1" max="10" min="10" width="13"/>
    <col customWidth="1" max="11" min="11" width="20.140625"/>
    <col customWidth="1" max="12" min="12" width="20"/>
    <col customWidth="1" max="13" min="13" width="21.5703125"/>
    <col customWidth="1" max="14" min="14" width="13"/>
  </cols>
  <sheetData>
    <row r="1">
      <c r="A1" s="1" t="inlineStr">
        <is>
          <t xml:space="preserve"> </t>
        </is>
      </c>
      <c r="B1" s="2" t="n"/>
      <c r="C1" s="3" t="n"/>
      <c r="F1" s="4" t="inlineStr">
        <is>
          <t>CURRENCY IN CIRCULATION ON AUGUST 24,  2021</t>
        </is>
      </c>
      <c r="G1" s="5" t="n"/>
      <c r="H1" s="5" t="n"/>
      <c r="I1" s="5" t="n"/>
      <c r="J1" s="5" t="n"/>
      <c r="K1" s="6" t="n"/>
      <c r="L1" s="6" t="n"/>
      <c r="M1" s="7" t="n"/>
      <c r="N1" s="7" t="n"/>
      <c r="O1" s="7" t="n"/>
      <c r="P1" s="8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</row>
    <row r="2">
      <c r="A2" s="9" t="inlineStr">
        <is>
          <t>Coins &amp; banknotes</t>
        </is>
      </c>
      <c r="B2" s="10" t="n"/>
      <c r="C2" s="11" t="inlineStr">
        <is>
          <t>Issuing year</t>
        </is>
      </c>
      <c r="D2" s="12" t="n">
        <v>1</v>
      </c>
      <c r="E2" s="13" t="n">
        <v>5</v>
      </c>
      <c r="F2" s="13" t="n">
        <v>10</v>
      </c>
      <c r="G2" s="12" t="n">
        <v>20</v>
      </c>
      <c r="H2" s="13" t="n">
        <v>50</v>
      </c>
      <c r="I2" s="13" t="n">
        <v>100</v>
      </c>
      <c r="J2" s="13" t="n">
        <v>500</v>
      </c>
      <c r="K2" s="12" t="n">
        <v>1000</v>
      </c>
      <c r="L2" s="13" t="n">
        <v>2000</v>
      </c>
      <c r="M2" s="14" t="n">
        <v>5000</v>
      </c>
      <c r="N2" s="15" t="inlineStr">
        <is>
          <t>Total</t>
        </is>
      </c>
      <c r="O2" s="7" t="n"/>
      <c r="P2" s="8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7" t="n"/>
      <c r="AT2" s="7" t="n"/>
      <c r="AU2" s="7" t="n"/>
      <c r="AV2" s="7" t="n"/>
      <c r="AW2" s="7" t="n"/>
      <c r="AX2" s="7" t="n"/>
      <c r="AY2" s="7" t="n"/>
      <c r="AZ2" s="7" t="n"/>
      <c r="BA2" s="7" t="n"/>
      <c r="BB2" s="7" t="n"/>
      <c r="BC2" s="7" t="n"/>
      <c r="BD2" s="7" t="n"/>
      <c r="BE2" s="7" t="n"/>
      <c r="BF2" s="7" t="n"/>
      <c r="BG2" s="7" t="n"/>
      <c r="BH2" s="7" t="n"/>
      <c r="BI2" s="7" t="n"/>
      <c r="BJ2" s="7" t="n"/>
      <c r="BK2" s="7" t="n"/>
      <c r="BL2" s="7" t="n"/>
      <c r="BM2" s="7" t="n"/>
      <c r="BN2" s="7" t="n"/>
      <c r="BO2" s="7" t="n"/>
      <c r="BP2" s="7" t="n"/>
      <c r="BQ2" s="7" t="n"/>
      <c r="BR2" s="7" t="n"/>
      <c r="BS2" s="7" t="n"/>
    </row>
    <row r="3">
      <c r="A3" s="16" t="inlineStr">
        <is>
          <t>Printed / or Minted</t>
        </is>
      </c>
      <c r="B3" s="17" t="n"/>
      <c r="C3" s="18" t="n"/>
      <c r="D3" s="19" t="n"/>
      <c r="E3" s="20" t="n"/>
      <c r="F3" s="21" t="n"/>
      <c r="G3" s="19" t="n"/>
      <c r="H3" s="21" t="n"/>
      <c r="I3" s="21" t="n"/>
      <c r="J3" s="21" t="n"/>
      <c r="K3" s="19" t="n"/>
      <c r="L3" s="21" t="n"/>
      <c r="M3" s="22" t="n"/>
      <c r="N3" s="23" t="n"/>
    </row>
    <row r="4">
      <c r="A4" s="24" t="n"/>
      <c r="B4" s="25" t="n"/>
      <c r="C4" s="18" t="inlineStr">
        <is>
          <t>2003-2004</t>
        </is>
      </c>
      <c r="D4" s="19" t="n">
        <v>2990</v>
      </c>
      <c r="E4" s="21" t="n">
        <v>74065</v>
      </c>
      <c r="F4" s="21" t="n">
        <v>172000</v>
      </c>
      <c r="G4" s="19" t="n">
        <v>344000</v>
      </c>
      <c r="H4" s="21" t="n">
        <v>593600</v>
      </c>
      <c r="I4" s="21" t="n"/>
      <c r="J4" s="21" t="n">
        <v>15000000</v>
      </c>
      <c r="K4" s="19" t="n">
        <v>45000000</v>
      </c>
      <c r="L4" s="21" t="n"/>
      <c r="M4" s="22" t="n">
        <v>132500000</v>
      </c>
      <c r="N4" s="26">
        <f>SUM(D4:M4)</f>
        <v/>
      </c>
    </row>
    <row r="5">
      <c r="A5" s="24" t="n"/>
      <c r="B5" s="25" t="n"/>
      <c r="C5" s="18" t="n">
        <v>2007</v>
      </c>
      <c r="D5" s="19" t="n"/>
      <c r="E5" s="21" t="n"/>
      <c r="F5" s="21" t="n"/>
      <c r="G5" s="19" t="n"/>
      <c r="H5" s="21" t="n"/>
      <c r="I5" s="21" t="n">
        <v>6566000</v>
      </c>
      <c r="J5" s="21" t="n"/>
      <c r="K5" s="19" t="n"/>
      <c r="L5" s="21" t="n">
        <v>137000000</v>
      </c>
      <c r="M5" s="22" t="n"/>
      <c r="N5" s="26">
        <f>SUM(D5:M5)</f>
        <v/>
      </c>
    </row>
    <row r="6">
      <c r="A6" s="24" t="n"/>
      <c r="B6" s="25" t="n"/>
      <c r="C6" s="18" t="n">
        <v>2008</v>
      </c>
      <c r="D6" s="19" t="n"/>
      <c r="E6" s="21" t="n"/>
      <c r="F6" s="21" t="n"/>
      <c r="G6" s="19" t="n"/>
      <c r="H6" s="21" t="n"/>
      <c r="I6" s="19" t="n"/>
      <c r="J6" s="21" t="n">
        <v>20000000</v>
      </c>
      <c r="K6" s="19" t="n">
        <v>73740000</v>
      </c>
      <c r="L6" s="21" t="n"/>
      <c r="M6" s="22" t="n"/>
      <c r="N6" s="26">
        <f>SUM(D6:M6)</f>
        <v/>
      </c>
    </row>
    <row r="7">
      <c r="A7" s="24" t="n"/>
      <c r="B7" s="25" t="n"/>
      <c r="C7" s="18" t="n">
        <v>2009</v>
      </c>
      <c r="D7" s="19" t="n"/>
      <c r="E7" s="21" t="n">
        <v>33000</v>
      </c>
      <c r="F7" s="21" t="n">
        <v>174000</v>
      </c>
      <c r="G7" s="19" t="n">
        <v>300000</v>
      </c>
      <c r="H7" s="21" t="n"/>
      <c r="I7" s="22" t="n"/>
      <c r="J7" s="21" t="n"/>
      <c r="K7" s="19" t="n"/>
      <c r="L7" s="21" t="n"/>
      <c r="M7" s="22" t="n">
        <v>114500000</v>
      </c>
      <c r="N7" s="26">
        <f>SUM(D7:M7)</f>
        <v/>
      </c>
    </row>
    <row r="8">
      <c r="A8" s="24" t="n"/>
      <c r="B8" s="25" t="n"/>
      <c r="C8" s="18" t="n">
        <v>2011</v>
      </c>
      <c r="D8" s="19" t="n"/>
      <c r="E8" s="21" t="n"/>
      <c r="F8" s="21" t="n"/>
      <c r="G8" s="19" t="n"/>
      <c r="H8" s="21" t="n">
        <v>1050000</v>
      </c>
      <c r="I8" s="22" t="n"/>
      <c r="J8" s="21" t="n"/>
      <c r="K8" s="19" t="n"/>
      <c r="L8" s="21" t="n"/>
      <c r="M8" s="22" t="n"/>
      <c r="N8" s="26">
        <f>SUM(D8:M8)</f>
        <v/>
      </c>
    </row>
    <row r="9">
      <c r="A9" s="24" t="n"/>
      <c r="B9" s="25" t="n"/>
      <c r="C9" s="18" t="n">
        <v>2013</v>
      </c>
      <c r="D9" s="19" t="n"/>
      <c r="E9" s="21" t="n"/>
      <c r="F9" s="21" t="n"/>
      <c r="G9" s="19" t="n"/>
      <c r="H9" s="21" t="n"/>
      <c r="I9" s="22" t="n"/>
      <c r="J9" s="21" t="n">
        <v>30000000</v>
      </c>
      <c r="K9" s="19" t="n"/>
      <c r="L9" s="21" t="n"/>
      <c r="M9" s="22" t="n"/>
      <c r="N9" s="26">
        <f>SUM(D9:M9)</f>
        <v/>
      </c>
    </row>
    <row r="10">
      <c r="A10" s="24" t="n"/>
      <c r="B10" s="25" t="n"/>
      <c r="C10" s="18" t="n">
        <v>2014</v>
      </c>
      <c r="D10" s="19" t="n"/>
      <c r="E10" s="21" t="n"/>
      <c r="F10" s="21" t="n"/>
      <c r="G10" s="19" t="n"/>
      <c r="H10" s="21" t="n"/>
      <c r="I10" s="22" t="n"/>
      <c r="J10" s="21" t="n"/>
      <c r="K10" s="19" t="n"/>
      <c r="L10" s="21" t="n">
        <v>230000000</v>
      </c>
      <c r="M10" s="22" t="n">
        <v>325000000</v>
      </c>
      <c r="N10" s="26">
        <f>SUM(E10:M10)</f>
        <v/>
      </c>
    </row>
    <row r="11">
      <c r="A11" s="24" t="n"/>
      <c r="B11" s="25" t="n"/>
      <c r="C11" s="18" t="n">
        <v>2015</v>
      </c>
      <c r="D11" s="19" t="n"/>
      <c r="E11" s="21" t="n"/>
      <c r="F11" s="21" t="n"/>
      <c r="G11" s="19" t="n"/>
      <c r="H11" s="21" t="n"/>
      <c r="I11" s="22" t="n"/>
      <c r="J11" s="21" t="n"/>
      <c r="K11" s="19" t="n">
        <v>45000000</v>
      </c>
      <c r="L11" s="21" t="n"/>
      <c r="M11" s="22" t="n"/>
      <c r="N11" s="26">
        <f>SUM(E11:M11)</f>
        <v/>
      </c>
    </row>
    <row r="12">
      <c r="A12" s="24" t="n"/>
      <c r="B12" s="25" t="n"/>
      <c r="C12" s="18" t="n">
        <v>2019</v>
      </c>
      <c r="D12" s="19" t="n"/>
      <c r="E12" s="21" t="n"/>
      <c r="F12" s="21" t="n"/>
      <c r="G12" s="19" t="n"/>
      <c r="H12" s="21" t="n"/>
      <c r="I12" s="22" t="n"/>
      <c r="J12" s="21" t="n">
        <v>30600000</v>
      </c>
      <c r="K12" s="19" t="n">
        <v>91080000</v>
      </c>
      <c r="L12" s="21" t="n"/>
      <c r="M12" s="22" t="n"/>
      <c r="N12" s="26">
        <f>SUM(E12:M12)</f>
        <v/>
      </c>
    </row>
    <row r="13">
      <c r="A13" s="27" t="inlineStr">
        <is>
          <t>TOTAL</t>
        </is>
      </c>
      <c r="B13" s="28" t="n"/>
      <c r="C13" s="29" t="n"/>
      <c r="D13" s="30">
        <f>SUM(D4:D12)</f>
        <v/>
      </c>
      <c r="E13" s="30">
        <f>SUM(E4:E12)</f>
        <v/>
      </c>
      <c r="F13" s="30">
        <f>SUM(F4:F12)</f>
        <v/>
      </c>
      <c r="G13" s="30">
        <f>SUM(G4:G12)</f>
        <v/>
      </c>
      <c r="H13" s="30">
        <f>SUM(H4:H12)</f>
        <v/>
      </c>
      <c r="I13" s="30">
        <f>SUM(I4:I12)</f>
        <v/>
      </c>
      <c r="J13" s="30">
        <f>SUM(J4:J12)</f>
        <v/>
      </c>
      <c r="K13" s="30">
        <f>SUM(K4:K12)</f>
        <v/>
      </c>
      <c r="L13" s="30">
        <f>SUM(L4:L12)</f>
        <v/>
      </c>
      <c r="M13" s="30">
        <f>SUM(M4:M12)</f>
        <v/>
      </c>
      <c r="N13" s="30">
        <f>SUM(N4:N12)</f>
        <v/>
      </c>
    </row>
    <row r="14">
      <c r="A14" s="24" t="inlineStr">
        <is>
          <t>Uncirculated notes/coins</t>
        </is>
      </c>
      <c r="B14" s="25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C14" s="18" t="inlineStr">
        <is>
          <t>2003-2004</t>
        </is>
      </c>
      <c r="D14" s="19" t="n">
        <v>0</v>
      </c>
      <c r="E14" s="21" t="n">
        <v>0</v>
      </c>
      <c r="F14" s="21" t="n">
        <v>0</v>
      </c>
      <c r="G14" s="19" t="n">
        <v>0</v>
      </c>
      <c r="H14" s="21" t="n">
        <v>0</v>
      </c>
      <c r="I14" s="21" t="n">
        <v>0</v>
      </c>
      <c r="J14" s="21" t="n">
        <v>0</v>
      </c>
      <c r="K14" s="19" t="n">
        <v>0</v>
      </c>
      <c r="L14" s="21" t="n">
        <v>0</v>
      </c>
      <c r="M14" s="31" t="n">
        <v>0</v>
      </c>
      <c r="N14" s="23">
        <f>SUM(D14:M14)</f>
        <v/>
      </c>
    </row>
    <row r="15">
      <c r="A15" s="24" t="n"/>
      <c r="B15" s="25" t="n"/>
      <c r="C15" s="18" t="n">
        <v>2004</v>
      </c>
      <c r="D15" s="19" t="n"/>
      <c r="E15" s="21" t="n"/>
      <c r="F15" s="21" t="n"/>
      <c r="G15" s="19" t="n"/>
      <c r="H15" s="21" t="n"/>
      <c r="I15" s="21" t="n"/>
      <c r="J15" s="21" t="n"/>
      <c r="K15" s="19" t="n"/>
      <c r="L15" s="21" t="n"/>
      <c r="M15" s="32" t="n"/>
      <c r="N15" s="26">
        <f>SUM(D15:M15)</f>
        <v/>
      </c>
    </row>
    <row r="16">
      <c r="A16" s="24" t="n"/>
      <c r="B16" s="25" t="n"/>
      <c r="C16" s="18" t="n">
        <v>2007</v>
      </c>
      <c r="D16" s="19" t="n"/>
      <c r="E16" s="21" t="n"/>
      <c r="F16" s="21" t="n"/>
      <c r="G16" s="19" t="n"/>
      <c r="H16" s="21" t="n"/>
      <c r="I16" s="21" t="n">
        <v>727000</v>
      </c>
      <c r="J16" s="21" t="n"/>
      <c r="K16" s="19" t="n"/>
      <c r="L16" s="21" t="n">
        <v>0</v>
      </c>
      <c r="M16" s="32" t="n"/>
      <c r="N16" s="26">
        <f>SUM(D16:M16)</f>
        <v/>
      </c>
    </row>
    <row r="17">
      <c r="A17" s="24" t="n"/>
      <c r="B17" s="25" t="n"/>
      <c r="C17" s="18" t="n">
        <v>2008</v>
      </c>
      <c r="D17" s="19" t="n"/>
      <c r="E17" s="21" t="n"/>
      <c r="F17" s="21" t="n"/>
      <c r="G17" s="19" t="n"/>
      <c r="H17" s="21" t="n"/>
      <c r="I17" s="19" t="n"/>
      <c r="J17" s="21" t="n">
        <v>0</v>
      </c>
      <c r="K17" s="19" t="n">
        <v>0</v>
      </c>
      <c r="L17" s="21" t="n"/>
      <c r="M17" s="32" t="n"/>
      <c r="N17" s="26">
        <f>SUM(D17:M17)</f>
        <v/>
      </c>
    </row>
    <row r="18">
      <c r="A18" s="24" t="n"/>
      <c r="B18" s="25" t="n"/>
      <c r="C18" s="18" t="n">
        <v>2009</v>
      </c>
      <c r="D18" s="19" t="n"/>
      <c r="E18" s="21" t="n">
        <v>600</v>
      </c>
      <c r="F18" s="21" t="n">
        <v>29100</v>
      </c>
      <c r="G18" s="19" t="n">
        <v>58880</v>
      </c>
      <c r="H18" s="21" t="n"/>
      <c r="I18" s="21" t="n"/>
      <c r="J18" s="21" t="n"/>
      <c r="K18" s="19" t="n"/>
      <c r="L18" s="21" t="n"/>
      <c r="M18" s="32" t="n">
        <v>0</v>
      </c>
      <c r="N18" s="26">
        <f>SUM(D18:M18)</f>
        <v/>
      </c>
    </row>
    <row r="19">
      <c r="A19" s="24" t="n"/>
      <c r="B19" s="25" t="n"/>
      <c r="C19" s="18" t="n">
        <v>2011</v>
      </c>
      <c r="D19" s="19" t="n"/>
      <c r="E19" s="21" t="n"/>
      <c r="F19" s="21" t="n"/>
      <c r="G19" s="19" t="n"/>
      <c r="H19" s="33" t="n">
        <v>289800</v>
      </c>
      <c r="I19" s="21" t="n"/>
      <c r="J19" s="21" t="n"/>
      <c r="K19" s="19" t="n"/>
      <c r="L19" s="21" t="n"/>
      <c r="M19" s="32" t="n"/>
      <c r="N19" s="26">
        <f>SUM(D19:M19)</f>
        <v/>
      </c>
    </row>
    <row r="20">
      <c r="A20" s="24" t="n"/>
      <c r="B20" s="25" t="n"/>
      <c r="C20" s="18" t="n">
        <v>2013</v>
      </c>
      <c r="D20" s="19" t="n"/>
      <c r="E20" s="21" t="n"/>
      <c r="F20" s="21" t="n"/>
      <c r="G20" s="19" t="n"/>
      <c r="H20" s="21" t="n"/>
      <c r="I20" s="21" t="n"/>
      <c r="J20" s="21" t="n">
        <v>0</v>
      </c>
      <c r="K20" s="19" t="n"/>
      <c r="L20" s="21" t="n"/>
      <c r="M20" s="32" t="n"/>
      <c r="N20" s="26">
        <f>SUM(D20:M20)</f>
        <v/>
      </c>
      <c r="Q20" s="34" t="n"/>
    </row>
    <row r="21">
      <c r="A21" s="24" t="n"/>
      <c r="B21" s="25" t="n"/>
      <c r="C21" s="18" t="n">
        <v>2014</v>
      </c>
      <c r="D21" s="19" t="n"/>
      <c r="E21" s="21" t="n"/>
      <c r="F21" s="21" t="n"/>
      <c r="G21" s="19" t="n"/>
      <c r="H21" s="21" t="n"/>
      <c r="I21" s="21" t="n"/>
      <c r="J21" s="21" t="n"/>
      <c r="K21" s="19" t="n"/>
      <c r="L21" s="21" t="n">
        <v>12240000</v>
      </c>
      <c r="M21" s="32" t="n">
        <v>22000000</v>
      </c>
      <c r="N21" s="26">
        <f>SUM(D21:M21)</f>
        <v/>
      </c>
    </row>
    <row r="22">
      <c r="A22" s="24" t="n"/>
      <c r="B22" s="25" t="n"/>
      <c r="C22" s="18" t="n">
        <v>2015</v>
      </c>
      <c r="D22" s="19" t="n"/>
      <c r="E22" s="21" t="n"/>
      <c r="F22" s="21" t="n"/>
      <c r="G22" s="19" t="n"/>
      <c r="H22" s="21" t="n"/>
      <c r="I22" s="21" t="n"/>
      <c r="J22" s="21" t="n"/>
      <c r="K22" s="19" t="n">
        <v>0</v>
      </c>
      <c r="L22" s="21" t="n"/>
      <c r="M22" s="32" t="n"/>
      <c r="N22" s="26">
        <f>SUM(D22:M22)</f>
        <v/>
      </c>
    </row>
    <row r="23">
      <c r="A23" s="24" t="n"/>
      <c r="B23" s="25" t="n"/>
      <c r="C23" s="18" t="n">
        <v>2019</v>
      </c>
      <c r="D23" s="19" t="n"/>
      <c r="E23" s="21" t="n"/>
      <c r="F23" s="21" t="n"/>
      <c r="G23" s="19" t="n"/>
      <c r="H23" s="21" t="n"/>
      <c r="I23" s="21" t="n"/>
      <c r="J23" s="21" t="n">
        <v>2130000</v>
      </c>
      <c r="K23" s="19" t="n">
        <v>39520000</v>
      </c>
      <c r="L23" s="21" t="n"/>
      <c r="M23" s="32" t="n"/>
      <c r="N23" s="26">
        <f>SUM(D23:M23)</f>
        <v/>
      </c>
    </row>
    <row r="24">
      <c r="A24" s="27" t="inlineStr">
        <is>
          <t>TOTAL</t>
        </is>
      </c>
      <c r="B24" s="28" t="n"/>
      <c r="C24" s="29" t="n"/>
      <c r="D24" s="30">
        <f>SUM(D14:D23)</f>
        <v/>
      </c>
      <c r="E24" s="30">
        <f>SUM(E14:E23)</f>
        <v/>
      </c>
      <c r="F24" s="30">
        <f>SUM(F14:F23)</f>
        <v/>
      </c>
      <c r="G24" s="30">
        <f>SUM(G14:G23)</f>
        <v/>
      </c>
      <c r="H24" s="30">
        <f>SUM(H14:H23)</f>
        <v/>
      </c>
      <c r="I24" s="30">
        <f>SUM(I14:I23)</f>
        <v/>
      </c>
      <c r="J24" s="30">
        <f>SUM(J14:J23)</f>
        <v/>
      </c>
      <c r="K24" s="30">
        <f>SUM(K14:K23)</f>
        <v/>
      </c>
      <c r="L24" s="30">
        <f>SUM(L14:L23)</f>
        <v/>
      </c>
      <c r="M24" s="35">
        <f>SUM(M14:M23)</f>
        <v/>
      </c>
      <c r="N24" s="30">
        <f>SUM(N14:N23)</f>
        <v/>
      </c>
    </row>
    <row r="25">
      <c r="A25" s="16" t="inlineStr">
        <is>
          <t>Crushed</t>
        </is>
      </c>
      <c r="B25" s="25" t="n"/>
      <c r="C25" s="18" t="inlineStr">
        <is>
          <t>2003-2004</t>
        </is>
      </c>
      <c r="D25" s="19" t="n"/>
      <c r="E25" s="21" t="n"/>
      <c r="F25" s="21" t="n"/>
      <c r="G25" s="19" t="n"/>
      <c r="H25" s="21" t="n"/>
      <c r="I25" s="21" t="n"/>
      <c r="J25" s="21" t="n">
        <v>15000000</v>
      </c>
      <c r="K25" s="19" t="n">
        <v>45000000</v>
      </c>
      <c r="L25" s="21" t="n"/>
      <c r="M25" s="19" t="n">
        <v>132500000</v>
      </c>
      <c r="N25" s="26">
        <f>SUM(D25:M25)</f>
        <v/>
      </c>
    </row>
    <row r="26">
      <c r="A26" s="24" t="inlineStr">
        <is>
          <t>demonetised</t>
        </is>
      </c>
      <c r="B26" s="25" t="n"/>
      <c r="C26" s="18" t="n">
        <v>2007</v>
      </c>
      <c r="D26" s="19" t="n"/>
      <c r="E26" s="21" t="n"/>
      <c r="F26" s="21" t="n"/>
      <c r="G26" s="19" t="n"/>
      <c r="H26" s="21" t="n"/>
      <c r="I26" s="21" t="n"/>
      <c r="J26" s="21" t="n"/>
      <c r="K26" s="19" t="n"/>
      <c r="L26" s="21" t="n">
        <v>137000000</v>
      </c>
      <c r="M26" s="19" t="n"/>
      <c r="N26" s="26">
        <f>SUM(D26:M26)</f>
        <v/>
      </c>
    </row>
    <row r="27">
      <c r="A27" s="24" t="n"/>
      <c r="B27" s="25" t="n"/>
      <c r="C27" s="18" t="n">
        <v>2008</v>
      </c>
      <c r="D27" s="19" t="n"/>
      <c r="E27" s="21" t="n"/>
      <c r="F27" s="21" t="n"/>
      <c r="G27" s="19" t="n"/>
      <c r="H27" s="21" t="n"/>
      <c r="I27" s="21" t="n"/>
      <c r="J27" s="21" t="n">
        <v>20000000</v>
      </c>
      <c r="K27" s="19" t="n">
        <v>73740000</v>
      </c>
      <c r="L27" s="21" t="n"/>
      <c r="M27" s="19" t="n"/>
      <c r="N27" s="26">
        <f>SUM(D27:M27)</f>
        <v/>
      </c>
      <c r="P27" s="36" t="n"/>
    </row>
    <row r="28">
      <c r="A28" s="24" t="n"/>
      <c r="B28" s="25" t="n"/>
      <c r="C28" s="18" t="n">
        <v>2009</v>
      </c>
      <c r="D28" s="19" t="n"/>
      <c r="E28" s="21" t="n"/>
      <c r="F28" s="21" t="n"/>
      <c r="G28" s="19" t="n"/>
      <c r="H28" s="21" t="n"/>
      <c r="I28" s="22" t="n"/>
      <c r="J28" s="21" t="n"/>
      <c r="K28" s="19" t="n"/>
      <c r="L28" s="21" t="n"/>
      <c r="M28" s="19" t="n">
        <v>114500000</v>
      </c>
      <c r="N28" s="26">
        <f>SUM(D28:M28)</f>
        <v/>
      </c>
      <c r="P28" s="36" t="n"/>
    </row>
    <row r="29">
      <c r="A29" s="24" t="n"/>
      <c r="B29" s="25" t="n"/>
      <c r="C29" s="18" t="n">
        <v>2013</v>
      </c>
      <c r="D29" s="19" t="n"/>
      <c r="E29" s="21" t="n"/>
      <c r="F29" s="21" t="n"/>
      <c r="G29" s="21" t="n"/>
      <c r="H29" s="22" t="n"/>
      <c r="I29" s="22" t="n"/>
      <c r="J29" s="19" t="n">
        <v>30000000</v>
      </c>
      <c r="K29" s="21" t="n"/>
      <c r="L29" s="21" t="n"/>
      <c r="M29" s="19" t="n"/>
      <c r="N29" s="26">
        <f>SUM(D29:M29)</f>
        <v/>
      </c>
    </row>
    <row r="30">
      <c r="A30" s="24" t="n"/>
      <c r="B30" s="25" t="n"/>
      <c r="C30" s="18" t="n">
        <v>2014</v>
      </c>
      <c r="D30" s="19" t="n"/>
      <c r="E30" s="21" t="n"/>
      <c r="F30" s="22" t="n"/>
      <c r="G30" s="22" t="n"/>
      <c r="H30" s="22" t="n"/>
      <c r="I30" s="22" t="n"/>
      <c r="J30" s="22" t="n"/>
      <c r="K30" s="21" t="n"/>
      <c r="L30" s="37" t="n">
        <v>125521460</v>
      </c>
      <c r="M30" s="38" t="n">
        <v>109536675</v>
      </c>
      <c r="N30" s="26">
        <f>SUM(D30:M30)</f>
        <v/>
      </c>
    </row>
    <row r="31">
      <c r="A31" s="24" t="n"/>
      <c r="B31" s="25" t="n"/>
      <c r="C31" s="18" t="n">
        <v>2015</v>
      </c>
      <c r="D31" s="19" t="n"/>
      <c r="E31" s="21" t="n"/>
      <c r="F31" s="22" t="n"/>
      <c r="G31" s="22" t="n"/>
      <c r="H31" s="22" t="n"/>
      <c r="I31" s="22" t="n"/>
      <c r="J31" s="22" t="n"/>
      <c r="K31" s="21" t="n">
        <v>45000000</v>
      </c>
      <c r="L31" s="22" t="n"/>
      <c r="M31" s="19" t="n"/>
      <c r="N31" s="26">
        <f>SUM(D31:M31)</f>
        <v/>
      </c>
    </row>
    <row r="32">
      <c r="A32" s="24" t="n"/>
      <c r="B32" s="25" t="n"/>
      <c r="C32" s="18" t="n">
        <v>2019</v>
      </c>
      <c r="D32" s="19" t="n"/>
      <c r="E32" s="21" t="n"/>
      <c r="F32" s="22" t="n"/>
      <c r="G32" s="22" t="n"/>
      <c r="H32" s="22" t="n"/>
      <c r="I32" s="22" t="n"/>
      <c r="J32" s="22" t="n">
        <v>2034188.5</v>
      </c>
      <c r="K32" s="21" t="n">
        <v>10591209</v>
      </c>
      <c r="L32" s="22" t="n"/>
      <c r="M32" s="19" t="n"/>
      <c r="N32" s="26">
        <f>SUM(D32:M32)</f>
        <v/>
      </c>
    </row>
    <row r="33">
      <c r="A33" s="27" t="inlineStr">
        <is>
          <t>TOTAL</t>
        </is>
      </c>
      <c r="B33" s="28" t="n"/>
      <c r="C33" s="29" t="n"/>
      <c r="D33" s="39">
        <f>SUM(D25:D32)</f>
        <v/>
      </c>
      <c r="E33" s="39">
        <f>SUM(E25:E32)</f>
        <v/>
      </c>
      <c r="F33" s="39">
        <f>SUM(F25:F32)</f>
        <v/>
      </c>
      <c r="G33" s="39">
        <f>SUM(G25:G32)</f>
        <v/>
      </c>
      <c r="H33" s="39">
        <f>SUM(H25:H32)</f>
        <v/>
      </c>
      <c r="I33" s="39">
        <f>SUM(I25:I32)</f>
        <v/>
      </c>
      <c r="J33" s="39">
        <f>SUM(J25:J32)</f>
        <v/>
      </c>
      <c r="K33" s="39">
        <f>SUM(K25:K32)</f>
        <v/>
      </c>
      <c r="L33" s="39">
        <f>SUM(L25:L32)</f>
        <v/>
      </c>
      <c r="M33" s="40">
        <f>SUM(M25:M32)</f>
        <v/>
      </c>
      <c r="N33" s="26">
        <f>SUM(N25:N32)</f>
        <v/>
      </c>
      <c r="Q33" s="41" t="n"/>
    </row>
    <row r="34">
      <c r="A34" s="24" t="inlineStr">
        <is>
          <t>Net issue</t>
        </is>
      </c>
      <c r="B34" s="25" t="n"/>
      <c r="C34" s="42" t="inlineStr">
        <is>
          <t>2003-2004</t>
        </is>
      </c>
      <c r="D34" s="20">
        <f>+D4-D14-D25</f>
        <v/>
      </c>
      <c r="E34" s="32">
        <f>+E4-E14-E25</f>
        <v/>
      </c>
      <c r="F34" s="20">
        <f>+F4-F14-F25</f>
        <v/>
      </c>
      <c r="G34" s="20">
        <f>+G4-G14-G25</f>
        <v/>
      </c>
      <c r="H34" s="20">
        <f>+H4-H14-H25</f>
        <v/>
      </c>
      <c r="I34" s="20" t="n"/>
      <c r="J34" s="20">
        <f>+J4-J15-J25</f>
        <v/>
      </c>
      <c r="K34" s="20">
        <f>+K4-K15-K25</f>
        <v/>
      </c>
      <c r="L34" s="20" t="n"/>
      <c r="M34" s="19" t="n">
        <v>0</v>
      </c>
      <c r="N34" s="23">
        <f>SUM(D34:M34)</f>
        <v/>
      </c>
    </row>
    <row r="35">
      <c r="A35" s="24" t="n"/>
      <c r="B35" s="25" t="n"/>
      <c r="C35" s="42" t="n">
        <v>2007</v>
      </c>
      <c r="D35" s="21" t="n"/>
      <c r="E35" s="19" t="n"/>
      <c r="F35" s="21" t="n"/>
      <c r="G35" s="21" t="n"/>
      <c r="H35" s="21" t="n"/>
      <c r="I35" s="21">
        <f>+I5-I16-I27</f>
        <v/>
      </c>
      <c r="J35" s="21" t="n"/>
      <c r="K35" s="21" t="n"/>
      <c r="L35" s="21">
        <f>+L5-L16-L26</f>
        <v/>
      </c>
      <c r="M35" s="19">
        <f>+M5-M16-M27</f>
        <v/>
      </c>
      <c r="N35" s="26">
        <f>SUM(D35:M35)</f>
        <v/>
      </c>
    </row>
    <row r="36">
      <c r="A36" s="24" t="n"/>
      <c r="B36" s="25" t="n"/>
      <c r="C36" s="42" t="n">
        <v>2008</v>
      </c>
      <c r="D36" s="21" t="n"/>
      <c r="E36" s="19" t="n"/>
      <c r="F36" s="21" t="n"/>
      <c r="G36" s="21" t="n"/>
      <c r="H36" s="21" t="n"/>
      <c r="I36" s="21" t="n"/>
      <c r="J36" s="21">
        <f>+J6-J17-J27</f>
        <v/>
      </c>
      <c r="K36" s="21">
        <f>+K6-K17-K27</f>
        <v/>
      </c>
      <c r="L36" s="21" t="n"/>
      <c r="M36" s="32" t="n"/>
      <c r="N36" s="26">
        <f>SUM(D36:M36)</f>
        <v/>
      </c>
    </row>
    <row r="37">
      <c r="A37" s="24" t="n"/>
      <c r="B37" s="25" t="n"/>
      <c r="C37" s="42" t="n">
        <v>2009</v>
      </c>
      <c r="D37" s="21" t="n"/>
      <c r="E37" s="32">
        <f>+E7-E18-E28</f>
        <v/>
      </c>
      <c r="F37" s="21">
        <f>+F7-F18-F28</f>
        <v/>
      </c>
      <c r="G37" s="21">
        <f>+G7-G18-G28</f>
        <v/>
      </c>
      <c r="H37" s="21" t="n"/>
      <c r="I37" s="21" t="n"/>
      <c r="J37" s="21" t="n"/>
      <c r="K37" s="21" t="n"/>
      <c r="L37" s="21" t="n"/>
      <c r="M37" s="32">
        <f>+M7-M18-M28</f>
        <v/>
      </c>
      <c r="N37" s="26">
        <f>SUM(D37:M37)</f>
        <v/>
      </c>
    </row>
    <row r="38">
      <c r="A38" s="24" t="n"/>
      <c r="B38" s="25" t="n"/>
      <c r="C38" s="42" t="n">
        <v>2011</v>
      </c>
      <c r="D38" s="21" t="n"/>
      <c r="E38" s="32" t="n"/>
      <c r="F38" s="21" t="n"/>
      <c r="G38" s="21" t="n"/>
      <c r="H38" s="21">
        <f>+H8-H19</f>
        <v/>
      </c>
      <c r="I38" s="21" t="n"/>
      <c r="J38" s="21" t="n"/>
      <c r="K38" s="21" t="n"/>
      <c r="L38" s="21" t="n"/>
      <c r="M38" s="32" t="n"/>
      <c r="N38" s="26">
        <f>SUM(D38:M38)</f>
        <v/>
      </c>
    </row>
    <row r="39">
      <c r="A39" s="24" t="n"/>
      <c r="B39" s="25" t="n"/>
      <c r="C39" s="42" t="n">
        <v>2013</v>
      </c>
      <c r="D39" s="21" t="n"/>
      <c r="E39" s="32" t="n"/>
      <c r="F39" s="21" t="n"/>
      <c r="G39" s="21" t="n"/>
      <c r="H39" s="21" t="n"/>
      <c r="I39" s="21" t="n"/>
      <c r="J39" s="21">
        <f>J9-J20-J29</f>
        <v/>
      </c>
      <c r="K39" s="21" t="n"/>
      <c r="L39" s="21" t="n"/>
      <c r="M39" s="32" t="n"/>
      <c r="N39" s="26">
        <f>SUM(D39:M39)</f>
        <v/>
      </c>
    </row>
    <row r="40">
      <c r="A40" s="24" t="n"/>
      <c r="B40" s="25" t="n"/>
      <c r="C40" s="42" t="n">
        <v>2014</v>
      </c>
      <c r="D40" s="21" t="n"/>
      <c r="E40" s="32" t="n"/>
      <c r="F40" s="21" t="n"/>
      <c r="G40" s="21" t="n"/>
      <c r="H40" s="21" t="n"/>
      <c r="I40" s="21" t="n"/>
      <c r="J40" s="21" t="n"/>
      <c r="K40" s="21" t="n"/>
      <c r="L40" s="21">
        <f>+L10-L21-L30</f>
        <v/>
      </c>
      <c r="M40" s="32">
        <f>M10-M21-M30</f>
        <v/>
      </c>
      <c r="N40" s="26">
        <f>SUM(D40:M40)</f>
        <v/>
      </c>
    </row>
    <row r="41">
      <c r="A41" s="24" t="n"/>
      <c r="B41" s="25" t="n"/>
      <c r="C41" s="42" t="n">
        <v>2015</v>
      </c>
      <c r="D41" s="21" t="n"/>
      <c r="E41" s="32" t="n"/>
      <c r="F41" s="21" t="n"/>
      <c r="G41" s="21" t="n"/>
      <c r="H41" s="21" t="n"/>
      <c r="I41" s="21" t="n"/>
      <c r="J41" s="21" t="n"/>
      <c r="K41" s="21">
        <f>K11-K22-K31</f>
        <v/>
      </c>
      <c r="L41" s="21" t="n"/>
      <c r="M41" s="32" t="n"/>
      <c r="N41" s="26">
        <f>SUM(D41:M41)</f>
        <v/>
      </c>
    </row>
    <row r="42">
      <c r="A42" s="24" t="n"/>
      <c r="B42" s="25" t="n"/>
      <c r="C42" s="42" t="n">
        <v>2019</v>
      </c>
      <c r="D42" s="21" t="n"/>
      <c r="E42" s="32" t="n"/>
      <c r="F42" s="21" t="n"/>
      <c r="G42" s="21" t="n"/>
      <c r="H42" s="21" t="n"/>
      <c r="I42" s="21" t="n"/>
      <c r="J42" s="21">
        <f>J12-J23-J32</f>
        <v/>
      </c>
      <c r="K42" s="21">
        <f>K12-K23-K32</f>
        <v/>
      </c>
      <c r="L42" s="21" t="n"/>
      <c r="M42" s="32" t="n"/>
      <c r="N42" s="26">
        <f>SUM(D42:M42)</f>
        <v/>
      </c>
    </row>
    <row r="43">
      <c r="A43" s="27" t="inlineStr">
        <is>
          <t>TOTAL</t>
        </is>
      </c>
      <c r="B43" s="28" t="n"/>
      <c r="C43" s="43" t="n"/>
      <c r="D43" s="26">
        <f>SUM(D34:D42)</f>
        <v/>
      </c>
      <c r="E43" s="44">
        <f>SUM(E34:E42)</f>
        <v/>
      </c>
      <c r="F43" s="26">
        <f>SUM(F34:F42)</f>
        <v/>
      </c>
      <c r="G43" s="26">
        <f>SUM(G34:G42)</f>
        <v/>
      </c>
      <c r="H43" s="26">
        <f>SUM(H34:H42)</f>
        <v/>
      </c>
      <c r="I43" s="26">
        <f>SUM(I34:I42)</f>
        <v/>
      </c>
      <c r="J43" s="26">
        <f>SUM(J34:J42)</f>
        <v/>
      </c>
      <c r="K43" s="26">
        <f>SUM(K34:K42)</f>
        <v/>
      </c>
      <c r="L43" s="26">
        <f>SUM(L34:L42)</f>
        <v/>
      </c>
      <c r="M43" s="44">
        <f>SUM(M34:M42)</f>
        <v/>
      </c>
      <c r="N43" s="26">
        <f>SUM(D43:M43)</f>
        <v/>
      </c>
    </row>
    <row r="44">
      <c r="A44" s="17" t="inlineStr">
        <is>
          <t>BNR's Cash in vaults</t>
        </is>
      </c>
      <c r="B44" s="17" t="inlineStr">
        <is>
          <t>C&amp;S Unity</t>
        </is>
      </c>
      <c r="C44" s="45" t="inlineStr">
        <is>
          <t>fit notes/coins</t>
        </is>
      </c>
      <c r="D44" s="46" t="n">
        <v>0</v>
      </c>
      <c r="E44" s="46" t="n">
        <v>25</v>
      </c>
      <c r="F44" s="46" t="n">
        <v>0</v>
      </c>
      <c r="G44" s="46" t="n">
        <v>0</v>
      </c>
      <c r="H44" s="46" t="n">
        <v>0</v>
      </c>
      <c r="I44" s="46" t="n">
        <v>573</v>
      </c>
      <c r="J44" s="46" t="n">
        <v>488991</v>
      </c>
      <c r="K44" s="46" t="n">
        <v>1204743</v>
      </c>
      <c r="L44" s="46" t="n">
        <v>2821640</v>
      </c>
      <c r="M44" s="47" t="n">
        <v>5198415</v>
      </c>
      <c r="N44" s="48">
        <f>SUM(D44:M44)</f>
        <v/>
      </c>
    </row>
    <row r="45">
      <c r="A45" s="25" t="n"/>
      <c r="B45" s="25" t="n"/>
      <c r="C45" s="49" t="inlineStr">
        <is>
          <t>Unfit notes/coins</t>
        </is>
      </c>
      <c r="D45" s="50" t="n">
        <v>0</v>
      </c>
      <c r="E45" s="51" t="n">
        <v>23</v>
      </c>
      <c r="F45" s="51" t="n">
        <v>7099</v>
      </c>
      <c r="G45" s="51" t="n">
        <v>0</v>
      </c>
      <c r="H45" s="51" t="n">
        <v>1449</v>
      </c>
      <c r="I45" s="51" t="n">
        <v>34596</v>
      </c>
      <c r="J45" s="51" t="n">
        <v>485657</v>
      </c>
      <c r="K45" s="51" t="n">
        <v>791006</v>
      </c>
      <c r="L45" s="51" t="n">
        <v>1272916</v>
      </c>
      <c r="M45" s="52" t="n">
        <v>2490000</v>
      </c>
      <c r="N45" s="53">
        <f>SUM(D45:M45)</f>
        <v/>
      </c>
    </row>
    <row r="46">
      <c r="A46" s="25" t="n"/>
      <c r="B46" s="25" t="n"/>
      <c r="C46" s="49" t="inlineStr">
        <is>
          <t>To be  sorted</t>
        </is>
      </c>
      <c r="D46" s="50" t="n">
        <v>0</v>
      </c>
      <c r="E46" s="54" t="n">
        <v>50</v>
      </c>
      <c r="F46" s="54" t="n">
        <v>50</v>
      </c>
      <c r="G46" s="54" t="n">
        <v>160</v>
      </c>
      <c r="H46" s="54" t="n">
        <v>400</v>
      </c>
      <c r="I46" s="54" t="n">
        <v>800</v>
      </c>
      <c r="J46" s="54" t="n">
        <v>505</v>
      </c>
      <c r="K46" s="54" t="n">
        <v>132</v>
      </c>
      <c r="L46" s="54" t="n">
        <v>732</v>
      </c>
      <c r="M46" s="55" t="n">
        <v>17250</v>
      </c>
      <c r="N46" s="53">
        <f>SUM(D46:M46)</f>
        <v/>
      </c>
    </row>
    <row r="47">
      <c r="A47" s="25" t="n"/>
      <c r="B47" s="25" t="n"/>
      <c r="C47" s="49" t="inlineStr">
        <is>
          <t>Untreated deposits</t>
        </is>
      </c>
      <c r="D47" s="50" t="n">
        <v>0</v>
      </c>
      <c r="E47" s="54" t="n">
        <v>0</v>
      </c>
      <c r="F47" s="54" t="n">
        <v>250</v>
      </c>
      <c r="G47" s="54" t="n">
        <v>480</v>
      </c>
      <c r="H47" s="54" t="n">
        <v>900</v>
      </c>
      <c r="I47" s="54" t="n">
        <v>11200</v>
      </c>
      <c r="J47" s="54" t="n">
        <v>13104000</v>
      </c>
      <c r="K47" s="54" t="n">
        <v>13231000</v>
      </c>
      <c r="L47" s="54" t="n">
        <v>5888000</v>
      </c>
      <c r="M47" s="55" t="n">
        <v>1990000</v>
      </c>
      <c r="N47" s="53">
        <f>SUM(D47:M47)</f>
        <v/>
      </c>
    </row>
    <row r="48">
      <c r="A48" s="56" t="n"/>
      <c r="B48" s="56" t="n"/>
      <c r="C48" s="57" t="inlineStr">
        <is>
          <t>S/total C&amp;S Unity</t>
        </is>
      </c>
      <c r="D48" s="58">
        <f>SUM(D44:D47)</f>
        <v/>
      </c>
      <c r="E48" s="58">
        <f>SUM(E44:E47)</f>
        <v/>
      </c>
      <c r="F48" s="58">
        <f>SUM(F44:F47)</f>
        <v/>
      </c>
      <c r="G48" s="58">
        <f>SUM(G44:G47)</f>
        <v/>
      </c>
      <c r="H48" s="58">
        <f>SUM(H44:H47)</f>
        <v/>
      </c>
      <c r="I48" s="58">
        <f>SUM(I44:I47)</f>
        <v/>
      </c>
      <c r="J48" s="58">
        <f>SUM(J44:J47)</f>
        <v/>
      </c>
      <c r="K48" s="58">
        <f>SUM(K44:K47)</f>
        <v/>
      </c>
      <c r="L48" s="58">
        <f>SUM(L44:L47)</f>
        <v/>
      </c>
      <c r="M48" s="58">
        <f>SUM(M44:M47)</f>
        <v/>
      </c>
      <c r="N48" s="59">
        <f>N44+N45+N46+N47</f>
        <v/>
      </c>
    </row>
    <row r="49">
      <c r="A49" s="60" t="n"/>
      <c r="B49" s="61" t="inlineStr">
        <is>
          <t>Main Cash desk</t>
        </is>
      </c>
      <c r="C49" s="62" t="inlineStr">
        <is>
          <t>Fit, mixed and untreated</t>
        </is>
      </c>
      <c r="D49" s="63" t="n">
        <v>1</v>
      </c>
      <c r="E49" s="63" t="n">
        <v>3</v>
      </c>
      <c r="F49" s="63" t="n">
        <v>15</v>
      </c>
      <c r="G49" s="63" t="n">
        <v>17</v>
      </c>
      <c r="H49" s="63" t="n">
        <v>60</v>
      </c>
      <c r="I49" s="63" t="n">
        <v>520</v>
      </c>
      <c r="J49" s="63" t="n">
        <v>6410</v>
      </c>
      <c r="K49" s="63" t="n">
        <v>20109</v>
      </c>
      <c r="L49" s="63" t="n">
        <v>20594</v>
      </c>
      <c r="M49" s="63" t="n">
        <v>235370</v>
      </c>
      <c r="N49" s="64">
        <f>SUM(D49:M49)</f>
        <v/>
      </c>
      <c r="P49" s="34" t="n"/>
    </row>
    <row r="50">
      <c r="A50" s="60" t="inlineStr">
        <is>
          <t xml:space="preserve"> </t>
        </is>
      </c>
      <c r="B50" s="60" t="n"/>
      <c r="C50" s="49" t="inlineStr">
        <is>
          <t>Unfit notes/coins</t>
        </is>
      </c>
      <c r="D50" s="50" t="n">
        <v>0</v>
      </c>
      <c r="E50" s="50" t="n">
        <v>0</v>
      </c>
      <c r="F50" s="50" t="n">
        <v>0</v>
      </c>
      <c r="G50" s="50" t="n">
        <v>0</v>
      </c>
      <c r="H50" s="50" t="n">
        <v>0</v>
      </c>
      <c r="I50" s="50" t="n">
        <v>0</v>
      </c>
      <c r="J50" s="50" t="n">
        <v>0</v>
      </c>
      <c r="K50" s="50" t="n">
        <v>0</v>
      </c>
      <c r="L50" s="50" t="n">
        <v>0</v>
      </c>
      <c r="M50" s="50" t="n">
        <v>0</v>
      </c>
      <c r="N50" s="65">
        <f>SUM(D50:M50)</f>
        <v/>
      </c>
      <c r="P50" s="34" t="n"/>
    </row>
    <row r="51">
      <c r="A51" s="56" t="n"/>
      <c r="B51" s="66" t="n"/>
      <c r="C51" s="67" t="inlineStr">
        <is>
          <t>S/total Main Cash desk</t>
        </is>
      </c>
      <c r="D51" s="68">
        <f>D50+D49</f>
        <v/>
      </c>
      <c r="E51" s="68">
        <f>E50+E49</f>
        <v/>
      </c>
      <c r="F51" s="68">
        <f>F50+F49</f>
        <v/>
      </c>
      <c r="G51" s="68">
        <f>G50+G49</f>
        <v/>
      </c>
      <c r="H51" s="68">
        <f>H50+H49</f>
        <v/>
      </c>
      <c r="I51" s="68">
        <f>I50+I49</f>
        <v/>
      </c>
      <c r="J51" s="68">
        <f>J50+J49</f>
        <v/>
      </c>
      <c r="K51" s="68">
        <f>K50+K49</f>
        <v/>
      </c>
      <c r="L51" s="68">
        <f>L50+L49</f>
        <v/>
      </c>
      <c r="M51" s="68">
        <f>M50+M49</f>
        <v/>
      </c>
      <c r="N51" s="69">
        <f>SUM(N49:N50)</f>
        <v/>
      </c>
      <c r="Q51" s="70" t="n"/>
      <c r="R51" s="70" t="n"/>
    </row>
    <row r="52">
      <c r="A52" s="25" t="n"/>
      <c r="B52" s="25" t="inlineStr">
        <is>
          <t>Branches</t>
        </is>
      </c>
      <c r="C52" s="71" t="inlineStr">
        <is>
          <t>Musanze /Fit, mixed&amp; untreated</t>
        </is>
      </c>
      <c r="D52" s="54" t="n">
        <v>0</v>
      </c>
      <c r="E52" s="72" t="n">
        <v>100</v>
      </c>
      <c r="F52" s="54" t="n">
        <v>650</v>
      </c>
      <c r="G52" s="54" t="n">
        <v>80</v>
      </c>
      <c r="H52" s="54" t="n">
        <v>1330</v>
      </c>
      <c r="I52" s="72" t="n">
        <v>2941.9</v>
      </c>
      <c r="J52" s="55" t="n">
        <v>36988</v>
      </c>
      <c r="K52" s="55" t="n">
        <v>86498</v>
      </c>
      <c r="L52" s="55" t="n">
        <v>492942</v>
      </c>
      <c r="M52" s="55" t="n">
        <v>1212365</v>
      </c>
      <c r="N52" s="53">
        <f>SUM(D52:M52)</f>
        <v/>
      </c>
      <c r="Q52" s="70" t="n"/>
      <c r="R52" s="70" t="n"/>
    </row>
    <row r="53">
      <c r="A53" s="25" t="n"/>
      <c r="B53" s="25" t="n"/>
      <c r="C53" s="73" t="inlineStr">
        <is>
          <t>Musanze /Unfit notes/coins</t>
        </is>
      </c>
      <c r="D53" s="50" t="n">
        <v>0</v>
      </c>
      <c r="E53" s="74" t="n">
        <v>0</v>
      </c>
      <c r="F53" s="50" t="n">
        <v>0</v>
      </c>
      <c r="G53" s="74" t="n">
        <v>0</v>
      </c>
      <c r="H53" s="50" t="n">
        <v>20</v>
      </c>
      <c r="I53" s="50" t="n">
        <v>59.7</v>
      </c>
      <c r="J53" s="50" t="n">
        <v>13000</v>
      </c>
      <c r="K53" s="50" t="n">
        <v>12000</v>
      </c>
      <c r="L53" s="50" t="n">
        <v>73000</v>
      </c>
      <c r="M53" s="50" t="n">
        <v>392500</v>
      </c>
      <c r="N53" s="53">
        <f>SUM(D53:M53)</f>
        <v/>
      </c>
    </row>
    <row r="54">
      <c r="A54" s="25" t="n"/>
      <c r="B54" s="25" t="n"/>
      <c r="C54" s="75" t="inlineStr">
        <is>
          <t>S/total Musanze branch</t>
        </is>
      </c>
      <c r="D54" s="69">
        <f>SUM(D52:D53)</f>
        <v/>
      </c>
      <c r="E54" s="69">
        <f>SUM(E52:E53)</f>
        <v/>
      </c>
      <c r="F54" s="69">
        <f>SUM(F52:F53)</f>
        <v/>
      </c>
      <c r="G54" s="69">
        <f>SUM(G52:G53)</f>
        <v/>
      </c>
      <c r="H54" s="69">
        <f>SUM(H52:H53)</f>
        <v/>
      </c>
      <c r="I54" s="69">
        <f>SUM(I52:I53)</f>
        <v/>
      </c>
      <c r="J54" s="69">
        <f>SUM(J52:J53)</f>
        <v/>
      </c>
      <c r="K54" s="69">
        <f>SUM(K52:K53)</f>
        <v/>
      </c>
      <c r="L54" s="69">
        <f>SUM(L52:L53)</f>
        <v/>
      </c>
      <c r="M54" s="76">
        <f>SUM(M52:M53)</f>
        <v/>
      </c>
      <c r="N54" s="69">
        <f>SUM(N52:N53)</f>
        <v/>
      </c>
    </row>
    <row r="55">
      <c r="A55" s="25" t="n"/>
      <c r="B55" s="25" t="n"/>
      <c r="C55" s="73" t="inlineStr">
        <is>
          <t>Rubavu /Fit, mixed&amp; untreated</t>
        </is>
      </c>
      <c r="D55" s="50" t="n">
        <v>0</v>
      </c>
      <c r="E55" s="50" t="n">
        <v>50</v>
      </c>
      <c r="F55" s="74" t="n">
        <v>50</v>
      </c>
      <c r="G55" s="50" t="n">
        <v>80</v>
      </c>
      <c r="H55" s="74" t="n">
        <v>150</v>
      </c>
      <c r="I55" s="50" t="n">
        <v>4000</v>
      </c>
      <c r="J55" s="50" t="n">
        <v>116494</v>
      </c>
      <c r="K55" s="50" t="n">
        <v>215002</v>
      </c>
      <c r="L55" s="50" t="n">
        <v>453994</v>
      </c>
      <c r="M55" s="77" t="n">
        <v>1934875</v>
      </c>
      <c r="N55" s="65">
        <f>SUM(D55:M55)</f>
        <v/>
      </c>
    </row>
    <row r="56">
      <c r="A56" s="25" t="n"/>
      <c r="B56" s="25" t="n"/>
      <c r="C56" s="73" t="inlineStr">
        <is>
          <t>Rubavu /Unfit notes/coins</t>
        </is>
      </c>
      <c r="D56" s="50" t="n">
        <v>0</v>
      </c>
      <c r="E56" s="50" t="n">
        <v>0</v>
      </c>
      <c r="F56" s="50" t="n">
        <v>0</v>
      </c>
      <c r="G56" s="50" t="n">
        <v>0</v>
      </c>
      <c r="H56" s="50" t="n">
        <v>50</v>
      </c>
      <c r="I56" s="50" t="n">
        <v>0</v>
      </c>
      <c r="J56" s="50" t="n">
        <v>6500</v>
      </c>
      <c r="K56" s="50" t="n">
        <v>6000</v>
      </c>
      <c r="L56" s="50" t="n">
        <v>56000</v>
      </c>
      <c r="M56" s="50" t="n">
        <v>120000</v>
      </c>
      <c r="N56" s="65">
        <f>SUM(D56:M56)</f>
        <v/>
      </c>
    </row>
    <row r="57">
      <c r="A57" s="25" t="n"/>
      <c r="B57" s="25" t="n"/>
      <c r="C57" s="75" t="inlineStr">
        <is>
          <t>S/total Rubavu branch</t>
        </is>
      </c>
      <c r="D57" s="69">
        <f>SUM(D55:D56)</f>
        <v/>
      </c>
      <c r="E57" s="69">
        <f>SUM(E55:E56)</f>
        <v/>
      </c>
      <c r="F57" s="69">
        <f>SUM(F55:F56)</f>
        <v/>
      </c>
      <c r="G57" s="69">
        <f>SUM(G55:G56)</f>
        <v/>
      </c>
      <c r="H57" s="69">
        <f>SUM(H55:H56)</f>
        <v/>
      </c>
      <c r="I57" s="69">
        <f>SUM(I55:I56)</f>
        <v/>
      </c>
      <c r="J57" s="69">
        <f>SUM(J55:J56)</f>
        <v/>
      </c>
      <c r="K57" s="69">
        <f>SUM(K55:K56)</f>
        <v/>
      </c>
      <c r="L57" s="69">
        <f>SUM(L55:L56)</f>
        <v/>
      </c>
      <c r="M57" s="69">
        <f>SUM(M55:M56)</f>
        <v/>
      </c>
      <c r="N57" s="69">
        <f>SUM(N55:N56)</f>
        <v/>
      </c>
    </row>
    <row r="58">
      <c r="A58" s="25" t="n"/>
      <c r="B58" s="25" t="n"/>
      <c r="C58" s="73" t="inlineStr">
        <is>
          <t>Huye /Fit, mixed&amp; untreated</t>
        </is>
      </c>
      <c r="D58" s="50" t="n">
        <v>0</v>
      </c>
      <c r="E58" s="50" t="n">
        <v>50</v>
      </c>
      <c r="F58" s="74" t="n">
        <v>150</v>
      </c>
      <c r="G58" s="50" t="n">
        <v>400</v>
      </c>
      <c r="H58" s="74" t="n">
        <v>600</v>
      </c>
      <c r="I58" s="50" t="n">
        <v>3400</v>
      </c>
      <c r="J58" s="50" t="n">
        <v>178232.5</v>
      </c>
      <c r="K58" s="50" t="n">
        <v>280998</v>
      </c>
      <c r="L58" s="50" t="n">
        <v>729000</v>
      </c>
      <c r="M58" s="77" t="n">
        <v>2012420</v>
      </c>
      <c r="N58" s="65">
        <f>SUM(D58:M58)</f>
        <v/>
      </c>
    </row>
    <row r="59">
      <c r="A59" s="25" t="n"/>
      <c r="B59" s="25" t="n"/>
      <c r="C59" s="73" t="inlineStr">
        <is>
          <t>Huye  /Unfit notes/coins</t>
        </is>
      </c>
      <c r="D59" s="50" t="n">
        <v>0</v>
      </c>
      <c r="E59" s="50" t="n">
        <v>0</v>
      </c>
      <c r="F59" s="50" t="n">
        <v>0</v>
      </c>
      <c r="G59" s="50" t="n">
        <v>0</v>
      </c>
      <c r="H59" s="50" t="n">
        <v>0</v>
      </c>
      <c r="I59" s="50" t="n">
        <v>200</v>
      </c>
      <c r="J59" s="50" t="n">
        <v>7250</v>
      </c>
      <c r="K59" s="50" t="n">
        <v>6000</v>
      </c>
      <c r="L59" s="50" t="n">
        <v>71000</v>
      </c>
      <c r="M59" s="50" t="n">
        <v>82500</v>
      </c>
      <c r="N59" s="65">
        <f>SUM(D59:M59)</f>
        <v/>
      </c>
    </row>
    <row r="60">
      <c r="A60" s="25" t="n"/>
      <c r="B60" s="25" t="n"/>
      <c r="C60" s="75" t="inlineStr">
        <is>
          <t>S/total Huye branch</t>
        </is>
      </c>
      <c r="D60" s="69">
        <f>SUM(D58:D59)</f>
        <v/>
      </c>
      <c r="E60" s="69">
        <f>SUM(E58:E59)</f>
        <v/>
      </c>
      <c r="F60" s="69">
        <f>SUM(F58:F59)</f>
        <v/>
      </c>
      <c r="G60" s="69">
        <f>SUM(G58:G59)</f>
        <v/>
      </c>
      <c r="H60" s="69">
        <f>SUM(H58:H59)</f>
        <v/>
      </c>
      <c r="I60" s="69">
        <f>SUM(I58:I59)</f>
        <v/>
      </c>
      <c r="J60" s="69">
        <f>SUM(J58:J59)</f>
        <v/>
      </c>
      <c r="K60" s="69">
        <f>SUM(K58:K59)</f>
        <v/>
      </c>
      <c r="L60" s="69">
        <f>SUM(L58:L59)</f>
        <v/>
      </c>
      <c r="M60" s="69">
        <f>SUM(M58:M59)</f>
        <v/>
      </c>
      <c r="N60" s="69">
        <f>SUM(N58:N59)</f>
        <v/>
      </c>
    </row>
    <row r="61">
      <c r="A61" s="25" t="n"/>
      <c r="B61" s="25" t="n"/>
      <c r="C61" s="73" t="inlineStr">
        <is>
          <t>Rusizi /Fit, mixed&amp; untreated</t>
        </is>
      </c>
      <c r="D61" s="51" t="n">
        <v>0</v>
      </c>
      <c r="E61" s="78" t="n">
        <v>0</v>
      </c>
      <c r="F61" s="51" t="n">
        <v>0</v>
      </c>
      <c r="G61" s="51" t="n">
        <v>0</v>
      </c>
      <c r="H61" s="51" t="n">
        <v>2400</v>
      </c>
      <c r="I61" s="78" t="n">
        <v>3800</v>
      </c>
      <c r="J61" s="52" t="n">
        <v>115492</v>
      </c>
      <c r="K61" s="50" t="n">
        <v>366997</v>
      </c>
      <c r="L61" s="78" t="n">
        <v>941998</v>
      </c>
      <c r="M61" s="52" t="n">
        <v>1329965</v>
      </c>
      <c r="N61" s="65">
        <f>SUM(D61:M61)</f>
        <v/>
      </c>
    </row>
    <row r="62">
      <c r="A62" s="25" t="n"/>
      <c r="B62" s="25" t="n"/>
      <c r="C62" s="73" t="inlineStr">
        <is>
          <t>Rusizi /Unfit notes/coins</t>
        </is>
      </c>
      <c r="D62" s="50" t="n">
        <v>0</v>
      </c>
      <c r="E62" s="50" t="n">
        <v>0</v>
      </c>
      <c r="F62" s="50" t="n">
        <v>0</v>
      </c>
      <c r="G62" s="50" t="n">
        <v>0</v>
      </c>
      <c r="H62" s="50" t="n">
        <v>0</v>
      </c>
      <c r="I62" s="50" t="n">
        <v>0</v>
      </c>
      <c r="J62" s="50" t="n">
        <v>0</v>
      </c>
      <c r="K62" s="50" t="n">
        <v>2000</v>
      </c>
      <c r="L62" s="50" t="n">
        <v>10000</v>
      </c>
      <c r="M62" s="50" t="n">
        <v>20000</v>
      </c>
      <c r="N62" s="65">
        <f>SUM(D62:M62)</f>
        <v/>
      </c>
    </row>
    <row r="63">
      <c r="A63" s="25" t="n"/>
      <c r="B63" s="25" t="n"/>
      <c r="C63" s="75" t="inlineStr">
        <is>
          <t>S/total Rusizi branch</t>
        </is>
      </c>
      <c r="D63" s="69">
        <f>SUM(D61:D62)</f>
        <v/>
      </c>
      <c r="E63" s="69">
        <f>SUM(E61:E62)</f>
        <v/>
      </c>
      <c r="F63" s="69">
        <f>SUM(F61:F62)</f>
        <v/>
      </c>
      <c r="G63" s="69">
        <f>SUM(G61:G62)</f>
        <v/>
      </c>
      <c r="H63" s="69">
        <f>SUM(H61:H62)</f>
        <v/>
      </c>
      <c r="I63" s="69">
        <f>SUM(I61:I62)</f>
        <v/>
      </c>
      <c r="J63" s="69">
        <f>SUM(J61:J62)</f>
        <v/>
      </c>
      <c r="K63" s="76">
        <f>SUM(K61:K62)</f>
        <v/>
      </c>
      <c r="L63" s="76">
        <f>SUM(L61:L62)</f>
        <v/>
      </c>
      <c r="M63" s="76">
        <f>SUM(M61:M62)</f>
        <v/>
      </c>
      <c r="N63" s="69">
        <f>SUM(N61:N62)</f>
        <v/>
      </c>
    </row>
    <row r="64">
      <c r="A64" s="25" t="n"/>
      <c r="B64" s="25" t="n"/>
      <c r="C64" s="73" t="inlineStr">
        <is>
          <t>Rwamagana /Fit,mixed&amp; untreated</t>
        </is>
      </c>
      <c r="D64" s="51" t="n">
        <v>0</v>
      </c>
      <c r="E64" s="51" t="n">
        <v>100</v>
      </c>
      <c r="F64" s="51" t="n">
        <v>400</v>
      </c>
      <c r="G64" s="51" t="n">
        <v>560</v>
      </c>
      <c r="H64" s="51" t="n">
        <v>2100</v>
      </c>
      <c r="I64" s="51" t="n">
        <v>1800</v>
      </c>
      <c r="J64" s="51" t="n">
        <v>63981.5</v>
      </c>
      <c r="K64" s="51" t="n">
        <v>113984</v>
      </c>
      <c r="L64" s="52" t="n">
        <v>1051950</v>
      </c>
      <c r="M64" s="51" t="n">
        <v>2554880</v>
      </c>
      <c r="N64" s="65">
        <f>SUM(D64:M64)</f>
        <v/>
      </c>
    </row>
    <row r="65">
      <c r="A65" s="25" t="n"/>
      <c r="B65" s="25" t="n"/>
      <c r="C65" s="73" t="inlineStr">
        <is>
          <t>Rwamag. /Unfit notes/coins</t>
        </is>
      </c>
      <c r="D65" s="51" t="n">
        <v>0</v>
      </c>
      <c r="E65" s="51" t="n">
        <v>0</v>
      </c>
      <c r="F65" s="51" t="n">
        <v>0</v>
      </c>
      <c r="G65" s="51" t="n">
        <v>0</v>
      </c>
      <c r="H65" s="51" t="n">
        <v>0</v>
      </c>
      <c r="I65" s="51" t="n">
        <v>0</v>
      </c>
      <c r="J65" s="51" t="n">
        <v>1500</v>
      </c>
      <c r="K65" s="52" t="n">
        <v>4000</v>
      </c>
      <c r="L65" s="51" t="n">
        <v>132000</v>
      </c>
      <c r="M65" s="79" t="n">
        <v>455000</v>
      </c>
      <c r="N65" s="65">
        <f>SUM(D65:M65)</f>
        <v/>
      </c>
    </row>
    <row r="66">
      <c r="A66" s="25" t="n"/>
      <c r="B66" s="25" t="n"/>
      <c r="C66" s="80" t="inlineStr">
        <is>
          <t>S/total Rwamag. branch</t>
        </is>
      </c>
      <c r="D66" s="69">
        <f>SUM(D64:D65)</f>
        <v/>
      </c>
      <c r="E66" s="69">
        <f>SUM(E64:E65)</f>
        <v/>
      </c>
      <c r="F66" s="69">
        <f>SUM(F64:F65)</f>
        <v/>
      </c>
      <c r="G66" s="69">
        <f>SUM(G64:G65)</f>
        <v/>
      </c>
      <c r="H66" s="69">
        <f>SUM(H64:H65)</f>
        <v/>
      </c>
      <c r="I66" s="69">
        <f>SUM(I64:I65)</f>
        <v/>
      </c>
      <c r="J66" s="69">
        <f>SUM(J64:J65)</f>
        <v/>
      </c>
      <c r="K66" s="69">
        <f>SUM(K64:K65)</f>
        <v/>
      </c>
      <c r="L66" s="69">
        <f>SUM(L64:L65)</f>
        <v/>
      </c>
      <c r="M66" s="69">
        <f>SUM(M64:M65)</f>
        <v/>
      </c>
      <c r="N66" s="69">
        <f>SUM(N64:N65)</f>
        <v/>
      </c>
    </row>
    <row r="67">
      <c r="A67" s="81" t="n"/>
      <c r="B67" s="82" t="n"/>
      <c r="C67" s="57" t="inlineStr">
        <is>
          <t>S/total Branches</t>
        </is>
      </c>
      <c r="D67" s="83">
        <f>+D54+D57+D60+D63+D66</f>
        <v/>
      </c>
      <c r="E67" s="83">
        <f>+E54+E57+E60+E63+E66</f>
        <v/>
      </c>
      <c r="F67" s="83">
        <f>+F54+F57+F60+F63+F66</f>
        <v/>
      </c>
      <c r="G67" s="83">
        <f>+G54+G57+G60+G63+G66</f>
        <v/>
      </c>
      <c r="H67" s="83">
        <f>+H54+H57+H60+H63+H66</f>
        <v/>
      </c>
      <c r="I67" s="83">
        <f>+I54+I57+I60+I63+I66</f>
        <v/>
      </c>
      <c r="J67" s="83">
        <f>+J54+J57+J60+J63+J66</f>
        <v/>
      </c>
      <c r="K67" s="83">
        <f>+K54+K57+K60+K63+K66</f>
        <v/>
      </c>
      <c r="L67" s="83">
        <f>+L54+L57+L60+L63+L66</f>
        <v/>
      </c>
      <c r="M67" s="83">
        <f>+M54+M57+M60+M63+M66</f>
        <v/>
      </c>
      <c r="N67" s="69">
        <f>SUM(N54+N57+N60+N63+N66)</f>
        <v/>
      </c>
    </row>
    <row r="68">
      <c r="A68" s="16" t="inlineStr">
        <is>
          <t>TOTAL BNR's Cash in vaults</t>
        </is>
      </c>
      <c r="B68" s="84" t="n"/>
      <c r="C68" s="85" t="n"/>
      <c r="D68" s="86">
        <f>+D48+D51+D67</f>
        <v/>
      </c>
      <c r="E68" s="86">
        <f>+E48+E51+E67</f>
        <v/>
      </c>
      <c r="F68" s="86">
        <f>+F48+F51+F67</f>
        <v/>
      </c>
      <c r="G68" s="86">
        <f>+G48+G51+G67</f>
        <v/>
      </c>
      <c r="H68" s="86">
        <f>+H48+H51+H67</f>
        <v/>
      </c>
      <c r="I68" s="86">
        <f>+I48+I51+I67</f>
        <v/>
      </c>
      <c r="J68" s="86">
        <f>+J48+J51+J67</f>
        <v/>
      </c>
      <c r="K68" s="86">
        <f>+K48+K51+K67</f>
        <v/>
      </c>
      <c r="L68" s="86">
        <f>+L48+L51+L67</f>
        <v/>
      </c>
      <c r="M68" s="86">
        <f>+M48+M51+M67</f>
        <v/>
      </c>
      <c r="N68" s="87">
        <f>+N48+N51+N67</f>
        <v/>
      </c>
      <c r="Q68" s="88" t="n"/>
    </row>
    <row r="69">
      <c r="A69" s="89" t="inlineStr">
        <is>
          <t>CURRENCY IN CIRCULATION BY DENOMINATION (in face value)</t>
        </is>
      </c>
      <c r="B69" s="90" t="n"/>
      <c r="C69" s="91" t="n"/>
      <c r="D69" s="92">
        <f>+D43-D68</f>
        <v/>
      </c>
      <c r="E69" s="93">
        <f>+E43-E68</f>
        <v/>
      </c>
      <c r="F69" s="92">
        <f>+F43-F68</f>
        <v/>
      </c>
      <c r="G69" s="92">
        <f>+G43-G68</f>
        <v/>
      </c>
      <c r="H69" s="92">
        <f>+H43-H68</f>
        <v/>
      </c>
      <c r="I69" s="92">
        <f>+I43-I68</f>
        <v/>
      </c>
      <c r="J69" s="92">
        <f>+J43-J68</f>
        <v/>
      </c>
      <c r="K69" s="92">
        <f>+K43-K68</f>
        <v/>
      </c>
      <c r="L69" s="92">
        <f>+L43-L68</f>
        <v/>
      </c>
      <c r="M69" s="92">
        <f>+M43-M68</f>
        <v/>
      </c>
      <c r="N69" s="92">
        <f>+N43-N68</f>
        <v/>
      </c>
      <c r="Q69" s="88" t="n"/>
    </row>
    <row r="70">
      <c r="A70" s="94" t="inlineStr">
        <is>
          <t>CURRENCY IN CIRCULATION BY DENOMINATION (in pieces)</t>
        </is>
      </c>
      <c r="B70" s="95" t="n"/>
      <c r="C70" s="96" t="n"/>
      <c r="D70" s="97">
        <f>+D69/D2*1000</f>
        <v/>
      </c>
      <c r="E70" s="97">
        <f>+E69/E2*1000</f>
        <v/>
      </c>
      <c r="F70" s="97">
        <f>+F69/F2*1000</f>
        <v/>
      </c>
      <c r="G70" s="97">
        <f>+G69/G2*1000</f>
        <v/>
      </c>
      <c r="H70" s="97">
        <f>+H69/H2*1000</f>
        <v/>
      </c>
      <c r="I70" s="97">
        <f>+I69/I2*1000</f>
        <v/>
      </c>
      <c r="J70" s="97">
        <f>+J69/J2*1000</f>
        <v/>
      </c>
      <c r="K70" s="97">
        <f>+K69/K2*1000</f>
        <v/>
      </c>
      <c r="L70" s="97">
        <f>+L69/L2*1000</f>
        <v/>
      </c>
      <c r="M70" s="97">
        <f>+M69/M2*1000</f>
        <v/>
      </c>
      <c r="N70" s="92" t="n"/>
    </row>
    <row r="71">
      <c r="C71" s="98" t="inlineStr">
        <is>
          <t>Denomination's share in %</t>
        </is>
      </c>
      <c r="D71" s="99">
        <f>+D69/N76%</f>
        <v/>
      </c>
      <c r="E71" s="100">
        <f>+E69/N76%</f>
        <v/>
      </c>
      <c r="F71" s="100">
        <f>+F69/N76%</f>
        <v/>
      </c>
      <c r="G71" s="100">
        <f>+G69/N76%</f>
        <v/>
      </c>
      <c r="H71" s="100">
        <f>+H69/N76%</f>
        <v/>
      </c>
      <c r="I71" s="100">
        <f>+I69/N76%</f>
        <v/>
      </c>
      <c r="J71" s="100">
        <f>+J69/N76%</f>
        <v/>
      </c>
      <c r="K71" s="100">
        <f>+K69/N76%</f>
        <v/>
      </c>
      <c r="L71" s="100">
        <f>+L69/N76%</f>
        <v/>
      </c>
      <c r="M71" s="100">
        <f>+M69/N76%</f>
        <v/>
      </c>
      <c r="N71" s="100">
        <f>+D71+E71+F71+G71+H71+I71+J71+K71+L71+M71</f>
        <v/>
      </c>
      <c r="Q71" s="88" t="n"/>
    </row>
    <row r="72">
      <c r="A72" s="101" t="inlineStr">
        <is>
          <t>Net Issue on 24/08/2021</t>
        </is>
      </c>
      <c r="B72" s="70">
        <f>+N74</f>
        <v/>
      </c>
      <c r="C72" s="7" t="n"/>
      <c r="D72" s="102" t="n"/>
      <c r="E72" s="103" t="n"/>
      <c r="F72" s="104" t="n"/>
      <c r="G72" s="105" t="n"/>
      <c r="H72" s="106" t="n"/>
      <c r="I72" s="104" t="n"/>
      <c r="J72" s="104" t="n"/>
      <c r="K72" s="104" t="n"/>
      <c r="L72" s="104" t="n"/>
      <c r="M72" s="104" t="n"/>
      <c r="N72" s="104" t="n"/>
    </row>
    <row r="73">
      <c r="A73" s="101" t="inlineStr">
        <is>
          <t xml:space="preserve">Net Issue (previous day): </t>
        </is>
      </c>
      <c r="B73" s="107" t="n">
        <v>360978114.5</v>
      </c>
      <c r="C73" s="7" t="n"/>
      <c r="D73" s="19" t="n"/>
      <c r="E73" s="19" t="n"/>
      <c r="F73" s="19" t="n"/>
      <c r="G73" s="19" t="n"/>
      <c r="H73" s="19" t="inlineStr">
        <is>
          <t xml:space="preserve"> </t>
        </is>
      </c>
      <c r="I73" s="19" t="n"/>
      <c r="J73" s="19" t="inlineStr">
        <is>
          <t xml:space="preserve"> </t>
        </is>
      </c>
      <c r="K73" s="19" t="n"/>
      <c r="L73" s="19" t="n"/>
      <c r="M73" s="19" t="inlineStr">
        <is>
          <t xml:space="preserve"> </t>
        </is>
      </c>
      <c r="N73" s="19" t="n"/>
    </row>
    <row r="74">
      <c r="A74" s="101" t="inlineStr">
        <is>
          <t>Net Issue variation</t>
        </is>
      </c>
      <c r="B74" s="101">
        <f>SUM(N43-B73)</f>
        <v/>
      </c>
      <c r="C74" s="7" t="n"/>
      <c r="D74" s="19" t="n"/>
      <c r="E74" s="19" t="n"/>
      <c r="F74" s="19" t="n"/>
      <c r="G74" s="19" t="n"/>
      <c r="H74" s="19" t="n"/>
      <c r="I74" s="19" t="n"/>
      <c r="J74" s="19" t="inlineStr">
        <is>
          <t>Total net issue</t>
        </is>
      </c>
      <c r="K74" s="19" t="n"/>
      <c r="L74" s="19" t="n"/>
      <c r="M74" s="19" t="inlineStr">
        <is>
          <t xml:space="preserve"> </t>
        </is>
      </c>
      <c r="N74" s="19">
        <f>+N43</f>
        <v/>
      </c>
    </row>
    <row r="75">
      <c r="D75" s="19" t="n"/>
      <c r="E75" s="108" t="inlineStr">
        <is>
          <t>Currency and Banking Operations dpt</t>
        </is>
      </c>
      <c r="F75" s="108" t="n"/>
      <c r="G75" s="108" t="n"/>
      <c r="H75" s="19" t="inlineStr">
        <is>
          <t xml:space="preserve"> </t>
        </is>
      </c>
      <c r="I75" s="19" t="n"/>
      <c r="J75" s="19" t="inlineStr">
        <is>
          <t>Total BNR's Cash in vaults to be deducted</t>
        </is>
      </c>
      <c r="K75" s="19" t="n"/>
      <c r="L75" s="19" t="n"/>
      <c r="M75" s="19" t="n"/>
      <c r="N75" s="74">
        <f>N68</f>
        <v/>
      </c>
    </row>
    <row r="76">
      <c r="A76" s="70" t="n"/>
      <c r="B76" s="19" t="n"/>
      <c r="C76" s="101" t="n"/>
      <c r="E76" s="19" t="n"/>
      <c r="F76" s="19" t="n"/>
      <c r="G76" s="19" t="n"/>
      <c r="H76" s="19" t="n"/>
      <c r="I76" s="19" t="n"/>
      <c r="J76" s="109" t="inlineStr">
        <is>
          <t>Total Currency in Circulation:</t>
        </is>
      </c>
      <c r="K76" s="19" t="n"/>
      <c r="L76" s="19" t="n"/>
      <c r="M76" s="19" t="n"/>
      <c r="N76" s="109">
        <f>+N74-N75</f>
        <v/>
      </c>
    </row>
    <row r="77">
      <c r="A77" s="70" t="n"/>
      <c r="C77" s="101" t="n"/>
      <c r="E77" s="110" t="n"/>
      <c r="F77" s="110" t="n"/>
      <c r="G77" s="7" t="n"/>
      <c r="H77" s="7" t="n"/>
      <c r="I77" s="7" t="n"/>
      <c r="J77" s="7" t="n"/>
      <c r="K77" s="7" t="n"/>
      <c r="L77" s="7" t="n"/>
      <c r="M77" s="7" t="n"/>
      <c r="N77" s="70" t="n"/>
      <c r="P77" s="111" t="n"/>
    </row>
    <row r="78">
      <c r="C78" s="101" t="n"/>
      <c r="D78" s="101" t="n"/>
      <c r="G78" s="7" t="n"/>
      <c r="H78" s="7" t="n"/>
      <c r="I78" s="7" t="n"/>
      <c r="J78" s="7" t="n"/>
      <c r="K78" s="7" t="n"/>
      <c r="L78" s="7" t="n"/>
      <c r="M78" s="7" t="n"/>
      <c r="N78" s="34" t="n"/>
      <c r="O78" s="112" t="n"/>
      <c r="P78" s="113" t="n"/>
    </row>
    <row r="79">
      <c r="C79" s="101" t="n"/>
      <c r="D79" s="101" t="n"/>
      <c r="G79" s="7" t="n"/>
      <c r="H79" s="7" t="n"/>
      <c r="I79" s="7" t="n"/>
      <c r="J79" s="7" t="n"/>
      <c r="K79" s="7" t="n"/>
      <c r="L79" s="7" t="n"/>
      <c r="M79" s="7" t="n"/>
      <c r="N79" s="34" t="n"/>
      <c r="O79" s="112" t="n"/>
      <c r="P79" s="113" t="n"/>
    </row>
    <row r="80">
      <c r="A80" s="114" t="n"/>
      <c r="C80" s="101" t="n"/>
      <c r="D80" s="101" t="n"/>
      <c r="F80" s="19" t="n"/>
      <c r="G80" s="19" t="n"/>
      <c r="H80" s="19" t="n"/>
      <c r="I80" s="19" t="n"/>
      <c r="J80" s="7" t="n"/>
      <c r="K80" s="7" t="n"/>
      <c r="L80" s="7" t="n"/>
      <c r="M80" s="115" t="n"/>
      <c r="N80" s="116" t="n"/>
      <c r="O80" s="112" t="n"/>
    </row>
    <row r="81">
      <c r="E81" s="7" t="n"/>
      <c r="F81" s="7" t="n"/>
      <c r="G81" s="7" t="n"/>
      <c r="H81" s="7" t="n"/>
      <c r="I81" s="7" t="n"/>
      <c r="J81" s="7" t="n"/>
      <c r="K81" s="7" t="n"/>
      <c r="L81" s="7" t="n"/>
      <c r="M81" s="115" t="n"/>
    </row>
    <row r="82">
      <c r="E82" s="7" t="n"/>
      <c r="F82" s="7" t="n"/>
      <c r="G82" s="7" t="n"/>
      <c r="H82" s="7" t="n"/>
      <c r="I82" s="7" t="n"/>
      <c r="J82" s="7" t="n"/>
      <c r="K82" s="7" t="n"/>
      <c r="L82" s="7" t="n"/>
      <c r="M82" s="115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inlineStr">
        <is>
          <t xml:space="preserve"> </t>
        </is>
      </c>
      <c r="I83" s="7" t="n"/>
      <c r="J83" s="7" t="n"/>
      <c r="K83" s="7" t="n"/>
      <c r="L83" s="7" t="n"/>
      <c r="M83" s="7" t="n"/>
      <c r="N83" s="7" t="n"/>
    </row>
    <row r="84">
      <c r="A84" s="70" t="inlineStr">
        <is>
          <t xml:space="preserve"> </t>
        </is>
      </c>
      <c r="B84" s="70" t="n"/>
      <c r="C84" s="70" t="n"/>
      <c r="D84" s="70" t="n"/>
      <c r="E84" s="70" t="n"/>
      <c r="F84" s="70" t="n"/>
      <c r="G84" s="70" t="n"/>
      <c r="H84" s="70" t="n"/>
      <c r="I84" s="70" t="n"/>
      <c r="J84" s="70" t="n"/>
      <c r="K84" s="70" t="n"/>
      <c r="L84" s="70" t="n"/>
      <c r="M84" s="70" t="n"/>
      <c r="N84" s="70" t="n"/>
    </row>
    <row r="85">
      <c r="A85" s="70" t="n"/>
      <c r="B85" s="70" t="n"/>
      <c r="C85" s="7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</row>
    <row r="86">
      <c r="A86" s="70" t="n"/>
      <c r="B86" s="70" t="n"/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117" t="n"/>
      <c r="N86" s="70" t="n"/>
    </row>
    <row r="87">
      <c r="D87" s="110" t="n"/>
      <c r="E87" s="110" t="n"/>
      <c r="F87" s="110" t="n"/>
      <c r="G87" s="110" t="n"/>
      <c r="H87" s="110" t="n"/>
      <c r="I87" s="110" t="n"/>
      <c r="J87" s="110" t="n"/>
      <c r="K87" s="110" t="n"/>
      <c r="L87" s="110" t="n"/>
      <c r="M87" s="118" t="n"/>
      <c r="N87" s="110" t="n"/>
    </row>
    <row r="88"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</row>
    <row r="89"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</row>
    <row r="90"/>
    <row r="91"/>
    <row r="92"/>
    <row r="93"/>
    <row r="94"/>
    <row r="95"/>
    <row r="96"/>
    <row r="97"/>
    <row r="98"/>
    <row r="99">
      <c r="K99" s="70" t="n"/>
      <c r="L99" s="70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2021-09-02T09:50:48Z</dcterms:created>
  <dcterms:modified xsi:type="dcterms:W3CDTF">2021-09-02T09:50:48Z</dcterms:modified>
</cp:coreProperties>
</file>