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76"/>
  <sheetViews>
    <sheetView workbookViewId="0">
      <selection activeCell="A1" sqref="A1"/>
    </sheetView>
  </sheetViews>
  <sheetFormatPr baseColWidth="8" defaultRowHeight="15"/>
  <sheetData>
    <row r="1">
      <c r="A1" t="inlineStr">
        <is>
          <t xml:space="preserve"> </t>
        </is>
      </c>
      <c r="F1" t="inlineStr">
        <is>
          <t>CURRENCY IN CIRCULATION ON AUGUST 24,  2021</t>
        </is>
      </c>
    </row>
    <row r="2">
      <c r="A2" t="inlineStr">
        <is>
          <t>Coins &amp; banknotes</t>
        </is>
      </c>
      <c r="C2" t="inlineStr">
        <is>
          <t>Issuing year</t>
        </is>
      </c>
      <c r="D2" t="n">
        <v>1</v>
      </c>
      <c r="E2" t="n">
        <v>5</v>
      </c>
      <c r="F2" t="n">
        <v>10</v>
      </c>
      <c r="G2" t="n">
        <v>20</v>
      </c>
      <c r="H2" t="n">
        <v>50</v>
      </c>
      <c r="I2" t="n">
        <v>100</v>
      </c>
      <c r="J2" t="n">
        <v>500</v>
      </c>
      <c r="K2" t="n">
        <v>1000</v>
      </c>
      <c r="L2" t="n">
        <v>2000</v>
      </c>
      <c r="M2" t="n">
        <v>5000</v>
      </c>
      <c r="N2" t="inlineStr">
        <is>
          <t>Total</t>
        </is>
      </c>
    </row>
    <row r="3">
      <c r="A3" t="inlineStr">
        <is>
          <t>Printed / or Minted</t>
        </is>
      </c>
    </row>
    <row r="4">
      <c r="C4" t="inlineStr">
        <is>
          <t>2003-2004</t>
        </is>
      </c>
      <c r="D4" t="n">
        <v>2990</v>
      </c>
      <c r="E4" t="n">
        <v>74065</v>
      </c>
      <c r="F4" t="n">
        <v>172000</v>
      </c>
      <c r="G4" t="n">
        <v>344000</v>
      </c>
      <c r="H4" t="n">
        <v>593600</v>
      </c>
      <c r="J4" t="n">
        <v>15000000</v>
      </c>
      <c r="K4" t="n">
        <v>45000000</v>
      </c>
      <c r="M4" t="n">
        <v>132500000</v>
      </c>
      <c r="N4">
        <f>SUM(D4:M4)</f>
        <v/>
      </c>
    </row>
    <row r="5">
      <c r="C5" t="n">
        <v>2007</v>
      </c>
      <c r="I5" t="n">
        <v>6566000</v>
      </c>
      <c r="L5" t="n">
        <v>137000000</v>
      </c>
      <c r="N5">
        <f>SUM(D5:M5)</f>
        <v/>
      </c>
    </row>
    <row r="6">
      <c r="C6" t="n">
        <v>2008</v>
      </c>
      <c r="J6" t="n">
        <v>20000000</v>
      </c>
      <c r="K6" t="n">
        <v>73740000</v>
      </c>
      <c r="N6">
        <f>SUM(D6:M6)</f>
        <v/>
      </c>
    </row>
    <row r="7">
      <c r="C7" t="n">
        <v>2009</v>
      </c>
      <c r="E7" t="n">
        <v>33000</v>
      </c>
      <c r="F7" t="n">
        <v>174000</v>
      </c>
      <c r="G7" t="n">
        <v>300000</v>
      </c>
      <c r="M7" t="n">
        <v>114500000</v>
      </c>
      <c r="N7">
        <f>SUM(D7:M7)</f>
        <v/>
      </c>
    </row>
    <row r="8">
      <c r="C8" t="n">
        <v>2011</v>
      </c>
      <c r="H8" t="n">
        <v>1050000</v>
      </c>
      <c r="N8">
        <f>SUM(D8:M8)</f>
        <v/>
      </c>
    </row>
    <row r="9">
      <c r="C9" t="n">
        <v>2013</v>
      </c>
      <c r="J9" t="n">
        <v>30000000</v>
      </c>
      <c r="N9">
        <f>SUM(D9:M9)</f>
        <v/>
      </c>
    </row>
    <row r="10">
      <c r="C10" t="n">
        <v>2014</v>
      </c>
      <c r="L10" t="n">
        <v>230000000</v>
      </c>
      <c r="M10" t="n">
        <v>325000000</v>
      </c>
      <c r="N10">
        <f>SUM(E10:M10)</f>
        <v/>
      </c>
    </row>
    <row r="11">
      <c r="C11" t="n">
        <v>2015</v>
      </c>
      <c r="K11" t="n">
        <v>45000000</v>
      </c>
      <c r="N11">
        <f>SUM(E11:M11)</f>
        <v/>
      </c>
    </row>
    <row r="12">
      <c r="C12" t="n">
        <v>2019</v>
      </c>
      <c r="J12" t="n">
        <v>30600000</v>
      </c>
      <c r="K12" t="n">
        <v>91080000</v>
      </c>
      <c r="N12">
        <f>SUM(E12:M12)</f>
        <v/>
      </c>
    </row>
    <row r="13">
      <c r="A13" t="inlineStr">
        <is>
          <t>TOTAL</t>
        </is>
      </c>
      <c r="D13">
        <f>SUM(D4:D12)</f>
        <v/>
      </c>
      <c r="E13">
        <f>SUM(E4:E12)</f>
        <v/>
      </c>
      <c r="F13">
        <f>SUM(F4:F12)</f>
        <v/>
      </c>
      <c r="G13">
        <f>SUM(G4:G12)</f>
        <v/>
      </c>
      <c r="H13">
        <f>SUM(H4:H12)</f>
        <v/>
      </c>
      <c r="I13">
        <f>SUM(I4:I12)</f>
        <v/>
      </c>
      <c r="J13">
        <f>SUM(J4:J12)</f>
        <v/>
      </c>
      <c r="K13">
        <f>SUM(K4:K12)</f>
        <v/>
      </c>
      <c r="L13">
        <f>SUM(L4:L12)</f>
        <v/>
      </c>
      <c r="M13">
        <f>SUM(M4:M12)</f>
        <v/>
      </c>
      <c r="N13">
        <f>SUM(N4:N12)</f>
        <v/>
      </c>
    </row>
    <row r="14">
      <c r="A14" t="inlineStr">
        <is>
          <t>Uncirculated notes/coins</t>
        </is>
      </c>
      <c r="B14" t="inlineStr">
        <is>
    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    </is>
      </c>
      <c r="C14" t="inlineStr">
        <is>
          <t>2003-2004</t>
        </is>
      </c>
      <c r="D14" t="n">
        <v>0</v>
      </c>
      <c r="E14" t="n">
        <v>0</v>
      </c>
      <c r="F14" t="n">
        <v>0</v>
      </c>
      <c r="G14" t="n">
        <v>0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>
        <f>SUM(D14:M14)</f>
        <v/>
      </c>
    </row>
    <row r="15">
      <c r="C15" t="n">
        <v>2004</v>
      </c>
      <c r="N15">
        <f>SUM(D15:M15)</f>
        <v/>
      </c>
    </row>
    <row r="16">
      <c r="C16" t="n">
        <v>2007</v>
      </c>
      <c r="I16" t="n">
        <v>727000</v>
      </c>
      <c r="L16" t="n">
        <v>0</v>
      </c>
      <c r="N16">
        <f>SUM(D16:M16)</f>
        <v/>
      </c>
    </row>
    <row r="17">
      <c r="C17" t="n">
        <v>2008</v>
      </c>
      <c r="J17" t="n">
        <v>0</v>
      </c>
      <c r="K17" t="n">
        <v>0</v>
      </c>
      <c r="N17">
        <f>SUM(D17:M17)</f>
        <v/>
      </c>
    </row>
    <row r="18">
      <c r="C18" t="n">
        <v>2009</v>
      </c>
      <c r="E18" t="n">
        <v>600</v>
      </c>
      <c r="F18" t="n">
        <v>29100</v>
      </c>
      <c r="G18" t="n">
        <v>58880</v>
      </c>
      <c r="M18" t="n">
        <v>0</v>
      </c>
      <c r="N18">
        <f>SUM(D18:M18)</f>
        <v/>
      </c>
    </row>
    <row r="19">
      <c r="C19" t="n">
        <v>2011</v>
      </c>
      <c r="H19" t="n">
        <v>289800</v>
      </c>
      <c r="N19">
        <f>SUM(D19:M19)</f>
        <v/>
      </c>
    </row>
    <row r="20">
      <c r="C20" t="n">
        <v>2013</v>
      </c>
      <c r="J20" t="n">
        <v>0</v>
      </c>
      <c r="N20">
        <f>SUM(D20:M20)</f>
        <v/>
      </c>
    </row>
    <row r="21">
      <c r="C21" t="n">
        <v>2014</v>
      </c>
      <c r="L21" t="n">
        <v>12240000</v>
      </c>
      <c r="M21" t="n">
        <v>22000000</v>
      </c>
      <c r="N21">
        <f>SUM(D21:M21)</f>
        <v/>
      </c>
    </row>
    <row r="22">
      <c r="C22" t="n">
        <v>2015</v>
      </c>
      <c r="K22" t="n">
        <v>0</v>
      </c>
      <c r="N22">
        <f>SUM(D22:M22)</f>
        <v/>
      </c>
    </row>
    <row r="23">
      <c r="C23" t="n">
        <v>2019</v>
      </c>
      <c r="J23" t="n">
        <v>2130000</v>
      </c>
      <c r="K23" t="n">
        <v>39520000</v>
      </c>
      <c r="N23">
        <f>SUM(D23:M23)</f>
        <v/>
      </c>
    </row>
    <row r="24">
      <c r="A24" t="inlineStr">
        <is>
          <t>TOTAL</t>
        </is>
      </c>
      <c r="D24">
        <f>SUM(D14:D23)</f>
        <v/>
      </c>
      <c r="E24">
        <f>SUM(E14:E23)</f>
        <v/>
      </c>
      <c r="F24">
        <f>SUM(F14:F23)</f>
        <v/>
      </c>
      <c r="G24">
        <f>SUM(G14:G23)</f>
        <v/>
      </c>
      <c r="H24">
        <f>SUM(H14:H23)</f>
        <v/>
      </c>
      <c r="I24">
        <f>SUM(I14:I23)</f>
        <v/>
      </c>
      <c r="J24">
        <f>SUM(J14:J23)</f>
        <v/>
      </c>
      <c r="K24">
        <f>SUM(K14:K23)</f>
        <v/>
      </c>
      <c r="L24">
        <f>SUM(L14:L23)</f>
        <v/>
      </c>
      <c r="M24">
        <f>SUM(M14:M23)</f>
        <v/>
      </c>
      <c r="N24">
        <f>SUM(N14:N23)</f>
        <v/>
      </c>
    </row>
    <row r="25">
      <c r="A25" t="inlineStr">
        <is>
          <t>Crushed</t>
        </is>
      </c>
      <c r="C25" t="inlineStr">
        <is>
          <t>2003-2004</t>
        </is>
      </c>
      <c r="J25" t="n">
        <v>15000000</v>
      </c>
      <c r="K25" t="n">
        <v>45000000</v>
      </c>
      <c r="M25" t="n">
        <v>132500000</v>
      </c>
      <c r="N25">
        <f>SUM(D25:M25)</f>
        <v/>
      </c>
    </row>
    <row r="26">
      <c r="A26" t="inlineStr">
        <is>
          <t>demonetised</t>
        </is>
      </c>
      <c r="C26" t="n">
        <v>2007</v>
      </c>
      <c r="L26" t="n">
        <v>137000000</v>
      </c>
      <c r="N26">
        <f>SUM(D26:M26)</f>
        <v/>
      </c>
    </row>
    <row r="27">
      <c r="C27" t="n">
        <v>2008</v>
      </c>
      <c r="J27" t="n">
        <v>20000000</v>
      </c>
      <c r="K27" t="n">
        <v>73740000</v>
      </c>
      <c r="N27">
        <f>SUM(D27:M27)</f>
        <v/>
      </c>
    </row>
    <row r="28">
      <c r="C28" t="n">
        <v>2009</v>
      </c>
      <c r="M28" t="n">
        <v>114500000</v>
      </c>
      <c r="N28">
        <f>SUM(D28:M28)</f>
        <v/>
      </c>
    </row>
    <row r="29">
      <c r="C29" t="n">
        <v>2013</v>
      </c>
      <c r="J29" t="n">
        <v>30000000</v>
      </c>
      <c r="N29">
        <f>SUM(D29:M29)</f>
        <v/>
      </c>
    </row>
    <row r="30">
      <c r="C30" t="n">
        <v>2014</v>
      </c>
      <c r="L30" t="n">
        <v>125521460</v>
      </c>
      <c r="M30" t="n">
        <v>109536675</v>
      </c>
      <c r="N30">
        <f>SUM(D30:M30)</f>
        <v/>
      </c>
    </row>
    <row r="31">
      <c r="C31" t="n">
        <v>2015</v>
      </c>
      <c r="K31" t="n">
        <v>45000000</v>
      </c>
      <c r="N31">
        <f>SUM(D31:M31)</f>
        <v/>
      </c>
    </row>
    <row r="32">
      <c r="C32" t="n">
        <v>2019</v>
      </c>
      <c r="J32" t="n">
        <v>2034188.5</v>
      </c>
      <c r="K32" t="n">
        <v>10591209</v>
      </c>
      <c r="N32">
        <f>SUM(D32:M32)</f>
        <v/>
      </c>
    </row>
    <row r="33">
      <c r="A33" t="inlineStr">
        <is>
          <t>TOTAL</t>
        </is>
      </c>
      <c r="D33">
        <f>SUM(D25:D32)</f>
        <v/>
      </c>
      <c r="E33">
        <f>SUM(E25:E32)</f>
        <v/>
      </c>
      <c r="F33">
        <f>SUM(F25:F32)</f>
        <v/>
      </c>
      <c r="G33">
        <f>SUM(G25:G32)</f>
        <v/>
      </c>
      <c r="H33">
        <f>SUM(H25:H32)</f>
        <v/>
      </c>
      <c r="I33">
        <f>SUM(I25:I32)</f>
        <v/>
      </c>
      <c r="J33">
        <f>SUM(J25:J32)</f>
        <v/>
      </c>
      <c r="K33">
        <f>SUM(K25:K32)</f>
        <v/>
      </c>
      <c r="L33">
        <f>SUM(L25:L32)</f>
        <v/>
      </c>
      <c r="M33">
        <f>SUM(M25:M32)</f>
        <v/>
      </c>
      <c r="N33">
        <f>SUM(N25:N32)</f>
        <v/>
      </c>
    </row>
    <row r="34">
      <c r="A34" t="inlineStr">
        <is>
          <t>Net issue</t>
        </is>
      </c>
      <c r="C34" t="inlineStr">
        <is>
          <t>2003-2004</t>
        </is>
      </c>
      <c r="D34">
        <f>+D4-D14-D25</f>
        <v/>
      </c>
      <c r="E34">
        <f>+E4-E14-E25</f>
        <v/>
      </c>
      <c r="F34">
        <f>+F4-F14-F25</f>
        <v/>
      </c>
      <c r="G34">
        <f>+G4-G14-G25</f>
        <v/>
      </c>
      <c r="H34">
        <f>+H4-H14-H25</f>
        <v/>
      </c>
      <c r="J34">
        <f>+J4-J15-J25</f>
        <v/>
      </c>
      <c r="K34">
        <f>+K4-K15-K25</f>
        <v/>
      </c>
      <c r="M34" t="n">
        <v>0</v>
      </c>
      <c r="N34">
        <f>SUM(D34:M34)</f>
        <v/>
      </c>
    </row>
    <row r="35">
      <c r="C35" t="n">
        <v>2007</v>
      </c>
      <c r="I35">
        <f>+I5-I16-I27</f>
        <v/>
      </c>
      <c r="L35">
        <f>+L5-L16-L26</f>
        <v/>
      </c>
      <c r="M35">
        <f>+M5-M16-M27</f>
        <v/>
      </c>
      <c r="N35">
        <f>SUM(D35:M35)</f>
        <v/>
      </c>
    </row>
    <row r="36">
      <c r="C36" t="n">
        <v>2008</v>
      </c>
      <c r="J36">
        <f>+J6-J17-J27</f>
        <v/>
      </c>
      <c r="K36">
        <f>+K6-K17-K27</f>
        <v/>
      </c>
      <c r="N36">
        <f>SUM(D36:M36)</f>
        <v/>
      </c>
    </row>
    <row r="37">
      <c r="C37" t="n">
        <v>2009</v>
      </c>
      <c r="E37">
        <f>+E7-E18-E28</f>
        <v/>
      </c>
      <c r="F37">
        <f>+F7-F18-F28</f>
        <v/>
      </c>
      <c r="G37">
        <f>+G7-G18-G28</f>
        <v/>
      </c>
      <c r="M37">
        <f>+M7-M18-M28</f>
        <v/>
      </c>
      <c r="N37">
        <f>SUM(D37:M37)</f>
        <v/>
      </c>
    </row>
    <row r="38">
      <c r="C38" t="n">
        <v>2011</v>
      </c>
      <c r="H38">
        <f>+H8-H19</f>
        <v/>
      </c>
      <c r="N38">
        <f>SUM(D38:M38)</f>
        <v/>
      </c>
    </row>
    <row r="39">
      <c r="C39" t="n">
        <v>2013</v>
      </c>
      <c r="J39">
        <f>J9-J20-J29</f>
        <v/>
      </c>
      <c r="N39">
        <f>SUM(D39:M39)</f>
        <v/>
      </c>
    </row>
    <row r="40">
      <c r="C40" t="n">
        <v>2014</v>
      </c>
      <c r="L40">
        <f>+L10-L21-L30</f>
        <v/>
      </c>
      <c r="M40">
        <f>M10-M21-M30</f>
        <v/>
      </c>
      <c r="N40">
        <f>SUM(D40:M40)</f>
        <v/>
      </c>
    </row>
    <row r="41">
      <c r="C41" t="n">
        <v>2015</v>
      </c>
      <c r="K41">
        <f>K11-K22-K31</f>
        <v/>
      </c>
      <c r="N41">
        <f>SUM(D41:M41)</f>
        <v/>
      </c>
    </row>
    <row r="42">
      <c r="C42" t="n">
        <v>2019</v>
      </c>
      <c r="J42">
        <f>J12-J23-J32</f>
        <v/>
      </c>
      <c r="K42">
        <f>K12-K23-K32</f>
        <v/>
      </c>
      <c r="N42">
        <f>SUM(D42:M42)</f>
        <v/>
      </c>
    </row>
    <row r="43">
      <c r="A43" t="inlineStr">
        <is>
          <t>TOTAL</t>
        </is>
      </c>
      <c r="D43">
        <f>SUM(D34:D42)</f>
        <v/>
      </c>
      <c r="E43">
        <f>SUM(E34:E42)</f>
        <v/>
      </c>
      <c r="F43">
        <f>SUM(F34:F42)</f>
        <v/>
      </c>
      <c r="G43">
        <f>SUM(G34:G42)</f>
        <v/>
      </c>
      <c r="H43">
        <f>SUM(H34:H42)</f>
        <v/>
      </c>
      <c r="I43">
        <f>SUM(I34:I42)</f>
        <v/>
      </c>
      <c r="J43">
        <f>SUM(J34:J42)</f>
        <v/>
      </c>
      <c r="K43">
        <f>SUM(K34:K42)</f>
        <v/>
      </c>
      <c r="L43">
        <f>SUM(L34:L42)</f>
        <v/>
      </c>
      <c r="M43">
        <f>SUM(M34:M42)</f>
        <v/>
      </c>
      <c r="N43">
        <f>SUM(D43:M43)</f>
        <v/>
      </c>
    </row>
    <row r="44">
      <c r="A44" t="inlineStr">
        <is>
          <t>BNR's Cash in vaults</t>
        </is>
      </c>
      <c r="B44" t="inlineStr">
        <is>
          <t>C&amp;S Unity</t>
        </is>
      </c>
      <c r="C44" t="inlineStr">
        <is>
          <t>fit notes/coins</t>
        </is>
      </c>
      <c r="D44" t="n">
        <v>0</v>
      </c>
      <c r="E44" t="n">
        <v>25</v>
      </c>
      <c r="F44" t="n">
        <v>0</v>
      </c>
      <c r="G44" t="n">
        <v>0</v>
      </c>
      <c r="H44" t="n">
        <v>0</v>
      </c>
      <c r="I44" t="n">
        <v>573</v>
      </c>
      <c r="J44" t="n">
        <v>488991</v>
      </c>
      <c r="K44" t="n">
        <v>822743</v>
      </c>
      <c r="L44" t="n">
        <v>2641728</v>
      </c>
      <c r="M44" t="n">
        <v>4232670</v>
      </c>
      <c r="N44">
        <f>SUM(D44:M44)</f>
        <v/>
      </c>
    </row>
    <row r="45">
      <c r="C45" t="inlineStr">
        <is>
          <t>Unfit notes/coins</t>
        </is>
      </c>
      <c r="D45" t="n">
        <v>0</v>
      </c>
      <c r="E45" t="n">
        <v>23.67</v>
      </c>
      <c r="F45" t="n">
        <v>7099.87</v>
      </c>
      <c r="G45" t="n">
        <v>0</v>
      </c>
      <c r="H45" t="n">
        <v>1449.9</v>
      </c>
      <c r="I45" t="n">
        <v>34596.6</v>
      </c>
      <c r="J45" t="n">
        <v>485657</v>
      </c>
      <c r="K45" t="n">
        <v>672008</v>
      </c>
      <c r="L45" t="n">
        <v>1246000</v>
      </c>
      <c r="M45" t="n">
        <v>2490000</v>
      </c>
      <c r="N45">
        <f>SUM(D45:M45)</f>
        <v/>
      </c>
    </row>
    <row r="46">
      <c r="C46" t="inlineStr">
        <is>
          <t>To be  sorted</t>
        </is>
      </c>
      <c r="D46" t="n">
        <v>0</v>
      </c>
      <c r="E46" t="n">
        <v>50</v>
      </c>
      <c r="F46" t="n">
        <v>50</v>
      </c>
      <c r="G46" t="n">
        <v>160</v>
      </c>
      <c r="H46" t="n">
        <v>400</v>
      </c>
      <c r="I46" t="n">
        <v>800</v>
      </c>
      <c r="J46" t="n">
        <v>505</v>
      </c>
      <c r="K46" t="n">
        <v>132</v>
      </c>
      <c r="L46" t="n">
        <v>1180</v>
      </c>
      <c r="M46" t="n">
        <v>11430</v>
      </c>
      <c r="N46">
        <f>SUM(D46:M46)</f>
        <v/>
      </c>
    </row>
    <row r="47">
      <c r="C47" t="inlineStr">
        <is>
          <t>Untreated deposits</t>
        </is>
      </c>
      <c r="D47" t="n">
        <v>0</v>
      </c>
      <c r="E47" t="n">
        <v>0</v>
      </c>
      <c r="F47" t="n">
        <v>250</v>
      </c>
      <c r="G47" t="n">
        <v>480</v>
      </c>
      <c r="H47" t="n">
        <v>900</v>
      </c>
      <c r="I47" t="n">
        <v>11200</v>
      </c>
      <c r="J47" t="n">
        <v>13079500</v>
      </c>
      <c r="K47" t="n">
        <v>13676000</v>
      </c>
      <c r="L47" t="n">
        <v>5724000</v>
      </c>
      <c r="M47" t="n">
        <v>2165000</v>
      </c>
      <c r="N47">
        <f>SUM(D47:M47)</f>
        <v/>
      </c>
    </row>
    <row r="48">
      <c r="C48" t="inlineStr">
        <is>
          <t>S/total C&amp;S Unity</t>
        </is>
      </c>
      <c r="D48">
        <f>SUM(D44:D47)</f>
        <v/>
      </c>
      <c r="E48">
        <f>SUM(E44:E47)</f>
        <v/>
      </c>
      <c r="F48">
        <f>SUM(F44:F47)</f>
        <v/>
      </c>
      <c r="G48">
        <f>SUM(G44:G47)</f>
        <v/>
      </c>
      <c r="H48">
        <f>SUM(H44:H47)</f>
        <v/>
      </c>
      <c r="I48">
        <f>SUM(I44:I47)</f>
        <v/>
      </c>
      <c r="J48">
        <f>SUM(J44:J47)</f>
        <v/>
      </c>
      <c r="K48">
        <f>SUM(K44:K47)</f>
        <v/>
      </c>
      <c r="L48">
        <f>SUM(L44:L47)</f>
        <v/>
      </c>
      <c r="M48">
        <f>SUM(M44:M47)</f>
        <v/>
      </c>
      <c r="N48">
        <f>N44+N45+N46+N47</f>
        <v/>
      </c>
    </row>
    <row r="49">
      <c r="B49" t="inlineStr">
        <is>
          <t>Main Cash desk</t>
        </is>
      </c>
      <c r="C49" t="inlineStr">
        <is>
          <t>Fit, mixed and untreated</t>
        </is>
      </c>
      <c r="D49" t="n">
        <v>1.574</v>
      </c>
      <c r="E49" t="n">
        <v>3.015</v>
      </c>
      <c r="F49" t="n">
        <v>15.09</v>
      </c>
      <c r="G49" t="n">
        <v>17.18</v>
      </c>
      <c r="H49" t="n">
        <v>59.6</v>
      </c>
      <c r="I49" t="n">
        <v>521.1</v>
      </c>
      <c r="J49" t="n">
        <v>6483.5</v>
      </c>
      <c r="K49" t="n">
        <v>20567</v>
      </c>
      <c r="L49" t="n">
        <v>20588</v>
      </c>
      <c r="M49" t="n">
        <v>238405</v>
      </c>
      <c r="N49">
        <f>SUM(D49:M49)</f>
        <v/>
      </c>
    </row>
    <row r="50">
      <c r="A50" t="inlineStr">
        <is>
          <t xml:space="preserve"> </t>
        </is>
      </c>
      <c r="C50" t="inlineStr">
        <is>
          <t>Unfit notes/coins</t>
        </is>
      </c>
      <c r="D50" t="n">
        <v>0</v>
      </c>
      <c r="E50" t="n">
        <v>0</v>
      </c>
      <c r="F50" t="n">
        <v>0</v>
      </c>
      <c r="G50" t="n">
        <v>0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>
        <f>SUM(D50:M50)</f>
        <v/>
      </c>
    </row>
    <row r="51">
      <c r="C51" t="inlineStr">
        <is>
          <t>S/total Main Cash desk</t>
        </is>
      </c>
      <c r="D51">
        <f>D50+D49</f>
        <v/>
      </c>
      <c r="E51">
        <f>E50+E49</f>
        <v/>
      </c>
      <c r="F51">
        <f>F50+F49</f>
        <v/>
      </c>
      <c r="G51">
        <f>G50+G49</f>
        <v/>
      </c>
      <c r="H51">
        <f>H50+H49</f>
        <v/>
      </c>
      <c r="I51">
        <f>I50+I49</f>
        <v/>
      </c>
      <c r="J51">
        <f>J50+J49</f>
        <v/>
      </c>
      <c r="K51">
        <f>K50+K49</f>
        <v/>
      </c>
      <c r="L51">
        <f>L50+L49</f>
        <v/>
      </c>
      <c r="M51">
        <f>M50+M49</f>
        <v/>
      </c>
      <c r="N51">
        <f>SUM(N49:N50)</f>
        <v/>
      </c>
    </row>
    <row r="52">
      <c r="B52" t="inlineStr">
        <is>
          <t>Branches</t>
        </is>
      </c>
      <c r="C52" t="inlineStr">
        <is>
          <t>Musanze /Fit, mixed&amp; untreated</t>
        </is>
      </c>
      <c r="D52" t="n">
        <v>0.006</v>
      </c>
      <c r="E52" t="n">
        <v>103.36</v>
      </c>
      <c r="F52" t="n">
        <v>667.63</v>
      </c>
      <c r="G52" t="n">
        <v>92.95999999999999</v>
      </c>
      <c r="H52" t="n">
        <v>1496.9</v>
      </c>
      <c r="I52" t="n">
        <v>3255</v>
      </c>
      <c r="J52" t="n">
        <v>62744.5</v>
      </c>
      <c r="K52" t="n">
        <v>87928</v>
      </c>
      <c r="L52" t="n">
        <v>606240</v>
      </c>
      <c r="M52" t="n">
        <v>1599500</v>
      </c>
      <c r="N52">
        <f>SUM(D52:M52)</f>
        <v/>
      </c>
    </row>
    <row r="53">
      <c r="C53" t="inlineStr">
        <is>
          <t>Musanze /Unfit notes/coins</t>
        </is>
      </c>
      <c r="D53" t="n">
        <v>0</v>
      </c>
      <c r="E53" t="n">
        <v>0</v>
      </c>
      <c r="F53" t="n">
        <v>0</v>
      </c>
      <c r="G53" t="n">
        <v>0</v>
      </c>
      <c r="H53" t="n">
        <v>20</v>
      </c>
      <c r="I53" t="n">
        <v>59.7</v>
      </c>
      <c r="J53" t="n">
        <v>13000</v>
      </c>
      <c r="K53" t="n">
        <v>12000</v>
      </c>
      <c r="L53" t="n">
        <v>65000</v>
      </c>
      <c r="M53" t="n">
        <v>382500</v>
      </c>
      <c r="N53">
        <f>SUM(D53:M53)</f>
        <v/>
      </c>
    </row>
    <row r="54">
      <c r="C54" t="inlineStr">
        <is>
          <t>S/total Musanze branch</t>
        </is>
      </c>
      <c r="D54">
        <f>SUM(D52:D53)</f>
        <v/>
      </c>
      <c r="E54">
        <f>SUM(E52:E53)</f>
        <v/>
      </c>
      <c r="F54">
        <f>SUM(F52:F53)</f>
        <v/>
      </c>
      <c r="G54">
        <f>SUM(G52:G53)</f>
        <v/>
      </c>
      <c r="H54">
        <f>SUM(H52:H53)</f>
        <v/>
      </c>
      <c r="I54">
        <f>SUM(I52:I53)</f>
        <v/>
      </c>
      <c r="J54">
        <f>SUM(J52:J53)</f>
        <v/>
      </c>
      <c r="K54">
        <f>SUM(K52:K53)</f>
        <v/>
      </c>
      <c r="L54">
        <f>SUM(L52:L53)</f>
        <v/>
      </c>
      <c r="M54">
        <f>SUM(M52:M53)</f>
        <v/>
      </c>
      <c r="N54">
        <f>SUM(N52:N53)</f>
        <v/>
      </c>
    </row>
    <row r="55">
      <c r="C55" t="inlineStr">
        <is>
          <t>Rubavu /Fit, mixed&amp; untreated</t>
        </is>
      </c>
      <c r="D55" t="n">
        <v>0</v>
      </c>
      <c r="E55" t="n">
        <v>56.775</v>
      </c>
      <c r="F55" t="n">
        <v>75.52</v>
      </c>
      <c r="G55" t="n">
        <v>132.92</v>
      </c>
      <c r="H55" t="n">
        <v>291.9</v>
      </c>
      <c r="I55" t="n">
        <v>6281.5</v>
      </c>
      <c r="J55" t="n">
        <v>117987</v>
      </c>
      <c r="K55" t="n">
        <v>215072</v>
      </c>
      <c r="L55" t="n">
        <v>458072</v>
      </c>
      <c r="M55" t="n">
        <v>1895100</v>
      </c>
      <c r="N55">
        <f>SUM(D55:M55)</f>
        <v/>
      </c>
    </row>
    <row r="56">
      <c r="C56" t="inlineStr">
        <is>
          <t>Rubavu /Unfit notes/coins</t>
        </is>
      </c>
      <c r="D56" t="n">
        <v>0</v>
      </c>
      <c r="E56" t="n">
        <v>0</v>
      </c>
      <c r="F56" t="n">
        <v>0</v>
      </c>
      <c r="G56" t="n">
        <v>0</v>
      </c>
      <c r="H56" t="n">
        <v>50</v>
      </c>
      <c r="I56" t="n">
        <v>0</v>
      </c>
      <c r="J56" t="n">
        <v>5500</v>
      </c>
      <c r="K56" t="n">
        <v>6000</v>
      </c>
      <c r="L56" t="n">
        <v>52000</v>
      </c>
      <c r="M56" t="n">
        <v>110000</v>
      </c>
      <c r="N56">
        <f>SUM(D56:M56)</f>
        <v/>
      </c>
    </row>
    <row r="57">
      <c r="C57" t="inlineStr">
        <is>
          <t>S/total Rubavu branch</t>
        </is>
      </c>
      <c r="D57">
        <f>SUM(D55:D56)</f>
        <v/>
      </c>
      <c r="E57">
        <f>SUM(E55:E56)</f>
        <v/>
      </c>
      <c r="F57">
        <f>SUM(F55:F56)</f>
        <v/>
      </c>
      <c r="G57">
        <f>SUM(G55:G56)</f>
        <v/>
      </c>
      <c r="H57">
        <f>SUM(H55:H56)</f>
        <v/>
      </c>
      <c r="I57">
        <f>SUM(I55:I56)</f>
        <v/>
      </c>
      <c r="J57">
        <f>SUM(J55:J56)</f>
        <v/>
      </c>
      <c r="K57">
        <f>SUM(K55:K56)</f>
        <v/>
      </c>
      <c r="L57">
        <f>SUM(L55:L56)</f>
        <v/>
      </c>
      <c r="M57">
        <f>SUM(M55:M56)</f>
        <v/>
      </c>
      <c r="N57">
        <f>SUM(N55:N56)</f>
        <v/>
      </c>
    </row>
    <row r="58">
      <c r="C58" t="inlineStr">
        <is>
          <t>Huye /Fit, mixed&amp; untreated</t>
        </is>
      </c>
      <c r="D58" t="n">
        <v>0.004</v>
      </c>
      <c r="E58" t="n">
        <v>101.32</v>
      </c>
      <c r="F58" t="n">
        <v>173.3</v>
      </c>
      <c r="G58" t="n">
        <v>412.98</v>
      </c>
      <c r="H58" t="n">
        <v>683.75</v>
      </c>
      <c r="I58" t="n">
        <v>3661.3</v>
      </c>
      <c r="J58" t="n">
        <v>180380.5</v>
      </c>
      <c r="K58" t="n">
        <v>284507</v>
      </c>
      <c r="L58" t="n">
        <v>738010</v>
      </c>
      <c r="M58" t="n">
        <v>2207480</v>
      </c>
      <c r="N58">
        <f>SUM(D58:M58)</f>
        <v/>
      </c>
    </row>
    <row r="59">
      <c r="C59" t="inlineStr">
        <is>
          <t>Huye  /Unfit notes/coins</t>
        </is>
      </c>
      <c r="D59" t="n">
        <v>0</v>
      </c>
      <c r="E59" t="n">
        <v>0</v>
      </c>
      <c r="F59" t="n">
        <v>0</v>
      </c>
      <c r="G59" t="n">
        <v>0</v>
      </c>
      <c r="H59" t="n">
        <v>0</v>
      </c>
      <c r="I59" t="n">
        <v>200</v>
      </c>
      <c r="J59" t="n">
        <v>5500</v>
      </c>
      <c r="K59" t="n">
        <v>2500</v>
      </c>
      <c r="L59" t="n">
        <v>62000</v>
      </c>
      <c r="M59" t="n">
        <v>82500</v>
      </c>
      <c r="N59">
        <f>SUM(D59:M59)</f>
        <v/>
      </c>
    </row>
    <row r="60">
      <c r="C60" t="inlineStr">
        <is>
          <t>S/total Huye branch</t>
        </is>
      </c>
      <c r="D60">
        <f>SUM(D58:D59)</f>
        <v/>
      </c>
      <c r="E60">
        <f>SUM(E58:E59)</f>
        <v/>
      </c>
      <c r="F60">
        <f>SUM(F58:F59)</f>
        <v/>
      </c>
      <c r="G60">
        <f>SUM(G58:G59)</f>
        <v/>
      </c>
      <c r="H60">
        <f>SUM(H58:H59)</f>
        <v/>
      </c>
      <c r="I60">
        <f>SUM(I58:I59)</f>
        <v/>
      </c>
      <c r="J60">
        <f>SUM(J58:J59)</f>
        <v/>
      </c>
      <c r="K60">
        <f>SUM(K58:K59)</f>
        <v/>
      </c>
      <c r="L60">
        <f>SUM(L58:L59)</f>
        <v/>
      </c>
      <c r="M60">
        <f>SUM(M58:M59)</f>
        <v/>
      </c>
      <c r="N60">
        <f>SUM(N58:N59)</f>
        <v/>
      </c>
    </row>
    <row r="61">
      <c r="C61" t="inlineStr">
        <is>
          <t>Rusizi /Fit, mixed&amp; untreated</t>
        </is>
      </c>
      <c r="D61" t="n">
        <v>0</v>
      </c>
      <c r="E61" t="n">
        <v>0.8</v>
      </c>
      <c r="F61" t="n">
        <v>67.39</v>
      </c>
      <c r="G61" t="n">
        <v>112.06</v>
      </c>
      <c r="H61" t="n">
        <v>3053.4</v>
      </c>
      <c r="I61" t="n">
        <v>3916.8</v>
      </c>
      <c r="J61" t="n">
        <v>115794</v>
      </c>
      <c r="K61" t="n">
        <v>382433</v>
      </c>
      <c r="L61" t="n">
        <v>924018</v>
      </c>
      <c r="M61" t="n">
        <v>1372650</v>
      </c>
      <c r="N61">
        <f>SUM(D61:M61)</f>
        <v/>
      </c>
    </row>
    <row r="62">
      <c r="C62" t="inlineStr">
        <is>
          <t>Rusizi /Unfit notes/coins</t>
        </is>
      </c>
      <c r="D62" t="n">
        <v>0</v>
      </c>
      <c r="E62" t="n">
        <v>0</v>
      </c>
      <c r="F62" t="n">
        <v>0</v>
      </c>
      <c r="G62" t="n">
        <v>0</v>
      </c>
      <c r="H62" t="n">
        <v>0</v>
      </c>
      <c r="I62" t="n">
        <v>0</v>
      </c>
      <c r="J62" t="n">
        <v>0</v>
      </c>
      <c r="K62" t="n">
        <v>2000</v>
      </c>
      <c r="L62" t="n">
        <v>10000</v>
      </c>
      <c r="M62" t="n">
        <v>15000</v>
      </c>
      <c r="N62">
        <f>SUM(D62:M62)</f>
        <v/>
      </c>
    </row>
    <row r="63">
      <c r="C63" t="inlineStr">
        <is>
          <t>S/total Rusizi branch</t>
        </is>
      </c>
      <c r="D63">
        <f>SUM(D61:D62)</f>
        <v/>
      </c>
      <c r="E63">
        <f>SUM(E61:E62)</f>
        <v/>
      </c>
      <c r="F63">
        <f>SUM(F61:F62)</f>
        <v/>
      </c>
      <c r="G63">
        <f>SUM(G61:G62)</f>
        <v/>
      </c>
      <c r="H63">
        <f>SUM(H61:H62)</f>
        <v/>
      </c>
      <c r="I63">
        <f>SUM(I61:I62)</f>
        <v/>
      </c>
      <c r="J63">
        <f>SUM(J61:J62)</f>
        <v/>
      </c>
      <c r="K63">
        <f>SUM(K61:K62)</f>
        <v/>
      </c>
      <c r="L63">
        <f>SUM(L61:L62)</f>
        <v/>
      </c>
      <c r="M63">
        <f>SUM(M61:M62)</f>
        <v/>
      </c>
      <c r="N63">
        <f>SUM(N61:N62)</f>
        <v/>
      </c>
    </row>
    <row r="64">
      <c r="C64" t="inlineStr">
        <is>
          <t>Rwamagana /Fit,mixed&amp; untreated</t>
        </is>
      </c>
      <c r="D64" t="n">
        <v>0.026</v>
      </c>
      <c r="E64" t="n">
        <v>102.09</v>
      </c>
      <c r="F64" t="n">
        <v>446.81</v>
      </c>
      <c r="G64" t="n">
        <v>563.66</v>
      </c>
      <c r="H64" t="n">
        <v>2719.6</v>
      </c>
      <c r="I64" t="n">
        <v>2232.2</v>
      </c>
      <c r="J64" t="n">
        <v>116147</v>
      </c>
      <c r="K64" t="n">
        <v>270690</v>
      </c>
      <c r="L64" t="n">
        <v>1989460</v>
      </c>
      <c r="M64" t="n">
        <v>3251935</v>
      </c>
      <c r="N64">
        <f>SUM(D64:M64)</f>
        <v/>
      </c>
    </row>
    <row r="65">
      <c r="C65" t="inlineStr">
        <is>
          <t>Rwamag. /Unfit notes/coins</t>
        </is>
      </c>
      <c r="D65" t="n">
        <v>0</v>
      </c>
      <c r="E65" t="n">
        <v>0</v>
      </c>
      <c r="F65" t="n">
        <v>0</v>
      </c>
      <c r="G65" t="n">
        <v>0</v>
      </c>
      <c r="H65" t="n">
        <v>0</v>
      </c>
      <c r="I65" t="n">
        <v>0</v>
      </c>
      <c r="J65" t="n">
        <v>1500</v>
      </c>
      <c r="K65" t="n">
        <v>4000</v>
      </c>
      <c r="L65" t="n">
        <v>105000</v>
      </c>
      <c r="M65" t="n">
        <v>432500</v>
      </c>
      <c r="N65">
        <f>SUM(D65:M65)</f>
        <v/>
      </c>
    </row>
    <row r="66">
      <c r="C66" t="inlineStr">
        <is>
          <t>S/total Rwamag. branch</t>
        </is>
      </c>
      <c r="D66">
        <f>SUM(D64:D65)</f>
        <v/>
      </c>
      <c r="E66">
        <f>SUM(E64:E65)</f>
        <v/>
      </c>
      <c r="F66">
        <f>SUM(F64:F65)</f>
        <v/>
      </c>
      <c r="G66">
        <f>SUM(G64:G65)</f>
        <v/>
      </c>
      <c r="H66">
        <f>SUM(H64:H65)</f>
        <v/>
      </c>
      <c r="I66">
        <f>SUM(I64:I65)</f>
        <v/>
      </c>
      <c r="J66">
        <f>SUM(J64:J65)</f>
        <v/>
      </c>
      <c r="K66">
        <f>SUM(K64:K65)</f>
        <v/>
      </c>
      <c r="L66">
        <f>SUM(L64:L65)</f>
        <v/>
      </c>
      <c r="M66">
        <f>SUM(M64:M65)</f>
        <v/>
      </c>
      <c r="N66">
        <f>SUM(N64:N65)</f>
        <v/>
      </c>
    </row>
    <row r="67">
      <c r="C67" t="inlineStr">
        <is>
          <t>S/total Branches</t>
        </is>
      </c>
      <c r="D67">
        <f>+D54+D57+D60+D63+D66</f>
        <v/>
      </c>
      <c r="E67">
        <f>+E54+E57+E60+E63+E66</f>
        <v/>
      </c>
      <c r="F67">
        <f>+F54+F57+F60+F63+F66</f>
        <v/>
      </c>
      <c r="G67">
        <f>+G54+G57+G60+G63+G66</f>
        <v/>
      </c>
      <c r="H67">
        <f>+H54+H57+H60+H63+H66</f>
        <v/>
      </c>
      <c r="I67">
        <f>+I54+I57+I60+I63+I66</f>
        <v/>
      </c>
      <c r="J67">
        <f>+J54+J57+J60+J63+J66</f>
        <v/>
      </c>
      <c r="K67">
        <f>+K54+K57+K60+K63+K66</f>
        <v/>
      </c>
      <c r="L67">
        <f>+L54+L57+L60+L63+L66</f>
        <v/>
      </c>
      <c r="M67">
        <f>+M54+M57+M60+M63+M66</f>
        <v/>
      </c>
      <c r="N67">
        <f>SUM(N54+N57+N60+N63+N66)</f>
        <v/>
      </c>
    </row>
    <row r="68">
      <c r="A68" t="inlineStr">
        <is>
          <t>TOTAL BNR's Cash in vaults</t>
        </is>
      </c>
      <c r="D68">
        <f>+D48+D51+D67</f>
        <v/>
      </c>
      <c r="E68">
        <f>+E48+E51+E67</f>
        <v/>
      </c>
      <c r="F68">
        <f>+F48+F51+F67</f>
        <v/>
      </c>
      <c r="G68">
        <f>+G48+G51+G67</f>
        <v/>
      </c>
      <c r="H68">
        <f>+H48+H51+H67</f>
        <v/>
      </c>
      <c r="I68">
        <f>+I48+I51+I67</f>
        <v/>
      </c>
      <c r="J68">
        <f>+J48+J51+J67</f>
        <v/>
      </c>
      <c r="K68">
        <f>+K48+K51+K67</f>
        <v/>
      </c>
      <c r="L68">
        <f>+L48+L51+L67</f>
        <v/>
      </c>
      <c r="M68">
        <f>+M48+M51+M67</f>
        <v/>
      </c>
      <c r="N68">
        <f>+N48+N51+N67</f>
        <v/>
      </c>
    </row>
    <row r="69">
      <c r="A69" t="inlineStr">
        <is>
          <t>CURRENCY IN CIRCULATION BY DENOMINATION (in face value)</t>
        </is>
      </c>
      <c r="D69">
        <f>+D43-D68</f>
        <v/>
      </c>
      <c r="E69">
        <f>+E43-E68</f>
        <v/>
      </c>
      <c r="F69">
        <f>+F43-F68</f>
        <v/>
      </c>
      <c r="G69">
        <f>+G43-G68</f>
        <v/>
      </c>
      <c r="H69">
        <f>+H43-H68</f>
        <v/>
      </c>
      <c r="I69">
        <f>+I43-I68</f>
        <v/>
      </c>
      <c r="J69">
        <f>+J43-J68</f>
        <v/>
      </c>
      <c r="K69">
        <f>+K43-K68</f>
        <v/>
      </c>
      <c r="L69">
        <f>+L43-L68</f>
        <v/>
      </c>
      <c r="M69">
        <f>+M43-M68</f>
        <v/>
      </c>
      <c r="N69">
        <f>+N43-N68</f>
        <v/>
      </c>
    </row>
    <row r="70">
      <c r="A70" t="inlineStr">
        <is>
          <t>CURRENCY IN CIRCULATION BY DENOMINATION (in pieces)</t>
        </is>
      </c>
      <c r="D70">
        <f>+D69/D2*1000</f>
        <v/>
      </c>
      <c r="E70">
        <f>+E69/E2*1000</f>
        <v/>
      </c>
      <c r="F70">
        <f>+F69/F2*1000</f>
        <v/>
      </c>
      <c r="G70">
        <f>+G69/G2*1000</f>
        <v/>
      </c>
      <c r="H70">
        <f>+H69/H2*1000</f>
        <v/>
      </c>
      <c r="I70">
        <f>+I69/I2*1000</f>
        <v/>
      </c>
      <c r="J70">
        <f>+J69/J2*1000</f>
        <v/>
      </c>
      <c r="K70">
        <f>+K69/K2*1000</f>
        <v/>
      </c>
      <c r="L70">
        <f>+L69/L2*1000</f>
        <v/>
      </c>
      <c r="M70">
        <f>+M69/M2*1000</f>
        <v/>
      </c>
    </row>
    <row r="71">
      <c r="C71" t="inlineStr">
        <is>
          <t>Denomination's share in %</t>
        </is>
      </c>
      <c r="D71">
        <f>+D69/N76%</f>
        <v/>
      </c>
      <c r="E71">
        <f>+E69/N76%</f>
        <v/>
      </c>
      <c r="F71">
        <f>+F69/N76%</f>
        <v/>
      </c>
      <c r="G71">
        <f>+G69/N76%</f>
        <v/>
      </c>
      <c r="H71">
        <f>+H69/N76%</f>
        <v/>
      </c>
      <c r="I71">
        <f>+I69/N76%</f>
        <v/>
      </c>
      <c r="J71">
        <f>+J69/N76%</f>
        <v/>
      </c>
      <c r="K71">
        <f>+K69/N76%</f>
        <v/>
      </c>
      <c r="L71">
        <f>+L69/N76%</f>
        <v/>
      </c>
      <c r="M71">
        <f>+M69/N76%</f>
        <v/>
      </c>
      <c r="N71">
        <f>+D71+E71+F71+G71+H71+I71+J71+K71+L71+M71</f>
        <v/>
      </c>
    </row>
    <row r="72">
      <c r="A72" t="inlineStr">
        <is>
          <t>Net Issue on 24/08/2021</t>
        </is>
      </c>
      <c r="B72">
        <f>+N74</f>
        <v/>
      </c>
    </row>
    <row r="73">
      <c r="A73" t="inlineStr">
        <is>
          <t xml:space="preserve">Net Issue (previous day): </t>
        </is>
      </c>
      <c r="B73" t="n">
        <v>360978114.5</v>
      </c>
      <c r="H73" t="inlineStr">
        <is>
          <t xml:space="preserve"> </t>
        </is>
      </c>
      <c r="J73" t="inlineStr">
        <is>
          <t xml:space="preserve"> </t>
        </is>
      </c>
      <c r="M73" t="inlineStr">
        <is>
          <t xml:space="preserve"> </t>
        </is>
      </c>
    </row>
    <row r="74">
      <c r="A74" t="inlineStr">
        <is>
          <t>Net Issue variation</t>
        </is>
      </c>
      <c r="B74">
        <f>SUM(N43-B73)</f>
        <v/>
      </c>
      <c r="J74" t="inlineStr">
        <is>
          <t>Total net issue</t>
        </is>
      </c>
      <c r="M74" t="inlineStr">
        <is>
          <t xml:space="preserve"> </t>
        </is>
      </c>
      <c r="N74">
        <f>+N43</f>
        <v/>
      </c>
    </row>
    <row r="75">
      <c r="E75" t="inlineStr">
        <is>
          <t>Currency and Banking Operations dpt</t>
        </is>
      </c>
      <c r="H75" t="inlineStr">
        <is>
          <t xml:space="preserve"> </t>
        </is>
      </c>
      <c r="J75" t="inlineStr">
        <is>
          <t>Total BNR's Cash in vaults to be deducted</t>
        </is>
      </c>
      <c r="N75">
        <f>N68</f>
        <v/>
      </c>
    </row>
    <row r="76">
      <c r="J76" t="inlineStr">
        <is>
          <t>Total Currency in Circulation:</t>
        </is>
      </c>
      <c r="N76">
        <f>+N74-N75</f>
        <v/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2021-08-31T10:03:24Z</dcterms:created>
  <dcterms:modified xsi:type="dcterms:W3CDTF">2021-08-31T10:03:24Z</dcterms:modified>
</cp:coreProperties>
</file>