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ihi_n\Desktop\ACT2035\"/>
    </mc:Choice>
  </mc:AlternateContent>
  <bookViews>
    <workbookView xWindow="0" yWindow="0" windowWidth="28800" windowHeight="12300" activeTab="7"/>
  </bookViews>
  <sheets>
    <sheet name="departement" sheetId="3" r:id="rId1"/>
    <sheet name="employee" sheetId="1" r:id="rId2"/>
    <sheet name="vlookup" sheetId="4" r:id="rId3"/>
    <sheet name="approximat" sheetId="6" r:id="rId4"/>
    <sheet name="sumprod" sheetId="7" r:id="rId5"/>
    <sheet name="Feuil8" sheetId="8" r:id="rId6"/>
    <sheet name="valeur_cib;e" sheetId="9" r:id="rId7"/>
    <sheet name="table_donnees" sheetId="10" r:id="rId8"/>
  </sheets>
  <definedNames>
    <definedName name="_xlnm._FilterDatabase" localSheetId="2" hidden="1">vlookup!$A$1:$N$108</definedName>
    <definedName name="departments" localSheetId="0">departement!$B$1:$D$28</definedName>
    <definedName name="employees" localSheetId="3">approximat!$A$1:$K$108</definedName>
    <definedName name="employees" localSheetId="1">employee!$A$1:$K$108</definedName>
    <definedName name="employees" localSheetId="2">vlookup!$A$1:$K$108</definedName>
  </definedNames>
  <calcPr calcId="162913"/>
  <pivotCaches>
    <pivotCache cacheId="3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0" l="1"/>
  <c r="I11" i="10" s="1"/>
  <c r="I12" i="10" s="1"/>
  <c r="I13" i="10" s="1"/>
  <c r="I14" i="10" s="1"/>
  <c r="I15" i="10" s="1"/>
  <c r="K8" i="10"/>
  <c r="L8" i="10" s="1"/>
  <c r="M8" i="10" s="1"/>
  <c r="N8" i="10" s="1"/>
  <c r="O8" i="10" s="1"/>
  <c r="E14" i="10"/>
  <c r="E10" i="10"/>
  <c r="E11" i="10"/>
  <c r="E12" i="10"/>
  <c r="E13" i="10" s="1"/>
  <c r="E9" i="10"/>
  <c r="J3" i="10"/>
  <c r="K3" i="10" s="1"/>
  <c r="L3" i="10" s="1"/>
  <c r="M3" i="10" s="1"/>
  <c r="I3" i="10"/>
  <c r="B7" i="10"/>
  <c r="G4" i="10" s="1"/>
  <c r="O6" i="9"/>
  <c r="K6" i="9"/>
  <c r="F6" i="9"/>
  <c r="B6" i="9"/>
  <c r="B2" i="8"/>
  <c r="N3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2" i="7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2" i="6"/>
  <c r="N2" i="4"/>
  <c r="M2" i="4"/>
  <c r="M3" i="4"/>
  <c r="M4" i="4"/>
  <c r="M5" i="4"/>
  <c r="M6" i="4"/>
  <c r="M7" i="4"/>
  <c r="M8" i="4"/>
  <c r="M9" i="4"/>
  <c r="N9" i="4" s="1"/>
  <c r="M10" i="4"/>
  <c r="N10" i="4" s="1"/>
  <c r="M11" i="4"/>
  <c r="N11" i="4" s="1"/>
  <c r="M12" i="4"/>
  <c r="M13" i="4"/>
  <c r="M14" i="4"/>
  <c r="M15" i="4"/>
  <c r="M16" i="4"/>
  <c r="M17" i="4"/>
  <c r="M18" i="4"/>
  <c r="N18" i="4" s="1"/>
  <c r="M19" i="4"/>
  <c r="M20" i="4"/>
  <c r="M21" i="4"/>
  <c r="M22" i="4"/>
  <c r="M23" i="4"/>
  <c r="M24" i="4"/>
  <c r="M25" i="4"/>
  <c r="N25" i="4" s="1"/>
  <c r="M26" i="4"/>
  <c r="N26" i="4" s="1"/>
  <c r="M27" i="4"/>
  <c r="N27" i="4" s="1"/>
  <c r="M28" i="4"/>
  <c r="M29" i="4"/>
  <c r="M30" i="4"/>
  <c r="M31" i="4"/>
  <c r="M32" i="4"/>
  <c r="M33" i="4"/>
  <c r="M34" i="4"/>
  <c r="N34" i="4" s="1"/>
  <c r="M35" i="4"/>
  <c r="M36" i="4"/>
  <c r="M37" i="4"/>
  <c r="M38" i="4"/>
  <c r="M39" i="4"/>
  <c r="M40" i="4"/>
  <c r="M41" i="4"/>
  <c r="N41" i="4" s="1"/>
  <c r="M42" i="4"/>
  <c r="N42" i="4" s="1"/>
  <c r="M43" i="4"/>
  <c r="N43" i="4" s="1"/>
  <c r="M44" i="4"/>
  <c r="M45" i="4"/>
  <c r="M46" i="4"/>
  <c r="M47" i="4"/>
  <c r="M48" i="4"/>
  <c r="M49" i="4"/>
  <c r="M50" i="4"/>
  <c r="N50" i="4" s="1"/>
  <c r="M51" i="4"/>
  <c r="M52" i="4"/>
  <c r="M53" i="4"/>
  <c r="M54" i="4"/>
  <c r="M55" i="4"/>
  <c r="M56" i="4"/>
  <c r="M57" i="4"/>
  <c r="N57" i="4" s="1"/>
  <c r="M58" i="4"/>
  <c r="N58" i="4" s="1"/>
  <c r="M59" i="4"/>
  <c r="N59" i="4" s="1"/>
  <c r="M60" i="4"/>
  <c r="M61" i="4"/>
  <c r="M62" i="4"/>
  <c r="M63" i="4"/>
  <c r="M64" i="4"/>
  <c r="M65" i="4"/>
  <c r="M66" i="4"/>
  <c r="N66" i="4" s="1"/>
  <c r="M67" i="4"/>
  <c r="M68" i="4"/>
  <c r="M69" i="4"/>
  <c r="M70" i="4"/>
  <c r="M71" i="4"/>
  <c r="M72" i="4"/>
  <c r="M73" i="4"/>
  <c r="N73" i="4" s="1"/>
  <c r="M74" i="4"/>
  <c r="N74" i="4" s="1"/>
  <c r="M75" i="4"/>
  <c r="N75" i="4" s="1"/>
  <c r="M76" i="4"/>
  <c r="M77" i="4"/>
  <c r="M78" i="4"/>
  <c r="M79" i="4"/>
  <c r="M80" i="4"/>
  <c r="M81" i="4"/>
  <c r="M82" i="4"/>
  <c r="N82" i="4" s="1"/>
  <c r="M83" i="4"/>
  <c r="M84" i="4"/>
  <c r="M85" i="4"/>
  <c r="M86" i="4"/>
  <c r="M87" i="4"/>
  <c r="M88" i="4"/>
  <c r="M89" i="4"/>
  <c r="N89" i="4" s="1"/>
  <c r="M90" i="4"/>
  <c r="N90" i="4" s="1"/>
  <c r="M91" i="4"/>
  <c r="N91" i="4" s="1"/>
  <c r="M92" i="4"/>
  <c r="M93" i="4"/>
  <c r="M94" i="4"/>
  <c r="M95" i="4"/>
  <c r="M96" i="4"/>
  <c r="M97" i="4"/>
  <c r="M98" i="4"/>
  <c r="N98" i="4" s="1"/>
  <c r="M99" i="4"/>
  <c r="M100" i="4"/>
  <c r="M101" i="4"/>
  <c r="M102" i="4"/>
  <c r="M103" i="4"/>
  <c r="M104" i="4"/>
  <c r="M105" i="4"/>
  <c r="N105" i="4" s="1"/>
  <c r="M106" i="4"/>
  <c r="N106" i="4" s="1"/>
  <c r="M107" i="4"/>
  <c r="N107" i="4" s="1"/>
  <c r="M108" i="4"/>
  <c r="L3" i="4"/>
  <c r="L4" i="4"/>
  <c r="L5" i="4"/>
  <c r="L6" i="4"/>
  <c r="L7" i="4"/>
  <c r="N7" i="4" s="1"/>
  <c r="L8" i="4"/>
  <c r="L9" i="4"/>
  <c r="L10" i="4"/>
  <c r="L11" i="4"/>
  <c r="L12" i="4"/>
  <c r="L13" i="4"/>
  <c r="L14" i="4"/>
  <c r="L15" i="4"/>
  <c r="N15" i="4" s="1"/>
  <c r="L16" i="4"/>
  <c r="N16" i="4" s="1"/>
  <c r="L17" i="4"/>
  <c r="L18" i="4"/>
  <c r="L19" i="4"/>
  <c r="L20" i="4"/>
  <c r="L21" i="4"/>
  <c r="L22" i="4"/>
  <c r="L23" i="4"/>
  <c r="N23" i="4" s="1"/>
  <c r="L24" i="4"/>
  <c r="L25" i="4"/>
  <c r="L26" i="4"/>
  <c r="L27" i="4"/>
  <c r="L28" i="4"/>
  <c r="L29" i="4"/>
  <c r="L30" i="4"/>
  <c r="L31" i="4"/>
  <c r="N31" i="4" s="1"/>
  <c r="L32" i="4"/>
  <c r="N32" i="4" s="1"/>
  <c r="L33" i="4"/>
  <c r="L34" i="4"/>
  <c r="L35" i="4"/>
  <c r="L36" i="4"/>
  <c r="L37" i="4"/>
  <c r="L38" i="4"/>
  <c r="L39" i="4"/>
  <c r="N39" i="4" s="1"/>
  <c r="L40" i="4"/>
  <c r="L41" i="4"/>
  <c r="L42" i="4"/>
  <c r="L43" i="4"/>
  <c r="L44" i="4"/>
  <c r="L45" i="4"/>
  <c r="L46" i="4"/>
  <c r="L47" i="4"/>
  <c r="L48" i="4"/>
  <c r="N48" i="4" s="1"/>
  <c r="L49" i="4"/>
  <c r="L50" i="4"/>
  <c r="L51" i="4"/>
  <c r="L52" i="4"/>
  <c r="L53" i="4"/>
  <c r="L54" i="4"/>
  <c r="L55" i="4"/>
  <c r="N55" i="4" s="1"/>
  <c r="L56" i="4"/>
  <c r="L57" i="4"/>
  <c r="L58" i="4"/>
  <c r="L59" i="4"/>
  <c r="L60" i="4"/>
  <c r="L61" i="4"/>
  <c r="L62" i="4"/>
  <c r="L63" i="4"/>
  <c r="L64" i="4"/>
  <c r="N64" i="4" s="1"/>
  <c r="L65" i="4"/>
  <c r="L66" i="4"/>
  <c r="L67" i="4"/>
  <c r="L68" i="4"/>
  <c r="L69" i="4"/>
  <c r="L70" i="4"/>
  <c r="L71" i="4"/>
  <c r="N71" i="4" s="1"/>
  <c r="L72" i="4"/>
  <c r="L73" i="4"/>
  <c r="L74" i="4"/>
  <c r="L75" i="4"/>
  <c r="L76" i="4"/>
  <c r="L77" i="4"/>
  <c r="L78" i="4"/>
  <c r="L79" i="4"/>
  <c r="L80" i="4"/>
  <c r="N80" i="4" s="1"/>
  <c r="L81" i="4"/>
  <c r="L82" i="4"/>
  <c r="L83" i="4"/>
  <c r="L84" i="4"/>
  <c r="L85" i="4"/>
  <c r="L86" i="4"/>
  <c r="L87" i="4"/>
  <c r="N87" i="4" s="1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N103" i="4" s="1"/>
  <c r="L104" i="4"/>
  <c r="L105" i="4"/>
  <c r="L106" i="4"/>
  <c r="L107" i="4"/>
  <c r="L108" i="4"/>
  <c r="L2" i="4"/>
  <c r="I8" i="10" l="1"/>
  <c r="F7" i="10"/>
  <c r="N102" i="4"/>
  <c r="N86" i="4"/>
  <c r="N70" i="4"/>
  <c r="N54" i="4"/>
  <c r="N38" i="4"/>
  <c r="N22" i="4"/>
  <c r="N6" i="4"/>
  <c r="N101" i="4"/>
  <c r="N85" i="4"/>
  <c r="N69" i="4"/>
  <c r="N53" i="4"/>
  <c r="N37" i="4"/>
  <c r="N21" i="4"/>
  <c r="N5" i="4"/>
  <c r="N100" i="4"/>
  <c r="N84" i="4"/>
  <c r="N68" i="4"/>
  <c r="N52" i="4"/>
  <c r="N36" i="4"/>
  <c r="N20" i="4"/>
  <c r="N4" i="4"/>
  <c r="N99" i="4"/>
  <c r="N83" i="4"/>
  <c r="N67" i="4"/>
  <c r="N51" i="4"/>
  <c r="N35" i="4"/>
  <c r="N19" i="4"/>
  <c r="N3" i="4"/>
  <c r="N104" i="4"/>
  <c r="N88" i="4"/>
  <c r="N72" i="4"/>
  <c r="N56" i="4"/>
  <c r="N40" i="4"/>
  <c r="N24" i="4"/>
  <c r="N8" i="4"/>
  <c r="N97" i="4"/>
  <c r="N81" i="4"/>
  <c r="N65" i="4"/>
  <c r="N49" i="4"/>
  <c r="N33" i="4"/>
  <c r="N17" i="4"/>
  <c r="N96" i="4"/>
  <c r="N95" i="4"/>
  <c r="N79" i="4"/>
  <c r="N63" i="4"/>
  <c r="N47" i="4"/>
  <c r="N94" i="4"/>
  <c r="N78" i="4"/>
  <c r="N62" i="4"/>
  <c r="N46" i="4"/>
  <c r="N30" i="4"/>
  <c r="N14" i="4"/>
  <c r="N93" i="4"/>
  <c r="N77" i="4"/>
  <c r="N61" i="4"/>
  <c r="N45" i="4"/>
  <c r="N29" i="4"/>
  <c r="N13" i="4"/>
  <c r="N108" i="4"/>
  <c r="N92" i="4"/>
  <c r="N76" i="4"/>
  <c r="N60" i="4"/>
  <c r="N44" i="4"/>
  <c r="N28" i="4"/>
  <c r="N12" i="4"/>
</calcChain>
</file>

<file path=xl/connections.xml><?xml version="1.0" encoding="utf-8"?>
<connections xmlns="http://schemas.openxmlformats.org/spreadsheetml/2006/main">
  <connection id="1" name="departments" type="6" refreshedVersion="6" background="1" saveData="1">
    <textPr codePage="65001" sourceFile="C:\Users\meraihi_n\Downloads\Archive\departments.csv" decimal="," thousands=" " comma="1">
      <textFields count="4">
        <textField/>
        <textField/>
        <textField/>
        <textField/>
      </textFields>
    </textPr>
  </connection>
  <connection id="2" name="employees" type="6" refreshedVersion="6" background="1" saveData="1">
    <textPr codePage="65001" sourceFile="C:\Users\meraihi_n\Downloads\Archive\employees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mployees1" type="6" refreshedVersion="6" background="1" saveData="1">
    <textPr codePage="65001" sourceFile="C:\Users\meraihi_n\Downloads\Archive\employees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mployees2" type="6" refreshedVersion="6" background="1" saveData="1">
    <textPr codePage="65001" sourceFile="C:\Users\meraihi_n\Downloads\Archive\employees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<sst xmlns="http://schemas.openxmlformats.org/spreadsheetml/2006/main" count="1891" uniqueCount="500">
  <si>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</si>
  <si>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</si>
  <si>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</si>
  <si>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</si>
  <si>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</si>
  <si>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</si>
  <si>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</si>
  <si>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</si>
  <si>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</si>
  <si>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</si>
  <si>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</si>
  <si>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</si>
  <si>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</si>
  <si>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</si>
  <si>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</si>
  <si>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</si>
  <si>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</si>
  <si>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</si>
  <si>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</si>
  <si>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</si>
  <si>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</si>
  <si>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</si>
  <si>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</si>
  <si>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</si>
  <si>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</si>
  <si>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</si>
  <si>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</si>
  <si>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</si>
  <si>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</si>
  <si>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</si>
  <si>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</si>
  <si>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</si>
  <si>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</si>
  <si>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</si>
  <si>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</si>
  <si>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</si>
  <si>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</si>
  <si>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</si>
  <si>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</si>
  <si>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</si>
  <si>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</si>
  <si>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</si>
  <si>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</si>
  <si>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</si>
  <si>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</si>
  <si>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</si>
  <si>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</si>
  <si>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</si>
  <si>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</si>
  <si>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</si>
  <si>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</si>
  <si>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</si>
  <si>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</si>
  <si>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</si>
  <si>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</si>
  <si>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</si>
  <si>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</si>
  <si>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</si>
  <si>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</si>
  <si>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</si>
  <si>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</si>
  <si>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</si>
  <si>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</si>
  <si>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</si>
  <si>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</si>
  <si>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</si>
  <si>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</si>
  <si>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</si>
  <si>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</si>
  <si>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</si>
  <si>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</si>
  <si>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</si>
  <si>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</si>
  <si>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</si>
  <si>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</si>
  <si>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</si>
  <si>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</si>
  <si>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</si>
  <si>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</si>
  <si>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</si>
  <si>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</si>
  <si>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</si>
  <si>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</si>
  <si>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</si>
  <si>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</si>
  <si>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</si>
  <si>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</si>
  <si>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</si>
  <si>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</si>
  <si>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</si>
  <si>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</si>
  <si>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</si>
  <si>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</si>
  <si>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</si>
  <si>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</si>
  <si>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</si>
  <si>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</si>
  <si>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</si>
  <si>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</si>
  <si>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</si>
  <si>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</si>
  <si>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</si>
  <si>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</si>
  <si>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</si>
  <si>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</si>
  <si>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</si>
  <si>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</si>
  <si>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</si>
  <si>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</si>
  <si>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</si>
  <si>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</si>
  <si>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</si>
  <si>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</si>
  <si>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</si>
  <si>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</si>
  <si>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</si>
  <si>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</si>
  <si>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</si>
  <si>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</si>
  <si>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</si>
  <si>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</si>
  <si>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</si>
  <si>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</si>
  <si>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</si>
  <si>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</si>
  <si>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</si>
  <si>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</si>
  <si>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</si>
  <si>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</si>
  <si>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</si>
  <si>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</si>
  <si>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</si>
  <si>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</si>
  <si>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</si>
  <si>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</si>
  <si>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</si>
  <si>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</si>
  <si>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</si>
  <si>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</si>
  <si>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</si>
  <si>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</si>
  <si>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</si>
  <si>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</si>
  <si>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</si>
  <si>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</si>
  <si>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</si>
  <si>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</si>
  <si>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</si>
  <si>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</si>
  <si>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</si>
  <si>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</si>
  <si>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</si>
  <si>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</si>
  <si>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</si>
  <si>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</si>
  <si>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</si>
  <si>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</si>
  <si>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</si>
  <si>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</si>
  <si>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</si>
  <si>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</si>
  <si>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</si>
  <si>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</si>
  <si>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</si>
  <si>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</si>
  <si>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</si>
  <si>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</si>
  <si>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</si>
  <si>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</si>
  <si>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</si>
  <si>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</si>
  <si>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</si>
  <si>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</si>
  <si>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</si>
  <si>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</si>
  <si>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</si>
  <si>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</si>
  <si>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</si>
  <si>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</si>
  <si>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</si>
  <si>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</si>
  <si>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</si>
  <si>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</si>
  <si>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</si>
  <si>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</si>
  <si>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</si>
  <si>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</si>
  <si>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</si>
  <si>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</si>
  <si>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</si>
  <si>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</si>
  <si>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</si>
  <si>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</si>
  <si>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</si>
  <si>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</si>
  <si>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</si>
  <si>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</si>
  <si>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</si>
  <si>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</si>
  <si>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</si>
  <si>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0.4</t>
  </si>
  <si>
    <t>Partners</t>
  </si>
  <si>
    <t>KPARTNER</t>
  </si>
  <si>
    <t>011.44.1344.467268</t>
  </si>
  <si>
    <t>0.3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</si>
  <si>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</si>
  <si>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</si>
  <si>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</si>
  <si>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</si>
  <si>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</si>
  <si>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</si>
  <si>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</si>
  <si>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</si>
  <si>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</si>
  <si>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</si>
  <si>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</si>
  <si>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</si>
  <si>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0.2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</si>
  <si>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</si>
  <si>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</si>
  <si>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</si>
  <si>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</si>
  <si>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</si>
  <si>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</si>
  <si>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</si>
  <si>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0.25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</si>
  <si>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</si>
  <si>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</si>
  <si>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</si>
  <si>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</si>
  <si>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</si>
  <si>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</si>
  <si>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</si>
  <si>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</si>
  <si>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</si>
  <si>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</si>
  <si>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</si>
  <si>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</si>
  <si>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</si>
  <si>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</si>
  <si>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0.15</t>
  </si>
  <si>
    <t>Janette</t>
  </si>
  <si>
    <t>JKING</t>
  </si>
  <si>
    <t>011.44.1345.429268</t>
  </si>
  <si>
    <t>0.35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</si>
  <si>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</si>
  <si>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</si>
  <si>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</si>
  <si>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</si>
  <si>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</si>
  <si>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</si>
  <si>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</si>
  <si>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</si>
  <si>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</si>
  <si>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</si>
  <si>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</si>
  <si>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</si>
  <si>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</si>
  <si>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</si>
  <si>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</si>
  <si>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</si>
  <si>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</si>
  <si>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</si>
  <si>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</si>
  <si>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</si>
  <si>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</si>
  <si>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</si>
  <si>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</si>
  <si>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</si>
  <si>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</si>
  <si>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</si>
  <si>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</si>
  <si>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</si>
  <si>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</si>
  <si>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</si>
  <si>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</si>
  <si>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</si>
  <si>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0.1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</si>
  <si>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</si>
  <si>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</si>
  <si>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</si>
  <si>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</si>
  <si>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</si>
  <si>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</si>
  <si>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</si>
  <si>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</si>
  <si>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</si>
  <si>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</si>
  <si>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</si>
  <si>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</si>
  <si>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</si>
  <si>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</si>
  <si>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</si>
  <si>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</si>
  <si>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</si>
  <si>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</si>
  <si>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</si>
  <si>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</si>
  <si>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</si>
  <si>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</si>
  <si>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</si>
  <si>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</si>
  <si>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</si>
  <si>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</si>
  <si>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</si>
  <si>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</si>
  <si>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</si>
  <si>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</si>
  <si>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</si>
  <si>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</si>
  <si>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</si>
  <si>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</si>
  <si>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</si>
  <si>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</si>
  <si>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</si>
  <si>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</si>
  <si>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</si>
  <si>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</si>
  <si>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</si>
  <si>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</si>
  <si>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</si>
  <si>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</si>
  <si>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</si>
  <si>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</si>
  <si>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</si>
  <si>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</si>
  <si>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</si>
  <si>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</si>
  <si>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</si>
  <si>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</si>
  <si>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</si>
  <si>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</si>
  <si>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</si>
  <si>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</si>
  <si>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</si>
  <si>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</si>
  <si>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</si>
  <si>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</si>
  <si>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</si>
  <si>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</si>
  <si>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</si>
  <si>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</si>
  <si>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</si>
  <si>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</si>
  <si>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</si>
  <si>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</si>
  <si>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</si>
  <si>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</si>
  <si>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</si>
  <si>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</si>
  <si>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</si>
  <si>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</si>
  <si>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</si>
  <si>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</si>
  <si>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</si>
  <si>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</si>
  <si>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</si>
  <si>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</si>
  <si>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</si>
  <si>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</si>
  <si>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</si>
  <si>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</si>
  <si>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</si>
  <si>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</si>
  <si>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</si>
  <si>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</si>
  <si>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</si>
  <si>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</si>
  <si>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</si>
  <si>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</si>
  <si>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</si>
  <si>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</si>
  <si>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</si>
  <si>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</si>
  <si>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</si>
  <si>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</si>
  <si>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</si>
  <si>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</si>
  <si>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</si>
  <si>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</si>
  <si>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</si>
  <si>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</si>
  <si>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</si>
  <si>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</si>
  <si>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</si>
  <si>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</si>
  <si>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</si>
  <si>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</si>
  <si>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</si>
  <si>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</si>
  <si>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</si>
  <si>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</si>
  <si>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</si>
  <si>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</si>
  <si>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</si>
  <si>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</si>
  <si>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</si>
  <si>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</si>
  <si>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</si>
  <si>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</si>
  <si>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</si>
  <si>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</si>
  <si>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</si>
  <si>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</si>
  <si>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</si>
  <si>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</si>
  <si>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</si>
  <si>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</si>
  <si>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</si>
  <si>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</si>
  <si>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</si>
  <si>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</si>
  <si>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</si>
  <si>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</si>
  <si>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</si>
  <si>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</si>
  <si>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</si>
  <si>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</si>
  <si>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</si>
  <si>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</si>
  <si>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</si>
  <si>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</si>
  <si>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</si>
  <si>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</si>
  <si>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</si>
  <si>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</si>
  <si>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</si>
  <si>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</si>
  <si>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</si>
  <si>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</si>
  <si>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</si>
  <si>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</si>
  <si>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</si>
  <si>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</si>
  <si>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</si>
  <si>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</si>
  <si>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</si>
  <si>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</si>
  <si>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</si>
  <si>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</si>
  <si>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</si>
  <si>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</si>
  <si>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</si>
  <si>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</si>
  <si>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</si>
  <si>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</si>
  <si>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</si>
  <si>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</si>
  <si>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</si>
  <si>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</si>
  <si>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</si>
  <si>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</si>
  <si>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</si>
  <si>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</si>
  <si>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</si>
  <si>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</si>
  <si>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</si>
  <si>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</si>
  <si>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</si>
  <si>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</si>
  <si>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</si>
  <si>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</si>
  <si>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</si>
  <si>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</si>
  <si>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</si>
  <si>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</si>
  <si>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</si>
  <si>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</si>
  <si>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</si>
  <si>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</si>
  <si>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</si>
  <si>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</si>
  <si>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</si>
  <si>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nom_departement</t>
  </si>
  <si>
    <t>nom_departement_inx_match</t>
  </si>
  <si>
    <t>verification</t>
  </si>
  <si>
    <t>ventes</t>
  </si>
  <si>
    <t>bonus</t>
  </si>
  <si>
    <t>&gt;=</t>
  </si>
  <si>
    <t>Client</t>
  </si>
  <si>
    <t>achat</t>
  </si>
  <si>
    <t>prix</t>
  </si>
  <si>
    <t>unites</t>
  </si>
  <si>
    <t>Étiquettes de lignes</t>
  </si>
  <si>
    <t>Total général</t>
  </si>
  <si>
    <t>Somme de achat</t>
  </si>
  <si>
    <t>Nom</t>
  </si>
  <si>
    <t>achat total</t>
  </si>
  <si>
    <t>taux</t>
  </si>
  <si>
    <t>npmt</t>
  </si>
  <si>
    <t>pmt</t>
  </si>
  <si>
    <t>pv</t>
  </si>
  <si>
    <t>FV</t>
  </si>
  <si>
    <t>fv</t>
  </si>
  <si>
    <t>Pv</t>
  </si>
  <si>
    <t>invest</t>
  </si>
  <si>
    <t>CF_1</t>
  </si>
  <si>
    <t>CF_2</t>
  </si>
  <si>
    <t>CF_3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</si>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</sst>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$&quot;_);[Red]\(#,##0.00\ &quot;$&quot;\)"/>
    <numFmt numFmtId="44" formatCode="_ * #,##0.00_)\ &quot;$&quot;_ ;_ * \(#,##0.00\)\ &quot;$&quot;_ ;_ * &quot;-&quot;??_)\ &quot;$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44" fontId="0" fillId="0" borderId="0" xfId="1" applyFont="1"/>
    <xf numFmtId="9" fontId="0" fillId="0" borderId="0" xfId="2" applyFont="1"/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44" fontId="0" fillId="0" borderId="3" xfId="1" applyFont="1" applyBorder="1"/>
    <xf numFmtId="9" fontId="0" fillId="0" borderId="4" xfId="2" applyFont="1" applyBorder="1"/>
    <xf numFmtId="44" fontId="0" fillId="0" borderId="5" xfId="1" applyFont="1" applyBorder="1"/>
    <xf numFmtId="9" fontId="0" fillId="0" borderId="6" xfId="2" applyFont="1" applyBorder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8" xfId="0" applyBorder="1"/>
    <xf numFmtId="0" fontId="0" fillId="3" borderId="7" xfId="0" applyFill="1" applyBorder="1"/>
    <xf numFmtId="44" fontId="0" fillId="0" borderId="8" xfId="1" applyFont="1" applyBorder="1"/>
    <xf numFmtId="8" fontId="0" fillId="0" borderId="0" xfId="0" applyNumberFormat="1"/>
    <xf numFmtId="44" fontId="0" fillId="5" borderId="0" xfId="1" applyFont="1" applyFill="1"/>
    <xf numFmtId="9" fontId="0" fillId="5" borderId="0" xfId="2" applyFont="1" applyFill="1" applyAlignment="1">
      <alignment horizontal="center"/>
    </xf>
    <xf numFmtId="44" fontId="0" fillId="0" borderId="0" xfId="0" applyNumberFormat="1"/>
  </cellXfs>
  <cellStyles count="3">
    <cellStyle name="Monétaire" xfId="1" builtinId="4"/>
    <cellStyle name="Normal" xfId="0" builtinId="0"/>
    <cellStyle name="Pourcentage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fil" refreshedDate="44453.822717129631" createdVersion="6" refreshedVersion="6" minRefreshableVersion="3" recordCount="29">
  <cacheSource type="worksheet">
    <worksheetSource ref="A1:D30" sheet="sumprod"/>
  </cacheSource>
  <cacheFields count="4">
    <cacheField name="Client" numFmtId="0">
      <sharedItems count="22">
        <s v="Steven"/>
        <s v="Neena"/>
        <s v="Lex"/>
        <s v="Alexander"/>
        <s v="Bruce"/>
        <s v="David"/>
        <s v="Diana"/>
        <s v="Nancy"/>
        <s v="Daniel"/>
        <s v="Ismael"/>
        <s v="Jose Manuel"/>
        <s v="Luis"/>
        <s v="Den"/>
        <s v="Shelli"/>
        <s v="Sigal"/>
        <s v="Karen"/>
        <s v="Matthew"/>
        <s v="Kevin"/>
        <s v="Payam"/>
        <s v="Shanta"/>
        <s v="Julia"/>
        <s v="Irene"/>
      </sharedItems>
    </cacheField>
    <cacheField name="prix" numFmtId="0">
      <sharedItems containsSemiMixedTypes="0" containsString="0" containsNumber="1" containsInteger="1" minValue="1" maxValue="9"/>
    </cacheField>
    <cacheField name="unites" numFmtId="0">
      <sharedItems containsSemiMixedTypes="0" containsString="0" containsNumber="1" containsInteger="1" minValue="1" maxValue="5"/>
    </cacheField>
    <cacheField name="achat" numFmtId="0">
      <sharedItems containsSemiMixedTypes="0" containsString="0" containsNumber="1" containsInteger="1" minValue="2" maxValue="40" count="18">
        <n v="18"/>
        <n v="24"/>
        <n v="25"/>
        <n v="7"/>
        <n v="28"/>
        <n v="2"/>
        <n v="15"/>
        <n v="6"/>
        <n v="8"/>
        <n v="20"/>
        <n v="36"/>
        <n v="40"/>
        <n v="9"/>
        <n v="16"/>
        <n v="5"/>
        <n v="3"/>
        <n v="12"/>
        <n v="2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x v="0"/>
    <n v="9"/>
    <n v="2"/>
    <x v="0"/>
  </r>
  <r>
    <x v="1"/>
    <n v="8"/>
    <n v="3"/>
    <x v="1"/>
  </r>
  <r>
    <x v="2"/>
    <n v="5"/>
    <n v="5"/>
    <x v="2"/>
  </r>
  <r>
    <x v="3"/>
    <n v="6"/>
    <n v="4"/>
    <x v="1"/>
  </r>
  <r>
    <x v="4"/>
    <n v="7"/>
    <n v="1"/>
    <x v="3"/>
  </r>
  <r>
    <x v="5"/>
    <n v="7"/>
    <n v="4"/>
    <x v="4"/>
  </r>
  <r>
    <x v="5"/>
    <n v="2"/>
    <n v="1"/>
    <x v="5"/>
  </r>
  <r>
    <x v="6"/>
    <n v="6"/>
    <n v="3"/>
    <x v="0"/>
  </r>
  <r>
    <x v="7"/>
    <n v="5"/>
    <n v="3"/>
    <x v="6"/>
  </r>
  <r>
    <x v="8"/>
    <n v="2"/>
    <n v="3"/>
    <x v="7"/>
  </r>
  <r>
    <x v="5"/>
    <n v="4"/>
    <n v="2"/>
    <x v="8"/>
  </r>
  <r>
    <x v="9"/>
    <n v="3"/>
    <n v="2"/>
    <x v="7"/>
  </r>
  <r>
    <x v="10"/>
    <n v="4"/>
    <n v="5"/>
    <x v="9"/>
  </r>
  <r>
    <x v="11"/>
    <n v="9"/>
    <n v="4"/>
    <x v="10"/>
  </r>
  <r>
    <x v="12"/>
    <n v="8"/>
    <n v="5"/>
    <x v="11"/>
  </r>
  <r>
    <x v="3"/>
    <n v="3"/>
    <n v="3"/>
    <x v="12"/>
  </r>
  <r>
    <x v="13"/>
    <n v="6"/>
    <n v="1"/>
    <x v="7"/>
  </r>
  <r>
    <x v="14"/>
    <n v="8"/>
    <n v="2"/>
    <x v="13"/>
  </r>
  <r>
    <x v="9"/>
    <n v="9"/>
    <n v="4"/>
    <x v="10"/>
  </r>
  <r>
    <x v="15"/>
    <n v="1"/>
    <n v="5"/>
    <x v="14"/>
  </r>
  <r>
    <x v="16"/>
    <n v="1"/>
    <n v="3"/>
    <x v="15"/>
  </r>
  <r>
    <x v="17"/>
    <n v="6"/>
    <n v="2"/>
    <x v="16"/>
  </r>
  <r>
    <x v="18"/>
    <n v="9"/>
    <n v="3"/>
    <x v="17"/>
  </r>
  <r>
    <x v="19"/>
    <n v="9"/>
    <n v="3"/>
    <x v="17"/>
  </r>
  <r>
    <x v="17"/>
    <n v="6"/>
    <n v="2"/>
    <x v="16"/>
  </r>
  <r>
    <x v="20"/>
    <n v="7"/>
    <n v="1"/>
    <x v="3"/>
  </r>
  <r>
    <x v="21"/>
    <n v="3"/>
    <n v="5"/>
    <x v="6"/>
  </r>
  <r>
    <x v="20"/>
    <n v="1"/>
    <n v="2"/>
    <x v="5"/>
  </r>
  <r>
    <x v="0"/>
    <n v="3"/>
    <n v="3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3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J1:K24" firstHeaderRow="1" firstDataRow="1" firstDataCol="1"/>
  <pivotFields count="4">
    <pivotField axis="axisRow" showAll="0">
      <items count="23">
        <item x="3"/>
        <item x="4"/>
        <item x="8"/>
        <item x="5"/>
        <item x="12"/>
        <item x="6"/>
        <item x="21"/>
        <item x="9"/>
        <item x="10"/>
        <item x="20"/>
        <item x="15"/>
        <item x="17"/>
        <item x="2"/>
        <item x="11"/>
        <item x="16"/>
        <item x="7"/>
        <item x="1"/>
        <item x="18"/>
        <item x="19"/>
        <item x="13"/>
        <item x="14"/>
        <item x="0"/>
        <item t="default"/>
      </items>
    </pivotField>
    <pivotField showAll="0"/>
    <pivotField showAll="0"/>
    <pivotField dataField="1" showAll="0">
      <items count="19">
        <item x="5"/>
        <item x="15"/>
        <item x="14"/>
        <item x="7"/>
        <item x="3"/>
        <item x="8"/>
        <item x="12"/>
        <item x="16"/>
        <item x="6"/>
        <item x="13"/>
        <item x="0"/>
        <item x="9"/>
        <item x="1"/>
        <item x="2"/>
        <item x="17"/>
        <item x="4"/>
        <item x="10"/>
        <item x="11"/>
        <item t="default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omme de acha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epartmen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mployee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mployee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mployee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5" sqref="B5"/>
    </sheetView>
  </sheetViews>
  <sheetFormatPr baseColWidth="10" defaultRowHeight="15" x14ac:dyDescent="0.25"/>
  <cols>
    <col min="1" max="1" width="19.7109375" bestFit="1" customWidth="1"/>
    <col min="2" max="3" width="13" bestFit="1" customWidth="1"/>
  </cols>
  <sheetData>
    <row r="1" spans="1:4" x14ac:dyDescent="0.25">
      <c r="A1" t="s">
        <v>10</v>
      </c>
      <c r="B1" t="s">
        <v>444</v>
      </c>
      <c r="C1" t="s">
        <v>9</v>
      </c>
      <c r="D1" t="s">
        <v>445</v>
      </c>
    </row>
    <row r="2" spans="1:4" x14ac:dyDescent="0.25">
      <c r="A2">
        <v>10</v>
      </c>
      <c r="B2" t="s">
        <v>446</v>
      </c>
      <c r="C2">
        <v>200</v>
      </c>
      <c r="D2">
        <v>1700</v>
      </c>
    </row>
    <row r="3" spans="1:4" x14ac:dyDescent="0.25">
      <c r="A3">
        <v>20</v>
      </c>
      <c r="B3" t="s">
        <v>447</v>
      </c>
      <c r="C3">
        <v>201</v>
      </c>
      <c r="D3">
        <v>1800</v>
      </c>
    </row>
    <row r="4" spans="1:4" x14ac:dyDescent="0.25">
      <c r="A4">
        <v>30</v>
      </c>
      <c r="B4" t="s">
        <v>448</v>
      </c>
      <c r="C4">
        <v>114</v>
      </c>
      <c r="D4">
        <v>1700</v>
      </c>
    </row>
    <row r="5" spans="1:4" x14ac:dyDescent="0.25">
      <c r="A5">
        <v>40</v>
      </c>
      <c r="B5" t="s">
        <v>449</v>
      </c>
      <c r="C5">
        <v>203</v>
      </c>
      <c r="D5">
        <v>2400</v>
      </c>
    </row>
    <row r="6" spans="1:4" x14ac:dyDescent="0.25">
      <c r="A6">
        <v>50</v>
      </c>
      <c r="B6" t="s">
        <v>450</v>
      </c>
      <c r="C6">
        <v>121</v>
      </c>
      <c r="D6">
        <v>1500</v>
      </c>
    </row>
    <row r="7" spans="1:4" x14ac:dyDescent="0.25">
      <c r="A7">
        <v>60</v>
      </c>
      <c r="B7" t="s">
        <v>451</v>
      </c>
      <c r="C7">
        <v>103</v>
      </c>
      <c r="D7">
        <v>1400</v>
      </c>
    </row>
    <row r="8" spans="1:4" x14ac:dyDescent="0.25">
      <c r="A8">
        <v>70</v>
      </c>
      <c r="B8" t="s">
        <v>452</v>
      </c>
      <c r="C8">
        <v>204</v>
      </c>
      <c r="D8">
        <v>2700</v>
      </c>
    </row>
    <row r="9" spans="1:4" x14ac:dyDescent="0.25">
      <c r="A9">
        <v>80</v>
      </c>
      <c r="B9" t="s">
        <v>453</v>
      </c>
      <c r="C9">
        <v>145</v>
      </c>
      <c r="D9">
        <v>2500</v>
      </c>
    </row>
    <row r="10" spans="1:4" x14ac:dyDescent="0.25">
      <c r="A10">
        <v>90</v>
      </c>
      <c r="B10" t="s">
        <v>454</v>
      </c>
      <c r="C10">
        <v>100</v>
      </c>
      <c r="D10">
        <v>1700</v>
      </c>
    </row>
    <row r="11" spans="1:4" x14ac:dyDescent="0.25">
      <c r="A11">
        <v>100</v>
      </c>
      <c r="B11" t="s">
        <v>455</v>
      </c>
      <c r="C11">
        <v>108</v>
      </c>
      <c r="D11">
        <v>1700</v>
      </c>
    </row>
    <row r="12" spans="1:4" x14ac:dyDescent="0.25">
      <c r="A12">
        <v>110</v>
      </c>
      <c r="B12" t="s">
        <v>456</v>
      </c>
      <c r="C12">
        <v>205</v>
      </c>
      <c r="D12">
        <v>1700</v>
      </c>
    </row>
    <row r="13" spans="1:4" x14ac:dyDescent="0.25">
      <c r="A13">
        <v>120</v>
      </c>
      <c r="B13" t="s">
        <v>457</v>
      </c>
      <c r="C13">
        <v>0</v>
      </c>
      <c r="D13">
        <v>1700</v>
      </c>
    </row>
    <row r="14" spans="1:4" x14ac:dyDescent="0.25">
      <c r="A14">
        <v>130</v>
      </c>
      <c r="B14" t="s">
        <v>458</v>
      </c>
      <c r="C14">
        <v>0</v>
      </c>
      <c r="D14">
        <v>1700</v>
      </c>
    </row>
    <row r="15" spans="1:4" x14ac:dyDescent="0.25">
      <c r="A15">
        <v>140</v>
      </c>
      <c r="B15" t="s">
        <v>459</v>
      </c>
      <c r="C15">
        <v>0</v>
      </c>
      <c r="D15">
        <v>1700</v>
      </c>
    </row>
    <row r="16" spans="1:4" x14ac:dyDescent="0.25">
      <c r="A16">
        <v>150</v>
      </c>
      <c r="B16" t="s">
        <v>460</v>
      </c>
      <c r="C16">
        <v>0</v>
      </c>
      <c r="D16">
        <v>1700</v>
      </c>
    </row>
    <row r="17" spans="1:4" x14ac:dyDescent="0.25">
      <c r="A17">
        <v>160</v>
      </c>
      <c r="B17" t="s">
        <v>461</v>
      </c>
      <c r="C17">
        <v>0</v>
      </c>
      <c r="D17">
        <v>1700</v>
      </c>
    </row>
    <row r="18" spans="1:4" x14ac:dyDescent="0.25">
      <c r="A18">
        <v>170</v>
      </c>
      <c r="B18" t="s">
        <v>462</v>
      </c>
      <c r="C18">
        <v>0</v>
      </c>
      <c r="D18">
        <v>1700</v>
      </c>
    </row>
    <row r="19" spans="1:4" x14ac:dyDescent="0.25">
      <c r="A19">
        <v>180</v>
      </c>
      <c r="B19" t="s">
        <v>463</v>
      </c>
      <c r="C19">
        <v>0</v>
      </c>
      <c r="D19">
        <v>1700</v>
      </c>
    </row>
    <row r="20" spans="1:4" x14ac:dyDescent="0.25">
      <c r="A20">
        <v>190</v>
      </c>
      <c r="B20" t="s">
        <v>464</v>
      </c>
      <c r="C20">
        <v>0</v>
      </c>
      <c r="D20">
        <v>1700</v>
      </c>
    </row>
    <row r="21" spans="1:4" x14ac:dyDescent="0.25">
      <c r="A21">
        <v>200</v>
      </c>
      <c r="B21" t="s">
        <v>465</v>
      </c>
      <c r="C21">
        <v>0</v>
      </c>
      <c r="D21">
        <v>1700</v>
      </c>
    </row>
    <row r="22" spans="1:4" x14ac:dyDescent="0.25">
      <c r="A22">
        <v>210</v>
      </c>
      <c r="B22" t="s">
        <v>466</v>
      </c>
      <c r="C22">
        <v>0</v>
      </c>
      <c r="D22">
        <v>1700</v>
      </c>
    </row>
    <row r="23" spans="1:4" x14ac:dyDescent="0.25">
      <c r="A23">
        <v>220</v>
      </c>
      <c r="B23" t="s">
        <v>467</v>
      </c>
      <c r="C23">
        <v>0</v>
      </c>
      <c r="D23">
        <v>1700</v>
      </c>
    </row>
    <row r="24" spans="1:4" x14ac:dyDescent="0.25">
      <c r="A24">
        <v>230</v>
      </c>
      <c r="B24" t="s">
        <v>468</v>
      </c>
      <c r="C24">
        <v>0</v>
      </c>
      <c r="D24">
        <v>1700</v>
      </c>
    </row>
    <row r="25" spans="1:4" x14ac:dyDescent="0.25">
      <c r="A25">
        <v>240</v>
      </c>
      <c r="B25" t="s">
        <v>469</v>
      </c>
      <c r="C25">
        <v>0</v>
      </c>
      <c r="D25">
        <v>1700</v>
      </c>
    </row>
    <row r="26" spans="1:4" x14ac:dyDescent="0.25">
      <c r="A26">
        <v>250</v>
      </c>
      <c r="B26" t="s">
        <v>470</v>
      </c>
      <c r="C26">
        <v>0</v>
      </c>
      <c r="D26">
        <v>1700</v>
      </c>
    </row>
    <row r="27" spans="1:4" x14ac:dyDescent="0.25">
      <c r="A27">
        <v>260</v>
      </c>
      <c r="B27" t="s">
        <v>471</v>
      </c>
      <c r="C27">
        <v>0</v>
      </c>
      <c r="D27">
        <v>1700</v>
      </c>
    </row>
    <row r="28" spans="1:4" x14ac:dyDescent="0.25">
      <c r="A28">
        <v>270</v>
      </c>
      <c r="B28" t="s">
        <v>472</v>
      </c>
      <c r="C28">
        <v>0</v>
      </c>
      <c r="D28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opLeftCell="A18" workbookViewId="0">
      <selection activeCell="B2" sqref="B2:B30"/>
    </sheetView>
  </sheetViews>
  <sheetFormatPr baseColWidth="10" defaultRowHeight="15" x14ac:dyDescent="0.25"/>
  <cols>
    <col min="1" max="1" width="13" bestFit="1" customWidth="1"/>
    <col min="2" max="2" width="12.140625" bestFit="1" customWidth="1"/>
    <col min="3" max="3" width="11.5703125" bestFit="1" customWidth="1"/>
    <col min="5" max="5" width="17.85546875" bestFit="1" customWidth="1"/>
    <col min="6" max="6" width="10.5703125" bestFit="1" customWidth="1"/>
    <col min="7" max="7" width="13.140625" bestFit="1" customWidth="1"/>
    <col min="8" max="8" width="7.5703125" bestFit="1" customWidth="1"/>
    <col min="9" max="9" width="17.42578125" bestFit="1" customWidth="1"/>
    <col min="10" max="10" width="13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31945</v>
      </c>
      <c r="G2" t="s">
        <v>15</v>
      </c>
      <c r="H2">
        <v>24000</v>
      </c>
      <c r="I2">
        <v>0</v>
      </c>
      <c r="J2">
        <v>0</v>
      </c>
      <c r="K2">
        <v>90</v>
      </c>
    </row>
    <row r="3" spans="1:11" x14ac:dyDescent="0.25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31946</v>
      </c>
      <c r="G3" t="s">
        <v>20</v>
      </c>
      <c r="H3">
        <v>17000</v>
      </c>
      <c r="I3">
        <v>0</v>
      </c>
      <c r="J3">
        <v>100</v>
      </c>
      <c r="K3">
        <v>90</v>
      </c>
    </row>
    <row r="4" spans="1:11" x14ac:dyDescent="0.25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31947</v>
      </c>
      <c r="G4" t="s">
        <v>20</v>
      </c>
      <c r="H4">
        <v>17000</v>
      </c>
      <c r="I4">
        <v>0</v>
      </c>
      <c r="J4">
        <v>100</v>
      </c>
      <c r="K4">
        <v>90</v>
      </c>
    </row>
    <row r="5" spans="1:11" x14ac:dyDescent="0.25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31948</v>
      </c>
      <c r="G5" t="s">
        <v>29</v>
      </c>
      <c r="H5">
        <v>9000</v>
      </c>
      <c r="I5">
        <v>0</v>
      </c>
      <c r="J5">
        <v>102</v>
      </c>
      <c r="K5">
        <v>60</v>
      </c>
    </row>
    <row r="6" spans="1:11" x14ac:dyDescent="0.25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31949</v>
      </c>
      <c r="G6" t="s">
        <v>29</v>
      </c>
      <c r="H6">
        <v>6000</v>
      </c>
      <c r="I6">
        <v>0</v>
      </c>
      <c r="J6">
        <v>103</v>
      </c>
      <c r="K6">
        <v>60</v>
      </c>
    </row>
    <row r="7" spans="1:11" x14ac:dyDescent="0.25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31950</v>
      </c>
      <c r="G7" t="s">
        <v>29</v>
      </c>
      <c r="H7">
        <v>4800</v>
      </c>
      <c r="I7">
        <v>0</v>
      </c>
      <c r="J7">
        <v>103</v>
      </c>
      <c r="K7">
        <v>60</v>
      </c>
    </row>
    <row r="8" spans="1:11" x14ac:dyDescent="0.25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31951</v>
      </c>
      <c r="G8" t="s">
        <v>29</v>
      </c>
      <c r="H8">
        <v>4800</v>
      </c>
      <c r="I8">
        <v>0</v>
      </c>
      <c r="J8">
        <v>103</v>
      </c>
      <c r="K8">
        <v>60</v>
      </c>
    </row>
    <row r="9" spans="1:11" x14ac:dyDescent="0.25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31952</v>
      </c>
      <c r="G9" t="s">
        <v>29</v>
      </c>
      <c r="H9">
        <v>4200</v>
      </c>
      <c r="I9">
        <v>0</v>
      </c>
      <c r="J9">
        <v>103</v>
      </c>
      <c r="K9">
        <v>60</v>
      </c>
    </row>
    <row r="10" spans="1:11" x14ac:dyDescent="0.25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31953</v>
      </c>
      <c r="G10" t="s">
        <v>50</v>
      </c>
      <c r="H10">
        <v>12000</v>
      </c>
      <c r="I10">
        <v>0</v>
      </c>
      <c r="J10">
        <v>101</v>
      </c>
      <c r="K10">
        <v>100</v>
      </c>
    </row>
    <row r="11" spans="1:11" x14ac:dyDescent="0.25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31954</v>
      </c>
      <c r="G11" t="s">
        <v>55</v>
      </c>
      <c r="H11">
        <v>9000</v>
      </c>
      <c r="I11">
        <v>0</v>
      </c>
      <c r="J11">
        <v>108</v>
      </c>
      <c r="K11">
        <v>100</v>
      </c>
    </row>
    <row r="12" spans="1:11" x14ac:dyDescent="0.25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1">
        <v>31955</v>
      </c>
      <c r="G12" t="s">
        <v>55</v>
      </c>
      <c r="H12">
        <v>8200</v>
      </c>
      <c r="I12">
        <v>0</v>
      </c>
      <c r="J12">
        <v>108</v>
      </c>
      <c r="K12">
        <v>100</v>
      </c>
    </row>
    <row r="13" spans="1:11" x14ac:dyDescent="0.25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1">
        <v>31956</v>
      </c>
      <c r="G13" t="s">
        <v>55</v>
      </c>
      <c r="H13">
        <v>7700</v>
      </c>
      <c r="I13">
        <v>0</v>
      </c>
      <c r="J13">
        <v>108</v>
      </c>
      <c r="K13">
        <v>100</v>
      </c>
    </row>
    <row r="14" spans="1:11" x14ac:dyDescent="0.25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1">
        <v>31957</v>
      </c>
      <c r="G14" t="s">
        <v>55</v>
      </c>
      <c r="H14">
        <v>7800</v>
      </c>
      <c r="I14">
        <v>0</v>
      </c>
      <c r="J14">
        <v>108</v>
      </c>
      <c r="K14">
        <v>100</v>
      </c>
    </row>
    <row r="15" spans="1:11" x14ac:dyDescent="0.25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1">
        <v>31958</v>
      </c>
      <c r="G15" t="s">
        <v>55</v>
      </c>
      <c r="H15">
        <v>6900</v>
      </c>
      <c r="I15">
        <v>0</v>
      </c>
      <c r="J15">
        <v>108</v>
      </c>
      <c r="K15">
        <v>100</v>
      </c>
    </row>
    <row r="16" spans="1:11" x14ac:dyDescent="0.25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1">
        <v>31959</v>
      </c>
      <c r="G16" t="s">
        <v>76</v>
      </c>
      <c r="H16">
        <v>11000</v>
      </c>
      <c r="I16">
        <v>0</v>
      </c>
      <c r="J16">
        <v>100</v>
      </c>
      <c r="K16">
        <v>30</v>
      </c>
    </row>
    <row r="17" spans="1:11" x14ac:dyDescent="0.25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1">
        <v>31960</v>
      </c>
      <c r="G17" t="s">
        <v>80</v>
      </c>
      <c r="H17">
        <v>3100</v>
      </c>
      <c r="I17">
        <v>0</v>
      </c>
      <c r="J17">
        <v>114</v>
      </c>
      <c r="K17">
        <v>30</v>
      </c>
    </row>
    <row r="18" spans="1:11" x14ac:dyDescent="0.25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1">
        <v>31961</v>
      </c>
      <c r="G18" t="s">
        <v>80</v>
      </c>
      <c r="H18">
        <v>2900</v>
      </c>
      <c r="I18">
        <v>0</v>
      </c>
      <c r="J18">
        <v>114</v>
      </c>
      <c r="K18">
        <v>30</v>
      </c>
    </row>
    <row r="19" spans="1:11" x14ac:dyDescent="0.25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1">
        <v>31962</v>
      </c>
      <c r="G19" t="s">
        <v>80</v>
      </c>
      <c r="H19">
        <v>2800</v>
      </c>
      <c r="I19">
        <v>0</v>
      </c>
      <c r="J19">
        <v>114</v>
      </c>
      <c r="K19">
        <v>30</v>
      </c>
    </row>
    <row r="20" spans="1:11" x14ac:dyDescent="0.25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1">
        <v>31963</v>
      </c>
      <c r="G20" t="s">
        <v>80</v>
      </c>
      <c r="H20">
        <v>2600</v>
      </c>
      <c r="I20">
        <v>0</v>
      </c>
      <c r="J20">
        <v>114</v>
      </c>
      <c r="K20">
        <v>30</v>
      </c>
    </row>
    <row r="21" spans="1:11" x14ac:dyDescent="0.25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1">
        <v>31964</v>
      </c>
      <c r="G21" t="s">
        <v>80</v>
      </c>
      <c r="H21">
        <v>2500</v>
      </c>
      <c r="I21">
        <v>0</v>
      </c>
      <c r="J21">
        <v>114</v>
      </c>
      <c r="K21">
        <v>30</v>
      </c>
    </row>
    <row r="22" spans="1:11" x14ac:dyDescent="0.25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1">
        <v>31965</v>
      </c>
      <c r="G22" t="s">
        <v>101</v>
      </c>
      <c r="H22">
        <v>8000</v>
      </c>
      <c r="I22">
        <v>0</v>
      </c>
      <c r="J22">
        <v>100</v>
      </c>
      <c r="K22">
        <v>50</v>
      </c>
    </row>
    <row r="23" spans="1:11" x14ac:dyDescent="0.25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1">
        <v>31966</v>
      </c>
      <c r="G23" t="s">
        <v>101</v>
      </c>
      <c r="H23">
        <v>8200</v>
      </c>
      <c r="I23">
        <v>0</v>
      </c>
      <c r="J23">
        <v>100</v>
      </c>
      <c r="K23">
        <v>50</v>
      </c>
    </row>
    <row r="24" spans="1:11" x14ac:dyDescent="0.25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1">
        <v>31967</v>
      </c>
      <c r="G24" t="s">
        <v>101</v>
      </c>
      <c r="H24">
        <v>7900</v>
      </c>
      <c r="I24">
        <v>0</v>
      </c>
      <c r="J24">
        <v>100</v>
      </c>
      <c r="K24">
        <v>50</v>
      </c>
    </row>
    <row r="25" spans="1:11" x14ac:dyDescent="0.25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1">
        <v>31968</v>
      </c>
      <c r="G25" t="s">
        <v>101</v>
      </c>
      <c r="H25">
        <v>6500</v>
      </c>
      <c r="I25">
        <v>0</v>
      </c>
      <c r="J25">
        <v>100</v>
      </c>
      <c r="K25">
        <v>50</v>
      </c>
    </row>
    <row r="26" spans="1:11" x14ac:dyDescent="0.25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1">
        <v>31969</v>
      </c>
      <c r="G26" t="s">
        <v>101</v>
      </c>
      <c r="H26">
        <v>5800</v>
      </c>
      <c r="I26">
        <v>0</v>
      </c>
      <c r="J26">
        <v>100</v>
      </c>
      <c r="K26">
        <v>50</v>
      </c>
    </row>
    <row r="27" spans="1:11" x14ac:dyDescent="0.25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1">
        <v>31970</v>
      </c>
      <c r="G27" t="s">
        <v>122</v>
      </c>
      <c r="H27">
        <v>3200</v>
      </c>
      <c r="I27">
        <v>0</v>
      </c>
      <c r="J27">
        <v>120</v>
      </c>
      <c r="K27">
        <v>50</v>
      </c>
    </row>
    <row r="28" spans="1:11" x14ac:dyDescent="0.25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1">
        <v>31971</v>
      </c>
      <c r="G28" t="s">
        <v>122</v>
      </c>
      <c r="H28">
        <v>2700</v>
      </c>
      <c r="I28">
        <v>0</v>
      </c>
      <c r="J28">
        <v>120</v>
      </c>
      <c r="K28">
        <v>50</v>
      </c>
    </row>
    <row r="29" spans="1:11" x14ac:dyDescent="0.25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1">
        <v>31972</v>
      </c>
      <c r="G29" t="s">
        <v>122</v>
      </c>
      <c r="H29">
        <v>2400</v>
      </c>
      <c r="I29">
        <v>0</v>
      </c>
      <c r="J29">
        <v>120</v>
      </c>
      <c r="K29">
        <v>50</v>
      </c>
    </row>
    <row r="30" spans="1:11" x14ac:dyDescent="0.25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1">
        <v>31973</v>
      </c>
      <c r="G30" t="s">
        <v>122</v>
      </c>
      <c r="H30">
        <v>2200</v>
      </c>
      <c r="I30">
        <v>0</v>
      </c>
      <c r="J30">
        <v>120</v>
      </c>
      <c r="K30">
        <v>50</v>
      </c>
    </row>
    <row r="31" spans="1:11" x14ac:dyDescent="0.25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1">
        <v>31974</v>
      </c>
      <c r="G31" t="s">
        <v>122</v>
      </c>
      <c r="H31">
        <v>3300</v>
      </c>
      <c r="I31">
        <v>0</v>
      </c>
      <c r="J31">
        <v>121</v>
      </c>
      <c r="K31">
        <v>50</v>
      </c>
    </row>
    <row r="32" spans="1:11" x14ac:dyDescent="0.25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1">
        <v>31975</v>
      </c>
      <c r="G32" t="s">
        <v>122</v>
      </c>
      <c r="H32">
        <v>2800</v>
      </c>
      <c r="I32">
        <v>0</v>
      </c>
      <c r="J32">
        <v>121</v>
      </c>
      <c r="K32">
        <v>50</v>
      </c>
    </row>
    <row r="33" spans="1:11" x14ac:dyDescent="0.25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1">
        <v>31976</v>
      </c>
      <c r="G33" t="s">
        <v>122</v>
      </c>
      <c r="H33">
        <v>2500</v>
      </c>
      <c r="I33">
        <v>0</v>
      </c>
      <c r="J33">
        <v>121</v>
      </c>
      <c r="K33">
        <v>50</v>
      </c>
    </row>
    <row r="34" spans="1:11" x14ac:dyDescent="0.25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1">
        <v>31977</v>
      </c>
      <c r="G34" t="s">
        <v>122</v>
      </c>
      <c r="H34">
        <v>2100</v>
      </c>
      <c r="I34">
        <v>0</v>
      </c>
      <c r="J34">
        <v>121</v>
      </c>
      <c r="K34">
        <v>50</v>
      </c>
    </row>
    <row r="35" spans="1:11" x14ac:dyDescent="0.25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1">
        <v>31978</v>
      </c>
      <c r="G35" t="s">
        <v>122</v>
      </c>
      <c r="H35">
        <v>3300</v>
      </c>
      <c r="I35">
        <v>0</v>
      </c>
      <c r="J35">
        <v>122</v>
      </c>
      <c r="K35">
        <v>50</v>
      </c>
    </row>
    <row r="36" spans="1:11" x14ac:dyDescent="0.25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1">
        <v>31979</v>
      </c>
      <c r="G36" t="s">
        <v>122</v>
      </c>
      <c r="H36">
        <v>2900</v>
      </c>
      <c r="I36">
        <v>0</v>
      </c>
      <c r="J36">
        <v>122</v>
      </c>
      <c r="K36">
        <v>50</v>
      </c>
    </row>
    <row r="37" spans="1:11" x14ac:dyDescent="0.25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1">
        <v>31980</v>
      </c>
      <c r="G37" t="s">
        <v>122</v>
      </c>
      <c r="H37">
        <v>2400</v>
      </c>
      <c r="I37">
        <v>0</v>
      </c>
      <c r="J37">
        <v>122</v>
      </c>
      <c r="K37">
        <v>50</v>
      </c>
    </row>
    <row r="38" spans="1:11" x14ac:dyDescent="0.25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1">
        <v>31981</v>
      </c>
      <c r="G38" t="s">
        <v>122</v>
      </c>
      <c r="H38">
        <v>2200</v>
      </c>
      <c r="I38">
        <v>0</v>
      </c>
      <c r="J38">
        <v>122</v>
      </c>
      <c r="K38">
        <v>50</v>
      </c>
    </row>
    <row r="39" spans="1:11" x14ac:dyDescent="0.25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1">
        <v>31982</v>
      </c>
      <c r="G39" t="s">
        <v>122</v>
      </c>
      <c r="H39">
        <v>3600</v>
      </c>
      <c r="I39">
        <v>0</v>
      </c>
      <c r="J39">
        <v>123</v>
      </c>
      <c r="K39">
        <v>50</v>
      </c>
    </row>
    <row r="40" spans="1:11" x14ac:dyDescent="0.25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1">
        <v>31983</v>
      </c>
      <c r="G40" t="s">
        <v>122</v>
      </c>
      <c r="H40">
        <v>3200</v>
      </c>
      <c r="I40">
        <v>0</v>
      </c>
      <c r="J40">
        <v>123</v>
      </c>
      <c r="K40">
        <v>50</v>
      </c>
    </row>
    <row r="41" spans="1:11" x14ac:dyDescent="0.25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1">
        <v>31984</v>
      </c>
      <c r="G41" t="s">
        <v>122</v>
      </c>
      <c r="H41">
        <v>2700</v>
      </c>
      <c r="I41">
        <v>0</v>
      </c>
      <c r="J41">
        <v>123</v>
      </c>
      <c r="K41">
        <v>50</v>
      </c>
    </row>
    <row r="42" spans="1:11" x14ac:dyDescent="0.25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1">
        <v>31985</v>
      </c>
      <c r="G42" t="s">
        <v>122</v>
      </c>
      <c r="H42">
        <v>2500</v>
      </c>
      <c r="I42">
        <v>0</v>
      </c>
      <c r="J42">
        <v>123</v>
      </c>
      <c r="K42">
        <v>50</v>
      </c>
    </row>
    <row r="43" spans="1:11" x14ac:dyDescent="0.25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1">
        <v>31986</v>
      </c>
      <c r="G43" t="s">
        <v>122</v>
      </c>
      <c r="H43">
        <v>3500</v>
      </c>
      <c r="I43">
        <v>0</v>
      </c>
      <c r="J43">
        <v>124</v>
      </c>
      <c r="K43">
        <v>50</v>
      </c>
    </row>
    <row r="44" spans="1:11" x14ac:dyDescent="0.25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1">
        <v>31987</v>
      </c>
      <c r="G44" t="s">
        <v>122</v>
      </c>
      <c r="H44">
        <v>3100</v>
      </c>
      <c r="I44">
        <v>0</v>
      </c>
      <c r="J44">
        <v>124</v>
      </c>
      <c r="K44">
        <v>50</v>
      </c>
    </row>
    <row r="45" spans="1:11" x14ac:dyDescent="0.25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1">
        <v>31988</v>
      </c>
      <c r="G45" t="s">
        <v>122</v>
      </c>
      <c r="H45">
        <v>2600</v>
      </c>
      <c r="I45">
        <v>0</v>
      </c>
      <c r="J45">
        <v>124</v>
      </c>
      <c r="K45">
        <v>50</v>
      </c>
    </row>
    <row r="46" spans="1:11" x14ac:dyDescent="0.25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1">
        <v>31989</v>
      </c>
      <c r="G46" t="s">
        <v>122</v>
      </c>
      <c r="H46">
        <v>2500</v>
      </c>
      <c r="I46">
        <v>0</v>
      </c>
      <c r="J46">
        <v>124</v>
      </c>
      <c r="K46">
        <v>50</v>
      </c>
    </row>
    <row r="47" spans="1:11" x14ac:dyDescent="0.25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1">
        <v>31990</v>
      </c>
      <c r="G47" t="s">
        <v>199</v>
      </c>
      <c r="H47">
        <v>14000</v>
      </c>
      <c r="I47" t="s">
        <v>200</v>
      </c>
      <c r="J47">
        <v>100</v>
      </c>
      <c r="K47">
        <v>80</v>
      </c>
    </row>
    <row r="48" spans="1:11" x14ac:dyDescent="0.25">
      <c r="A48">
        <v>146</v>
      </c>
      <c r="B48" t="s">
        <v>93</v>
      </c>
      <c r="C48" t="s">
        <v>201</v>
      </c>
      <c r="D48" t="s">
        <v>202</v>
      </c>
      <c r="E48" t="s">
        <v>203</v>
      </c>
      <c r="F48" s="1">
        <v>31991</v>
      </c>
      <c r="G48" t="s">
        <v>199</v>
      </c>
      <c r="H48">
        <v>13500</v>
      </c>
      <c r="I48" t="s">
        <v>204</v>
      </c>
      <c r="J48">
        <v>100</v>
      </c>
      <c r="K48">
        <v>80</v>
      </c>
    </row>
    <row r="49" spans="1:11" x14ac:dyDescent="0.25">
      <c r="A49">
        <v>147</v>
      </c>
      <c r="B49" t="s">
        <v>205</v>
      </c>
      <c r="C49" t="s">
        <v>206</v>
      </c>
      <c r="D49" t="s">
        <v>207</v>
      </c>
      <c r="E49" t="s">
        <v>208</v>
      </c>
      <c r="F49" s="1">
        <v>31992</v>
      </c>
      <c r="G49" t="s">
        <v>199</v>
      </c>
      <c r="H49">
        <v>12000</v>
      </c>
      <c r="I49" t="s">
        <v>204</v>
      </c>
      <c r="J49">
        <v>100</v>
      </c>
      <c r="K49">
        <v>80</v>
      </c>
    </row>
    <row r="50" spans="1:11" x14ac:dyDescent="0.25">
      <c r="A50">
        <v>148</v>
      </c>
      <c r="B50" t="s">
        <v>209</v>
      </c>
      <c r="C50" t="s">
        <v>210</v>
      </c>
      <c r="D50" t="s">
        <v>211</v>
      </c>
      <c r="E50" t="s">
        <v>212</v>
      </c>
      <c r="F50" s="1">
        <v>31993</v>
      </c>
      <c r="G50" t="s">
        <v>199</v>
      </c>
      <c r="H50">
        <v>11000</v>
      </c>
      <c r="I50" t="s">
        <v>204</v>
      </c>
      <c r="J50">
        <v>100</v>
      </c>
      <c r="K50">
        <v>80</v>
      </c>
    </row>
    <row r="51" spans="1:11" x14ac:dyDescent="0.25">
      <c r="A51">
        <v>149</v>
      </c>
      <c r="B51" t="s">
        <v>213</v>
      </c>
      <c r="C51" t="s">
        <v>214</v>
      </c>
      <c r="D51" t="s">
        <v>215</v>
      </c>
      <c r="E51" t="s">
        <v>216</v>
      </c>
      <c r="F51" s="1">
        <v>31994</v>
      </c>
      <c r="G51" t="s">
        <v>199</v>
      </c>
      <c r="H51">
        <v>10500</v>
      </c>
      <c r="I51" t="s">
        <v>217</v>
      </c>
      <c r="J51">
        <v>100</v>
      </c>
      <c r="K51">
        <v>80</v>
      </c>
    </row>
    <row r="52" spans="1:11" x14ac:dyDescent="0.25">
      <c r="A52">
        <v>150</v>
      </c>
      <c r="B52" t="s">
        <v>192</v>
      </c>
      <c r="C52" t="s">
        <v>218</v>
      </c>
      <c r="D52" t="s">
        <v>219</v>
      </c>
      <c r="E52" t="s">
        <v>220</v>
      </c>
      <c r="F52" s="1">
        <v>31995</v>
      </c>
      <c r="G52" t="s">
        <v>221</v>
      </c>
      <c r="H52">
        <v>10000</v>
      </c>
      <c r="I52" t="s">
        <v>204</v>
      </c>
      <c r="J52">
        <v>145</v>
      </c>
      <c r="K52">
        <v>80</v>
      </c>
    </row>
    <row r="53" spans="1:11" x14ac:dyDescent="0.25">
      <c r="A53">
        <v>151</v>
      </c>
      <c r="B53" t="s">
        <v>34</v>
      </c>
      <c r="C53" t="s">
        <v>222</v>
      </c>
      <c r="D53" t="s">
        <v>223</v>
      </c>
      <c r="E53" t="s">
        <v>224</v>
      </c>
      <c r="F53" s="1">
        <v>31996</v>
      </c>
      <c r="G53" t="s">
        <v>221</v>
      </c>
      <c r="H53">
        <v>9500</v>
      </c>
      <c r="I53" t="s">
        <v>225</v>
      </c>
      <c r="J53">
        <v>145</v>
      </c>
      <c r="K53">
        <v>80</v>
      </c>
    </row>
    <row r="54" spans="1:11" x14ac:dyDescent="0.25">
      <c r="A54">
        <v>152</v>
      </c>
      <c r="B54" t="s">
        <v>192</v>
      </c>
      <c r="C54" t="s">
        <v>226</v>
      </c>
      <c r="D54" t="s">
        <v>227</v>
      </c>
      <c r="E54" t="s">
        <v>228</v>
      </c>
      <c r="F54" s="1">
        <v>31997</v>
      </c>
      <c r="G54" t="s">
        <v>221</v>
      </c>
      <c r="H54">
        <v>9000</v>
      </c>
      <c r="I54" t="s">
        <v>225</v>
      </c>
      <c r="J54">
        <v>145</v>
      </c>
      <c r="K54">
        <v>80</v>
      </c>
    </row>
    <row r="55" spans="1:11" x14ac:dyDescent="0.25">
      <c r="A55">
        <v>153</v>
      </c>
      <c r="B55" t="s">
        <v>229</v>
      </c>
      <c r="C55" t="s">
        <v>230</v>
      </c>
      <c r="D55" t="s">
        <v>231</v>
      </c>
      <c r="E55" t="s">
        <v>232</v>
      </c>
      <c r="F55" s="1">
        <v>31998</v>
      </c>
      <c r="G55" t="s">
        <v>221</v>
      </c>
      <c r="H55">
        <v>8000</v>
      </c>
      <c r="I55" t="s">
        <v>217</v>
      </c>
      <c r="J55">
        <v>145</v>
      </c>
      <c r="K55">
        <v>80</v>
      </c>
    </row>
    <row r="56" spans="1:11" x14ac:dyDescent="0.25">
      <c r="A56">
        <v>154</v>
      </c>
      <c r="B56" t="s">
        <v>233</v>
      </c>
      <c r="C56" t="s">
        <v>210</v>
      </c>
      <c r="D56" t="s">
        <v>234</v>
      </c>
      <c r="E56" t="s">
        <v>235</v>
      </c>
      <c r="F56" s="1">
        <v>31999</v>
      </c>
      <c r="G56" t="s">
        <v>221</v>
      </c>
      <c r="H56">
        <v>7500</v>
      </c>
      <c r="I56" t="s">
        <v>217</v>
      </c>
      <c r="J56">
        <v>145</v>
      </c>
      <c r="K56">
        <v>80</v>
      </c>
    </row>
    <row r="57" spans="1:11" x14ac:dyDescent="0.25">
      <c r="A57">
        <v>155</v>
      </c>
      <c r="B57" t="s">
        <v>236</v>
      </c>
      <c r="C57" t="s">
        <v>237</v>
      </c>
      <c r="D57" t="s">
        <v>238</v>
      </c>
      <c r="E57" t="s">
        <v>239</v>
      </c>
      <c r="F57" s="1">
        <v>32000</v>
      </c>
      <c r="G57" t="s">
        <v>221</v>
      </c>
      <c r="H57">
        <v>7000</v>
      </c>
      <c r="I57" t="s">
        <v>240</v>
      </c>
      <c r="J57">
        <v>145</v>
      </c>
      <c r="K57">
        <v>80</v>
      </c>
    </row>
    <row r="58" spans="1:11" x14ac:dyDescent="0.25">
      <c r="A58">
        <v>156</v>
      </c>
      <c r="B58" t="s">
        <v>241</v>
      </c>
      <c r="C58" t="s">
        <v>12</v>
      </c>
      <c r="D58" t="s">
        <v>242</v>
      </c>
      <c r="E58" t="s">
        <v>243</v>
      </c>
      <c r="F58" s="1">
        <v>32001</v>
      </c>
      <c r="G58" t="s">
        <v>221</v>
      </c>
      <c r="H58">
        <v>10000</v>
      </c>
      <c r="I58" t="s">
        <v>244</v>
      </c>
      <c r="J58">
        <v>146</v>
      </c>
      <c r="K58">
        <v>80</v>
      </c>
    </row>
    <row r="59" spans="1:11" x14ac:dyDescent="0.25">
      <c r="A59">
        <v>157</v>
      </c>
      <c r="B59" t="s">
        <v>245</v>
      </c>
      <c r="C59" t="s">
        <v>246</v>
      </c>
      <c r="D59" t="s">
        <v>247</v>
      </c>
      <c r="E59" t="s">
        <v>248</v>
      </c>
      <c r="F59" s="1">
        <v>32002</v>
      </c>
      <c r="G59" t="s">
        <v>221</v>
      </c>
      <c r="H59">
        <v>9500</v>
      </c>
      <c r="I59" t="s">
        <v>244</v>
      </c>
      <c r="J59">
        <v>146</v>
      </c>
      <c r="K59">
        <v>80</v>
      </c>
    </row>
    <row r="60" spans="1:11" x14ac:dyDescent="0.25">
      <c r="A60">
        <v>158</v>
      </c>
      <c r="B60" t="s">
        <v>249</v>
      </c>
      <c r="C60" t="s">
        <v>250</v>
      </c>
      <c r="D60" t="s">
        <v>251</v>
      </c>
      <c r="E60" t="s">
        <v>252</v>
      </c>
      <c r="F60" s="1">
        <v>32003</v>
      </c>
      <c r="G60" t="s">
        <v>221</v>
      </c>
      <c r="H60">
        <v>9000</v>
      </c>
      <c r="I60" t="s">
        <v>244</v>
      </c>
      <c r="J60">
        <v>146</v>
      </c>
      <c r="K60">
        <v>80</v>
      </c>
    </row>
    <row r="61" spans="1:11" x14ac:dyDescent="0.25">
      <c r="A61">
        <v>159</v>
      </c>
      <c r="B61" t="s">
        <v>253</v>
      </c>
      <c r="C61" t="s">
        <v>254</v>
      </c>
      <c r="D61" t="s">
        <v>255</v>
      </c>
      <c r="E61" t="s">
        <v>256</v>
      </c>
      <c r="F61" s="1">
        <v>32004</v>
      </c>
      <c r="G61" t="s">
        <v>221</v>
      </c>
      <c r="H61">
        <v>8000</v>
      </c>
      <c r="I61" t="s">
        <v>204</v>
      </c>
      <c r="J61">
        <v>146</v>
      </c>
      <c r="K61">
        <v>80</v>
      </c>
    </row>
    <row r="62" spans="1:11" x14ac:dyDescent="0.25">
      <c r="A62">
        <v>160</v>
      </c>
      <c r="B62" t="s">
        <v>257</v>
      </c>
      <c r="C62" t="s">
        <v>258</v>
      </c>
      <c r="D62" t="s">
        <v>259</v>
      </c>
      <c r="E62" t="s">
        <v>260</v>
      </c>
      <c r="F62" s="1">
        <v>32005</v>
      </c>
      <c r="G62" t="s">
        <v>221</v>
      </c>
      <c r="H62">
        <v>7500</v>
      </c>
      <c r="I62" t="s">
        <v>204</v>
      </c>
      <c r="J62">
        <v>146</v>
      </c>
      <c r="K62">
        <v>80</v>
      </c>
    </row>
    <row r="63" spans="1:11" x14ac:dyDescent="0.25">
      <c r="A63">
        <v>161</v>
      </c>
      <c r="B63" t="s">
        <v>261</v>
      </c>
      <c r="C63" t="s">
        <v>262</v>
      </c>
      <c r="D63" t="s">
        <v>263</v>
      </c>
      <c r="E63" t="s">
        <v>264</v>
      </c>
      <c r="F63" s="1">
        <v>32006</v>
      </c>
      <c r="G63" t="s">
        <v>221</v>
      </c>
      <c r="H63">
        <v>7000</v>
      </c>
      <c r="I63" t="s">
        <v>225</v>
      </c>
      <c r="J63">
        <v>146</v>
      </c>
      <c r="K63">
        <v>80</v>
      </c>
    </row>
    <row r="64" spans="1:11" x14ac:dyDescent="0.25">
      <c r="A64">
        <v>162</v>
      </c>
      <c r="B64" t="s">
        <v>265</v>
      </c>
      <c r="C64" t="s">
        <v>266</v>
      </c>
      <c r="D64" t="s">
        <v>267</v>
      </c>
      <c r="E64" t="s">
        <v>268</v>
      </c>
      <c r="F64" s="1">
        <v>32007</v>
      </c>
      <c r="G64" t="s">
        <v>221</v>
      </c>
      <c r="H64">
        <v>10500</v>
      </c>
      <c r="I64" t="s">
        <v>225</v>
      </c>
      <c r="J64">
        <v>147</v>
      </c>
      <c r="K64">
        <v>80</v>
      </c>
    </row>
    <row r="65" spans="1:11" x14ac:dyDescent="0.25">
      <c r="A65">
        <v>163</v>
      </c>
      <c r="B65" t="s">
        <v>269</v>
      </c>
      <c r="C65" t="s">
        <v>270</v>
      </c>
      <c r="D65" t="s">
        <v>271</v>
      </c>
      <c r="E65" t="s">
        <v>272</v>
      </c>
      <c r="F65" s="1">
        <v>32008</v>
      </c>
      <c r="G65" t="s">
        <v>221</v>
      </c>
      <c r="H65">
        <v>9500</v>
      </c>
      <c r="I65" t="s">
        <v>240</v>
      </c>
      <c r="J65">
        <v>147</v>
      </c>
      <c r="K65">
        <v>80</v>
      </c>
    </row>
    <row r="66" spans="1:11" x14ac:dyDescent="0.25">
      <c r="A66">
        <v>164</v>
      </c>
      <c r="B66" t="s">
        <v>273</v>
      </c>
      <c r="C66" t="s">
        <v>274</v>
      </c>
      <c r="D66" t="s">
        <v>275</v>
      </c>
      <c r="E66" t="s">
        <v>276</v>
      </c>
      <c r="F66" s="1">
        <v>32009</v>
      </c>
      <c r="G66" t="s">
        <v>221</v>
      </c>
      <c r="H66">
        <v>7200</v>
      </c>
      <c r="I66" t="s">
        <v>277</v>
      </c>
      <c r="J66">
        <v>147</v>
      </c>
      <c r="K66">
        <v>80</v>
      </c>
    </row>
    <row r="67" spans="1:11" x14ac:dyDescent="0.25">
      <c r="A67">
        <v>165</v>
      </c>
      <c r="B67" t="s">
        <v>34</v>
      </c>
      <c r="C67" t="s">
        <v>278</v>
      </c>
      <c r="D67" t="s">
        <v>279</v>
      </c>
      <c r="E67" t="s">
        <v>280</v>
      </c>
      <c r="F67" s="1">
        <v>32010</v>
      </c>
      <c r="G67" t="s">
        <v>221</v>
      </c>
      <c r="H67">
        <v>6800</v>
      </c>
      <c r="I67" t="s">
        <v>277</v>
      </c>
      <c r="J67">
        <v>147</v>
      </c>
      <c r="K67">
        <v>80</v>
      </c>
    </row>
    <row r="68" spans="1:11" x14ac:dyDescent="0.25">
      <c r="A68">
        <v>166</v>
      </c>
      <c r="B68" t="s">
        <v>281</v>
      </c>
      <c r="C68" t="s">
        <v>282</v>
      </c>
      <c r="D68" t="s">
        <v>283</v>
      </c>
      <c r="E68" t="s">
        <v>284</v>
      </c>
      <c r="F68" s="1">
        <v>32011</v>
      </c>
      <c r="G68" t="s">
        <v>221</v>
      </c>
      <c r="H68">
        <v>6400</v>
      </c>
      <c r="I68" t="s">
        <v>277</v>
      </c>
      <c r="J68">
        <v>147</v>
      </c>
      <c r="K68">
        <v>80</v>
      </c>
    </row>
    <row r="69" spans="1:11" x14ac:dyDescent="0.25">
      <c r="A69">
        <v>167</v>
      </c>
      <c r="B69" t="s">
        <v>285</v>
      </c>
      <c r="C69" t="s">
        <v>286</v>
      </c>
      <c r="D69" t="s">
        <v>287</v>
      </c>
      <c r="E69" t="s">
        <v>288</v>
      </c>
      <c r="F69" s="1">
        <v>32012</v>
      </c>
      <c r="G69" t="s">
        <v>221</v>
      </c>
      <c r="H69">
        <v>6200</v>
      </c>
      <c r="I69" t="s">
        <v>277</v>
      </c>
      <c r="J69">
        <v>147</v>
      </c>
      <c r="K69">
        <v>80</v>
      </c>
    </row>
    <row r="70" spans="1:11" x14ac:dyDescent="0.25">
      <c r="A70">
        <v>168</v>
      </c>
      <c r="B70" t="s">
        <v>289</v>
      </c>
      <c r="C70" t="s">
        <v>290</v>
      </c>
      <c r="D70" t="s">
        <v>291</v>
      </c>
      <c r="E70" t="s">
        <v>292</v>
      </c>
      <c r="F70" s="1">
        <v>32013</v>
      </c>
      <c r="G70" t="s">
        <v>221</v>
      </c>
      <c r="H70">
        <v>11500</v>
      </c>
      <c r="I70" t="s">
        <v>225</v>
      </c>
      <c r="J70">
        <v>148</v>
      </c>
      <c r="K70">
        <v>80</v>
      </c>
    </row>
    <row r="71" spans="1:11" x14ac:dyDescent="0.25">
      <c r="A71">
        <v>169</v>
      </c>
      <c r="B71" t="s">
        <v>293</v>
      </c>
      <c r="C71" t="s">
        <v>294</v>
      </c>
      <c r="D71" t="s">
        <v>295</v>
      </c>
      <c r="E71" t="s">
        <v>296</v>
      </c>
      <c r="F71" s="1">
        <v>32014</v>
      </c>
      <c r="G71" t="s">
        <v>221</v>
      </c>
      <c r="H71">
        <v>10000</v>
      </c>
      <c r="I71" t="s">
        <v>217</v>
      </c>
      <c r="J71">
        <v>148</v>
      </c>
      <c r="K71">
        <v>80</v>
      </c>
    </row>
    <row r="72" spans="1:11" x14ac:dyDescent="0.25">
      <c r="A72">
        <v>170</v>
      </c>
      <c r="B72" t="s">
        <v>297</v>
      </c>
      <c r="C72" t="s">
        <v>298</v>
      </c>
      <c r="D72" t="s">
        <v>299</v>
      </c>
      <c r="E72" t="s">
        <v>300</v>
      </c>
      <c r="F72" s="1">
        <v>32015</v>
      </c>
      <c r="G72" t="s">
        <v>221</v>
      </c>
      <c r="H72">
        <v>9600</v>
      </c>
      <c r="I72" t="s">
        <v>217</v>
      </c>
      <c r="J72">
        <v>148</v>
      </c>
      <c r="K72">
        <v>80</v>
      </c>
    </row>
    <row r="73" spans="1:11" x14ac:dyDescent="0.25">
      <c r="A73">
        <v>171</v>
      </c>
      <c r="B73" t="s">
        <v>301</v>
      </c>
      <c r="C73" t="s">
        <v>254</v>
      </c>
      <c r="D73" t="s">
        <v>302</v>
      </c>
      <c r="E73" t="s">
        <v>303</v>
      </c>
      <c r="F73" s="1">
        <v>32016</v>
      </c>
      <c r="G73" t="s">
        <v>221</v>
      </c>
      <c r="H73">
        <v>7400</v>
      </c>
      <c r="I73" t="s">
        <v>240</v>
      </c>
      <c r="J73">
        <v>148</v>
      </c>
      <c r="K73">
        <v>80</v>
      </c>
    </row>
    <row r="74" spans="1:11" x14ac:dyDescent="0.25">
      <c r="A74">
        <v>172</v>
      </c>
      <c r="B74" t="s">
        <v>304</v>
      </c>
      <c r="C74" t="s">
        <v>305</v>
      </c>
      <c r="D74" t="s">
        <v>306</v>
      </c>
      <c r="E74" t="s">
        <v>307</v>
      </c>
      <c r="F74" s="1">
        <v>32017</v>
      </c>
      <c r="G74" t="s">
        <v>221</v>
      </c>
      <c r="H74">
        <v>7300</v>
      </c>
      <c r="I74" t="s">
        <v>240</v>
      </c>
      <c r="J74">
        <v>148</v>
      </c>
      <c r="K74">
        <v>80</v>
      </c>
    </row>
    <row r="75" spans="1:11" x14ac:dyDescent="0.25">
      <c r="A75">
        <v>173</v>
      </c>
      <c r="B75" t="s">
        <v>308</v>
      </c>
      <c r="C75" t="s">
        <v>309</v>
      </c>
      <c r="D75" t="s">
        <v>310</v>
      </c>
      <c r="E75" t="s">
        <v>311</v>
      </c>
      <c r="F75" s="1">
        <v>32018</v>
      </c>
      <c r="G75" t="s">
        <v>221</v>
      </c>
      <c r="H75">
        <v>6100</v>
      </c>
      <c r="I75" t="s">
        <v>277</v>
      </c>
      <c r="J75">
        <v>148</v>
      </c>
      <c r="K75">
        <v>80</v>
      </c>
    </row>
    <row r="76" spans="1:11" x14ac:dyDescent="0.25">
      <c r="A76">
        <v>174</v>
      </c>
      <c r="B76" t="s">
        <v>312</v>
      </c>
      <c r="C76" t="s">
        <v>313</v>
      </c>
      <c r="D76" t="s">
        <v>314</v>
      </c>
      <c r="E76" t="s">
        <v>315</v>
      </c>
      <c r="F76" s="1">
        <v>32019</v>
      </c>
      <c r="G76" t="s">
        <v>221</v>
      </c>
      <c r="H76">
        <v>11000</v>
      </c>
      <c r="I76" t="s">
        <v>204</v>
      </c>
      <c r="J76">
        <v>149</v>
      </c>
      <c r="K76">
        <v>80</v>
      </c>
    </row>
    <row r="77" spans="1:11" x14ac:dyDescent="0.25">
      <c r="A77">
        <v>175</v>
      </c>
      <c r="B77" t="s">
        <v>316</v>
      </c>
      <c r="C77" t="s">
        <v>317</v>
      </c>
      <c r="D77" t="s">
        <v>318</v>
      </c>
      <c r="E77" t="s">
        <v>319</v>
      </c>
      <c r="F77" s="1">
        <v>32020</v>
      </c>
      <c r="G77" t="s">
        <v>221</v>
      </c>
      <c r="H77">
        <v>8800</v>
      </c>
      <c r="I77" t="s">
        <v>225</v>
      </c>
      <c r="J77">
        <v>149</v>
      </c>
      <c r="K77">
        <v>80</v>
      </c>
    </row>
    <row r="78" spans="1:11" x14ac:dyDescent="0.25">
      <c r="A78">
        <v>176</v>
      </c>
      <c r="B78" t="s">
        <v>320</v>
      </c>
      <c r="C78" t="s">
        <v>321</v>
      </c>
      <c r="D78" t="s">
        <v>322</v>
      </c>
      <c r="E78" t="s">
        <v>323</v>
      </c>
      <c r="F78" s="1">
        <v>32021</v>
      </c>
      <c r="G78" t="s">
        <v>221</v>
      </c>
      <c r="H78">
        <v>8600</v>
      </c>
      <c r="I78" t="s">
        <v>217</v>
      </c>
      <c r="J78">
        <v>149</v>
      </c>
      <c r="K78">
        <v>80</v>
      </c>
    </row>
    <row r="79" spans="1:11" x14ac:dyDescent="0.25">
      <c r="A79">
        <v>177</v>
      </c>
      <c r="B79" t="s">
        <v>324</v>
      </c>
      <c r="C79" t="s">
        <v>325</v>
      </c>
      <c r="D79" t="s">
        <v>326</v>
      </c>
      <c r="E79" t="s">
        <v>327</v>
      </c>
      <c r="F79" s="1">
        <v>32022</v>
      </c>
      <c r="G79" t="s">
        <v>221</v>
      </c>
      <c r="H79">
        <v>8400</v>
      </c>
      <c r="I79" t="s">
        <v>217</v>
      </c>
      <c r="J79">
        <v>149</v>
      </c>
      <c r="K79">
        <v>80</v>
      </c>
    </row>
    <row r="80" spans="1:11" x14ac:dyDescent="0.25">
      <c r="A80">
        <v>178</v>
      </c>
      <c r="B80" t="s">
        <v>328</v>
      </c>
      <c r="C80" t="s">
        <v>329</v>
      </c>
      <c r="D80" t="s">
        <v>330</v>
      </c>
      <c r="E80" t="s">
        <v>331</v>
      </c>
      <c r="F80" s="1">
        <v>32023</v>
      </c>
      <c r="G80" t="s">
        <v>221</v>
      </c>
      <c r="H80">
        <v>7000</v>
      </c>
      <c r="I80" t="s">
        <v>240</v>
      </c>
      <c r="J80">
        <v>149</v>
      </c>
      <c r="K80">
        <v>0</v>
      </c>
    </row>
    <row r="81" spans="1:11" x14ac:dyDescent="0.25">
      <c r="A81">
        <v>179</v>
      </c>
      <c r="B81" t="s">
        <v>332</v>
      </c>
      <c r="C81" t="s">
        <v>333</v>
      </c>
      <c r="D81" t="s">
        <v>334</v>
      </c>
      <c r="E81" t="s">
        <v>335</v>
      </c>
      <c r="F81" s="1">
        <v>32024</v>
      </c>
      <c r="G81" t="s">
        <v>221</v>
      </c>
      <c r="H81">
        <v>6200</v>
      </c>
      <c r="I81" t="s">
        <v>277</v>
      </c>
      <c r="J81">
        <v>149</v>
      </c>
      <c r="K81">
        <v>80</v>
      </c>
    </row>
    <row r="82" spans="1:11" x14ac:dyDescent="0.25">
      <c r="A82">
        <v>180</v>
      </c>
      <c r="B82" t="s">
        <v>336</v>
      </c>
      <c r="C82" t="s">
        <v>321</v>
      </c>
      <c r="D82" t="s">
        <v>337</v>
      </c>
      <c r="E82" t="s">
        <v>338</v>
      </c>
      <c r="F82" s="1">
        <v>32025</v>
      </c>
      <c r="G82" t="s">
        <v>339</v>
      </c>
      <c r="H82">
        <v>3200</v>
      </c>
      <c r="I82">
        <v>0</v>
      </c>
      <c r="J82">
        <v>120</v>
      </c>
      <c r="K82">
        <v>50</v>
      </c>
    </row>
    <row r="83" spans="1:11" x14ac:dyDescent="0.25">
      <c r="A83">
        <v>181</v>
      </c>
      <c r="B83" t="s">
        <v>340</v>
      </c>
      <c r="C83" t="s">
        <v>341</v>
      </c>
      <c r="D83" t="s">
        <v>342</v>
      </c>
      <c r="E83" t="s">
        <v>343</v>
      </c>
      <c r="F83" s="1">
        <v>32026</v>
      </c>
      <c r="G83" t="s">
        <v>339</v>
      </c>
      <c r="H83">
        <v>3100</v>
      </c>
      <c r="I83">
        <v>0</v>
      </c>
      <c r="J83">
        <v>120</v>
      </c>
      <c r="K83">
        <v>50</v>
      </c>
    </row>
    <row r="84" spans="1:11" x14ac:dyDescent="0.25">
      <c r="A84">
        <v>182</v>
      </c>
      <c r="B84" t="s">
        <v>344</v>
      </c>
      <c r="C84" t="s">
        <v>345</v>
      </c>
      <c r="D84" t="s">
        <v>346</v>
      </c>
      <c r="E84" t="s">
        <v>347</v>
      </c>
      <c r="F84" s="1">
        <v>32027</v>
      </c>
      <c r="G84" t="s">
        <v>339</v>
      </c>
      <c r="H84">
        <v>2500</v>
      </c>
      <c r="I84">
        <v>0</v>
      </c>
      <c r="J84">
        <v>120</v>
      </c>
      <c r="K84">
        <v>50</v>
      </c>
    </row>
    <row r="85" spans="1:11" x14ac:dyDescent="0.25">
      <c r="A85">
        <v>183</v>
      </c>
      <c r="B85" t="s">
        <v>348</v>
      </c>
      <c r="C85" t="s">
        <v>349</v>
      </c>
      <c r="D85" t="s">
        <v>350</v>
      </c>
      <c r="E85" t="s">
        <v>351</v>
      </c>
      <c r="F85" s="1">
        <v>32028</v>
      </c>
      <c r="G85" t="s">
        <v>339</v>
      </c>
      <c r="H85">
        <v>2800</v>
      </c>
      <c r="I85">
        <v>0</v>
      </c>
      <c r="J85">
        <v>120</v>
      </c>
      <c r="K85">
        <v>50</v>
      </c>
    </row>
    <row r="86" spans="1:11" x14ac:dyDescent="0.25">
      <c r="A86">
        <v>184</v>
      </c>
      <c r="B86" t="s">
        <v>352</v>
      </c>
      <c r="C86" t="s">
        <v>353</v>
      </c>
      <c r="D86" t="s">
        <v>354</v>
      </c>
      <c r="E86" t="s">
        <v>355</v>
      </c>
      <c r="F86" s="1">
        <v>32029</v>
      </c>
      <c r="G86" t="s">
        <v>339</v>
      </c>
      <c r="H86">
        <v>4200</v>
      </c>
      <c r="I86">
        <v>0</v>
      </c>
      <c r="J86">
        <v>121</v>
      </c>
      <c r="K86">
        <v>50</v>
      </c>
    </row>
    <row r="87" spans="1:11" x14ac:dyDescent="0.25">
      <c r="A87">
        <v>185</v>
      </c>
      <c r="B87" t="s">
        <v>356</v>
      </c>
      <c r="C87" t="s">
        <v>357</v>
      </c>
      <c r="D87" t="s">
        <v>358</v>
      </c>
      <c r="E87" t="s">
        <v>359</v>
      </c>
      <c r="F87" s="1">
        <v>32030</v>
      </c>
      <c r="G87" t="s">
        <v>339</v>
      </c>
      <c r="H87">
        <v>4100</v>
      </c>
      <c r="I87">
        <v>0</v>
      </c>
      <c r="J87">
        <v>121</v>
      </c>
      <c r="K87">
        <v>50</v>
      </c>
    </row>
    <row r="88" spans="1:11" x14ac:dyDescent="0.25">
      <c r="A88">
        <v>186</v>
      </c>
      <c r="B88" t="s">
        <v>118</v>
      </c>
      <c r="C88" t="s">
        <v>360</v>
      </c>
      <c r="D88" t="s">
        <v>361</v>
      </c>
      <c r="E88" t="s">
        <v>362</v>
      </c>
      <c r="F88" s="1">
        <v>32031</v>
      </c>
      <c r="G88" t="s">
        <v>339</v>
      </c>
      <c r="H88">
        <v>3400</v>
      </c>
      <c r="I88">
        <v>0</v>
      </c>
      <c r="J88">
        <v>121</v>
      </c>
      <c r="K88">
        <v>50</v>
      </c>
    </row>
    <row r="89" spans="1:11" x14ac:dyDescent="0.25">
      <c r="A89">
        <v>187</v>
      </c>
      <c r="B89" t="s">
        <v>363</v>
      </c>
      <c r="C89" t="s">
        <v>364</v>
      </c>
      <c r="D89" t="s">
        <v>365</v>
      </c>
      <c r="E89" t="s">
        <v>366</v>
      </c>
      <c r="F89" s="1">
        <v>32032</v>
      </c>
      <c r="G89" t="s">
        <v>339</v>
      </c>
      <c r="H89">
        <v>3000</v>
      </c>
      <c r="I89">
        <v>0</v>
      </c>
      <c r="J89">
        <v>121</v>
      </c>
      <c r="K89">
        <v>50</v>
      </c>
    </row>
    <row r="90" spans="1:11" x14ac:dyDescent="0.25">
      <c r="A90">
        <v>188</v>
      </c>
      <c r="B90" t="s">
        <v>367</v>
      </c>
      <c r="C90" t="s">
        <v>368</v>
      </c>
      <c r="D90" t="s">
        <v>369</v>
      </c>
      <c r="E90" t="s">
        <v>370</v>
      </c>
      <c r="F90" s="1">
        <v>32033</v>
      </c>
      <c r="G90" t="s">
        <v>339</v>
      </c>
      <c r="H90">
        <v>3800</v>
      </c>
      <c r="I90">
        <v>0</v>
      </c>
      <c r="J90">
        <v>122</v>
      </c>
      <c r="K90">
        <v>50</v>
      </c>
    </row>
    <row r="91" spans="1:11" x14ac:dyDescent="0.25">
      <c r="A91">
        <v>189</v>
      </c>
      <c r="B91" t="s">
        <v>371</v>
      </c>
      <c r="C91" t="s">
        <v>372</v>
      </c>
      <c r="D91" t="s">
        <v>373</v>
      </c>
      <c r="E91" t="s">
        <v>374</v>
      </c>
      <c r="F91" s="1">
        <v>32034</v>
      </c>
      <c r="G91" t="s">
        <v>339</v>
      </c>
      <c r="H91">
        <v>3600</v>
      </c>
      <c r="I91">
        <v>0</v>
      </c>
      <c r="J91">
        <v>122</v>
      </c>
      <c r="K91">
        <v>50</v>
      </c>
    </row>
    <row r="92" spans="1:11" x14ac:dyDescent="0.25">
      <c r="A92">
        <v>190</v>
      </c>
      <c r="B92" t="s">
        <v>375</v>
      </c>
      <c r="C92" t="s">
        <v>376</v>
      </c>
      <c r="D92" t="s">
        <v>377</v>
      </c>
      <c r="E92" t="s">
        <v>378</v>
      </c>
      <c r="F92" s="1">
        <v>32035</v>
      </c>
      <c r="G92" t="s">
        <v>339</v>
      </c>
      <c r="H92">
        <v>2900</v>
      </c>
      <c r="I92">
        <v>0</v>
      </c>
      <c r="J92">
        <v>122</v>
      </c>
      <c r="K92">
        <v>50</v>
      </c>
    </row>
    <row r="93" spans="1:11" x14ac:dyDescent="0.25">
      <c r="A93">
        <v>191</v>
      </c>
      <c r="B93" t="s">
        <v>188</v>
      </c>
      <c r="C93" t="s">
        <v>379</v>
      </c>
      <c r="D93" t="s">
        <v>380</v>
      </c>
      <c r="E93" t="s">
        <v>381</v>
      </c>
      <c r="F93" s="1">
        <v>32036</v>
      </c>
      <c r="G93" t="s">
        <v>339</v>
      </c>
      <c r="H93">
        <v>2500</v>
      </c>
      <c r="I93">
        <v>0</v>
      </c>
      <c r="J93">
        <v>122</v>
      </c>
      <c r="K93">
        <v>50</v>
      </c>
    </row>
    <row r="94" spans="1:11" x14ac:dyDescent="0.25">
      <c r="A94">
        <v>192</v>
      </c>
      <c r="B94" t="s">
        <v>382</v>
      </c>
      <c r="C94" t="s">
        <v>383</v>
      </c>
      <c r="D94" t="s">
        <v>384</v>
      </c>
      <c r="E94" t="s">
        <v>385</v>
      </c>
      <c r="F94" s="1">
        <v>32037</v>
      </c>
      <c r="G94" t="s">
        <v>339</v>
      </c>
      <c r="H94">
        <v>4000</v>
      </c>
      <c r="I94">
        <v>0</v>
      </c>
      <c r="J94">
        <v>123</v>
      </c>
      <c r="K94">
        <v>50</v>
      </c>
    </row>
    <row r="95" spans="1:11" x14ac:dyDescent="0.25">
      <c r="A95">
        <v>193</v>
      </c>
      <c r="B95" t="s">
        <v>386</v>
      </c>
      <c r="C95" t="s">
        <v>387</v>
      </c>
      <c r="D95" t="s">
        <v>388</v>
      </c>
      <c r="E95" t="s">
        <v>389</v>
      </c>
      <c r="F95" s="1">
        <v>32038</v>
      </c>
      <c r="G95" t="s">
        <v>339</v>
      </c>
      <c r="H95">
        <v>3900</v>
      </c>
      <c r="I95">
        <v>0</v>
      </c>
      <c r="J95">
        <v>123</v>
      </c>
      <c r="K95">
        <v>50</v>
      </c>
    </row>
    <row r="96" spans="1:11" x14ac:dyDescent="0.25">
      <c r="A96">
        <v>194</v>
      </c>
      <c r="B96" t="s">
        <v>390</v>
      </c>
      <c r="C96" t="s">
        <v>391</v>
      </c>
      <c r="D96" t="s">
        <v>392</v>
      </c>
      <c r="E96" t="s">
        <v>393</v>
      </c>
      <c r="F96" s="1">
        <v>32039</v>
      </c>
      <c r="G96" t="s">
        <v>339</v>
      </c>
      <c r="H96">
        <v>3200</v>
      </c>
      <c r="I96">
        <v>0</v>
      </c>
      <c r="J96">
        <v>123</v>
      </c>
      <c r="K96">
        <v>50</v>
      </c>
    </row>
    <row r="97" spans="1:11" x14ac:dyDescent="0.25">
      <c r="A97">
        <v>195</v>
      </c>
      <c r="B97" t="s">
        <v>394</v>
      </c>
      <c r="C97" t="s">
        <v>395</v>
      </c>
      <c r="D97" t="s">
        <v>396</v>
      </c>
      <c r="E97" t="s">
        <v>397</v>
      </c>
      <c r="F97" s="1">
        <v>32040</v>
      </c>
      <c r="G97" t="s">
        <v>339</v>
      </c>
      <c r="H97">
        <v>2800</v>
      </c>
      <c r="I97">
        <v>0</v>
      </c>
      <c r="J97">
        <v>123</v>
      </c>
      <c r="K97">
        <v>50</v>
      </c>
    </row>
    <row r="98" spans="1:11" x14ac:dyDescent="0.25">
      <c r="A98">
        <v>196</v>
      </c>
      <c r="B98" t="s">
        <v>398</v>
      </c>
      <c r="C98" t="s">
        <v>399</v>
      </c>
      <c r="D98" t="s">
        <v>400</v>
      </c>
      <c r="E98" t="s">
        <v>401</v>
      </c>
      <c r="F98" s="1">
        <v>32041</v>
      </c>
      <c r="G98" t="s">
        <v>339</v>
      </c>
      <c r="H98">
        <v>3100</v>
      </c>
      <c r="I98">
        <v>0</v>
      </c>
      <c r="J98">
        <v>124</v>
      </c>
      <c r="K98">
        <v>50</v>
      </c>
    </row>
    <row r="99" spans="1:11" x14ac:dyDescent="0.25">
      <c r="A99">
        <v>197</v>
      </c>
      <c r="B99" t="s">
        <v>114</v>
      </c>
      <c r="C99" t="s">
        <v>402</v>
      </c>
      <c r="D99" t="s">
        <v>403</v>
      </c>
      <c r="E99" t="s">
        <v>404</v>
      </c>
      <c r="F99" s="1">
        <v>32042</v>
      </c>
      <c r="G99" t="s">
        <v>339</v>
      </c>
      <c r="H99">
        <v>3000</v>
      </c>
      <c r="I99">
        <v>0</v>
      </c>
      <c r="J99">
        <v>124</v>
      </c>
      <c r="K99">
        <v>50</v>
      </c>
    </row>
    <row r="100" spans="1:11" x14ac:dyDescent="0.25">
      <c r="A100">
        <v>198</v>
      </c>
      <c r="B100" t="s">
        <v>405</v>
      </c>
      <c r="C100" t="s">
        <v>406</v>
      </c>
      <c r="D100" t="s">
        <v>407</v>
      </c>
      <c r="E100" t="s">
        <v>408</v>
      </c>
      <c r="F100" s="1">
        <v>32043</v>
      </c>
      <c r="G100" t="s">
        <v>339</v>
      </c>
      <c r="H100">
        <v>2600</v>
      </c>
      <c r="I100">
        <v>0</v>
      </c>
      <c r="J100">
        <v>124</v>
      </c>
      <c r="K100">
        <v>50</v>
      </c>
    </row>
    <row r="101" spans="1:11" x14ac:dyDescent="0.25">
      <c r="A101">
        <v>199</v>
      </c>
      <c r="B101" t="s">
        <v>409</v>
      </c>
      <c r="C101" t="s">
        <v>329</v>
      </c>
      <c r="D101" t="s">
        <v>410</v>
      </c>
      <c r="E101" t="s">
        <v>411</v>
      </c>
      <c r="F101" s="1">
        <v>32044</v>
      </c>
      <c r="G101" t="s">
        <v>339</v>
      </c>
      <c r="H101">
        <v>2600</v>
      </c>
      <c r="I101">
        <v>0</v>
      </c>
      <c r="J101">
        <v>124</v>
      </c>
      <c r="K101">
        <v>50</v>
      </c>
    </row>
    <row r="102" spans="1:11" x14ac:dyDescent="0.25">
      <c r="A102">
        <v>200</v>
      </c>
      <c r="B102" t="s">
        <v>371</v>
      </c>
      <c r="C102" t="s">
        <v>412</v>
      </c>
      <c r="D102" t="s">
        <v>413</v>
      </c>
      <c r="E102" t="s">
        <v>414</v>
      </c>
      <c r="F102" s="1">
        <v>32045</v>
      </c>
      <c r="G102" t="s">
        <v>415</v>
      </c>
      <c r="H102">
        <v>4400</v>
      </c>
      <c r="I102">
        <v>0</v>
      </c>
      <c r="J102">
        <v>101</v>
      </c>
      <c r="K102">
        <v>10</v>
      </c>
    </row>
    <row r="103" spans="1:11" x14ac:dyDescent="0.25">
      <c r="A103">
        <v>201</v>
      </c>
      <c r="B103" t="s">
        <v>153</v>
      </c>
      <c r="C103" t="s">
        <v>416</v>
      </c>
      <c r="D103" t="s">
        <v>417</v>
      </c>
      <c r="E103" t="s">
        <v>418</v>
      </c>
      <c r="F103" s="1">
        <v>32046</v>
      </c>
      <c r="G103" t="s">
        <v>419</v>
      </c>
      <c r="H103">
        <v>13000</v>
      </c>
      <c r="I103">
        <v>0</v>
      </c>
      <c r="J103">
        <v>100</v>
      </c>
      <c r="K103">
        <v>20</v>
      </c>
    </row>
    <row r="104" spans="1:11" x14ac:dyDescent="0.25">
      <c r="A104">
        <v>202</v>
      </c>
      <c r="B104" t="s">
        <v>420</v>
      </c>
      <c r="C104" t="s">
        <v>421</v>
      </c>
      <c r="D104" t="s">
        <v>422</v>
      </c>
      <c r="E104" t="s">
        <v>423</v>
      </c>
      <c r="F104" s="1">
        <v>32047</v>
      </c>
      <c r="G104" t="s">
        <v>424</v>
      </c>
      <c r="H104">
        <v>6000</v>
      </c>
      <c r="I104">
        <v>0</v>
      </c>
      <c r="J104">
        <v>201</v>
      </c>
      <c r="K104">
        <v>20</v>
      </c>
    </row>
    <row r="105" spans="1:11" x14ac:dyDescent="0.25">
      <c r="A105">
        <v>203</v>
      </c>
      <c r="B105" t="s">
        <v>425</v>
      </c>
      <c r="C105" t="s">
        <v>426</v>
      </c>
      <c r="D105" t="s">
        <v>427</v>
      </c>
      <c r="E105" t="s">
        <v>428</v>
      </c>
      <c r="F105" s="1">
        <v>32048</v>
      </c>
      <c r="G105" t="s">
        <v>429</v>
      </c>
      <c r="H105">
        <v>6500</v>
      </c>
      <c r="I105">
        <v>0</v>
      </c>
      <c r="J105">
        <v>101</v>
      </c>
      <c r="K105">
        <v>40</v>
      </c>
    </row>
    <row r="106" spans="1:11" x14ac:dyDescent="0.25">
      <c r="A106">
        <v>204</v>
      </c>
      <c r="B106" t="s">
        <v>430</v>
      </c>
      <c r="C106" t="s">
        <v>431</v>
      </c>
      <c r="D106" t="s">
        <v>432</v>
      </c>
      <c r="E106" t="s">
        <v>433</v>
      </c>
      <c r="F106" s="1">
        <v>32049</v>
      </c>
      <c r="G106" t="s">
        <v>434</v>
      </c>
      <c r="H106">
        <v>10000</v>
      </c>
      <c r="I106">
        <v>0</v>
      </c>
      <c r="J106">
        <v>101</v>
      </c>
      <c r="K106">
        <v>70</v>
      </c>
    </row>
    <row r="107" spans="1:11" x14ac:dyDescent="0.25">
      <c r="A107">
        <v>205</v>
      </c>
      <c r="B107" t="s">
        <v>435</v>
      </c>
      <c r="C107" t="s">
        <v>436</v>
      </c>
      <c r="D107" t="s">
        <v>437</v>
      </c>
      <c r="E107" t="s">
        <v>438</v>
      </c>
      <c r="F107" s="1">
        <v>32050</v>
      </c>
      <c r="G107" t="s">
        <v>439</v>
      </c>
      <c r="H107">
        <v>12000</v>
      </c>
      <c r="I107">
        <v>0</v>
      </c>
      <c r="J107">
        <v>101</v>
      </c>
      <c r="K107">
        <v>110</v>
      </c>
    </row>
    <row r="108" spans="1:11" x14ac:dyDescent="0.25">
      <c r="A108">
        <v>206</v>
      </c>
      <c r="B108" t="s">
        <v>301</v>
      </c>
      <c r="C108" t="s">
        <v>440</v>
      </c>
      <c r="D108" t="s">
        <v>441</v>
      </c>
      <c r="E108" t="s">
        <v>442</v>
      </c>
      <c r="F108" s="1">
        <v>32051</v>
      </c>
      <c r="G108" t="s">
        <v>443</v>
      </c>
      <c r="H108">
        <v>8300</v>
      </c>
      <c r="I108">
        <v>0</v>
      </c>
      <c r="J108">
        <v>205</v>
      </c>
      <c r="K108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opLeftCell="D1" zoomScale="160" zoomScaleNormal="160" workbookViewId="0">
      <selection activeCell="N2" sqref="N2"/>
    </sheetView>
  </sheetViews>
  <sheetFormatPr baseColWidth="10" defaultRowHeight="15" x14ac:dyDescent="0.25"/>
  <cols>
    <col min="1" max="10" width="11.42578125" style="2"/>
    <col min="11" max="11" width="15.85546875" style="2" bestFit="1" customWidth="1"/>
    <col min="12" max="12" width="22.7109375" style="4" customWidth="1"/>
    <col min="13" max="13" width="28.28515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473</v>
      </c>
      <c r="M1" s="4" t="s">
        <v>474</v>
      </c>
      <c r="N1" s="2" t="s">
        <v>475</v>
      </c>
    </row>
    <row r="2" spans="1:14" x14ac:dyDescent="0.25">
      <c r="A2" s="2">
        <v>100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31945</v>
      </c>
      <c r="G2" s="2" t="s">
        <v>15</v>
      </c>
      <c r="H2" s="2">
        <v>24000</v>
      </c>
      <c r="I2" s="2">
        <v>0</v>
      </c>
      <c r="J2" s="2">
        <v>0</v>
      </c>
      <c r="K2" s="2">
        <v>90</v>
      </c>
      <c r="L2" s="4" t="str">
        <f>VLOOKUP(K2,departement!$A$1:$B$28,2,FALSE)</f>
        <v>Executive</v>
      </c>
      <c r="M2" t="str">
        <f>INDEX(departement!$B$1:$B$28,MATCH(vlookup!K2,departement!$A$1:$A$28,0))</f>
        <v>Executive</v>
      </c>
      <c r="N2" t="str">
        <f>IF(M2=L2,"","ouuuups")</f>
        <v/>
      </c>
    </row>
    <row r="3" spans="1:14" x14ac:dyDescent="0.25">
      <c r="A3" s="2">
        <v>101</v>
      </c>
      <c r="B3" s="2" t="s">
        <v>16</v>
      </c>
      <c r="C3" s="2" t="s">
        <v>17</v>
      </c>
      <c r="D3" s="2" t="s">
        <v>18</v>
      </c>
      <c r="E3" s="2" t="s">
        <v>19</v>
      </c>
      <c r="F3" s="3">
        <v>31946</v>
      </c>
      <c r="G3" s="2" t="s">
        <v>20</v>
      </c>
      <c r="H3" s="2">
        <v>17000</v>
      </c>
      <c r="I3" s="2">
        <v>0</v>
      </c>
      <c r="J3" s="2">
        <v>100</v>
      </c>
      <c r="K3" s="2">
        <v>90</v>
      </c>
      <c r="L3" s="4" t="str">
        <f>VLOOKUP(K3,departement!$A$1:$B$28,2,FALSE)</f>
        <v>Executive</v>
      </c>
      <c r="M3" t="str">
        <f>INDEX(departement!$B$1:$B$28,MATCH(vlookup!K3,departement!$A$1:$A$28,0))</f>
        <v>Executive</v>
      </c>
      <c r="N3" t="str">
        <f t="shared" ref="N3:N66" si="0">IF(M3=L3,"","ouuuups")</f>
        <v/>
      </c>
    </row>
    <row r="4" spans="1:14" x14ac:dyDescent="0.25">
      <c r="A4" s="2">
        <v>102</v>
      </c>
      <c r="B4" s="2" t="s">
        <v>21</v>
      </c>
      <c r="C4" s="2" t="s">
        <v>22</v>
      </c>
      <c r="D4" s="2" t="s">
        <v>23</v>
      </c>
      <c r="E4" s="2" t="s">
        <v>24</v>
      </c>
      <c r="F4" s="3">
        <v>31947</v>
      </c>
      <c r="G4" s="2" t="s">
        <v>20</v>
      </c>
      <c r="H4" s="2">
        <v>17000</v>
      </c>
      <c r="I4" s="2">
        <v>0</v>
      </c>
      <c r="J4" s="2">
        <v>100</v>
      </c>
      <c r="K4" s="2">
        <v>90</v>
      </c>
      <c r="L4" s="4" t="str">
        <f>VLOOKUP(K4,departement!$A$1:$B$28,2,FALSE)</f>
        <v>Executive</v>
      </c>
      <c r="M4" t="str">
        <f>INDEX(departement!$B$1:$B$28,MATCH(vlookup!K4,departement!$A$1:$A$28,0))</f>
        <v>Executive</v>
      </c>
      <c r="N4" t="str">
        <f t="shared" si="0"/>
        <v/>
      </c>
    </row>
    <row r="5" spans="1:14" x14ac:dyDescent="0.25">
      <c r="A5" s="2">
        <v>103</v>
      </c>
      <c r="B5" s="2" t="s">
        <v>25</v>
      </c>
      <c r="C5" s="2" t="s">
        <v>26</v>
      </c>
      <c r="D5" s="2" t="s">
        <v>27</v>
      </c>
      <c r="E5" s="2" t="s">
        <v>28</v>
      </c>
      <c r="F5" s="3">
        <v>31948</v>
      </c>
      <c r="G5" s="2" t="s">
        <v>29</v>
      </c>
      <c r="H5" s="2">
        <v>9000</v>
      </c>
      <c r="I5" s="2">
        <v>0</v>
      </c>
      <c r="J5" s="2">
        <v>102</v>
      </c>
      <c r="K5" s="2">
        <v>60</v>
      </c>
      <c r="L5" s="4" t="str">
        <f>VLOOKUP(K5,departement!$A$1:$B$28,2,FALSE)</f>
        <v>IT</v>
      </c>
      <c r="M5" t="str">
        <f>INDEX(departement!$B$1:$B$28,MATCH(vlookup!K5,departement!$A$1:$A$28,0))</f>
        <v>IT</v>
      </c>
      <c r="N5" t="str">
        <f t="shared" si="0"/>
        <v/>
      </c>
    </row>
    <row r="6" spans="1:14" x14ac:dyDescent="0.25">
      <c r="A6" s="2">
        <v>104</v>
      </c>
      <c r="B6" s="2" t="s">
        <v>30</v>
      </c>
      <c r="C6" s="2" t="s">
        <v>31</v>
      </c>
      <c r="D6" s="2" t="s">
        <v>32</v>
      </c>
      <c r="E6" s="2" t="s">
        <v>33</v>
      </c>
      <c r="F6" s="3">
        <v>31949</v>
      </c>
      <c r="G6" s="2" t="s">
        <v>29</v>
      </c>
      <c r="H6" s="2">
        <v>6000</v>
      </c>
      <c r="I6" s="2">
        <v>0</v>
      </c>
      <c r="J6" s="2">
        <v>103</v>
      </c>
      <c r="K6" s="2">
        <v>60</v>
      </c>
      <c r="L6" s="4" t="str">
        <f>VLOOKUP(K6,departement!$A$1:$B$28,2,FALSE)</f>
        <v>IT</v>
      </c>
      <c r="M6" t="str">
        <f>INDEX(departement!$B$1:$B$28,MATCH(vlookup!K6,departement!$A$1:$A$28,0))</f>
        <v>IT</v>
      </c>
      <c r="N6" t="str">
        <f t="shared" si="0"/>
        <v/>
      </c>
    </row>
    <row r="7" spans="1:14" x14ac:dyDescent="0.25">
      <c r="A7" s="2">
        <v>105</v>
      </c>
      <c r="B7" s="2" t="s">
        <v>34</v>
      </c>
      <c r="C7" s="2" t="s">
        <v>35</v>
      </c>
      <c r="D7" s="2" t="s">
        <v>36</v>
      </c>
      <c r="E7" s="2" t="s">
        <v>37</v>
      </c>
      <c r="F7" s="3">
        <v>31950</v>
      </c>
      <c r="G7" s="2" t="s">
        <v>29</v>
      </c>
      <c r="H7" s="2">
        <v>4800</v>
      </c>
      <c r="I7" s="2">
        <v>0</v>
      </c>
      <c r="J7" s="2">
        <v>103</v>
      </c>
      <c r="K7" s="2">
        <v>60</v>
      </c>
      <c r="L7" s="4" t="str">
        <f>VLOOKUP(K7,departement!$A$1:$B$28,2,FALSE)</f>
        <v>IT</v>
      </c>
      <c r="M7" t="str">
        <f>INDEX(departement!$B$1:$B$28,MATCH(vlookup!K7,departement!$A$1:$A$28,0))</f>
        <v>IT</v>
      </c>
      <c r="N7" t="str">
        <f t="shared" si="0"/>
        <v/>
      </c>
    </row>
    <row r="8" spans="1:14" x14ac:dyDescent="0.25">
      <c r="A8" s="2">
        <v>106</v>
      </c>
      <c r="B8" s="2" t="s">
        <v>38</v>
      </c>
      <c r="C8" s="2" t="s">
        <v>39</v>
      </c>
      <c r="D8" s="2" t="s">
        <v>40</v>
      </c>
      <c r="E8" s="2" t="s">
        <v>41</v>
      </c>
      <c r="F8" s="3">
        <v>31951</v>
      </c>
      <c r="G8" s="2" t="s">
        <v>29</v>
      </c>
      <c r="H8" s="2">
        <v>4800</v>
      </c>
      <c r="I8" s="2">
        <v>0</v>
      </c>
      <c r="J8" s="2">
        <v>103</v>
      </c>
      <c r="K8" s="2">
        <v>60</v>
      </c>
      <c r="L8" s="4" t="str">
        <f>VLOOKUP(K8,departement!$A$1:$B$28,2,FALSE)</f>
        <v>IT</v>
      </c>
      <c r="M8" t="str">
        <f>INDEX(departement!$B$1:$B$28,MATCH(vlookup!K8,departement!$A$1:$A$28,0))</f>
        <v>IT</v>
      </c>
      <c r="N8" t="str">
        <f t="shared" si="0"/>
        <v/>
      </c>
    </row>
    <row r="9" spans="1:14" x14ac:dyDescent="0.25">
      <c r="A9" s="2">
        <v>107</v>
      </c>
      <c r="B9" s="2" t="s">
        <v>42</v>
      </c>
      <c r="C9" s="2" t="s">
        <v>43</v>
      </c>
      <c r="D9" s="2" t="s">
        <v>44</v>
      </c>
      <c r="E9" s="2" t="s">
        <v>45</v>
      </c>
      <c r="F9" s="3">
        <v>31952</v>
      </c>
      <c r="G9" s="2" t="s">
        <v>29</v>
      </c>
      <c r="H9" s="2">
        <v>4200</v>
      </c>
      <c r="I9" s="2">
        <v>0</v>
      </c>
      <c r="J9" s="2">
        <v>103</v>
      </c>
      <c r="K9" s="2">
        <v>60</v>
      </c>
      <c r="L9" s="4" t="str">
        <f>VLOOKUP(K9,departement!$A$1:$B$28,2,FALSE)</f>
        <v>IT</v>
      </c>
      <c r="M9" t="str">
        <f>INDEX(departement!$B$1:$B$28,MATCH(vlookup!K9,departement!$A$1:$A$28,0))</f>
        <v>IT</v>
      </c>
      <c r="N9" t="str">
        <f t="shared" si="0"/>
        <v/>
      </c>
    </row>
    <row r="10" spans="1:14" x14ac:dyDescent="0.25">
      <c r="A10" s="2">
        <v>108</v>
      </c>
      <c r="B10" s="2" t="s">
        <v>46</v>
      </c>
      <c r="C10" s="2" t="s">
        <v>47</v>
      </c>
      <c r="D10" s="2" t="s">
        <v>48</v>
      </c>
      <c r="E10" s="2" t="s">
        <v>49</v>
      </c>
      <c r="F10" s="3">
        <v>31953</v>
      </c>
      <c r="G10" s="2" t="s">
        <v>50</v>
      </c>
      <c r="H10" s="2">
        <v>12000</v>
      </c>
      <c r="I10" s="2">
        <v>0</v>
      </c>
      <c r="J10" s="2">
        <v>101</v>
      </c>
      <c r="K10" s="2">
        <v>100</v>
      </c>
      <c r="L10" s="4" t="str">
        <f>VLOOKUP(K10,departement!$A$1:$B$28,2,FALSE)</f>
        <v>Finance</v>
      </c>
      <c r="M10" t="str">
        <f>INDEX(departement!$B$1:$B$28,MATCH(vlookup!K10,departement!$A$1:$A$28,0))</f>
        <v>Finance</v>
      </c>
      <c r="N10" t="str">
        <f t="shared" si="0"/>
        <v/>
      </c>
    </row>
    <row r="11" spans="1:14" x14ac:dyDescent="0.25">
      <c r="A11" s="2">
        <v>109</v>
      </c>
      <c r="B11" s="2" t="s">
        <v>51</v>
      </c>
      <c r="C11" s="2" t="s">
        <v>52</v>
      </c>
      <c r="D11" s="2" t="s">
        <v>53</v>
      </c>
      <c r="E11" s="2" t="s">
        <v>54</v>
      </c>
      <c r="F11" s="3">
        <v>31954</v>
      </c>
      <c r="G11" s="2" t="s">
        <v>55</v>
      </c>
      <c r="H11" s="2">
        <v>9000</v>
      </c>
      <c r="I11" s="2">
        <v>0</v>
      </c>
      <c r="J11" s="2">
        <v>108</v>
      </c>
      <c r="K11" s="2">
        <v>100</v>
      </c>
      <c r="L11" s="4" t="str">
        <f>VLOOKUP(K11,departement!$A$1:$B$28,2,FALSE)</f>
        <v>Finance</v>
      </c>
      <c r="M11" t="str">
        <f>INDEX(departement!$B$1:$B$28,MATCH(vlookup!K11,departement!$A$1:$A$28,0))</f>
        <v>Finance</v>
      </c>
      <c r="N11" t="str">
        <f t="shared" si="0"/>
        <v/>
      </c>
    </row>
    <row r="12" spans="1:14" x14ac:dyDescent="0.25">
      <c r="A12" s="2">
        <v>110</v>
      </c>
      <c r="B12" s="2" t="s">
        <v>56</v>
      </c>
      <c r="C12" s="2" t="s">
        <v>57</v>
      </c>
      <c r="D12" s="2" t="s">
        <v>58</v>
      </c>
      <c r="E12" s="2" t="s">
        <v>59</v>
      </c>
      <c r="F12" s="3">
        <v>31955</v>
      </c>
      <c r="G12" s="2" t="s">
        <v>55</v>
      </c>
      <c r="H12" s="2">
        <v>8200</v>
      </c>
      <c r="I12" s="2">
        <v>0</v>
      </c>
      <c r="J12" s="2">
        <v>108</v>
      </c>
      <c r="K12" s="2">
        <v>100</v>
      </c>
      <c r="L12" s="4" t="str">
        <f>VLOOKUP(K12,departement!$A$1:$B$28,2,FALSE)</f>
        <v>Finance</v>
      </c>
      <c r="M12" t="str">
        <f>INDEX(departement!$B$1:$B$28,MATCH(vlookup!K12,departement!$A$1:$A$28,0))</f>
        <v>Finance</v>
      </c>
      <c r="N12" t="str">
        <f t="shared" si="0"/>
        <v/>
      </c>
    </row>
    <row r="13" spans="1:14" x14ac:dyDescent="0.25">
      <c r="A13" s="2">
        <v>111</v>
      </c>
      <c r="B13" s="2" t="s">
        <v>60</v>
      </c>
      <c r="C13" s="2" t="s">
        <v>61</v>
      </c>
      <c r="D13" s="2" t="s">
        <v>62</v>
      </c>
      <c r="E13" s="2" t="s">
        <v>63</v>
      </c>
      <c r="F13" s="3">
        <v>31956</v>
      </c>
      <c r="G13" s="2" t="s">
        <v>55</v>
      </c>
      <c r="H13" s="2">
        <v>7700</v>
      </c>
      <c r="I13" s="2">
        <v>0</v>
      </c>
      <c r="J13" s="2">
        <v>108</v>
      </c>
      <c r="K13" s="2">
        <v>100</v>
      </c>
      <c r="L13" s="4" t="str">
        <f>VLOOKUP(K13,departement!$A$1:$B$28,2,FALSE)</f>
        <v>Finance</v>
      </c>
      <c r="M13" t="str">
        <f>INDEX(departement!$B$1:$B$28,MATCH(vlookup!K13,departement!$A$1:$A$28,0))</f>
        <v>Finance</v>
      </c>
      <c r="N13" t="str">
        <f t="shared" si="0"/>
        <v/>
      </c>
    </row>
    <row r="14" spans="1:14" x14ac:dyDescent="0.25">
      <c r="A14" s="2">
        <v>112</v>
      </c>
      <c r="B14" s="2" t="s">
        <v>64</v>
      </c>
      <c r="C14" s="2" t="s">
        <v>65</v>
      </c>
      <c r="D14" s="2" t="s">
        <v>66</v>
      </c>
      <c r="E14" s="2" t="s">
        <v>67</v>
      </c>
      <c r="F14" s="3">
        <v>31957</v>
      </c>
      <c r="G14" s="2" t="s">
        <v>55</v>
      </c>
      <c r="H14" s="2">
        <v>7800</v>
      </c>
      <c r="I14" s="2">
        <v>0</v>
      </c>
      <c r="J14" s="2">
        <v>108</v>
      </c>
      <c r="K14" s="2">
        <v>100</v>
      </c>
      <c r="L14" s="4" t="str">
        <f>VLOOKUP(K14,departement!$A$1:$B$28,2,FALSE)</f>
        <v>Finance</v>
      </c>
      <c r="M14" t="str">
        <f>INDEX(departement!$B$1:$B$28,MATCH(vlookup!K14,departement!$A$1:$A$28,0))</f>
        <v>Finance</v>
      </c>
      <c r="N14" t="str">
        <f t="shared" si="0"/>
        <v/>
      </c>
    </row>
    <row r="15" spans="1:14" x14ac:dyDescent="0.25">
      <c r="A15" s="2">
        <v>113</v>
      </c>
      <c r="B15" s="2" t="s">
        <v>68</v>
      </c>
      <c r="C15" s="2" t="s">
        <v>69</v>
      </c>
      <c r="D15" s="2" t="s">
        <v>70</v>
      </c>
      <c r="E15" s="2" t="s">
        <v>71</v>
      </c>
      <c r="F15" s="3">
        <v>31958</v>
      </c>
      <c r="G15" s="2" t="s">
        <v>55</v>
      </c>
      <c r="H15" s="2">
        <v>6900</v>
      </c>
      <c r="I15" s="2">
        <v>0</v>
      </c>
      <c r="J15" s="2">
        <v>108</v>
      </c>
      <c r="K15" s="2">
        <v>100</v>
      </c>
      <c r="L15" s="4" t="str">
        <f>VLOOKUP(K15,departement!$A$1:$B$28,2,FALSE)</f>
        <v>Finance</v>
      </c>
      <c r="M15" t="str">
        <f>INDEX(departement!$B$1:$B$28,MATCH(vlookup!K15,departement!$A$1:$A$28,0))</f>
        <v>Finance</v>
      </c>
      <c r="N15" t="str">
        <f t="shared" si="0"/>
        <v/>
      </c>
    </row>
    <row r="16" spans="1:14" x14ac:dyDescent="0.25">
      <c r="A16" s="2">
        <v>114</v>
      </c>
      <c r="B16" s="2" t="s">
        <v>72</v>
      </c>
      <c r="C16" s="2" t="s">
        <v>73</v>
      </c>
      <c r="D16" s="2" t="s">
        <v>74</v>
      </c>
      <c r="E16" s="2" t="s">
        <v>75</v>
      </c>
      <c r="F16" s="3">
        <v>31959</v>
      </c>
      <c r="G16" s="2" t="s">
        <v>76</v>
      </c>
      <c r="H16" s="2">
        <v>11000</v>
      </c>
      <c r="I16" s="2">
        <v>0</v>
      </c>
      <c r="J16" s="2">
        <v>100</v>
      </c>
      <c r="K16" s="2">
        <v>30</v>
      </c>
      <c r="L16" s="4" t="str">
        <f>VLOOKUP(K16,departement!$A$1:$B$28,2,FALSE)</f>
        <v>Purchasing</v>
      </c>
      <c r="M16" t="str">
        <f>INDEX(departement!$B$1:$B$28,MATCH(vlookup!K16,departement!$A$1:$A$28,0))</f>
        <v>Purchasing</v>
      </c>
      <c r="N16" t="str">
        <f t="shared" si="0"/>
        <v/>
      </c>
    </row>
    <row r="17" spans="1:14" x14ac:dyDescent="0.25">
      <c r="A17" s="2">
        <v>115</v>
      </c>
      <c r="B17" s="2" t="s">
        <v>25</v>
      </c>
      <c r="C17" s="2" t="s">
        <v>77</v>
      </c>
      <c r="D17" s="2" t="s">
        <v>78</v>
      </c>
      <c r="E17" s="2" t="s">
        <v>79</v>
      </c>
      <c r="F17" s="3">
        <v>31960</v>
      </c>
      <c r="G17" s="2" t="s">
        <v>80</v>
      </c>
      <c r="H17" s="2">
        <v>3100</v>
      </c>
      <c r="I17" s="2">
        <v>0</v>
      </c>
      <c r="J17" s="2">
        <v>114</v>
      </c>
      <c r="K17" s="2">
        <v>30</v>
      </c>
      <c r="L17" s="4" t="str">
        <f>VLOOKUP(K17,departement!$A$1:$B$28,2,FALSE)</f>
        <v>Purchasing</v>
      </c>
      <c r="M17" t="str">
        <f>INDEX(departement!$B$1:$B$28,MATCH(vlookup!K17,departement!$A$1:$A$28,0))</f>
        <v>Purchasing</v>
      </c>
      <c r="N17" t="str">
        <f t="shared" si="0"/>
        <v/>
      </c>
    </row>
    <row r="18" spans="1:14" x14ac:dyDescent="0.25">
      <c r="A18" s="2">
        <v>116</v>
      </c>
      <c r="B18" s="2" t="s">
        <v>81</v>
      </c>
      <c r="C18" s="2" t="s">
        <v>82</v>
      </c>
      <c r="D18" s="2" t="s">
        <v>83</v>
      </c>
      <c r="E18" s="2" t="s">
        <v>84</v>
      </c>
      <c r="F18" s="3">
        <v>31961</v>
      </c>
      <c r="G18" s="2" t="s">
        <v>80</v>
      </c>
      <c r="H18" s="2">
        <v>2900</v>
      </c>
      <c r="I18" s="2">
        <v>0</v>
      </c>
      <c r="J18" s="2">
        <v>114</v>
      </c>
      <c r="K18" s="2">
        <v>30</v>
      </c>
      <c r="L18" s="4" t="str">
        <f>VLOOKUP(K18,departement!$A$1:$B$28,2,FALSE)</f>
        <v>Purchasing</v>
      </c>
      <c r="M18" t="str">
        <f>INDEX(departement!$B$1:$B$28,MATCH(vlookup!K18,departement!$A$1:$A$28,0))</f>
        <v>Purchasing</v>
      </c>
      <c r="N18" t="str">
        <f t="shared" si="0"/>
        <v/>
      </c>
    </row>
    <row r="19" spans="1:14" x14ac:dyDescent="0.25">
      <c r="A19" s="2">
        <v>117</v>
      </c>
      <c r="B19" s="2" t="s">
        <v>85</v>
      </c>
      <c r="C19" s="2" t="s">
        <v>86</v>
      </c>
      <c r="D19" s="2" t="s">
        <v>87</v>
      </c>
      <c r="E19" s="2" t="s">
        <v>88</v>
      </c>
      <c r="F19" s="3">
        <v>31962</v>
      </c>
      <c r="G19" s="2" t="s">
        <v>80</v>
      </c>
      <c r="H19" s="2">
        <v>2800</v>
      </c>
      <c r="I19" s="2">
        <v>0</v>
      </c>
      <c r="J19" s="2">
        <v>114</v>
      </c>
      <c r="K19" s="2">
        <v>30</v>
      </c>
      <c r="L19" s="4" t="str">
        <f>VLOOKUP(K19,departement!$A$1:$B$28,2,FALSE)</f>
        <v>Purchasing</v>
      </c>
      <c r="M19" t="str">
        <f>INDEX(departement!$B$1:$B$28,MATCH(vlookup!K19,departement!$A$1:$A$28,0))</f>
        <v>Purchasing</v>
      </c>
      <c r="N19" t="str">
        <f t="shared" si="0"/>
        <v/>
      </c>
    </row>
    <row r="20" spans="1:14" x14ac:dyDescent="0.25">
      <c r="A20" s="2">
        <v>118</v>
      </c>
      <c r="B20" s="2" t="s">
        <v>89</v>
      </c>
      <c r="C20" s="2" t="s">
        <v>90</v>
      </c>
      <c r="D20" s="2" t="s">
        <v>91</v>
      </c>
      <c r="E20" s="2" t="s">
        <v>92</v>
      </c>
      <c r="F20" s="3">
        <v>31963</v>
      </c>
      <c r="G20" s="2" t="s">
        <v>80</v>
      </c>
      <c r="H20" s="2">
        <v>2600</v>
      </c>
      <c r="I20" s="2">
        <v>0</v>
      </c>
      <c r="J20" s="2">
        <v>114</v>
      </c>
      <c r="K20" s="2">
        <v>30</v>
      </c>
      <c r="L20" s="4" t="str">
        <f>VLOOKUP(K20,departement!$A$1:$B$28,2,FALSE)</f>
        <v>Purchasing</v>
      </c>
      <c r="M20" t="str">
        <f>INDEX(departement!$B$1:$B$28,MATCH(vlookup!K20,departement!$A$1:$A$28,0))</f>
        <v>Purchasing</v>
      </c>
      <c r="N20" t="str">
        <f t="shared" si="0"/>
        <v/>
      </c>
    </row>
    <row r="21" spans="1:14" x14ac:dyDescent="0.25">
      <c r="A21" s="2">
        <v>119</v>
      </c>
      <c r="B21" s="2" t="s">
        <v>93</v>
      </c>
      <c r="C21" s="2" t="s">
        <v>94</v>
      </c>
      <c r="D21" s="2" t="s">
        <v>95</v>
      </c>
      <c r="E21" s="2" t="s">
        <v>96</v>
      </c>
      <c r="F21" s="3">
        <v>31964</v>
      </c>
      <c r="G21" s="2" t="s">
        <v>80</v>
      </c>
      <c r="H21" s="2">
        <v>2500</v>
      </c>
      <c r="I21" s="2">
        <v>0</v>
      </c>
      <c r="J21" s="2">
        <v>114</v>
      </c>
      <c r="K21" s="2">
        <v>30</v>
      </c>
      <c r="L21" s="4" t="str">
        <f>VLOOKUP(K21,departement!$A$1:$B$28,2,FALSE)</f>
        <v>Purchasing</v>
      </c>
      <c r="M21" t="str">
        <f>INDEX(departement!$B$1:$B$28,MATCH(vlookup!K21,departement!$A$1:$A$28,0))</f>
        <v>Purchasing</v>
      </c>
      <c r="N21" t="str">
        <f t="shared" si="0"/>
        <v/>
      </c>
    </row>
    <row r="22" spans="1:14" x14ac:dyDescent="0.25">
      <c r="A22" s="2">
        <v>120</v>
      </c>
      <c r="B22" s="2" t="s">
        <v>97</v>
      </c>
      <c r="C22" s="2" t="s">
        <v>98</v>
      </c>
      <c r="D22" s="2" t="s">
        <v>99</v>
      </c>
      <c r="E22" s="2" t="s">
        <v>100</v>
      </c>
      <c r="F22" s="3">
        <v>31965</v>
      </c>
      <c r="G22" s="2" t="s">
        <v>101</v>
      </c>
      <c r="H22" s="2">
        <v>8000</v>
      </c>
      <c r="I22" s="2">
        <v>0</v>
      </c>
      <c r="J22" s="2">
        <v>100</v>
      </c>
      <c r="K22" s="2">
        <v>50</v>
      </c>
      <c r="L22" s="4" t="str">
        <f>VLOOKUP(K22,departement!$A$1:$B$28,2,FALSE)</f>
        <v>Shipping</v>
      </c>
      <c r="M22" t="str">
        <f>INDEX(departement!$B$1:$B$28,MATCH(vlookup!K22,departement!$A$1:$A$28,0))</f>
        <v>Shipping</v>
      </c>
      <c r="N22" t="str">
        <f t="shared" si="0"/>
        <v/>
      </c>
    </row>
    <row r="23" spans="1:14" x14ac:dyDescent="0.25">
      <c r="A23" s="2">
        <v>121</v>
      </c>
      <c r="B23" s="2" t="s">
        <v>102</v>
      </c>
      <c r="C23" s="2" t="s">
        <v>103</v>
      </c>
      <c r="D23" s="2" t="s">
        <v>104</v>
      </c>
      <c r="E23" s="2" t="s">
        <v>105</v>
      </c>
      <c r="F23" s="3">
        <v>31966</v>
      </c>
      <c r="G23" s="2" t="s">
        <v>101</v>
      </c>
      <c r="H23" s="2">
        <v>8200</v>
      </c>
      <c r="I23" s="2">
        <v>0</v>
      </c>
      <c r="J23" s="2">
        <v>100</v>
      </c>
      <c r="K23" s="2">
        <v>50</v>
      </c>
      <c r="L23" s="4" t="str">
        <f>VLOOKUP(K23,departement!$A$1:$B$28,2,FALSE)</f>
        <v>Shipping</v>
      </c>
      <c r="M23" t="str">
        <f>INDEX(departement!$B$1:$B$28,MATCH(vlookup!K23,departement!$A$1:$A$28,0))</f>
        <v>Shipping</v>
      </c>
      <c r="N23" t="str">
        <f t="shared" si="0"/>
        <v/>
      </c>
    </row>
    <row r="24" spans="1:14" x14ac:dyDescent="0.25">
      <c r="A24" s="2">
        <v>122</v>
      </c>
      <c r="B24" s="2" t="s">
        <v>106</v>
      </c>
      <c r="C24" s="2" t="s">
        <v>107</v>
      </c>
      <c r="D24" s="2" t="s">
        <v>108</v>
      </c>
      <c r="E24" s="2" t="s">
        <v>109</v>
      </c>
      <c r="F24" s="3">
        <v>31967</v>
      </c>
      <c r="G24" s="2" t="s">
        <v>101</v>
      </c>
      <c r="H24" s="2">
        <v>7900</v>
      </c>
      <c r="I24" s="2">
        <v>0</v>
      </c>
      <c r="J24" s="2">
        <v>100</v>
      </c>
      <c r="K24" s="2">
        <v>50</v>
      </c>
      <c r="L24" s="4" t="str">
        <f>VLOOKUP(K24,departement!$A$1:$B$28,2,FALSE)</f>
        <v>Shipping</v>
      </c>
      <c r="M24" t="str">
        <f>INDEX(departement!$B$1:$B$28,MATCH(vlookup!K24,departement!$A$1:$A$28,0))</f>
        <v>Shipping</v>
      </c>
      <c r="N24" t="str">
        <f t="shared" si="0"/>
        <v/>
      </c>
    </row>
    <row r="25" spans="1:14" x14ac:dyDescent="0.25">
      <c r="A25" s="2">
        <v>123</v>
      </c>
      <c r="B25" s="2" t="s">
        <v>110</v>
      </c>
      <c r="C25" s="2" t="s">
        <v>111</v>
      </c>
      <c r="D25" s="2" t="s">
        <v>112</v>
      </c>
      <c r="E25" s="2" t="s">
        <v>113</v>
      </c>
      <c r="F25" s="3">
        <v>31968</v>
      </c>
      <c r="G25" s="2" t="s">
        <v>101</v>
      </c>
      <c r="H25" s="2">
        <v>6500</v>
      </c>
      <c r="I25" s="2">
        <v>0</v>
      </c>
      <c r="J25" s="2">
        <v>100</v>
      </c>
      <c r="K25" s="2">
        <v>50</v>
      </c>
      <c r="L25" s="4" t="str">
        <f>VLOOKUP(K25,departement!$A$1:$B$28,2,FALSE)</f>
        <v>Shipping</v>
      </c>
      <c r="M25" t="str">
        <f>INDEX(departement!$B$1:$B$28,MATCH(vlookup!K25,departement!$A$1:$A$28,0))</f>
        <v>Shipping</v>
      </c>
      <c r="N25" t="str">
        <f t="shared" si="0"/>
        <v/>
      </c>
    </row>
    <row r="26" spans="1:14" x14ac:dyDescent="0.25">
      <c r="A26" s="2">
        <v>124</v>
      </c>
      <c r="B26" s="2" t="s">
        <v>114</v>
      </c>
      <c r="C26" s="2" t="s">
        <v>115</v>
      </c>
      <c r="D26" s="2" t="s">
        <v>116</v>
      </c>
      <c r="E26" s="2" t="s">
        <v>117</v>
      </c>
      <c r="F26" s="3">
        <v>31969</v>
      </c>
      <c r="G26" s="2" t="s">
        <v>101</v>
      </c>
      <c r="H26" s="2">
        <v>5800</v>
      </c>
      <c r="I26" s="2">
        <v>0</v>
      </c>
      <c r="J26" s="2">
        <v>100</v>
      </c>
      <c r="K26" s="2">
        <v>50</v>
      </c>
      <c r="L26" s="4" t="str">
        <f>VLOOKUP(K26,departement!$A$1:$B$28,2,FALSE)</f>
        <v>Shipping</v>
      </c>
      <c r="M26" t="str">
        <f>INDEX(departement!$B$1:$B$28,MATCH(vlookup!K26,departement!$A$1:$A$28,0))</f>
        <v>Shipping</v>
      </c>
      <c r="N26" t="str">
        <f t="shared" si="0"/>
        <v/>
      </c>
    </row>
    <row r="27" spans="1:14" x14ac:dyDescent="0.25">
      <c r="A27" s="2">
        <v>125</v>
      </c>
      <c r="B27" s="2" t="s">
        <v>118</v>
      </c>
      <c r="C27" s="2" t="s">
        <v>119</v>
      </c>
      <c r="D27" s="2" t="s">
        <v>120</v>
      </c>
      <c r="E27" s="2" t="s">
        <v>121</v>
      </c>
      <c r="F27" s="3">
        <v>31970</v>
      </c>
      <c r="G27" s="2" t="s">
        <v>122</v>
      </c>
      <c r="H27" s="2">
        <v>3200</v>
      </c>
      <c r="I27" s="2">
        <v>0</v>
      </c>
      <c r="J27" s="2">
        <v>120</v>
      </c>
      <c r="K27" s="2">
        <v>50</v>
      </c>
      <c r="L27" s="4" t="str">
        <f>VLOOKUP(K27,departement!$A$1:$B$28,2,FALSE)</f>
        <v>Shipping</v>
      </c>
      <c r="M27" t="str">
        <f>INDEX(departement!$B$1:$B$28,MATCH(vlookup!K27,departement!$A$1:$A$28,0))</f>
        <v>Shipping</v>
      </c>
      <c r="N27" t="str">
        <f t="shared" si="0"/>
        <v/>
      </c>
    </row>
    <row r="28" spans="1:14" x14ac:dyDescent="0.25">
      <c r="A28" s="2">
        <v>126</v>
      </c>
      <c r="B28" s="2" t="s">
        <v>123</v>
      </c>
      <c r="C28" s="2" t="s">
        <v>124</v>
      </c>
      <c r="D28" s="2" t="s">
        <v>125</v>
      </c>
      <c r="E28" s="2" t="s">
        <v>126</v>
      </c>
      <c r="F28" s="3">
        <v>31971</v>
      </c>
      <c r="G28" s="2" t="s">
        <v>122</v>
      </c>
      <c r="H28" s="2">
        <v>2700</v>
      </c>
      <c r="I28" s="2">
        <v>0</v>
      </c>
      <c r="J28" s="2">
        <v>120</v>
      </c>
      <c r="K28" s="2">
        <v>50</v>
      </c>
      <c r="L28" s="4" t="str">
        <f>VLOOKUP(K28,departement!$A$1:$B$28,2,FALSE)</f>
        <v>Shipping</v>
      </c>
      <c r="M28" t="str">
        <f>INDEX(departement!$B$1:$B$28,MATCH(vlookup!K28,departement!$A$1:$A$28,0))</f>
        <v>Shipping</v>
      </c>
      <c r="N28" t="str">
        <f t="shared" si="0"/>
        <v/>
      </c>
    </row>
    <row r="29" spans="1:14" x14ac:dyDescent="0.25">
      <c r="A29" s="2">
        <v>127</v>
      </c>
      <c r="B29" s="2" t="s">
        <v>127</v>
      </c>
      <c r="C29" s="2" t="s">
        <v>128</v>
      </c>
      <c r="D29" s="2" t="s">
        <v>129</v>
      </c>
      <c r="E29" s="2" t="s">
        <v>130</v>
      </c>
      <c r="F29" s="3">
        <v>31972</v>
      </c>
      <c r="G29" s="2" t="s">
        <v>122</v>
      </c>
      <c r="H29" s="2">
        <v>2400</v>
      </c>
      <c r="I29" s="2">
        <v>0</v>
      </c>
      <c r="J29" s="2">
        <v>120</v>
      </c>
      <c r="K29" s="2">
        <v>50</v>
      </c>
      <c r="L29" s="4" t="str">
        <f>VLOOKUP(K29,departement!$A$1:$B$28,2,FALSE)</f>
        <v>Shipping</v>
      </c>
      <c r="M29" t="str">
        <f>INDEX(departement!$B$1:$B$28,MATCH(vlookup!K29,departement!$A$1:$A$28,0))</f>
        <v>Shipping</v>
      </c>
      <c r="N29" t="str">
        <f t="shared" si="0"/>
        <v/>
      </c>
    </row>
    <row r="30" spans="1:14" x14ac:dyDescent="0.25">
      <c r="A30" s="2">
        <v>128</v>
      </c>
      <c r="B30" s="2" t="s">
        <v>11</v>
      </c>
      <c r="C30" s="2" t="s">
        <v>131</v>
      </c>
      <c r="D30" s="2" t="s">
        <v>132</v>
      </c>
      <c r="E30" s="2" t="s">
        <v>133</v>
      </c>
      <c r="F30" s="3">
        <v>31973</v>
      </c>
      <c r="G30" s="2" t="s">
        <v>122</v>
      </c>
      <c r="H30" s="2">
        <v>2200</v>
      </c>
      <c r="I30" s="2">
        <v>0</v>
      </c>
      <c r="J30" s="2">
        <v>120</v>
      </c>
      <c r="K30" s="2">
        <v>50</v>
      </c>
      <c r="L30" s="4" t="str">
        <f>VLOOKUP(K30,departement!$A$1:$B$28,2,FALSE)</f>
        <v>Shipping</v>
      </c>
      <c r="M30" t="str">
        <f>INDEX(departement!$B$1:$B$28,MATCH(vlookup!K30,departement!$A$1:$A$28,0))</f>
        <v>Shipping</v>
      </c>
      <c r="N30" t="str">
        <f t="shared" si="0"/>
        <v/>
      </c>
    </row>
    <row r="31" spans="1:14" x14ac:dyDescent="0.25">
      <c r="A31" s="2">
        <v>129</v>
      </c>
      <c r="B31" s="2" t="s">
        <v>134</v>
      </c>
      <c r="C31" s="2" t="s">
        <v>135</v>
      </c>
      <c r="D31" s="2" t="s">
        <v>136</v>
      </c>
      <c r="E31" s="2" t="s">
        <v>137</v>
      </c>
      <c r="F31" s="3">
        <v>31974</v>
      </c>
      <c r="G31" s="2" t="s">
        <v>122</v>
      </c>
      <c r="H31" s="2">
        <v>3300</v>
      </c>
      <c r="I31" s="2">
        <v>0</v>
      </c>
      <c r="J31" s="2">
        <v>121</v>
      </c>
      <c r="K31" s="2">
        <v>50</v>
      </c>
      <c r="L31" s="4" t="str">
        <f>VLOOKUP(K31,departement!$A$1:$B$28,2,FALSE)</f>
        <v>Shipping</v>
      </c>
      <c r="M31" t="str">
        <f>INDEX(departement!$B$1:$B$28,MATCH(vlookup!K31,departement!$A$1:$A$28,0))</f>
        <v>Shipping</v>
      </c>
      <c r="N31" t="str">
        <f t="shared" si="0"/>
        <v/>
      </c>
    </row>
    <row r="32" spans="1:14" x14ac:dyDescent="0.25">
      <c r="A32" s="2">
        <v>130</v>
      </c>
      <c r="B32" s="2" t="s">
        <v>138</v>
      </c>
      <c r="C32" s="2" t="s">
        <v>139</v>
      </c>
      <c r="D32" s="2" t="s">
        <v>140</v>
      </c>
      <c r="E32" s="2" t="s">
        <v>141</v>
      </c>
      <c r="F32" s="3">
        <v>31975</v>
      </c>
      <c r="G32" s="2" t="s">
        <v>122</v>
      </c>
      <c r="H32" s="2">
        <v>2800</v>
      </c>
      <c r="I32" s="2">
        <v>0</v>
      </c>
      <c r="J32" s="2">
        <v>121</v>
      </c>
      <c r="K32" s="2">
        <v>50</v>
      </c>
      <c r="L32" s="4" t="str">
        <f>VLOOKUP(K32,departement!$A$1:$B$28,2,FALSE)</f>
        <v>Shipping</v>
      </c>
      <c r="M32" t="str">
        <f>INDEX(departement!$B$1:$B$28,MATCH(vlookup!K32,departement!$A$1:$A$28,0))</f>
        <v>Shipping</v>
      </c>
      <c r="N32" t="str">
        <f t="shared" si="0"/>
        <v/>
      </c>
    </row>
    <row r="33" spans="1:14" x14ac:dyDescent="0.25">
      <c r="A33" s="2">
        <v>131</v>
      </c>
      <c r="B33" s="2" t="s">
        <v>127</v>
      </c>
      <c r="C33" s="2" t="s">
        <v>142</v>
      </c>
      <c r="D33" s="2" t="s">
        <v>143</v>
      </c>
      <c r="E33" s="2" t="s">
        <v>144</v>
      </c>
      <c r="F33" s="3">
        <v>31976</v>
      </c>
      <c r="G33" s="2" t="s">
        <v>122</v>
      </c>
      <c r="H33" s="2">
        <v>2500</v>
      </c>
      <c r="I33" s="2">
        <v>0</v>
      </c>
      <c r="J33" s="2">
        <v>121</v>
      </c>
      <c r="K33" s="2">
        <v>50</v>
      </c>
      <c r="L33" s="4" t="str">
        <f>VLOOKUP(K33,departement!$A$1:$B$28,2,FALSE)</f>
        <v>Shipping</v>
      </c>
      <c r="M33" t="str">
        <f>INDEX(departement!$B$1:$B$28,MATCH(vlookup!K33,departement!$A$1:$A$28,0))</f>
        <v>Shipping</v>
      </c>
      <c r="N33" t="str">
        <f t="shared" si="0"/>
        <v/>
      </c>
    </row>
    <row r="34" spans="1:14" x14ac:dyDescent="0.25">
      <c r="A34" s="2">
        <v>132</v>
      </c>
      <c r="B34" s="2" t="s">
        <v>145</v>
      </c>
      <c r="C34" s="2" t="s">
        <v>146</v>
      </c>
      <c r="D34" s="2" t="s">
        <v>147</v>
      </c>
      <c r="E34" s="2" t="s">
        <v>148</v>
      </c>
      <c r="F34" s="3">
        <v>31977</v>
      </c>
      <c r="G34" s="2" t="s">
        <v>122</v>
      </c>
      <c r="H34" s="2">
        <v>2100</v>
      </c>
      <c r="I34" s="2">
        <v>0</v>
      </c>
      <c r="J34" s="2">
        <v>121</v>
      </c>
      <c r="K34" s="2">
        <v>50</v>
      </c>
      <c r="L34" s="4" t="str">
        <f>VLOOKUP(K34,departement!$A$1:$B$28,2,FALSE)</f>
        <v>Shipping</v>
      </c>
      <c r="M34" t="str">
        <f>INDEX(departement!$B$1:$B$28,MATCH(vlookup!K34,departement!$A$1:$A$28,0))</f>
        <v>Shipping</v>
      </c>
      <c r="N34" t="str">
        <f t="shared" si="0"/>
        <v/>
      </c>
    </row>
    <row r="35" spans="1:14" x14ac:dyDescent="0.25">
      <c r="A35" s="2">
        <v>133</v>
      </c>
      <c r="B35" s="2" t="s">
        <v>149</v>
      </c>
      <c r="C35" s="2" t="s">
        <v>150</v>
      </c>
      <c r="D35" s="2" t="s">
        <v>151</v>
      </c>
      <c r="E35" s="2" t="s">
        <v>152</v>
      </c>
      <c r="F35" s="3">
        <v>31978</v>
      </c>
      <c r="G35" s="2" t="s">
        <v>122</v>
      </c>
      <c r="H35" s="2">
        <v>3300</v>
      </c>
      <c r="I35" s="2">
        <v>0</v>
      </c>
      <c r="J35" s="2">
        <v>122</v>
      </c>
      <c r="K35" s="2">
        <v>50</v>
      </c>
      <c r="L35" s="4" t="str">
        <f>VLOOKUP(K35,departement!$A$1:$B$28,2,FALSE)</f>
        <v>Shipping</v>
      </c>
      <c r="M35" t="str">
        <f>INDEX(departement!$B$1:$B$28,MATCH(vlookup!K35,departement!$A$1:$A$28,0))</f>
        <v>Shipping</v>
      </c>
      <c r="N35" t="str">
        <f t="shared" si="0"/>
        <v/>
      </c>
    </row>
    <row r="36" spans="1:14" x14ac:dyDescent="0.25">
      <c r="A36" s="2">
        <v>134</v>
      </c>
      <c r="B36" s="2" t="s">
        <v>153</v>
      </c>
      <c r="C36" s="2" t="s">
        <v>154</v>
      </c>
      <c r="D36" s="2" t="s">
        <v>155</v>
      </c>
      <c r="E36" s="2" t="s">
        <v>156</v>
      </c>
      <c r="F36" s="3">
        <v>31979</v>
      </c>
      <c r="G36" s="2" t="s">
        <v>122</v>
      </c>
      <c r="H36" s="2">
        <v>2900</v>
      </c>
      <c r="I36" s="2">
        <v>0</v>
      </c>
      <c r="J36" s="2">
        <v>122</v>
      </c>
      <c r="K36" s="2">
        <v>50</v>
      </c>
      <c r="L36" s="4" t="str">
        <f>VLOOKUP(K36,departement!$A$1:$B$28,2,FALSE)</f>
        <v>Shipping</v>
      </c>
      <c r="M36" t="str">
        <f>INDEX(departement!$B$1:$B$28,MATCH(vlookup!K36,departement!$A$1:$A$28,0))</f>
        <v>Shipping</v>
      </c>
      <c r="N36" t="str">
        <f t="shared" si="0"/>
        <v/>
      </c>
    </row>
    <row r="37" spans="1:14" x14ac:dyDescent="0.25">
      <c r="A37" s="2">
        <v>135</v>
      </c>
      <c r="B37" s="2" t="s">
        <v>157</v>
      </c>
      <c r="C37" s="2" t="s">
        <v>158</v>
      </c>
      <c r="D37" s="2" t="s">
        <v>159</v>
      </c>
      <c r="E37" s="2" t="s">
        <v>160</v>
      </c>
      <c r="F37" s="3">
        <v>31980</v>
      </c>
      <c r="G37" s="2" t="s">
        <v>122</v>
      </c>
      <c r="H37" s="2">
        <v>2400</v>
      </c>
      <c r="I37" s="2">
        <v>0</v>
      </c>
      <c r="J37" s="2">
        <v>122</v>
      </c>
      <c r="K37" s="2">
        <v>50</v>
      </c>
      <c r="L37" s="4" t="str">
        <f>VLOOKUP(K37,departement!$A$1:$B$28,2,FALSE)</f>
        <v>Shipping</v>
      </c>
      <c r="M37" t="str">
        <f>INDEX(departement!$B$1:$B$28,MATCH(vlookup!K37,departement!$A$1:$A$28,0))</f>
        <v>Shipping</v>
      </c>
      <c r="N37" t="str">
        <f t="shared" si="0"/>
        <v/>
      </c>
    </row>
    <row r="38" spans="1:14" x14ac:dyDescent="0.25">
      <c r="A38" s="2">
        <v>136</v>
      </c>
      <c r="B38" s="2" t="s">
        <v>161</v>
      </c>
      <c r="C38" s="2" t="s">
        <v>162</v>
      </c>
      <c r="D38" s="2" t="s">
        <v>163</v>
      </c>
      <c r="E38" s="2" t="s">
        <v>164</v>
      </c>
      <c r="F38" s="3">
        <v>31981</v>
      </c>
      <c r="G38" s="2" t="s">
        <v>122</v>
      </c>
      <c r="H38" s="2">
        <v>2200</v>
      </c>
      <c r="I38" s="2">
        <v>0</v>
      </c>
      <c r="J38" s="2">
        <v>122</v>
      </c>
      <c r="K38" s="2">
        <v>50</v>
      </c>
      <c r="L38" s="4" t="str">
        <f>VLOOKUP(K38,departement!$A$1:$B$28,2,FALSE)</f>
        <v>Shipping</v>
      </c>
      <c r="M38" t="str">
        <f>INDEX(departement!$B$1:$B$28,MATCH(vlookup!K38,departement!$A$1:$A$28,0))</f>
        <v>Shipping</v>
      </c>
      <c r="N38" t="str">
        <f t="shared" si="0"/>
        <v/>
      </c>
    </row>
    <row r="39" spans="1:14" x14ac:dyDescent="0.25">
      <c r="A39" s="2">
        <v>137</v>
      </c>
      <c r="B39" s="2" t="s">
        <v>165</v>
      </c>
      <c r="C39" s="2" t="s">
        <v>166</v>
      </c>
      <c r="D39" s="2" t="s">
        <v>167</v>
      </c>
      <c r="E39" s="2" t="s">
        <v>168</v>
      </c>
      <c r="F39" s="3">
        <v>31982</v>
      </c>
      <c r="G39" s="2" t="s">
        <v>122</v>
      </c>
      <c r="H39" s="2">
        <v>3600</v>
      </c>
      <c r="I39" s="2">
        <v>0</v>
      </c>
      <c r="J39" s="2">
        <v>123</v>
      </c>
      <c r="K39" s="2">
        <v>50</v>
      </c>
      <c r="L39" s="4" t="str">
        <f>VLOOKUP(K39,departement!$A$1:$B$28,2,FALSE)</f>
        <v>Shipping</v>
      </c>
      <c r="M39" t="str">
        <f>INDEX(departement!$B$1:$B$28,MATCH(vlookup!K39,departement!$A$1:$A$28,0))</f>
        <v>Shipping</v>
      </c>
      <c r="N39" t="str">
        <f t="shared" si="0"/>
        <v/>
      </c>
    </row>
    <row r="40" spans="1:14" x14ac:dyDescent="0.25">
      <c r="A40" s="2">
        <v>138</v>
      </c>
      <c r="B40" s="2" t="s">
        <v>169</v>
      </c>
      <c r="C40" s="2" t="s">
        <v>170</v>
      </c>
      <c r="D40" s="2" t="s">
        <v>171</v>
      </c>
      <c r="E40" s="2" t="s">
        <v>172</v>
      </c>
      <c r="F40" s="3">
        <v>31983</v>
      </c>
      <c r="G40" s="2" t="s">
        <v>122</v>
      </c>
      <c r="H40" s="2">
        <v>3200</v>
      </c>
      <c r="I40" s="2">
        <v>0</v>
      </c>
      <c r="J40" s="2">
        <v>123</v>
      </c>
      <c r="K40" s="2">
        <v>50</v>
      </c>
      <c r="L40" s="4" t="str">
        <f>VLOOKUP(K40,departement!$A$1:$B$28,2,FALSE)</f>
        <v>Shipping</v>
      </c>
      <c r="M40" t="str">
        <f>INDEX(departement!$B$1:$B$28,MATCH(vlookup!K40,departement!$A$1:$A$28,0))</f>
        <v>Shipping</v>
      </c>
      <c r="N40" t="str">
        <f t="shared" si="0"/>
        <v/>
      </c>
    </row>
    <row r="41" spans="1:14" x14ac:dyDescent="0.25">
      <c r="A41" s="2">
        <v>139</v>
      </c>
      <c r="B41" s="2" t="s">
        <v>56</v>
      </c>
      <c r="C41" s="2" t="s">
        <v>173</v>
      </c>
      <c r="D41" s="2" t="s">
        <v>174</v>
      </c>
      <c r="E41" s="2" t="s">
        <v>175</v>
      </c>
      <c r="F41" s="3">
        <v>31984</v>
      </c>
      <c r="G41" s="2" t="s">
        <v>122</v>
      </c>
      <c r="H41" s="2">
        <v>2700</v>
      </c>
      <c r="I41" s="2">
        <v>0</v>
      </c>
      <c r="J41" s="2">
        <v>123</v>
      </c>
      <c r="K41" s="2">
        <v>50</v>
      </c>
      <c r="L41" s="4" t="str">
        <f>VLOOKUP(K41,departement!$A$1:$B$28,2,FALSE)</f>
        <v>Shipping</v>
      </c>
      <c r="M41" t="str">
        <f>INDEX(departement!$B$1:$B$28,MATCH(vlookup!K41,departement!$A$1:$A$28,0))</f>
        <v>Shipping</v>
      </c>
      <c r="N41" t="str">
        <f t="shared" si="0"/>
        <v/>
      </c>
    </row>
    <row r="42" spans="1:14" x14ac:dyDescent="0.25">
      <c r="A42" s="2">
        <v>140</v>
      </c>
      <c r="B42" s="2" t="s">
        <v>176</v>
      </c>
      <c r="C42" s="2" t="s">
        <v>177</v>
      </c>
      <c r="D42" s="2" t="s">
        <v>178</v>
      </c>
      <c r="E42" s="2" t="s">
        <v>179</v>
      </c>
      <c r="F42" s="3">
        <v>31985</v>
      </c>
      <c r="G42" s="2" t="s">
        <v>122</v>
      </c>
      <c r="H42" s="2">
        <v>2500</v>
      </c>
      <c r="I42" s="2">
        <v>0</v>
      </c>
      <c r="J42" s="2">
        <v>123</v>
      </c>
      <c r="K42" s="2">
        <v>50</v>
      </c>
      <c r="L42" s="4" t="str">
        <f>VLOOKUP(K42,departement!$A$1:$B$28,2,FALSE)</f>
        <v>Shipping</v>
      </c>
      <c r="M42" t="str">
        <f>INDEX(departement!$B$1:$B$28,MATCH(vlookup!K42,departement!$A$1:$A$28,0))</f>
        <v>Shipping</v>
      </c>
      <c r="N42" t="str">
        <f t="shared" si="0"/>
        <v/>
      </c>
    </row>
    <row r="43" spans="1:14" x14ac:dyDescent="0.25">
      <c r="A43" s="2">
        <v>141</v>
      </c>
      <c r="B43" s="2" t="s">
        <v>180</v>
      </c>
      <c r="C43" s="2" t="s">
        <v>181</v>
      </c>
      <c r="D43" s="2" t="s">
        <v>182</v>
      </c>
      <c r="E43" s="2" t="s">
        <v>183</v>
      </c>
      <c r="F43" s="3">
        <v>31986</v>
      </c>
      <c r="G43" s="2" t="s">
        <v>122</v>
      </c>
      <c r="H43" s="2">
        <v>3500</v>
      </c>
      <c r="I43" s="2">
        <v>0</v>
      </c>
      <c r="J43" s="2">
        <v>124</v>
      </c>
      <c r="K43" s="2">
        <v>50</v>
      </c>
      <c r="L43" s="4" t="str">
        <f>VLOOKUP(K43,departement!$A$1:$B$28,2,FALSE)</f>
        <v>Shipping</v>
      </c>
      <c r="M43" t="str">
        <f>INDEX(departement!$B$1:$B$28,MATCH(vlookup!K43,departement!$A$1:$A$28,0))</f>
        <v>Shipping</v>
      </c>
      <c r="N43" t="str">
        <f t="shared" si="0"/>
        <v/>
      </c>
    </row>
    <row r="44" spans="1:14" x14ac:dyDescent="0.25">
      <c r="A44" s="2">
        <v>142</v>
      </c>
      <c r="B44" s="2" t="s">
        <v>184</v>
      </c>
      <c r="C44" s="2" t="s">
        <v>185</v>
      </c>
      <c r="D44" s="2" t="s">
        <v>186</v>
      </c>
      <c r="E44" s="2" t="s">
        <v>187</v>
      </c>
      <c r="F44" s="3">
        <v>31987</v>
      </c>
      <c r="G44" s="2" t="s">
        <v>122</v>
      </c>
      <c r="H44" s="2">
        <v>3100</v>
      </c>
      <c r="I44" s="2">
        <v>0</v>
      </c>
      <c r="J44" s="2">
        <v>124</v>
      </c>
      <c r="K44" s="2">
        <v>50</v>
      </c>
      <c r="L44" s="4" t="str">
        <f>VLOOKUP(K44,departement!$A$1:$B$28,2,FALSE)</f>
        <v>Shipping</v>
      </c>
      <c r="M44" t="str">
        <f>INDEX(departement!$B$1:$B$28,MATCH(vlookup!K44,departement!$A$1:$A$28,0))</f>
        <v>Shipping</v>
      </c>
      <c r="N44" t="str">
        <f t="shared" si="0"/>
        <v/>
      </c>
    </row>
    <row r="45" spans="1:14" x14ac:dyDescent="0.25">
      <c r="A45" s="2">
        <v>143</v>
      </c>
      <c r="B45" s="2" t="s">
        <v>188</v>
      </c>
      <c r="C45" s="2" t="s">
        <v>189</v>
      </c>
      <c r="D45" s="2" t="s">
        <v>190</v>
      </c>
      <c r="E45" s="2" t="s">
        <v>191</v>
      </c>
      <c r="F45" s="3">
        <v>31988</v>
      </c>
      <c r="G45" s="2" t="s">
        <v>122</v>
      </c>
      <c r="H45" s="2">
        <v>2600</v>
      </c>
      <c r="I45" s="2">
        <v>0</v>
      </c>
      <c r="J45" s="2">
        <v>124</v>
      </c>
      <c r="K45" s="2">
        <v>50</v>
      </c>
      <c r="L45" s="4" t="str">
        <f>VLOOKUP(K45,departement!$A$1:$B$28,2,FALSE)</f>
        <v>Shipping</v>
      </c>
      <c r="M45" t="str">
        <f>INDEX(departement!$B$1:$B$28,MATCH(vlookup!K45,departement!$A$1:$A$28,0))</f>
        <v>Shipping</v>
      </c>
      <c r="N45" t="str">
        <f t="shared" si="0"/>
        <v/>
      </c>
    </row>
    <row r="46" spans="1:14" x14ac:dyDescent="0.25">
      <c r="A46" s="2">
        <v>144</v>
      </c>
      <c r="B46" s="2" t="s">
        <v>192</v>
      </c>
      <c r="C46" s="2" t="s">
        <v>193</v>
      </c>
      <c r="D46" s="2" t="s">
        <v>194</v>
      </c>
      <c r="E46" s="2" t="s">
        <v>195</v>
      </c>
      <c r="F46" s="3">
        <v>31989</v>
      </c>
      <c r="G46" s="2" t="s">
        <v>122</v>
      </c>
      <c r="H46" s="2">
        <v>2500</v>
      </c>
      <c r="I46" s="2">
        <v>0</v>
      </c>
      <c r="J46" s="2">
        <v>124</v>
      </c>
      <c r="K46" s="2">
        <v>50</v>
      </c>
      <c r="L46" s="4" t="str">
        <f>VLOOKUP(K46,departement!$A$1:$B$28,2,FALSE)</f>
        <v>Shipping</v>
      </c>
      <c r="M46" t="str">
        <f>INDEX(departement!$B$1:$B$28,MATCH(vlookup!K46,departement!$A$1:$A$28,0))</f>
        <v>Shipping</v>
      </c>
      <c r="N46" t="str">
        <f t="shared" si="0"/>
        <v/>
      </c>
    </row>
    <row r="47" spans="1:14" x14ac:dyDescent="0.25">
      <c r="A47" s="2">
        <v>145</v>
      </c>
      <c r="B47" s="2" t="s">
        <v>56</v>
      </c>
      <c r="C47" s="2" t="s">
        <v>196</v>
      </c>
      <c r="D47" s="2" t="s">
        <v>197</v>
      </c>
      <c r="E47" s="2" t="s">
        <v>198</v>
      </c>
      <c r="F47" s="3">
        <v>31990</v>
      </c>
      <c r="G47" s="2" t="s">
        <v>199</v>
      </c>
      <c r="H47" s="2">
        <v>14000</v>
      </c>
      <c r="I47" s="2" t="s">
        <v>200</v>
      </c>
      <c r="J47" s="2">
        <v>100</v>
      </c>
      <c r="K47" s="2">
        <v>80</v>
      </c>
      <c r="L47" s="4" t="str">
        <f>VLOOKUP(K47,departement!$A$1:$B$28,2,FALSE)</f>
        <v>Sales</v>
      </c>
      <c r="M47" t="str">
        <f>INDEX(departement!$B$1:$B$28,MATCH(vlookup!K47,departement!$A$1:$A$28,0))</f>
        <v>Sales</v>
      </c>
      <c r="N47" t="str">
        <f t="shared" si="0"/>
        <v/>
      </c>
    </row>
    <row r="48" spans="1:14" x14ac:dyDescent="0.25">
      <c r="A48" s="2">
        <v>146</v>
      </c>
      <c r="B48" s="2" t="s">
        <v>93</v>
      </c>
      <c r="C48" s="2" t="s">
        <v>201</v>
      </c>
      <c r="D48" s="2" t="s">
        <v>202</v>
      </c>
      <c r="E48" s="2" t="s">
        <v>203</v>
      </c>
      <c r="F48" s="3">
        <v>31991</v>
      </c>
      <c r="G48" s="2" t="s">
        <v>199</v>
      </c>
      <c r="H48" s="2">
        <v>13500</v>
      </c>
      <c r="I48" s="2" t="s">
        <v>204</v>
      </c>
      <c r="J48" s="2">
        <v>100</v>
      </c>
      <c r="K48" s="2">
        <v>80</v>
      </c>
      <c r="L48" s="4" t="str">
        <f>VLOOKUP(K48,departement!$A$1:$B$28,2,FALSE)</f>
        <v>Sales</v>
      </c>
      <c r="M48" t="str">
        <f>INDEX(departement!$B$1:$B$28,MATCH(vlookup!K48,departement!$A$1:$A$28,0))</f>
        <v>Sales</v>
      </c>
      <c r="N48" t="str">
        <f t="shared" si="0"/>
        <v/>
      </c>
    </row>
    <row r="49" spans="1:14" x14ac:dyDescent="0.25">
      <c r="A49" s="2">
        <v>147</v>
      </c>
      <c r="B49" s="2" t="s">
        <v>205</v>
      </c>
      <c r="C49" s="2" t="s">
        <v>206</v>
      </c>
      <c r="D49" s="2" t="s">
        <v>207</v>
      </c>
      <c r="E49" s="2" t="s">
        <v>208</v>
      </c>
      <c r="F49" s="3">
        <v>31992</v>
      </c>
      <c r="G49" s="2" t="s">
        <v>199</v>
      </c>
      <c r="H49" s="2">
        <v>12000</v>
      </c>
      <c r="I49" s="2" t="s">
        <v>204</v>
      </c>
      <c r="J49" s="2">
        <v>100</v>
      </c>
      <c r="K49" s="2">
        <v>80</v>
      </c>
      <c r="L49" s="4" t="str">
        <f>VLOOKUP(K49,departement!$A$1:$B$28,2,FALSE)</f>
        <v>Sales</v>
      </c>
      <c r="M49" t="str">
        <f>INDEX(departement!$B$1:$B$28,MATCH(vlookup!K49,departement!$A$1:$A$28,0))</f>
        <v>Sales</v>
      </c>
      <c r="N49" t="str">
        <f t="shared" si="0"/>
        <v/>
      </c>
    </row>
    <row r="50" spans="1:14" x14ac:dyDescent="0.25">
      <c r="A50" s="2">
        <v>148</v>
      </c>
      <c r="B50" s="2" t="s">
        <v>209</v>
      </c>
      <c r="C50" s="2" t="s">
        <v>210</v>
      </c>
      <c r="D50" s="2" t="s">
        <v>211</v>
      </c>
      <c r="E50" s="2" t="s">
        <v>212</v>
      </c>
      <c r="F50" s="3">
        <v>31993</v>
      </c>
      <c r="G50" s="2" t="s">
        <v>199</v>
      </c>
      <c r="H50" s="2">
        <v>11000</v>
      </c>
      <c r="I50" s="2" t="s">
        <v>204</v>
      </c>
      <c r="J50" s="2">
        <v>100</v>
      </c>
      <c r="K50" s="2">
        <v>80</v>
      </c>
      <c r="L50" s="4" t="str">
        <f>VLOOKUP(K50,departement!$A$1:$B$28,2,FALSE)</f>
        <v>Sales</v>
      </c>
      <c r="M50" t="str">
        <f>INDEX(departement!$B$1:$B$28,MATCH(vlookup!K50,departement!$A$1:$A$28,0))</f>
        <v>Sales</v>
      </c>
      <c r="N50" t="str">
        <f t="shared" si="0"/>
        <v/>
      </c>
    </row>
    <row r="51" spans="1:14" x14ac:dyDescent="0.25">
      <c r="A51" s="2">
        <v>149</v>
      </c>
      <c r="B51" s="2" t="s">
        <v>213</v>
      </c>
      <c r="C51" s="2" t="s">
        <v>214</v>
      </c>
      <c r="D51" s="2" t="s">
        <v>215</v>
      </c>
      <c r="E51" s="2" t="s">
        <v>216</v>
      </c>
      <c r="F51" s="3">
        <v>31994</v>
      </c>
      <c r="G51" s="2" t="s">
        <v>199</v>
      </c>
      <c r="H51" s="2">
        <v>10500</v>
      </c>
      <c r="I51" s="2" t="s">
        <v>217</v>
      </c>
      <c r="J51" s="2">
        <v>100</v>
      </c>
      <c r="K51" s="2">
        <v>80</v>
      </c>
      <c r="L51" s="4" t="str">
        <f>VLOOKUP(K51,departement!$A$1:$B$28,2,FALSE)</f>
        <v>Sales</v>
      </c>
      <c r="M51" t="str">
        <f>INDEX(departement!$B$1:$B$28,MATCH(vlookup!K51,departement!$A$1:$A$28,0))</f>
        <v>Sales</v>
      </c>
      <c r="N51" t="str">
        <f t="shared" si="0"/>
        <v/>
      </c>
    </row>
    <row r="52" spans="1:14" x14ac:dyDescent="0.25">
      <c r="A52" s="2">
        <v>150</v>
      </c>
      <c r="B52" s="2" t="s">
        <v>192</v>
      </c>
      <c r="C52" s="2" t="s">
        <v>218</v>
      </c>
      <c r="D52" s="2" t="s">
        <v>219</v>
      </c>
      <c r="E52" s="2" t="s">
        <v>220</v>
      </c>
      <c r="F52" s="3">
        <v>31995</v>
      </c>
      <c r="G52" s="2" t="s">
        <v>221</v>
      </c>
      <c r="H52" s="2">
        <v>10000</v>
      </c>
      <c r="I52" s="2" t="s">
        <v>204</v>
      </c>
      <c r="J52" s="2">
        <v>145</v>
      </c>
      <c r="K52" s="2">
        <v>80</v>
      </c>
      <c r="L52" s="4" t="str">
        <f>VLOOKUP(K52,departement!$A$1:$B$28,2,FALSE)</f>
        <v>Sales</v>
      </c>
      <c r="M52" t="str">
        <f>INDEX(departement!$B$1:$B$28,MATCH(vlookup!K52,departement!$A$1:$A$28,0))</f>
        <v>Sales</v>
      </c>
      <c r="N52" t="str">
        <f t="shared" si="0"/>
        <v/>
      </c>
    </row>
    <row r="53" spans="1:14" x14ac:dyDescent="0.25">
      <c r="A53" s="2">
        <v>151</v>
      </c>
      <c r="B53" s="2" t="s">
        <v>34</v>
      </c>
      <c r="C53" s="2" t="s">
        <v>222</v>
      </c>
      <c r="D53" s="2" t="s">
        <v>223</v>
      </c>
      <c r="E53" s="2" t="s">
        <v>224</v>
      </c>
      <c r="F53" s="3">
        <v>31996</v>
      </c>
      <c r="G53" s="2" t="s">
        <v>221</v>
      </c>
      <c r="H53" s="2">
        <v>9500</v>
      </c>
      <c r="I53" s="2" t="s">
        <v>225</v>
      </c>
      <c r="J53" s="2">
        <v>145</v>
      </c>
      <c r="K53" s="2">
        <v>80</v>
      </c>
      <c r="L53" s="4" t="str">
        <f>VLOOKUP(K53,departement!$A$1:$B$28,2,FALSE)</f>
        <v>Sales</v>
      </c>
      <c r="M53" t="str">
        <f>INDEX(departement!$B$1:$B$28,MATCH(vlookup!K53,departement!$A$1:$A$28,0))</f>
        <v>Sales</v>
      </c>
      <c r="N53" t="str">
        <f t="shared" si="0"/>
        <v/>
      </c>
    </row>
    <row r="54" spans="1:14" x14ac:dyDescent="0.25">
      <c r="A54" s="2">
        <v>152</v>
      </c>
      <c r="B54" s="2" t="s">
        <v>192</v>
      </c>
      <c r="C54" s="2" t="s">
        <v>226</v>
      </c>
      <c r="D54" s="2" t="s">
        <v>227</v>
      </c>
      <c r="E54" s="2" t="s">
        <v>228</v>
      </c>
      <c r="F54" s="3">
        <v>31997</v>
      </c>
      <c r="G54" s="2" t="s">
        <v>221</v>
      </c>
      <c r="H54" s="2">
        <v>9000</v>
      </c>
      <c r="I54" s="2" t="s">
        <v>225</v>
      </c>
      <c r="J54" s="2">
        <v>145</v>
      </c>
      <c r="K54" s="2">
        <v>80</v>
      </c>
      <c r="L54" s="4" t="str">
        <f>VLOOKUP(K54,departement!$A$1:$B$28,2,FALSE)</f>
        <v>Sales</v>
      </c>
      <c r="M54" t="str">
        <f>INDEX(departement!$B$1:$B$28,MATCH(vlookup!K54,departement!$A$1:$A$28,0))</f>
        <v>Sales</v>
      </c>
      <c r="N54" t="str">
        <f t="shared" si="0"/>
        <v/>
      </c>
    </row>
    <row r="55" spans="1:14" x14ac:dyDescent="0.25">
      <c r="A55" s="2">
        <v>153</v>
      </c>
      <c r="B55" s="2" t="s">
        <v>229</v>
      </c>
      <c r="C55" s="2" t="s">
        <v>230</v>
      </c>
      <c r="D55" s="2" t="s">
        <v>231</v>
      </c>
      <c r="E55" s="2" t="s">
        <v>232</v>
      </c>
      <c r="F55" s="3">
        <v>31998</v>
      </c>
      <c r="G55" s="2" t="s">
        <v>221</v>
      </c>
      <c r="H55" s="2">
        <v>8000</v>
      </c>
      <c r="I55" s="2" t="s">
        <v>217</v>
      </c>
      <c r="J55" s="2">
        <v>145</v>
      </c>
      <c r="K55" s="2">
        <v>80</v>
      </c>
      <c r="L55" s="4" t="str">
        <f>VLOOKUP(K55,departement!$A$1:$B$28,2,FALSE)</f>
        <v>Sales</v>
      </c>
      <c r="M55" t="str">
        <f>INDEX(departement!$B$1:$B$28,MATCH(vlookup!K55,departement!$A$1:$A$28,0))</f>
        <v>Sales</v>
      </c>
      <c r="N55" t="str">
        <f t="shared" si="0"/>
        <v/>
      </c>
    </row>
    <row r="56" spans="1:14" x14ac:dyDescent="0.25">
      <c r="A56" s="2">
        <v>154</v>
      </c>
      <c r="B56" s="2" t="s">
        <v>233</v>
      </c>
      <c r="C56" s="2" t="s">
        <v>210</v>
      </c>
      <c r="D56" s="2" t="s">
        <v>234</v>
      </c>
      <c r="E56" s="2" t="s">
        <v>235</v>
      </c>
      <c r="F56" s="3">
        <v>31999</v>
      </c>
      <c r="G56" s="2" t="s">
        <v>221</v>
      </c>
      <c r="H56" s="2">
        <v>7500</v>
      </c>
      <c r="I56" s="2" t="s">
        <v>217</v>
      </c>
      <c r="J56" s="2">
        <v>145</v>
      </c>
      <c r="K56" s="2">
        <v>80</v>
      </c>
      <c r="L56" s="4" t="str">
        <f>VLOOKUP(K56,departement!$A$1:$B$28,2,FALSE)</f>
        <v>Sales</v>
      </c>
      <c r="M56" t="str">
        <f>INDEX(departement!$B$1:$B$28,MATCH(vlookup!K56,departement!$A$1:$A$28,0))</f>
        <v>Sales</v>
      </c>
      <c r="N56" t="str">
        <f t="shared" si="0"/>
        <v/>
      </c>
    </row>
    <row r="57" spans="1:14" x14ac:dyDescent="0.25">
      <c r="A57" s="2">
        <v>155</v>
      </c>
      <c r="B57" s="2" t="s">
        <v>236</v>
      </c>
      <c r="C57" s="2" t="s">
        <v>237</v>
      </c>
      <c r="D57" s="2" t="s">
        <v>238</v>
      </c>
      <c r="E57" s="2" t="s">
        <v>239</v>
      </c>
      <c r="F57" s="3">
        <v>32000</v>
      </c>
      <c r="G57" s="2" t="s">
        <v>221</v>
      </c>
      <c r="H57" s="2">
        <v>7000</v>
      </c>
      <c r="I57" s="2" t="s">
        <v>240</v>
      </c>
      <c r="J57" s="2">
        <v>145</v>
      </c>
      <c r="K57" s="2">
        <v>80</v>
      </c>
      <c r="L57" s="4" t="str">
        <f>VLOOKUP(K57,departement!$A$1:$B$28,2,FALSE)</f>
        <v>Sales</v>
      </c>
      <c r="M57" t="str">
        <f>INDEX(departement!$B$1:$B$28,MATCH(vlookup!K57,departement!$A$1:$A$28,0))</f>
        <v>Sales</v>
      </c>
      <c r="N57" t="str">
        <f t="shared" si="0"/>
        <v/>
      </c>
    </row>
    <row r="58" spans="1:14" x14ac:dyDescent="0.25">
      <c r="A58" s="2">
        <v>156</v>
      </c>
      <c r="B58" s="2" t="s">
        <v>241</v>
      </c>
      <c r="C58" s="2" t="s">
        <v>12</v>
      </c>
      <c r="D58" s="2" t="s">
        <v>242</v>
      </c>
      <c r="E58" s="2" t="s">
        <v>243</v>
      </c>
      <c r="F58" s="3">
        <v>32001</v>
      </c>
      <c r="G58" s="2" t="s">
        <v>221</v>
      </c>
      <c r="H58" s="2">
        <v>10000</v>
      </c>
      <c r="I58" s="2" t="s">
        <v>244</v>
      </c>
      <c r="J58" s="2">
        <v>146</v>
      </c>
      <c r="K58" s="2">
        <v>80</v>
      </c>
      <c r="L58" s="4" t="str">
        <f>VLOOKUP(K58,departement!$A$1:$B$28,2,FALSE)</f>
        <v>Sales</v>
      </c>
      <c r="M58" t="str">
        <f>INDEX(departement!$B$1:$B$28,MATCH(vlookup!K58,departement!$A$1:$A$28,0))</f>
        <v>Sales</v>
      </c>
      <c r="N58" t="str">
        <f t="shared" si="0"/>
        <v/>
      </c>
    </row>
    <row r="59" spans="1:14" x14ac:dyDescent="0.25">
      <c r="A59" s="2">
        <v>157</v>
      </c>
      <c r="B59" s="2" t="s">
        <v>245</v>
      </c>
      <c r="C59" s="2" t="s">
        <v>246</v>
      </c>
      <c r="D59" s="2" t="s">
        <v>247</v>
      </c>
      <c r="E59" s="2" t="s">
        <v>248</v>
      </c>
      <c r="F59" s="3">
        <v>32002</v>
      </c>
      <c r="G59" s="2" t="s">
        <v>221</v>
      </c>
      <c r="H59" s="2">
        <v>9500</v>
      </c>
      <c r="I59" s="2" t="s">
        <v>244</v>
      </c>
      <c r="J59" s="2">
        <v>146</v>
      </c>
      <c r="K59" s="2">
        <v>80</v>
      </c>
      <c r="L59" s="4" t="str">
        <f>VLOOKUP(K59,departement!$A$1:$B$28,2,FALSE)</f>
        <v>Sales</v>
      </c>
      <c r="M59" t="str">
        <f>INDEX(departement!$B$1:$B$28,MATCH(vlookup!K59,departement!$A$1:$A$28,0))</f>
        <v>Sales</v>
      </c>
      <c r="N59" t="str">
        <f t="shared" si="0"/>
        <v/>
      </c>
    </row>
    <row r="60" spans="1:14" x14ac:dyDescent="0.25">
      <c r="A60" s="2">
        <v>158</v>
      </c>
      <c r="B60" s="2" t="s">
        <v>249</v>
      </c>
      <c r="C60" s="2" t="s">
        <v>250</v>
      </c>
      <c r="D60" s="2" t="s">
        <v>251</v>
      </c>
      <c r="E60" s="2" t="s">
        <v>252</v>
      </c>
      <c r="F60" s="3">
        <v>32003</v>
      </c>
      <c r="G60" s="2" t="s">
        <v>221</v>
      </c>
      <c r="H60" s="2">
        <v>9000</v>
      </c>
      <c r="I60" s="2" t="s">
        <v>244</v>
      </c>
      <c r="J60" s="2">
        <v>146</v>
      </c>
      <c r="K60" s="2">
        <v>80</v>
      </c>
      <c r="L60" s="4" t="str">
        <f>VLOOKUP(K60,departement!$A$1:$B$28,2,FALSE)</f>
        <v>Sales</v>
      </c>
      <c r="M60" t="str">
        <f>INDEX(departement!$B$1:$B$28,MATCH(vlookup!K60,departement!$A$1:$A$28,0))</f>
        <v>Sales</v>
      </c>
      <c r="N60" t="str">
        <f t="shared" si="0"/>
        <v/>
      </c>
    </row>
    <row r="61" spans="1:14" x14ac:dyDescent="0.25">
      <c r="A61" s="2">
        <v>159</v>
      </c>
      <c r="B61" s="2" t="s">
        <v>253</v>
      </c>
      <c r="C61" s="2" t="s">
        <v>254</v>
      </c>
      <c r="D61" s="2" t="s">
        <v>255</v>
      </c>
      <c r="E61" s="2" t="s">
        <v>256</v>
      </c>
      <c r="F61" s="3">
        <v>32004</v>
      </c>
      <c r="G61" s="2" t="s">
        <v>221</v>
      </c>
      <c r="H61" s="2">
        <v>8000</v>
      </c>
      <c r="I61" s="2" t="s">
        <v>204</v>
      </c>
      <c r="J61" s="2">
        <v>146</v>
      </c>
      <c r="K61" s="2">
        <v>80</v>
      </c>
      <c r="L61" s="4" t="str">
        <f>VLOOKUP(K61,departement!$A$1:$B$28,2,FALSE)</f>
        <v>Sales</v>
      </c>
      <c r="M61" t="str">
        <f>INDEX(departement!$B$1:$B$28,MATCH(vlookup!K61,departement!$A$1:$A$28,0))</f>
        <v>Sales</v>
      </c>
      <c r="N61" t="str">
        <f t="shared" si="0"/>
        <v/>
      </c>
    </row>
    <row r="62" spans="1:14" x14ac:dyDescent="0.25">
      <c r="A62" s="2">
        <v>160</v>
      </c>
      <c r="B62" s="2" t="s">
        <v>257</v>
      </c>
      <c r="C62" s="2" t="s">
        <v>258</v>
      </c>
      <c r="D62" s="2" t="s">
        <v>259</v>
      </c>
      <c r="E62" s="2" t="s">
        <v>260</v>
      </c>
      <c r="F62" s="3">
        <v>32005</v>
      </c>
      <c r="G62" s="2" t="s">
        <v>221</v>
      </c>
      <c r="H62" s="2">
        <v>7500</v>
      </c>
      <c r="I62" s="2" t="s">
        <v>204</v>
      </c>
      <c r="J62" s="2">
        <v>146</v>
      </c>
      <c r="K62" s="2">
        <v>80</v>
      </c>
      <c r="L62" s="4" t="str">
        <f>VLOOKUP(K62,departement!$A$1:$B$28,2,FALSE)</f>
        <v>Sales</v>
      </c>
      <c r="M62" t="str">
        <f>INDEX(departement!$B$1:$B$28,MATCH(vlookup!K62,departement!$A$1:$A$28,0))</f>
        <v>Sales</v>
      </c>
      <c r="N62" t="str">
        <f t="shared" si="0"/>
        <v/>
      </c>
    </row>
    <row r="63" spans="1:14" x14ac:dyDescent="0.25">
      <c r="A63" s="2">
        <v>161</v>
      </c>
      <c r="B63" s="2" t="s">
        <v>261</v>
      </c>
      <c r="C63" s="2" t="s">
        <v>262</v>
      </c>
      <c r="D63" s="2" t="s">
        <v>263</v>
      </c>
      <c r="E63" s="2" t="s">
        <v>264</v>
      </c>
      <c r="F63" s="3">
        <v>32006</v>
      </c>
      <c r="G63" s="2" t="s">
        <v>221</v>
      </c>
      <c r="H63" s="2">
        <v>7000</v>
      </c>
      <c r="I63" s="2" t="s">
        <v>225</v>
      </c>
      <c r="J63" s="2">
        <v>146</v>
      </c>
      <c r="K63" s="2">
        <v>80</v>
      </c>
      <c r="L63" s="4" t="str">
        <f>VLOOKUP(K63,departement!$A$1:$B$28,2,FALSE)</f>
        <v>Sales</v>
      </c>
      <c r="M63" t="str">
        <f>INDEX(departement!$B$1:$B$28,MATCH(vlookup!K63,departement!$A$1:$A$28,0))</f>
        <v>Sales</v>
      </c>
      <c r="N63" t="str">
        <f t="shared" si="0"/>
        <v/>
      </c>
    </row>
    <row r="64" spans="1:14" x14ac:dyDescent="0.25">
      <c r="A64" s="2">
        <v>162</v>
      </c>
      <c r="B64" s="2" t="s">
        <v>265</v>
      </c>
      <c r="C64" s="2" t="s">
        <v>266</v>
      </c>
      <c r="D64" s="2" t="s">
        <v>267</v>
      </c>
      <c r="E64" s="2" t="s">
        <v>268</v>
      </c>
      <c r="F64" s="3">
        <v>32007</v>
      </c>
      <c r="G64" s="2" t="s">
        <v>221</v>
      </c>
      <c r="H64" s="2">
        <v>10500</v>
      </c>
      <c r="I64" s="2" t="s">
        <v>225</v>
      </c>
      <c r="J64" s="2">
        <v>147</v>
      </c>
      <c r="K64" s="2">
        <v>80</v>
      </c>
      <c r="L64" s="4" t="str">
        <f>VLOOKUP(K64,departement!$A$1:$B$28,2,FALSE)</f>
        <v>Sales</v>
      </c>
      <c r="M64" t="str">
        <f>INDEX(departement!$B$1:$B$28,MATCH(vlookup!K64,departement!$A$1:$A$28,0))</f>
        <v>Sales</v>
      </c>
      <c r="N64" t="str">
        <f t="shared" si="0"/>
        <v/>
      </c>
    </row>
    <row r="65" spans="1:14" x14ac:dyDescent="0.25">
      <c r="A65" s="2">
        <v>163</v>
      </c>
      <c r="B65" s="2" t="s">
        <v>269</v>
      </c>
      <c r="C65" s="2" t="s">
        <v>270</v>
      </c>
      <c r="D65" s="2" t="s">
        <v>271</v>
      </c>
      <c r="E65" s="2" t="s">
        <v>272</v>
      </c>
      <c r="F65" s="3">
        <v>32008</v>
      </c>
      <c r="G65" s="2" t="s">
        <v>221</v>
      </c>
      <c r="H65" s="2">
        <v>9500</v>
      </c>
      <c r="I65" s="2" t="s">
        <v>240</v>
      </c>
      <c r="J65" s="2">
        <v>147</v>
      </c>
      <c r="K65" s="2">
        <v>80</v>
      </c>
      <c r="L65" s="4" t="str">
        <f>VLOOKUP(K65,departement!$A$1:$B$28,2,FALSE)</f>
        <v>Sales</v>
      </c>
      <c r="M65" t="str">
        <f>INDEX(departement!$B$1:$B$28,MATCH(vlookup!K65,departement!$A$1:$A$28,0))</f>
        <v>Sales</v>
      </c>
      <c r="N65" t="str">
        <f t="shared" si="0"/>
        <v/>
      </c>
    </row>
    <row r="66" spans="1:14" x14ac:dyDescent="0.25">
      <c r="A66" s="2">
        <v>164</v>
      </c>
      <c r="B66" s="2" t="s">
        <v>273</v>
      </c>
      <c r="C66" s="2" t="s">
        <v>274</v>
      </c>
      <c r="D66" s="2" t="s">
        <v>275</v>
      </c>
      <c r="E66" s="2" t="s">
        <v>276</v>
      </c>
      <c r="F66" s="3">
        <v>32009</v>
      </c>
      <c r="G66" s="2" t="s">
        <v>221</v>
      </c>
      <c r="H66" s="2">
        <v>7200</v>
      </c>
      <c r="I66" s="2" t="s">
        <v>277</v>
      </c>
      <c r="J66" s="2">
        <v>147</v>
      </c>
      <c r="K66" s="2">
        <v>80</v>
      </c>
      <c r="L66" s="4" t="str">
        <f>VLOOKUP(K66,departement!$A$1:$B$28,2,FALSE)</f>
        <v>Sales</v>
      </c>
      <c r="M66" t="str">
        <f>INDEX(departement!$B$1:$B$28,MATCH(vlookup!K66,departement!$A$1:$A$28,0))</f>
        <v>Sales</v>
      </c>
      <c r="N66" t="str">
        <f t="shared" si="0"/>
        <v/>
      </c>
    </row>
    <row r="67" spans="1:14" x14ac:dyDescent="0.25">
      <c r="A67" s="2">
        <v>165</v>
      </c>
      <c r="B67" s="2" t="s">
        <v>34</v>
      </c>
      <c r="C67" s="2" t="s">
        <v>278</v>
      </c>
      <c r="D67" s="2" t="s">
        <v>279</v>
      </c>
      <c r="E67" s="2" t="s">
        <v>280</v>
      </c>
      <c r="F67" s="3">
        <v>32010</v>
      </c>
      <c r="G67" s="2" t="s">
        <v>221</v>
      </c>
      <c r="H67" s="2">
        <v>6800</v>
      </c>
      <c r="I67" s="2" t="s">
        <v>277</v>
      </c>
      <c r="J67" s="2">
        <v>147</v>
      </c>
      <c r="K67" s="2">
        <v>80</v>
      </c>
      <c r="L67" s="4" t="str">
        <f>VLOOKUP(K67,departement!$A$1:$B$28,2,FALSE)</f>
        <v>Sales</v>
      </c>
      <c r="M67" t="str">
        <f>INDEX(departement!$B$1:$B$28,MATCH(vlookup!K67,departement!$A$1:$A$28,0))</f>
        <v>Sales</v>
      </c>
      <c r="N67" t="str">
        <f t="shared" ref="N67:N108" si="1">IF(M67=L67,"","ouuuups")</f>
        <v/>
      </c>
    </row>
    <row r="68" spans="1:14" x14ac:dyDescent="0.25">
      <c r="A68" s="2">
        <v>166</v>
      </c>
      <c r="B68" s="2" t="s">
        <v>281</v>
      </c>
      <c r="C68" s="2" t="s">
        <v>282</v>
      </c>
      <c r="D68" s="2" t="s">
        <v>283</v>
      </c>
      <c r="E68" s="2" t="s">
        <v>284</v>
      </c>
      <c r="F68" s="3">
        <v>32011</v>
      </c>
      <c r="G68" s="2" t="s">
        <v>221</v>
      </c>
      <c r="H68" s="2">
        <v>6400</v>
      </c>
      <c r="I68" s="2" t="s">
        <v>277</v>
      </c>
      <c r="J68" s="2">
        <v>147</v>
      </c>
      <c r="K68" s="2">
        <v>80</v>
      </c>
      <c r="L68" s="4" t="str">
        <f>VLOOKUP(K68,departement!$A$1:$B$28,2,FALSE)</f>
        <v>Sales</v>
      </c>
      <c r="M68" t="str">
        <f>INDEX(departement!$B$1:$B$28,MATCH(vlookup!K68,departement!$A$1:$A$28,0))</f>
        <v>Sales</v>
      </c>
      <c r="N68" t="str">
        <f t="shared" si="1"/>
        <v/>
      </c>
    </row>
    <row r="69" spans="1:14" x14ac:dyDescent="0.25">
      <c r="A69" s="2">
        <v>167</v>
      </c>
      <c r="B69" s="2" t="s">
        <v>285</v>
      </c>
      <c r="C69" s="2" t="s">
        <v>286</v>
      </c>
      <c r="D69" s="2" t="s">
        <v>287</v>
      </c>
      <c r="E69" s="2" t="s">
        <v>288</v>
      </c>
      <c r="F69" s="3">
        <v>32012</v>
      </c>
      <c r="G69" s="2" t="s">
        <v>221</v>
      </c>
      <c r="H69" s="2">
        <v>6200</v>
      </c>
      <c r="I69" s="2" t="s">
        <v>277</v>
      </c>
      <c r="J69" s="2">
        <v>147</v>
      </c>
      <c r="K69" s="2">
        <v>80</v>
      </c>
      <c r="L69" s="4" t="str">
        <f>VLOOKUP(K69,departement!$A$1:$B$28,2,FALSE)</f>
        <v>Sales</v>
      </c>
      <c r="M69" t="str">
        <f>INDEX(departement!$B$1:$B$28,MATCH(vlookup!K69,departement!$A$1:$A$28,0))</f>
        <v>Sales</v>
      </c>
      <c r="N69" t="str">
        <f t="shared" si="1"/>
        <v/>
      </c>
    </row>
    <row r="70" spans="1:14" x14ac:dyDescent="0.25">
      <c r="A70" s="2">
        <v>168</v>
      </c>
      <c r="B70" s="2" t="s">
        <v>289</v>
      </c>
      <c r="C70" s="2" t="s">
        <v>290</v>
      </c>
      <c r="D70" s="2" t="s">
        <v>291</v>
      </c>
      <c r="E70" s="2" t="s">
        <v>292</v>
      </c>
      <c r="F70" s="3">
        <v>32013</v>
      </c>
      <c r="G70" s="2" t="s">
        <v>221</v>
      </c>
      <c r="H70" s="2">
        <v>11500</v>
      </c>
      <c r="I70" s="2" t="s">
        <v>225</v>
      </c>
      <c r="J70" s="2">
        <v>148</v>
      </c>
      <c r="K70" s="2">
        <v>80</v>
      </c>
      <c r="L70" s="4" t="str">
        <f>VLOOKUP(K70,departement!$A$1:$B$28,2,FALSE)</f>
        <v>Sales</v>
      </c>
      <c r="M70" t="str">
        <f>INDEX(departement!$B$1:$B$28,MATCH(vlookup!K70,departement!$A$1:$A$28,0))</f>
        <v>Sales</v>
      </c>
      <c r="N70" t="str">
        <f t="shared" si="1"/>
        <v/>
      </c>
    </row>
    <row r="71" spans="1:14" x14ac:dyDescent="0.25">
      <c r="A71" s="2">
        <v>169</v>
      </c>
      <c r="B71" s="2" t="s">
        <v>293</v>
      </c>
      <c r="C71" s="2" t="s">
        <v>294</v>
      </c>
      <c r="D71" s="2" t="s">
        <v>295</v>
      </c>
      <c r="E71" s="2" t="s">
        <v>296</v>
      </c>
      <c r="F71" s="3">
        <v>32014</v>
      </c>
      <c r="G71" s="2" t="s">
        <v>221</v>
      </c>
      <c r="H71" s="2">
        <v>10000</v>
      </c>
      <c r="I71" s="2" t="s">
        <v>217</v>
      </c>
      <c r="J71" s="2">
        <v>148</v>
      </c>
      <c r="K71" s="2">
        <v>80</v>
      </c>
      <c r="L71" s="4" t="str">
        <f>VLOOKUP(K71,departement!$A$1:$B$28,2,FALSE)</f>
        <v>Sales</v>
      </c>
      <c r="M71" t="str">
        <f>INDEX(departement!$B$1:$B$28,MATCH(vlookup!K71,departement!$A$1:$A$28,0))</f>
        <v>Sales</v>
      </c>
      <c r="N71" t="str">
        <f t="shared" si="1"/>
        <v/>
      </c>
    </row>
    <row r="72" spans="1:14" x14ac:dyDescent="0.25">
      <c r="A72" s="2">
        <v>170</v>
      </c>
      <c r="B72" s="2" t="s">
        <v>297</v>
      </c>
      <c r="C72" s="2" t="s">
        <v>298</v>
      </c>
      <c r="D72" s="2" t="s">
        <v>299</v>
      </c>
      <c r="E72" s="2" t="s">
        <v>300</v>
      </c>
      <c r="F72" s="3">
        <v>32015</v>
      </c>
      <c r="G72" s="2" t="s">
        <v>221</v>
      </c>
      <c r="H72" s="2">
        <v>9600</v>
      </c>
      <c r="I72" s="2" t="s">
        <v>217</v>
      </c>
      <c r="J72" s="2">
        <v>148</v>
      </c>
      <c r="K72" s="2">
        <v>80</v>
      </c>
      <c r="L72" s="4" t="str">
        <f>VLOOKUP(K72,departement!$A$1:$B$28,2,FALSE)</f>
        <v>Sales</v>
      </c>
      <c r="M72" t="str">
        <f>INDEX(departement!$B$1:$B$28,MATCH(vlookup!K72,departement!$A$1:$A$28,0))</f>
        <v>Sales</v>
      </c>
      <c r="N72" t="str">
        <f t="shared" si="1"/>
        <v/>
      </c>
    </row>
    <row r="73" spans="1:14" x14ac:dyDescent="0.25">
      <c r="A73" s="2">
        <v>171</v>
      </c>
      <c r="B73" s="2" t="s">
        <v>301</v>
      </c>
      <c r="C73" s="2" t="s">
        <v>254</v>
      </c>
      <c r="D73" s="2" t="s">
        <v>302</v>
      </c>
      <c r="E73" s="2" t="s">
        <v>303</v>
      </c>
      <c r="F73" s="3">
        <v>32016</v>
      </c>
      <c r="G73" s="2" t="s">
        <v>221</v>
      </c>
      <c r="H73" s="2">
        <v>7400</v>
      </c>
      <c r="I73" s="2" t="s">
        <v>240</v>
      </c>
      <c r="J73" s="2">
        <v>148</v>
      </c>
      <c r="K73" s="2">
        <v>80</v>
      </c>
      <c r="L73" s="4" t="str">
        <f>VLOOKUP(K73,departement!$A$1:$B$28,2,FALSE)</f>
        <v>Sales</v>
      </c>
      <c r="M73" t="str">
        <f>INDEX(departement!$B$1:$B$28,MATCH(vlookup!K73,departement!$A$1:$A$28,0))</f>
        <v>Sales</v>
      </c>
      <c r="N73" t="str">
        <f t="shared" si="1"/>
        <v/>
      </c>
    </row>
    <row r="74" spans="1:14" x14ac:dyDescent="0.25">
      <c r="A74" s="2">
        <v>172</v>
      </c>
      <c r="B74" s="2" t="s">
        <v>304</v>
      </c>
      <c r="C74" s="2" t="s">
        <v>305</v>
      </c>
      <c r="D74" s="2" t="s">
        <v>306</v>
      </c>
      <c r="E74" s="2" t="s">
        <v>307</v>
      </c>
      <c r="F74" s="3">
        <v>32017</v>
      </c>
      <c r="G74" s="2" t="s">
        <v>221</v>
      </c>
      <c r="H74" s="2">
        <v>7300</v>
      </c>
      <c r="I74" s="2" t="s">
        <v>240</v>
      </c>
      <c r="J74" s="2">
        <v>148</v>
      </c>
      <c r="K74" s="2">
        <v>80</v>
      </c>
      <c r="L74" s="4" t="str">
        <f>VLOOKUP(K74,departement!$A$1:$B$28,2,FALSE)</f>
        <v>Sales</v>
      </c>
      <c r="M74" t="str">
        <f>INDEX(departement!$B$1:$B$28,MATCH(vlookup!K74,departement!$A$1:$A$28,0))</f>
        <v>Sales</v>
      </c>
      <c r="N74" t="str">
        <f t="shared" si="1"/>
        <v/>
      </c>
    </row>
    <row r="75" spans="1:14" x14ac:dyDescent="0.25">
      <c r="A75" s="2">
        <v>173</v>
      </c>
      <c r="B75" s="2" t="s">
        <v>308</v>
      </c>
      <c r="C75" s="2" t="s">
        <v>309</v>
      </c>
      <c r="D75" s="2" t="s">
        <v>310</v>
      </c>
      <c r="E75" s="2" t="s">
        <v>311</v>
      </c>
      <c r="F75" s="3">
        <v>32018</v>
      </c>
      <c r="G75" s="2" t="s">
        <v>221</v>
      </c>
      <c r="H75" s="2">
        <v>6100</v>
      </c>
      <c r="I75" s="2" t="s">
        <v>277</v>
      </c>
      <c r="J75" s="2">
        <v>148</v>
      </c>
      <c r="K75" s="2">
        <v>80</v>
      </c>
      <c r="L75" s="4" t="str">
        <f>VLOOKUP(K75,departement!$A$1:$B$28,2,FALSE)</f>
        <v>Sales</v>
      </c>
      <c r="M75" t="str">
        <f>INDEX(departement!$B$1:$B$28,MATCH(vlookup!K75,departement!$A$1:$A$28,0))</f>
        <v>Sales</v>
      </c>
      <c r="N75" t="str">
        <f t="shared" si="1"/>
        <v/>
      </c>
    </row>
    <row r="76" spans="1:14" x14ac:dyDescent="0.25">
      <c r="A76" s="2">
        <v>174</v>
      </c>
      <c r="B76" s="2" t="s">
        <v>312</v>
      </c>
      <c r="C76" s="2" t="s">
        <v>313</v>
      </c>
      <c r="D76" s="2" t="s">
        <v>314</v>
      </c>
      <c r="E76" s="2" t="s">
        <v>315</v>
      </c>
      <c r="F76" s="3">
        <v>32019</v>
      </c>
      <c r="G76" s="2" t="s">
        <v>221</v>
      </c>
      <c r="H76" s="2">
        <v>11000</v>
      </c>
      <c r="I76" s="2" t="s">
        <v>204</v>
      </c>
      <c r="J76" s="2">
        <v>149</v>
      </c>
      <c r="K76" s="2">
        <v>80</v>
      </c>
      <c r="L76" s="4" t="str">
        <f>VLOOKUP(K76,departement!$A$1:$B$28,2,FALSE)</f>
        <v>Sales</v>
      </c>
      <c r="M76" t="str">
        <f>INDEX(departement!$B$1:$B$28,MATCH(vlookup!K76,departement!$A$1:$A$28,0))</f>
        <v>Sales</v>
      </c>
      <c r="N76" t="str">
        <f t="shared" si="1"/>
        <v/>
      </c>
    </row>
    <row r="77" spans="1:14" x14ac:dyDescent="0.25">
      <c r="A77" s="2">
        <v>175</v>
      </c>
      <c r="B77" s="2" t="s">
        <v>316</v>
      </c>
      <c r="C77" s="2" t="s">
        <v>317</v>
      </c>
      <c r="D77" s="2" t="s">
        <v>318</v>
      </c>
      <c r="E77" s="2" t="s">
        <v>319</v>
      </c>
      <c r="F77" s="3">
        <v>32020</v>
      </c>
      <c r="G77" s="2" t="s">
        <v>221</v>
      </c>
      <c r="H77" s="2">
        <v>8800</v>
      </c>
      <c r="I77" s="2" t="s">
        <v>225</v>
      </c>
      <c r="J77" s="2">
        <v>149</v>
      </c>
      <c r="K77" s="2">
        <v>80</v>
      </c>
      <c r="L77" s="4" t="str">
        <f>VLOOKUP(K77,departement!$A$1:$B$28,2,FALSE)</f>
        <v>Sales</v>
      </c>
      <c r="M77" t="str">
        <f>INDEX(departement!$B$1:$B$28,MATCH(vlookup!K77,departement!$A$1:$A$28,0))</f>
        <v>Sales</v>
      </c>
      <c r="N77" t="str">
        <f t="shared" si="1"/>
        <v/>
      </c>
    </row>
    <row r="78" spans="1:14" x14ac:dyDescent="0.25">
      <c r="A78" s="2">
        <v>176</v>
      </c>
      <c r="B78" s="2" t="s">
        <v>320</v>
      </c>
      <c r="C78" s="2" t="s">
        <v>321</v>
      </c>
      <c r="D78" s="2" t="s">
        <v>322</v>
      </c>
      <c r="E78" s="2" t="s">
        <v>323</v>
      </c>
      <c r="F78" s="3">
        <v>32021</v>
      </c>
      <c r="G78" s="2" t="s">
        <v>221</v>
      </c>
      <c r="H78" s="2">
        <v>8600</v>
      </c>
      <c r="I78" s="2" t="s">
        <v>217</v>
      </c>
      <c r="J78" s="2">
        <v>149</v>
      </c>
      <c r="K78" s="2">
        <v>80</v>
      </c>
      <c r="L78" s="4" t="str">
        <f>VLOOKUP(K78,departement!$A$1:$B$28,2,FALSE)</f>
        <v>Sales</v>
      </c>
      <c r="M78" t="str">
        <f>INDEX(departement!$B$1:$B$28,MATCH(vlookup!K78,departement!$A$1:$A$28,0))</f>
        <v>Sales</v>
      </c>
      <c r="N78" t="str">
        <f t="shared" si="1"/>
        <v/>
      </c>
    </row>
    <row r="79" spans="1:14" x14ac:dyDescent="0.25">
      <c r="A79" s="2">
        <v>177</v>
      </c>
      <c r="B79" s="2" t="s">
        <v>324</v>
      </c>
      <c r="C79" s="2" t="s">
        <v>325</v>
      </c>
      <c r="D79" s="2" t="s">
        <v>326</v>
      </c>
      <c r="E79" s="2" t="s">
        <v>327</v>
      </c>
      <c r="F79" s="3">
        <v>32022</v>
      </c>
      <c r="G79" s="2" t="s">
        <v>221</v>
      </c>
      <c r="H79" s="2">
        <v>8400</v>
      </c>
      <c r="I79" s="2" t="s">
        <v>217</v>
      </c>
      <c r="J79" s="2">
        <v>149</v>
      </c>
      <c r="K79" s="2">
        <v>80</v>
      </c>
      <c r="L79" s="4" t="str">
        <f>VLOOKUP(K79,departement!$A$1:$B$28,2,FALSE)</f>
        <v>Sales</v>
      </c>
      <c r="M79" t="str">
        <f>INDEX(departement!$B$1:$B$28,MATCH(vlookup!K79,departement!$A$1:$A$28,0))</f>
        <v>Sales</v>
      </c>
      <c r="N79" t="str">
        <f t="shared" si="1"/>
        <v/>
      </c>
    </row>
    <row r="80" spans="1:14" x14ac:dyDescent="0.25">
      <c r="A80" s="2">
        <v>178</v>
      </c>
      <c r="B80" s="2" t="s">
        <v>328</v>
      </c>
      <c r="C80" s="2" t="s">
        <v>329</v>
      </c>
      <c r="D80" s="2" t="s">
        <v>330</v>
      </c>
      <c r="E80" s="2" t="s">
        <v>331</v>
      </c>
      <c r="F80" s="3">
        <v>32023</v>
      </c>
      <c r="G80" s="2" t="s">
        <v>221</v>
      </c>
      <c r="H80" s="2">
        <v>7000</v>
      </c>
      <c r="I80" s="2" t="s">
        <v>240</v>
      </c>
      <c r="J80" s="2">
        <v>149</v>
      </c>
      <c r="K80" s="2">
        <v>0</v>
      </c>
      <c r="L80" s="4" t="e">
        <f>VLOOKUP(K80,departement!$A$1:$B$28,2,FALSE)</f>
        <v>#N/A</v>
      </c>
      <c r="M80" t="e">
        <f>INDEX(departement!$B$1:$B$28,MATCH(vlookup!K80,departement!$A$1:$A$28,0))</f>
        <v>#N/A</v>
      </c>
      <c r="N80" t="e">
        <f t="shared" si="1"/>
        <v>#N/A</v>
      </c>
    </row>
    <row r="81" spans="1:14" x14ac:dyDescent="0.25">
      <c r="A81" s="2">
        <v>179</v>
      </c>
      <c r="B81" s="2" t="s">
        <v>332</v>
      </c>
      <c r="C81" s="2" t="s">
        <v>333</v>
      </c>
      <c r="D81" s="2" t="s">
        <v>334</v>
      </c>
      <c r="E81" s="2" t="s">
        <v>335</v>
      </c>
      <c r="F81" s="3">
        <v>32024</v>
      </c>
      <c r="G81" s="2" t="s">
        <v>221</v>
      </c>
      <c r="H81" s="2">
        <v>6200</v>
      </c>
      <c r="I81" s="2" t="s">
        <v>277</v>
      </c>
      <c r="J81" s="2">
        <v>149</v>
      </c>
      <c r="K81" s="2">
        <v>80</v>
      </c>
      <c r="L81" s="4" t="str">
        <f>VLOOKUP(K81,departement!$A$1:$B$28,2,FALSE)</f>
        <v>Sales</v>
      </c>
      <c r="M81" t="str">
        <f>INDEX(departement!$B$1:$B$28,MATCH(vlookup!K81,departement!$A$1:$A$28,0))</f>
        <v>Sales</v>
      </c>
      <c r="N81" t="str">
        <f t="shared" si="1"/>
        <v/>
      </c>
    </row>
    <row r="82" spans="1:14" x14ac:dyDescent="0.25">
      <c r="A82" s="2">
        <v>180</v>
      </c>
      <c r="B82" s="2" t="s">
        <v>336</v>
      </c>
      <c r="C82" s="2" t="s">
        <v>321</v>
      </c>
      <c r="D82" s="2" t="s">
        <v>337</v>
      </c>
      <c r="E82" s="2" t="s">
        <v>338</v>
      </c>
      <c r="F82" s="3">
        <v>32025</v>
      </c>
      <c r="G82" s="2" t="s">
        <v>339</v>
      </c>
      <c r="H82" s="2">
        <v>3200</v>
      </c>
      <c r="I82" s="2">
        <v>0</v>
      </c>
      <c r="J82" s="2">
        <v>120</v>
      </c>
      <c r="K82" s="2">
        <v>50</v>
      </c>
      <c r="L82" s="4" t="str">
        <f>VLOOKUP(K82,departement!$A$1:$B$28,2,FALSE)</f>
        <v>Shipping</v>
      </c>
      <c r="M82" t="str">
        <f>INDEX(departement!$B$1:$B$28,MATCH(vlookup!K82,departement!$A$1:$A$28,0))</f>
        <v>Shipping</v>
      </c>
      <c r="N82" t="str">
        <f t="shared" si="1"/>
        <v/>
      </c>
    </row>
    <row r="83" spans="1:14" x14ac:dyDescent="0.25">
      <c r="A83" s="2">
        <v>181</v>
      </c>
      <c r="B83" s="2" t="s">
        <v>340</v>
      </c>
      <c r="C83" s="2" t="s">
        <v>341</v>
      </c>
      <c r="D83" s="2" t="s">
        <v>342</v>
      </c>
      <c r="E83" s="2" t="s">
        <v>343</v>
      </c>
      <c r="F83" s="3">
        <v>32026</v>
      </c>
      <c r="G83" s="2" t="s">
        <v>339</v>
      </c>
      <c r="H83" s="2">
        <v>3100</v>
      </c>
      <c r="I83" s="2">
        <v>0</v>
      </c>
      <c r="J83" s="2">
        <v>120</v>
      </c>
      <c r="K83" s="2">
        <v>50</v>
      </c>
      <c r="L83" s="4" t="str">
        <f>VLOOKUP(K83,departement!$A$1:$B$28,2,FALSE)</f>
        <v>Shipping</v>
      </c>
      <c r="M83" t="str">
        <f>INDEX(departement!$B$1:$B$28,MATCH(vlookup!K83,departement!$A$1:$A$28,0))</f>
        <v>Shipping</v>
      </c>
      <c r="N83" t="str">
        <f t="shared" si="1"/>
        <v/>
      </c>
    </row>
    <row r="84" spans="1:14" x14ac:dyDescent="0.25">
      <c r="A84" s="2">
        <v>182</v>
      </c>
      <c r="B84" s="2" t="s">
        <v>344</v>
      </c>
      <c r="C84" s="2" t="s">
        <v>345</v>
      </c>
      <c r="D84" s="2" t="s">
        <v>346</v>
      </c>
      <c r="E84" s="2" t="s">
        <v>347</v>
      </c>
      <c r="F84" s="3">
        <v>32027</v>
      </c>
      <c r="G84" s="2" t="s">
        <v>339</v>
      </c>
      <c r="H84" s="2">
        <v>2500</v>
      </c>
      <c r="I84" s="2">
        <v>0</v>
      </c>
      <c r="J84" s="2">
        <v>120</v>
      </c>
      <c r="K84" s="2">
        <v>50</v>
      </c>
      <c r="L84" s="4" t="str">
        <f>VLOOKUP(K84,departement!$A$1:$B$28,2,FALSE)</f>
        <v>Shipping</v>
      </c>
      <c r="M84" t="str">
        <f>INDEX(departement!$B$1:$B$28,MATCH(vlookup!K84,departement!$A$1:$A$28,0))</f>
        <v>Shipping</v>
      </c>
      <c r="N84" t="str">
        <f t="shared" si="1"/>
        <v/>
      </c>
    </row>
    <row r="85" spans="1:14" x14ac:dyDescent="0.25">
      <c r="A85" s="2">
        <v>183</v>
      </c>
      <c r="B85" s="2" t="s">
        <v>348</v>
      </c>
      <c r="C85" s="2" t="s">
        <v>349</v>
      </c>
      <c r="D85" s="2" t="s">
        <v>350</v>
      </c>
      <c r="E85" s="2" t="s">
        <v>351</v>
      </c>
      <c r="F85" s="3">
        <v>32028</v>
      </c>
      <c r="G85" s="2" t="s">
        <v>339</v>
      </c>
      <c r="H85" s="2">
        <v>2800</v>
      </c>
      <c r="I85" s="2">
        <v>0</v>
      </c>
      <c r="J85" s="2">
        <v>120</v>
      </c>
      <c r="K85" s="2">
        <v>50</v>
      </c>
      <c r="L85" s="4" t="str">
        <f>VLOOKUP(K85,departement!$A$1:$B$28,2,FALSE)</f>
        <v>Shipping</v>
      </c>
      <c r="M85" t="str">
        <f>INDEX(departement!$B$1:$B$28,MATCH(vlookup!K85,departement!$A$1:$A$28,0))</f>
        <v>Shipping</v>
      </c>
      <c r="N85" t="str">
        <f t="shared" si="1"/>
        <v/>
      </c>
    </row>
    <row r="86" spans="1:14" x14ac:dyDescent="0.25">
      <c r="A86" s="2">
        <v>184</v>
      </c>
      <c r="B86" s="2" t="s">
        <v>352</v>
      </c>
      <c r="C86" s="2" t="s">
        <v>353</v>
      </c>
      <c r="D86" s="2" t="s">
        <v>354</v>
      </c>
      <c r="E86" s="2" t="s">
        <v>355</v>
      </c>
      <c r="F86" s="3">
        <v>32029</v>
      </c>
      <c r="G86" s="2" t="s">
        <v>339</v>
      </c>
      <c r="H86" s="2">
        <v>4200</v>
      </c>
      <c r="I86" s="2">
        <v>0</v>
      </c>
      <c r="J86" s="2">
        <v>121</v>
      </c>
      <c r="K86" s="2">
        <v>50</v>
      </c>
      <c r="L86" s="4" t="str">
        <f>VLOOKUP(K86,departement!$A$1:$B$28,2,FALSE)</f>
        <v>Shipping</v>
      </c>
      <c r="M86" t="str">
        <f>INDEX(departement!$B$1:$B$28,MATCH(vlookup!K86,departement!$A$1:$A$28,0))</f>
        <v>Shipping</v>
      </c>
      <c r="N86" t="str">
        <f t="shared" si="1"/>
        <v/>
      </c>
    </row>
    <row r="87" spans="1:14" x14ac:dyDescent="0.25">
      <c r="A87" s="2">
        <v>185</v>
      </c>
      <c r="B87" s="2" t="s">
        <v>356</v>
      </c>
      <c r="C87" s="2" t="s">
        <v>357</v>
      </c>
      <c r="D87" s="2" t="s">
        <v>358</v>
      </c>
      <c r="E87" s="2" t="s">
        <v>359</v>
      </c>
      <c r="F87" s="3">
        <v>32030</v>
      </c>
      <c r="G87" s="2" t="s">
        <v>339</v>
      </c>
      <c r="H87" s="2">
        <v>4100</v>
      </c>
      <c r="I87" s="2">
        <v>0</v>
      </c>
      <c r="J87" s="2">
        <v>121</v>
      </c>
      <c r="K87" s="2">
        <v>50</v>
      </c>
      <c r="L87" s="4" t="str">
        <f>VLOOKUP(K87,departement!$A$1:$B$28,2,FALSE)</f>
        <v>Shipping</v>
      </c>
      <c r="M87" t="str">
        <f>INDEX(departement!$B$1:$B$28,MATCH(vlookup!K87,departement!$A$1:$A$28,0))</f>
        <v>Shipping</v>
      </c>
      <c r="N87" t="str">
        <f t="shared" si="1"/>
        <v/>
      </c>
    </row>
    <row r="88" spans="1:14" x14ac:dyDescent="0.25">
      <c r="A88" s="2">
        <v>186</v>
      </c>
      <c r="B88" s="2" t="s">
        <v>118</v>
      </c>
      <c r="C88" s="2" t="s">
        <v>360</v>
      </c>
      <c r="D88" s="2" t="s">
        <v>361</v>
      </c>
      <c r="E88" s="2" t="s">
        <v>362</v>
      </c>
      <c r="F88" s="3">
        <v>32031</v>
      </c>
      <c r="G88" s="2" t="s">
        <v>339</v>
      </c>
      <c r="H88" s="2">
        <v>3400</v>
      </c>
      <c r="I88" s="2">
        <v>0</v>
      </c>
      <c r="J88" s="2">
        <v>121</v>
      </c>
      <c r="K88" s="2">
        <v>50</v>
      </c>
      <c r="L88" s="4" t="str">
        <f>VLOOKUP(K88,departement!$A$1:$B$28,2,FALSE)</f>
        <v>Shipping</v>
      </c>
      <c r="M88" t="str">
        <f>INDEX(departement!$B$1:$B$28,MATCH(vlookup!K88,departement!$A$1:$A$28,0))</f>
        <v>Shipping</v>
      </c>
      <c r="N88" t="str">
        <f t="shared" si="1"/>
        <v/>
      </c>
    </row>
    <row r="89" spans="1:14" x14ac:dyDescent="0.25">
      <c r="A89" s="2">
        <v>187</v>
      </c>
      <c r="B89" s="2" t="s">
        <v>363</v>
      </c>
      <c r="C89" s="2" t="s">
        <v>364</v>
      </c>
      <c r="D89" s="2" t="s">
        <v>365</v>
      </c>
      <c r="E89" s="2" t="s">
        <v>366</v>
      </c>
      <c r="F89" s="3">
        <v>32032</v>
      </c>
      <c r="G89" s="2" t="s">
        <v>339</v>
      </c>
      <c r="H89" s="2">
        <v>3000</v>
      </c>
      <c r="I89" s="2">
        <v>0</v>
      </c>
      <c r="J89" s="2">
        <v>121</v>
      </c>
      <c r="K89" s="2">
        <v>50</v>
      </c>
      <c r="L89" s="4" t="str">
        <f>VLOOKUP(K89,departement!$A$1:$B$28,2,FALSE)</f>
        <v>Shipping</v>
      </c>
      <c r="M89" t="str">
        <f>INDEX(departement!$B$1:$B$28,MATCH(vlookup!K89,departement!$A$1:$A$28,0))</f>
        <v>Shipping</v>
      </c>
      <c r="N89" t="str">
        <f t="shared" si="1"/>
        <v/>
      </c>
    </row>
    <row r="90" spans="1:14" x14ac:dyDescent="0.25">
      <c r="A90" s="2">
        <v>188</v>
      </c>
      <c r="B90" s="2" t="s">
        <v>367</v>
      </c>
      <c r="C90" s="2" t="s">
        <v>368</v>
      </c>
      <c r="D90" s="2" t="s">
        <v>369</v>
      </c>
      <c r="E90" s="2" t="s">
        <v>370</v>
      </c>
      <c r="F90" s="3">
        <v>32033</v>
      </c>
      <c r="G90" s="2" t="s">
        <v>339</v>
      </c>
      <c r="H90" s="2">
        <v>3800</v>
      </c>
      <c r="I90" s="2">
        <v>0</v>
      </c>
      <c r="J90" s="2">
        <v>122</v>
      </c>
      <c r="K90" s="2">
        <v>50</v>
      </c>
      <c r="L90" s="4" t="str">
        <f>VLOOKUP(K90,departement!$A$1:$B$28,2,FALSE)</f>
        <v>Shipping</v>
      </c>
      <c r="M90" t="str">
        <f>INDEX(departement!$B$1:$B$28,MATCH(vlookup!K90,departement!$A$1:$A$28,0))</f>
        <v>Shipping</v>
      </c>
      <c r="N90" t="str">
        <f t="shared" si="1"/>
        <v/>
      </c>
    </row>
    <row r="91" spans="1:14" x14ac:dyDescent="0.25">
      <c r="A91" s="2">
        <v>189</v>
      </c>
      <c r="B91" s="2" t="s">
        <v>371</v>
      </c>
      <c r="C91" s="2" t="s">
        <v>372</v>
      </c>
      <c r="D91" s="2" t="s">
        <v>373</v>
      </c>
      <c r="E91" s="2" t="s">
        <v>374</v>
      </c>
      <c r="F91" s="3">
        <v>32034</v>
      </c>
      <c r="G91" s="2" t="s">
        <v>339</v>
      </c>
      <c r="H91" s="2">
        <v>3600</v>
      </c>
      <c r="I91" s="2">
        <v>0</v>
      </c>
      <c r="J91" s="2">
        <v>122</v>
      </c>
      <c r="K91" s="2">
        <v>50</v>
      </c>
      <c r="L91" s="4" t="str">
        <f>VLOOKUP(K91,departement!$A$1:$B$28,2,FALSE)</f>
        <v>Shipping</v>
      </c>
      <c r="M91" t="str">
        <f>INDEX(departement!$B$1:$B$28,MATCH(vlookup!K91,departement!$A$1:$A$28,0))</f>
        <v>Shipping</v>
      </c>
      <c r="N91" t="str">
        <f t="shared" si="1"/>
        <v/>
      </c>
    </row>
    <row r="92" spans="1:14" x14ac:dyDescent="0.25">
      <c r="A92" s="2">
        <v>190</v>
      </c>
      <c r="B92" s="2" t="s">
        <v>375</v>
      </c>
      <c r="C92" s="2" t="s">
        <v>376</v>
      </c>
      <c r="D92" s="2" t="s">
        <v>377</v>
      </c>
      <c r="E92" s="2" t="s">
        <v>378</v>
      </c>
      <c r="F92" s="3">
        <v>32035</v>
      </c>
      <c r="G92" s="2" t="s">
        <v>339</v>
      </c>
      <c r="H92" s="2">
        <v>2900</v>
      </c>
      <c r="I92" s="2">
        <v>0</v>
      </c>
      <c r="J92" s="2">
        <v>122</v>
      </c>
      <c r="K92" s="2">
        <v>50</v>
      </c>
      <c r="L92" s="4" t="str">
        <f>VLOOKUP(K92,departement!$A$1:$B$28,2,FALSE)</f>
        <v>Shipping</v>
      </c>
      <c r="M92" t="str">
        <f>INDEX(departement!$B$1:$B$28,MATCH(vlookup!K92,departement!$A$1:$A$28,0))</f>
        <v>Shipping</v>
      </c>
      <c r="N92" t="str">
        <f t="shared" si="1"/>
        <v/>
      </c>
    </row>
    <row r="93" spans="1:14" x14ac:dyDescent="0.25">
      <c r="A93" s="2">
        <v>191</v>
      </c>
      <c r="B93" s="2" t="s">
        <v>188</v>
      </c>
      <c r="C93" s="2" t="s">
        <v>379</v>
      </c>
      <c r="D93" s="2" t="s">
        <v>380</v>
      </c>
      <c r="E93" s="2" t="s">
        <v>381</v>
      </c>
      <c r="F93" s="3">
        <v>32036</v>
      </c>
      <c r="G93" s="2" t="s">
        <v>339</v>
      </c>
      <c r="H93" s="2">
        <v>2500</v>
      </c>
      <c r="I93" s="2">
        <v>0</v>
      </c>
      <c r="J93" s="2">
        <v>122</v>
      </c>
      <c r="K93" s="2">
        <v>50</v>
      </c>
      <c r="L93" s="4" t="str">
        <f>VLOOKUP(K93,departement!$A$1:$B$28,2,FALSE)</f>
        <v>Shipping</v>
      </c>
      <c r="M93" t="str">
        <f>INDEX(departement!$B$1:$B$28,MATCH(vlookup!K93,departement!$A$1:$A$28,0))</f>
        <v>Shipping</v>
      </c>
      <c r="N93" t="str">
        <f t="shared" si="1"/>
        <v/>
      </c>
    </row>
    <row r="94" spans="1:14" x14ac:dyDescent="0.25">
      <c r="A94" s="2">
        <v>192</v>
      </c>
      <c r="B94" s="2" t="s">
        <v>382</v>
      </c>
      <c r="C94" s="2" t="s">
        <v>383</v>
      </c>
      <c r="D94" s="2" t="s">
        <v>384</v>
      </c>
      <c r="E94" s="2" t="s">
        <v>385</v>
      </c>
      <c r="F94" s="3">
        <v>32037</v>
      </c>
      <c r="G94" s="2" t="s">
        <v>339</v>
      </c>
      <c r="H94" s="2">
        <v>4000</v>
      </c>
      <c r="I94" s="2">
        <v>0</v>
      </c>
      <c r="J94" s="2">
        <v>123</v>
      </c>
      <c r="K94" s="2">
        <v>50</v>
      </c>
      <c r="L94" s="4" t="str">
        <f>VLOOKUP(K94,departement!$A$1:$B$28,2,FALSE)</f>
        <v>Shipping</v>
      </c>
      <c r="M94" t="str">
        <f>INDEX(departement!$B$1:$B$28,MATCH(vlookup!K94,departement!$A$1:$A$28,0))</f>
        <v>Shipping</v>
      </c>
      <c r="N94" t="str">
        <f t="shared" si="1"/>
        <v/>
      </c>
    </row>
    <row r="95" spans="1:14" x14ac:dyDescent="0.25">
      <c r="A95" s="2">
        <v>193</v>
      </c>
      <c r="B95" s="2" t="s">
        <v>386</v>
      </c>
      <c r="C95" s="2" t="s">
        <v>387</v>
      </c>
      <c r="D95" s="2" t="s">
        <v>388</v>
      </c>
      <c r="E95" s="2" t="s">
        <v>389</v>
      </c>
      <c r="F95" s="3">
        <v>32038</v>
      </c>
      <c r="G95" s="2" t="s">
        <v>339</v>
      </c>
      <c r="H95" s="2">
        <v>3900</v>
      </c>
      <c r="I95" s="2">
        <v>0</v>
      </c>
      <c r="J95" s="2">
        <v>123</v>
      </c>
      <c r="K95" s="2">
        <v>50</v>
      </c>
      <c r="L95" s="4" t="str">
        <f>VLOOKUP(K95,departement!$A$1:$B$28,2,FALSE)</f>
        <v>Shipping</v>
      </c>
      <c r="M95" t="str">
        <f>INDEX(departement!$B$1:$B$28,MATCH(vlookup!K95,departement!$A$1:$A$28,0))</f>
        <v>Shipping</v>
      </c>
      <c r="N95" t="str">
        <f t="shared" si="1"/>
        <v/>
      </c>
    </row>
    <row r="96" spans="1:14" x14ac:dyDescent="0.25">
      <c r="A96" s="2">
        <v>194</v>
      </c>
      <c r="B96" s="2" t="s">
        <v>390</v>
      </c>
      <c r="C96" s="2" t="s">
        <v>391</v>
      </c>
      <c r="D96" s="2" t="s">
        <v>392</v>
      </c>
      <c r="E96" s="2" t="s">
        <v>393</v>
      </c>
      <c r="F96" s="3">
        <v>32039</v>
      </c>
      <c r="G96" s="2" t="s">
        <v>339</v>
      </c>
      <c r="H96" s="2">
        <v>3200</v>
      </c>
      <c r="I96" s="2">
        <v>0</v>
      </c>
      <c r="J96" s="2">
        <v>123</v>
      </c>
      <c r="K96" s="2">
        <v>50</v>
      </c>
      <c r="L96" s="4" t="str">
        <f>VLOOKUP(K96,departement!$A$1:$B$28,2,FALSE)</f>
        <v>Shipping</v>
      </c>
      <c r="M96" t="str">
        <f>INDEX(departement!$B$1:$B$28,MATCH(vlookup!K96,departement!$A$1:$A$28,0))</f>
        <v>Shipping</v>
      </c>
      <c r="N96" t="str">
        <f t="shared" si="1"/>
        <v/>
      </c>
    </row>
    <row r="97" spans="1:14" x14ac:dyDescent="0.25">
      <c r="A97" s="2">
        <v>195</v>
      </c>
      <c r="B97" s="2" t="s">
        <v>394</v>
      </c>
      <c r="C97" s="2" t="s">
        <v>395</v>
      </c>
      <c r="D97" s="2" t="s">
        <v>396</v>
      </c>
      <c r="E97" s="2" t="s">
        <v>397</v>
      </c>
      <c r="F97" s="3">
        <v>32040</v>
      </c>
      <c r="G97" s="2" t="s">
        <v>339</v>
      </c>
      <c r="H97" s="2">
        <v>2800</v>
      </c>
      <c r="I97" s="2">
        <v>0</v>
      </c>
      <c r="J97" s="2">
        <v>123</v>
      </c>
      <c r="K97" s="2">
        <v>50</v>
      </c>
      <c r="L97" s="4" t="str">
        <f>VLOOKUP(K97,departement!$A$1:$B$28,2,FALSE)</f>
        <v>Shipping</v>
      </c>
      <c r="M97" t="str">
        <f>INDEX(departement!$B$1:$B$28,MATCH(vlookup!K97,departement!$A$1:$A$28,0))</f>
        <v>Shipping</v>
      </c>
      <c r="N97" t="str">
        <f t="shared" si="1"/>
        <v/>
      </c>
    </row>
    <row r="98" spans="1:14" x14ac:dyDescent="0.25">
      <c r="A98" s="2">
        <v>196</v>
      </c>
      <c r="B98" s="2" t="s">
        <v>398</v>
      </c>
      <c r="C98" s="2" t="s">
        <v>399</v>
      </c>
      <c r="D98" s="2" t="s">
        <v>400</v>
      </c>
      <c r="E98" s="2" t="s">
        <v>401</v>
      </c>
      <c r="F98" s="3">
        <v>32041</v>
      </c>
      <c r="G98" s="2" t="s">
        <v>339</v>
      </c>
      <c r="H98" s="2">
        <v>3100</v>
      </c>
      <c r="I98" s="2">
        <v>0</v>
      </c>
      <c r="J98" s="2">
        <v>124</v>
      </c>
      <c r="K98" s="2">
        <v>50</v>
      </c>
      <c r="L98" s="4" t="str">
        <f>VLOOKUP(K98,departement!$A$1:$B$28,2,FALSE)</f>
        <v>Shipping</v>
      </c>
      <c r="M98" t="str">
        <f>INDEX(departement!$B$1:$B$28,MATCH(vlookup!K98,departement!$A$1:$A$28,0))</f>
        <v>Shipping</v>
      </c>
      <c r="N98" t="str">
        <f t="shared" si="1"/>
        <v/>
      </c>
    </row>
    <row r="99" spans="1:14" x14ac:dyDescent="0.25">
      <c r="A99" s="2">
        <v>197</v>
      </c>
      <c r="B99" s="2" t="s">
        <v>114</v>
      </c>
      <c r="C99" s="2" t="s">
        <v>402</v>
      </c>
      <c r="D99" s="2" t="s">
        <v>403</v>
      </c>
      <c r="E99" s="2" t="s">
        <v>404</v>
      </c>
      <c r="F99" s="3">
        <v>32042</v>
      </c>
      <c r="G99" s="2" t="s">
        <v>339</v>
      </c>
      <c r="H99" s="2">
        <v>3000</v>
      </c>
      <c r="I99" s="2">
        <v>0</v>
      </c>
      <c r="J99" s="2">
        <v>124</v>
      </c>
      <c r="K99" s="2">
        <v>50</v>
      </c>
      <c r="L99" s="4" t="str">
        <f>VLOOKUP(K99,departement!$A$1:$B$28,2,FALSE)</f>
        <v>Shipping</v>
      </c>
      <c r="M99" t="str">
        <f>INDEX(departement!$B$1:$B$28,MATCH(vlookup!K99,departement!$A$1:$A$28,0))</f>
        <v>Shipping</v>
      </c>
      <c r="N99" t="str">
        <f t="shared" si="1"/>
        <v/>
      </c>
    </row>
    <row r="100" spans="1:14" x14ac:dyDescent="0.25">
      <c r="A100" s="2">
        <v>198</v>
      </c>
      <c r="B100" s="2" t="s">
        <v>405</v>
      </c>
      <c r="C100" s="2" t="s">
        <v>406</v>
      </c>
      <c r="D100" s="2" t="s">
        <v>407</v>
      </c>
      <c r="E100" s="2" t="s">
        <v>408</v>
      </c>
      <c r="F100" s="3">
        <v>32043</v>
      </c>
      <c r="G100" s="2" t="s">
        <v>339</v>
      </c>
      <c r="H100" s="2">
        <v>2600</v>
      </c>
      <c r="I100" s="2">
        <v>0</v>
      </c>
      <c r="J100" s="2">
        <v>124</v>
      </c>
      <c r="K100" s="2">
        <v>50</v>
      </c>
      <c r="L100" s="4" t="str">
        <f>VLOOKUP(K100,departement!$A$1:$B$28,2,FALSE)</f>
        <v>Shipping</v>
      </c>
      <c r="M100" t="str">
        <f>INDEX(departement!$B$1:$B$28,MATCH(vlookup!K100,departement!$A$1:$A$28,0))</f>
        <v>Shipping</v>
      </c>
      <c r="N100" t="str">
        <f t="shared" si="1"/>
        <v/>
      </c>
    </row>
    <row r="101" spans="1:14" x14ac:dyDescent="0.25">
      <c r="A101" s="2">
        <v>199</v>
      </c>
      <c r="B101" s="2" t="s">
        <v>409</v>
      </c>
      <c r="C101" s="2" t="s">
        <v>329</v>
      </c>
      <c r="D101" s="2" t="s">
        <v>410</v>
      </c>
      <c r="E101" s="2" t="s">
        <v>411</v>
      </c>
      <c r="F101" s="3">
        <v>32044</v>
      </c>
      <c r="G101" s="2" t="s">
        <v>339</v>
      </c>
      <c r="H101" s="2">
        <v>2600</v>
      </c>
      <c r="I101" s="2">
        <v>0</v>
      </c>
      <c r="J101" s="2">
        <v>124</v>
      </c>
      <c r="K101" s="2">
        <v>50</v>
      </c>
      <c r="L101" s="4" t="str">
        <f>VLOOKUP(K101,departement!$A$1:$B$28,2,FALSE)</f>
        <v>Shipping</v>
      </c>
      <c r="M101" t="str">
        <f>INDEX(departement!$B$1:$B$28,MATCH(vlookup!K101,departement!$A$1:$A$28,0))</f>
        <v>Shipping</v>
      </c>
      <c r="N101" t="str">
        <f t="shared" si="1"/>
        <v/>
      </c>
    </row>
    <row r="102" spans="1:14" x14ac:dyDescent="0.25">
      <c r="A102" s="2">
        <v>200</v>
      </c>
      <c r="B102" s="2" t="s">
        <v>371</v>
      </c>
      <c r="C102" s="2" t="s">
        <v>412</v>
      </c>
      <c r="D102" s="2" t="s">
        <v>413</v>
      </c>
      <c r="E102" s="2" t="s">
        <v>414</v>
      </c>
      <c r="F102" s="3">
        <v>32045</v>
      </c>
      <c r="G102" s="2" t="s">
        <v>415</v>
      </c>
      <c r="H102" s="2">
        <v>4400</v>
      </c>
      <c r="I102" s="2">
        <v>0</v>
      </c>
      <c r="J102" s="2">
        <v>101</v>
      </c>
      <c r="K102" s="2">
        <v>10</v>
      </c>
      <c r="L102" s="4" t="str">
        <f>VLOOKUP(K102,departement!$A$1:$B$28,2,FALSE)</f>
        <v>Administration</v>
      </c>
      <c r="M102" t="str">
        <f>INDEX(departement!$B$1:$B$28,MATCH(vlookup!K102,departement!$A$1:$A$28,0))</f>
        <v>Administration</v>
      </c>
      <c r="N102" t="str">
        <f t="shared" si="1"/>
        <v/>
      </c>
    </row>
    <row r="103" spans="1:14" x14ac:dyDescent="0.25">
      <c r="A103" s="2">
        <v>201</v>
      </c>
      <c r="B103" s="2" t="s">
        <v>153</v>
      </c>
      <c r="C103" s="2" t="s">
        <v>416</v>
      </c>
      <c r="D103" s="2" t="s">
        <v>417</v>
      </c>
      <c r="E103" s="2" t="s">
        <v>418</v>
      </c>
      <c r="F103" s="3">
        <v>32046</v>
      </c>
      <c r="G103" s="2" t="s">
        <v>419</v>
      </c>
      <c r="H103" s="2">
        <v>13000</v>
      </c>
      <c r="I103" s="2">
        <v>0</v>
      </c>
      <c r="J103" s="2">
        <v>100</v>
      </c>
      <c r="K103" s="2">
        <v>20</v>
      </c>
      <c r="L103" s="4" t="str">
        <f>VLOOKUP(K103,departement!$A$1:$B$28,2,FALSE)</f>
        <v>Marketing</v>
      </c>
      <c r="M103" t="str">
        <f>INDEX(departement!$B$1:$B$28,MATCH(vlookup!K103,departement!$A$1:$A$28,0))</f>
        <v>Marketing</v>
      </c>
      <c r="N103" t="str">
        <f t="shared" si="1"/>
        <v/>
      </c>
    </row>
    <row r="104" spans="1:14" x14ac:dyDescent="0.25">
      <c r="A104" s="2">
        <v>202</v>
      </c>
      <c r="B104" s="2" t="s">
        <v>420</v>
      </c>
      <c r="C104" s="2" t="s">
        <v>421</v>
      </c>
      <c r="D104" s="2" t="s">
        <v>422</v>
      </c>
      <c r="E104" s="2" t="s">
        <v>423</v>
      </c>
      <c r="F104" s="3">
        <v>32047</v>
      </c>
      <c r="G104" s="2" t="s">
        <v>424</v>
      </c>
      <c r="H104" s="2">
        <v>6000</v>
      </c>
      <c r="I104" s="2">
        <v>0</v>
      </c>
      <c r="J104" s="2">
        <v>201</v>
      </c>
      <c r="K104" s="2">
        <v>20</v>
      </c>
      <c r="L104" s="4" t="str">
        <f>VLOOKUP(K104,departement!$A$1:$B$28,2,FALSE)</f>
        <v>Marketing</v>
      </c>
      <c r="M104" t="str">
        <f>INDEX(departement!$B$1:$B$28,MATCH(vlookup!K104,departement!$A$1:$A$28,0))</f>
        <v>Marketing</v>
      </c>
      <c r="N104" t="str">
        <f t="shared" si="1"/>
        <v/>
      </c>
    </row>
    <row r="105" spans="1:14" x14ac:dyDescent="0.25">
      <c r="A105" s="2">
        <v>203</v>
      </c>
      <c r="B105" s="2" t="s">
        <v>425</v>
      </c>
      <c r="C105" s="2" t="s">
        <v>426</v>
      </c>
      <c r="D105" s="2" t="s">
        <v>427</v>
      </c>
      <c r="E105" s="2" t="s">
        <v>428</v>
      </c>
      <c r="F105" s="3">
        <v>32048</v>
      </c>
      <c r="G105" s="2" t="s">
        <v>429</v>
      </c>
      <c r="H105" s="2">
        <v>6500</v>
      </c>
      <c r="I105" s="2">
        <v>0</v>
      </c>
      <c r="J105" s="2">
        <v>101</v>
      </c>
      <c r="K105" s="2">
        <v>40</v>
      </c>
      <c r="L105" s="4" t="str">
        <f>VLOOKUP(K105,departement!$A$1:$B$28,2,FALSE)</f>
        <v>Human Resources</v>
      </c>
      <c r="M105" t="str">
        <f>INDEX(departement!$B$1:$B$28,MATCH(vlookup!K105,departement!$A$1:$A$28,0))</f>
        <v>Human Resources</v>
      </c>
      <c r="N105" t="str">
        <f t="shared" si="1"/>
        <v/>
      </c>
    </row>
    <row r="106" spans="1:14" x14ac:dyDescent="0.25">
      <c r="A106" s="2">
        <v>204</v>
      </c>
      <c r="B106" s="2" t="s">
        <v>430</v>
      </c>
      <c r="C106" s="2" t="s">
        <v>431</v>
      </c>
      <c r="D106" s="2" t="s">
        <v>432</v>
      </c>
      <c r="E106" s="2" t="s">
        <v>433</v>
      </c>
      <c r="F106" s="3">
        <v>32049</v>
      </c>
      <c r="G106" s="2" t="s">
        <v>434</v>
      </c>
      <c r="H106" s="2">
        <v>10000</v>
      </c>
      <c r="I106" s="2">
        <v>0</v>
      </c>
      <c r="J106" s="2">
        <v>101</v>
      </c>
      <c r="K106" s="2">
        <v>70</v>
      </c>
      <c r="L106" s="4" t="str">
        <f>VLOOKUP(K106,departement!$A$1:$B$28,2,FALSE)</f>
        <v>Public Relations</v>
      </c>
      <c r="M106" t="str">
        <f>INDEX(departement!$B$1:$B$28,MATCH(vlookup!K106,departement!$A$1:$A$28,0))</f>
        <v>Public Relations</v>
      </c>
      <c r="N106" t="str">
        <f t="shared" si="1"/>
        <v/>
      </c>
    </row>
    <row r="107" spans="1:14" x14ac:dyDescent="0.25">
      <c r="A107" s="2">
        <v>205</v>
      </c>
      <c r="B107" s="2" t="s">
        <v>435</v>
      </c>
      <c r="C107" s="2" t="s">
        <v>436</v>
      </c>
      <c r="D107" s="2" t="s">
        <v>437</v>
      </c>
      <c r="E107" s="2" t="s">
        <v>438</v>
      </c>
      <c r="F107" s="3">
        <v>32050</v>
      </c>
      <c r="G107" s="2" t="s">
        <v>439</v>
      </c>
      <c r="H107" s="2">
        <v>12000</v>
      </c>
      <c r="I107" s="2">
        <v>0</v>
      </c>
      <c r="J107" s="2">
        <v>101</v>
      </c>
      <c r="K107" s="2">
        <v>110</v>
      </c>
      <c r="L107" s="4" t="str">
        <f>VLOOKUP(K107,departement!$A$1:$B$28,2,FALSE)</f>
        <v>Accounting</v>
      </c>
      <c r="M107" t="str">
        <f>INDEX(departement!$B$1:$B$28,MATCH(vlookup!K107,departement!$A$1:$A$28,0))</f>
        <v>Accounting</v>
      </c>
      <c r="N107" t="str">
        <f t="shared" si="1"/>
        <v/>
      </c>
    </row>
    <row r="108" spans="1:14" x14ac:dyDescent="0.25">
      <c r="A108" s="2">
        <v>206</v>
      </c>
      <c r="B108" s="2" t="s">
        <v>301</v>
      </c>
      <c r="C108" s="2" t="s">
        <v>440</v>
      </c>
      <c r="D108" s="2" t="s">
        <v>441</v>
      </c>
      <c r="E108" s="2" t="s">
        <v>442</v>
      </c>
      <c r="F108" s="3">
        <v>32051</v>
      </c>
      <c r="G108" s="2" t="s">
        <v>443</v>
      </c>
      <c r="H108" s="2">
        <v>8300</v>
      </c>
      <c r="I108" s="2">
        <v>0</v>
      </c>
      <c r="J108" s="2">
        <v>205</v>
      </c>
      <c r="K108" s="2">
        <v>110</v>
      </c>
      <c r="L108" s="4" t="str">
        <f>VLOOKUP(K108,departement!$A$1:$B$28,2,FALSE)</f>
        <v>Accounting</v>
      </c>
      <c r="M108" t="str">
        <f>INDEX(departement!$B$1:$B$28,MATCH(vlookup!K108,departement!$A$1:$A$28,0))</f>
        <v>Accounting</v>
      </c>
      <c r="N108" t="str">
        <f t="shared" si="1"/>
        <v/>
      </c>
    </row>
  </sheetData>
  <autoFilter ref="A1:N10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opLeftCell="C1" zoomScale="145" zoomScaleNormal="145" workbookViewId="0">
      <selection activeCell="M6" sqref="M6"/>
    </sheetView>
  </sheetViews>
  <sheetFormatPr baseColWidth="10" defaultRowHeight="15" x14ac:dyDescent="0.25"/>
  <cols>
    <col min="1" max="1" width="13" bestFit="1" customWidth="1"/>
    <col min="2" max="2" width="12.140625" bestFit="1" customWidth="1"/>
    <col min="3" max="3" width="11.5703125" bestFit="1" customWidth="1"/>
    <col min="5" max="5" width="17.85546875" bestFit="1" customWidth="1"/>
    <col min="6" max="6" width="10.5703125" bestFit="1" customWidth="1"/>
    <col min="7" max="7" width="13.140625" bestFit="1" customWidth="1"/>
    <col min="8" max="8" width="7.5703125" bestFit="1" customWidth="1"/>
    <col min="9" max="9" width="17.42578125" bestFit="1" customWidth="1"/>
    <col min="10" max="10" width="13" bestFit="1" customWidth="1"/>
    <col min="11" max="11" width="15.85546875" bestFit="1" customWidth="1"/>
    <col min="12" max="12" width="11.42578125" style="6"/>
    <col min="15" max="15" width="12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O1" s="8" t="s">
        <v>476</v>
      </c>
      <c r="P1" s="9" t="s">
        <v>477</v>
      </c>
    </row>
    <row r="2" spans="1:16" x14ac:dyDescent="0.25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31945</v>
      </c>
      <c r="G2" t="s">
        <v>15</v>
      </c>
      <c r="H2">
        <v>24000</v>
      </c>
      <c r="I2">
        <v>0</v>
      </c>
      <c r="J2">
        <v>0</v>
      </c>
      <c r="K2">
        <v>90</v>
      </c>
      <c r="L2" s="6">
        <f>VLOOKUP(H2,$O$2:$P$5,2,TRUE)</f>
        <v>0.1</v>
      </c>
      <c r="O2" s="10">
        <v>0</v>
      </c>
      <c r="P2" s="11">
        <v>0</v>
      </c>
    </row>
    <row r="3" spans="1:16" x14ac:dyDescent="0.25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31946</v>
      </c>
      <c r="G3" t="s">
        <v>20</v>
      </c>
      <c r="H3">
        <v>17000</v>
      </c>
      <c r="I3">
        <v>0</v>
      </c>
      <c r="J3">
        <v>100</v>
      </c>
      <c r="K3">
        <v>90</v>
      </c>
      <c r="L3" s="6">
        <f t="shared" ref="L3:L66" si="0">VLOOKUP(H3,$O$2:$P$5,2,TRUE)</f>
        <v>0.05</v>
      </c>
      <c r="N3" t="s">
        <v>478</v>
      </c>
      <c r="O3" s="10">
        <v>8000</v>
      </c>
      <c r="P3" s="11">
        <v>0.03</v>
      </c>
    </row>
    <row r="4" spans="1:16" x14ac:dyDescent="0.25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31947</v>
      </c>
      <c r="G4" t="s">
        <v>20</v>
      </c>
      <c r="H4">
        <v>17000</v>
      </c>
      <c r="I4">
        <v>0</v>
      </c>
      <c r="J4">
        <v>100</v>
      </c>
      <c r="K4">
        <v>90</v>
      </c>
      <c r="L4" s="6">
        <f t="shared" si="0"/>
        <v>0.05</v>
      </c>
      <c r="N4" t="s">
        <v>478</v>
      </c>
      <c r="O4" s="10">
        <v>12000</v>
      </c>
      <c r="P4" s="11">
        <v>0.05</v>
      </c>
    </row>
    <row r="5" spans="1:16" x14ac:dyDescent="0.25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31948</v>
      </c>
      <c r="G5" t="s">
        <v>29</v>
      </c>
      <c r="H5">
        <v>9000</v>
      </c>
      <c r="I5">
        <v>0</v>
      </c>
      <c r="J5">
        <v>102</v>
      </c>
      <c r="K5">
        <v>60</v>
      </c>
      <c r="L5" s="6">
        <f t="shared" si="0"/>
        <v>0.03</v>
      </c>
      <c r="N5" t="s">
        <v>478</v>
      </c>
      <c r="O5" s="12">
        <v>20000</v>
      </c>
      <c r="P5" s="13">
        <v>0.1</v>
      </c>
    </row>
    <row r="6" spans="1:16" x14ac:dyDescent="0.25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31949</v>
      </c>
      <c r="G6" t="s">
        <v>29</v>
      </c>
      <c r="H6">
        <v>6000</v>
      </c>
      <c r="I6">
        <v>0</v>
      </c>
      <c r="J6">
        <v>103</v>
      </c>
      <c r="K6">
        <v>60</v>
      </c>
      <c r="L6" s="6">
        <f t="shared" si="0"/>
        <v>0</v>
      </c>
    </row>
    <row r="7" spans="1:16" x14ac:dyDescent="0.25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31950</v>
      </c>
      <c r="G7" t="s">
        <v>29</v>
      </c>
      <c r="H7">
        <v>4800</v>
      </c>
      <c r="I7">
        <v>0</v>
      </c>
      <c r="J7">
        <v>103</v>
      </c>
      <c r="K7">
        <v>60</v>
      </c>
      <c r="L7" s="6">
        <f t="shared" si="0"/>
        <v>0</v>
      </c>
    </row>
    <row r="8" spans="1:16" x14ac:dyDescent="0.25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31951</v>
      </c>
      <c r="G8" t="s">
        <v>29</v>
      </c>
      <c r="H8">
        <v>4800</v>
      </c>
      <c r="I8">
        <v>0</v>
      </c>
      <c r="J8">
        <v>103</v>
      </c>
      <c r="K8">
        <v>60</v>
      </c>
      <c r="L8" s="6">
        <f t="shared" si="0"/>
        <v>0</v>
      </c>
    </row>
    <row r="9" spans="1:16" x14ac:dyDescent="0.25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31952</v>
      </c>
      <c r="G9" t="s">
        <v>29</v>
      </c>
      <c r="H9">
        <v>4200</v>
      </c>
      <c r="I9">
        <v>0</v>
      </c>
      <c r="J9">
        <v>103</v>
      </c>
      <c r="K9">
        <v>60</v>
      </c>
      <c r="L9" s="6">
        <f t="shared" si="0"/>
        <v>0</v>
      </c>
    </row>
    <row r="10" spans="1:16" x14ac:dyDescent="0.25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31953</v>
      </c>
      <c r="G10" t="s">
        <v>50</v>
      </c>
      <c r="H10">
        <v>12000</v>
      </c>
      <c r="I10">
        <v>0</v>
      </c>
      <c r="J10">
        <v>101</v>
      </c>
      <c r="K10">
        <v>100</v>
      </c>
      <c r="L10" s="6">
        <f t="shared" si="0"/>
        <v>0.05</v>
      </c>
    </row>
    <row r="11" spans="1:16" x14ac:dyDescent="0.25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31954</v>
      </c>
      <c r="G11" t="s">
        <v>55</v>
      </c>
      <c r="H11">
        <v>9000</v>
      </c>
      <c r="I11">
        <v>0</v>
      </c>
      <c r="J11">
        <v>108</v>
      </c>
      <c r="K11">
        <v>100</v>
      </c>
      <c r="L11" s="6">
        <f t="shared" si="0"/>
        <v>0.03</v>
      </c>
    </row>
    <row r="12" spans="1:16" x14ac:dyDescent="0.25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1">
        <v>31955</v>
      </c>
      <c r="G12" t="s">
        <v>55</v>
      </c>
      <c r="H12">
        <v>8200</v>
      </c>
      <c r="I12">
        <v>0</v>
      </c>
      <c r="J12">
        <v>108</v>
      </c>
      <c r="K12">
        <v>100</v>
      </c>
      <c r="L12" s="6">
        <f t="shared" si="0"/>
        <v>0.03</v>
      </c>
    </row>
    <row r="13" spans="1:16" x14ac:dyDescent="0.25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1">
        <v>31956</v>
      </c>
      <c r="G13" t="s">
        <v>55</v>
      </c>
      <c r="H13">
        <v>7700</v>
      </c>
      <c r="I13">
        <v>0</v>
      </c>
      <c r="J13">
        <v>108</v>
      </c>
      <c r="K13">
        <v>100</v>
      </c>
      <c r="L13" s="6">
        <f t="shared" si="0"/>
        <v>0</v>
      </c>
    </row>
    <row r="14" spans="1:16" x14ac:dyDescent="0.25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1">
        <v>31957</v>
      </c>
      <c r="G14" t="s">
        <v>55</v>
      </c>
      <c r="H14">
        <v>7800</v>
      </c>
      <c r="I14">
        <v>0</v>
      </c>
      <c r="J14">
        <v>108</v>
      </c>
      <c r="K14">
        <v>100</v>
      </c>
      <c r="L14" s="6">
        <f t="shared" si="0"/>
        <v>0</v>
      </c>
    </row>
    <row r="15" spans="1:16" x14ac:dyDescent="0.25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1">
        <v>31958</v>
      </c>
      <c r="G15" t="s">
        <v>55</v>
      </c>
      <c r="H15">
        <v>6900</v>
      </c>
      <c r="I15">
        <v>0</v>
      </c>
      <c r="J15">
        <v>108</v>
      </c>
      <c r="K15">
        <v>100</v>
      </c>
      <c r="L15" s="6">
        <f t="shared" si="0"/>
        <v>0</v>
      </c>
    </row>
    <row r="16" spans="1:16" x14ac:dyDescent="0.25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1">
        <v>31959</v>
      </c>
      <c r="G16" t="s">
        <v>76</v>
      </c>
      <c r="H16">
        <v>11000</v>
      </c>
      <c r="I16">
        <v>0</v>
      </c>
      <c r="J16">
        <v>100</v>
      </c>
      <c r="K16">
        <v>30</v>
      </c>
      <c r="L16" s="6">
        <f t="shared" si="0"/>
        <v>0.03</v>
      </c>
    </row>
    <row r="17" spans="1:12" x14ac:dyDescent="0.25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1">
        <v>31960</v>
      </c>
      <c r="G17" t="s">
        <v>80</v>
      </c>
      <c r="H17">
        <v>3100</v>
      </c>
      <c r="I17">
        <v>0</v>
      </c>
      <c r="J17">
        <v>114</v>
      </c>
      <c r="K17">
        <v>30</v>
      </c>
      <c r="L17" s="6">
        <f t="shared" si="0"/>
        <v>0</v>
      </c>
    </row>
    <row r="18" spans="1:12" x14ac:dyDescent="0.25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1">
        <v>31961</v>
      </c>
      <c r="G18" t="s">
        <v>80</v>
      </c>
      <c r="H18">
        <v>2900</v>
      </c>
      <c r="I18">
        <v>0</v>
      </c>
      <c r="J18">
        <v>114</v>
      </c>
      <c r="K18">
        <v>30</v>
      </c>
      <c r="L18" s="6">
        <f t="shared" si="0"/>
        <v>0</v>
      </c>
    </row>
    <row r="19" spans="1:12" x14ac:dyDescent="0.25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1">
        <v>31962</v>
      </c>
      <c r="G19" t="s">
        <v>80</v>
      </c>
      <c r="H19">
        <v>2800</v>
      </c>
      <c r="I19">
        <v>0</v>
      </c>
      <c r="J19">
        <v>114</v>
      </c>
      <c r="K19">
        <v>30</v>
      </c>
      <c r="L19" s="6">
        <f t="shared" si="0"/>
        <v>0</v>
      </c>
    </row>
    <row r="20" spans="1:12" x14ac:dyDescent="0.25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1">
        <v>31963</v>
      </c>
      <c r="G20" t="s">
        <v>80</v>
      </c>
      <c r="H20">
        <v>2600</v>
      </c>
      <c r="I20">
        <v>0</v>
      </c>
      <c r="J20">
        <v>114</v>
      </c>
      <c r="K20">
        <v>30</v>
      </c>
      <c r="L20" s="6">
        <f t="shared" si="0"/>
        <v>0</v>
      </c>
    </row>
    <row r="21" spans="1:12" x14ac:dyDescent="0.25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1">
        <v>31964</v>
      </c>
      <c r="G21" t="s">
        <v>80</v>
      </c>
      <c r="H21">
        <v>2500</v>
      </c>
      <c r="I21">
        <v>0</v>
      </c>
      <c r="J21">
        <v>114</v>
      </c>
      <c r="K21">
        <v>30</v>
      </c>
      <c r="L21" s="6">
        <f t="shared" si="0"/>
        <v>0</v>
      </c>
    </row>
    <row r="22" spans="1:12" x14ac:dyDescent="0.25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1">
        <v>31965</v>
      </c>
      <c r="G22" t="s">
        <v>101</v>
      </c>
      <c r="H22">
        <v>8000</v>
      </c>
      <c r="I22">
        <v>0</v>
      </c>
      <c r="J22">
        <v>100</v>
      </c>
      <c r="K22">
        <v>50</v>
      </c>
      <c r="L22" s="6">
        <f t="shared" si="0"/>
        <v>0.03</v>
      </c>
    </row>
    <row r="23" spans="1:12" x14ac:dyDescent="0.25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1">
        <v>31966</v>
      </c>
      <c r="G23" t="s">
        <v>101</v>
      </c>
      <c r="H23">
        <v>8200</v>
      </c>
      <c r="I23">
        <v>0</v>
      </c>
      <c r="J23">
        <v>100</v>
      </c>
      <c r="K23">
        <v>50</v>
      </c>
      <c r="L23" s="6">
        <f t="shared" si="0"/>
        <v>0.03</v>
      </c>
    </row>
    <row r="24" spans="1:12" x14ac:dyDescent="0.25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1">
        <v>31967</v>
      </c>
      <c r="G24" t="s">
        <v>101</v>
      </c>
      <c r="H24">
        <v>7900</v>
      </c>
      <c r="I24">
        <v>0</v>
      </c>
      <c r="J24">
        <v>100</v>
      </c>
      <c r="K24">
        <v>50</v>
      </c>
      <c r="L24" s="6">
        <f t="shared" si="0"/>
        <v>0</v>
      </c>
    </row>
    <row r="25" spans="1:12" x14ac:dyDescent="0.25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1">
        <v>31968</v>
      </c>
      <c r="G25" t="s">
        <v>101</v>
      </c>
      <c r="H25">
        <v>6500</v>
      </c>
      <c r="I25">
        <v>0</v>
      </c>
      <c r="J25">
        <v>100</v>
      </c>
      <c r="K25">
        <v>50</v>
      </c>
      <c r="L25" s="6">
        <f t="shared" si="0"/>
        <v>0</v>
      </c>
    </row>
    <row r="26" spans="1:12" x14ac:dyDescent="0.25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1">
        <v>31969</v>
      </c>
      <c r="G26" t="s">
        <v>101</v>
      </c>
      <c r="H26">
        <v>5800</v>
      </c>
      <c r="I26">
        <v>0</v>
      </c>
      <c r="J26">
        <v>100</v>
      </c>
      <c r="K26">
        <v>50</v>
      </c>
      <c r="L26" s="6">
        <f t="shared" si="0"/>
        <v>0</v>
      </c>
    </row>
    <row r="27" spans="1:12" x14ac:dyDescent="0.25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1">
        <v>31970</v>
      </c>
      <c r="G27" t="s">
        <v>122</v>
      </c>
      <c r="H27">
        <v>3200</v>
      </c>
      <c r="I27">
        <v>0</v>
      </c>
      <c r="J27">
        <v>120</v>
      </c>
      <c r="K27">
        <v>50</v>
      </c>
      <c r="L27" s="6">
        <f t="shared" si="0"/>
        <v>0</v>
      </c>
    </row>
    <row r="28" spans="1:12" x14ac:dyDescent="0.25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1">
        <v>31971</v>
      </c>
      <c r="G28" t="s">
        <v>122</v>
      </c>
      <c r="H28">
        <v>2700</v>
      </c>
      <c r="I28">
        <v>0</v>
      </c>
      <c r="J28">
        <v>120</v>
      </c>
      <c r="K28">
        <v>50</v>
      </c>
      <c r="L28" s="6">
        <f t="shared" si="0"/>
        <v>0</v>
      </c>
    </row>
    <row r="29" spans="1:12" x14ac:dyDescent="0.25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1">
        <v>31972</v>
      </c>
      <c r="G29" t="s">
        <v>122</v>
      </c>
      <c r="H29">
        <v>2400</v>
      </c>
      <c r="I29">
        <v>0</v>
      </c>
      <c r="J29">
        <v>120</v>
      </c>
      <c r="K29">
        <v>50</v>
      </c>
      <c r="L29" s="6">
        <f t="shared" si="0"/>
        <v>0</v>
      </c>
    </row>
    <row r="30" spans="1:12" x14ac:dyDescent="0.25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1">
        <v>31973</v>
      </c>
      <c r="G30" t="s">
        <v>122</v>
      </c>
      <c r="H30">
        <v>2200</v>
      </c>
      <c r="I30">
        <v>0</v>
      </c>
      <c r="J30">
        <v>120</v>
      </c>
      <c r="K30">
        <v>50</v>
      </c>
      <c r="L30" s="6">
        <f t="shared" si="0"/>
        <v>0</v>
      </c>
    </row>
    <row r="31" spans="1:12" x14ac:dyDescent="0.25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1">
        <v>31974</v>
      </c>
      <c r="G31" t="s">
        <v>122</v>
      </c>
      <c r="H31">
        <v>3300</v>
      </c>
      <c r="I31">
        <v>0</v>
      </c>
      <c r="J31">
        <v>121</v>
      </c>
      <c r="K31">
        <v>50</v>
      </c>
      <c r="L31" s="6">
        <f t="shared" si="0"/>
        <v>0</v>
      </c>
    </row>
    <row r="32" spans="1:12" x14ac:dyDescent="0.25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1">
        <v>31975</v>
      </c>
      <c r="G32" t="s">
        <v>122</v>
      </c>
      <c r="H32">
        <v>2800</v>
      </c>
      <c r="I32">
        <v>0</v>
      </c>
      <c r="J32">
        <v>121</v>
      </c>
      <c r="K32">
        <v>50</v>
      </c>
      <c r="L32" s="6">
        <f t="shared" si="0"/>
        <v>0</v>
      </c>
    </row>
    <row r="33" spans="1:12" x14ac:dyDescent="0.25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1">
        <v>31976</v>
      </c>
      <c r="G33" t="s">
        <v>122</v>
      </c>
      <c r="H33">
        <v>2500</v>
      </c>
      <c r="I33">
        <v>0</v>
      </c>
      <c r="J33">
        <v>121</v>
      </c>
      <c r="K33">
        <v>50</v>
      </c>
      <c r="L33" s="6">
        <f t="shared" si="0"/>
        <v>0</v>
      </c>
    </row>
    <row r="34" spans="1:12" x14ac:dyDescent="0.25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1">
        <v>31977</v>
      </c>
      <c r="G34" t="s">
        <v>122</v>
      </c>
      <c r="H34">
        <v>2100</v>
      </c>
      <c r="I34">
        <v>0</v>
      </c>
      <c r="J34">
        <v>121</v>
      </c>
      <c r="K34">
        <v>50</v>
      </c>
      <c r="L34" s="6">
        <f t="shared" si="0"/>
        <v>0</v>
      </c>
    </row>
    <row r="35" spans="1:12" x14ac:dyDescent="0.25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1">
        <v>31978</v>
      </c>
      <c r="G35" t="s">
        <v>122</v>
      </c>
      <c r="H35">
        <v>3300</v>
      </c>
      <c r="I35">
        <v>0</v>
      </c>
      <c r="J35">
        <v>122</v>
      </c>
      <c r="K35">
        <v>50</v>
      </c>
      <c r="L35" s="6">
        <f t="shared" si="0"/>
        <v>0</v>
      </c>
    </row>
    <row r="36" spans="1:12" x14ac:dyDescent="0.25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1">
        <v>31979</v>
      </c>
      <c r="G36" t="s">
        <v>122</v>
      </c>
      <c r="H36">
        <v>2900</v>
      </c>
      <c r="I36">
        <v>0</v>
      </c>
      <c r="J36">
        <v>122</v>
      </c>
      <c r="K36">
        <v>50</v>
      </c>
      <c r="L36" s="6">
        <f t="shared" si="0"/>
        <v>0</v>
      </c>
    </row>
    <row r="37" spans="1:12" x14ac:dyDescent="0.25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1">
        <v>31980</v>
      </c>
      <c r="G37" t="s">
        <v>122</v>
      </c>
      <c r="H37">
        <v>2400</v>
      </c>
      <c r="I37">
        <v>0</v>
      </c>
      <c r="J37">
        <v>122</v>
      </c>
      <c r="K37">
        <v>50</v>
      </c>
      <c r="L37" s="6">
        <f t="shared" si="0"/>
        <v>0</v>
      </c>
    </row>
    <row r="38" spans="1:12" x14ac:dyDescent="0.25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1">
        <v>31981</v>
      </c>
      <c r="G38" t="s">
        <v>122</v>
      </c>
      <c r="H38">
        <v>2200</v>
      </c>
      <c r="I38">
        <v>0</v>
      </c>
      <c r="J38">
        <v>122</v>
      </c>
      <c r="K38">
        <v>50</v>
      </c>
      <c r="L38" s="6">
        <f t="shared" si="0"/>
        <v>0</v>
      </c>
    </row>
    <row r="39" spans="1:12" x14ac:dyDescent="0.25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1">
        <v>31982</v>
      </c>
      <c r="G39" t="s">
        <v>122</v>
      </c>
      <c r="H39">
        <v>3600</v>
      </c>
      <c r="I39">
        <v>0</v>
      </c>
      <c r="J39">
        <v>123</v>
      </c>
      <c r="K39">
        <v>50</v>
      </c>
      <c r="L39" s="6">
        <f t="shared" si="0"/>
        <v>0</v>
      </c>
    </row>
    <row r="40" spans="1:12" x14ac:dyDescent="0.25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1">
        <v>31983</v>
      </c>
      <c r="G40" t="s">
        <v>122</v>
      </c>
      <c r="H40">
        <v>3200</v>
      </c>
      <c r="I40">
        <v>0</v>
      </c>
      <c r="J40">
        <v>123</v>
      </c>
      <c r="K40">
        <v>50</v>
      </c>
      <c r="L40" s="6">
        <f t="shared" si="0"/>
        <v>0</v>
      </c>
    </row>
    <row r="41" spans="1:12" x14ac:dyDescent="0.25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1">
        <v>31984</v>
      </c>
      <c r="G41" t="s">
        <v>122</v>
      </c>
      <c r="H41">
        <v>2700</v>
      </c>
      <c r="I41">
        <v>0</v>
      </c>
      <c r="J41">
        <v>123</v>
      </c>
      <c r="K41">
        <v>50</v>
      </c>
      <c r="L41" s="6">
        <f t="shared" si="0"/>
        <v>0</v>
      </c>
    </row>
    <row r="42" spans="1:12" x14ac:dyDescent="0.25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1">
        <v>31985</v>
      </c>
      <c r="G42" t="s">
        <v>122</v>
      </c>
      <c r="H42">
        <v>2500</v>
      </c>
      <c r="I42">
        <v>0</v>
      </c>
      <c r="J42">
        <v>123</v>
      </c>
      <c r="K42">
        <v>50</v>
      </c>
      <c r="L42" s="6">
        <f t="shared" si="0"/>
        <v>0</v>
      </c>
    </row>
    <row r="43" spans="1:12" x14ac:dyDescent="0.25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1">
        <v>31986</v>
      </c>
      <c r="G43" t="s">
        <v>122</v>
      </c>
      <c r="H43">
        <v>3500</v>
      </c>
      <c r="I43">
        <v>0</v>
      </c>
      <c r="J43">
        <v>124</v>
      </c>
      <c r="K43">
        <v>50</v>
      </c>
      <c r="L43" s="6">
        <f t="shared" si="0"/>
        <v>0</v>
      </c>
    </row>
    <row r="44" spans="1:12" x14ac:dyDescent="0.25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1">
        <v>31987</v>
      </c>
      <c r="G44" t="s">
        <v>122</v>
      </c>
      <c r="H44">
        <v>3100</v>
      </c>
      <c r="I44">
        <v>0</v>
      </c>
      <c r="J44">
        <v>124</v>
      </c>
      <c r="K44">
        <v>50</v>
      </c>
      <c r="L44" s="6">
        <f t="shared" si="0"/>
        <v>0</v>
      </c>
    </row>
    <row r="45" spans="1:12" x14ac:dyDescent="0.25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1">
        <v>31988</v>
      </c>
      <c r="G45" t="s">
        <v>122</v>
      </c>
      <c r="H45">
        <v>2600</v>
      </c>
      <c r="I45">
        <v>0</v>
      </c>
      <c r="J45">
        <v>124</v>
      </c>
      <c r="K45">
        <v>50</v>
      </c>
      <c r="L45" s="6">
        <f t="shared" si="0"/>
        <v>0</v>
      </c>
    </row>
    <row r="46" spans="1:12" x14ac:dyDescent="0.25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1">
        <v>31989</v>
      </c>
      <c r="G46" t="s">
        <v>122</v>
      </c>
      <c r="H46">
        <v>2500</v>
      </c>
      <c r="I46">
        <v>0</v>
      </c>
      <c r="J46">
        <v>124</v>
      </c>
      <c r="K46">
        <v>50</v>
      </c>
      <c r="L46" s="6">
        <f t="shared" si="0"/>
        <v>0</v>
      </c>
    </row>
    <row r="47" spans="1:12" x14ac:dyDescent="0.25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1">
        <v>31990</v>
      </c>
      <c r="G47" t="s">
        <v>199</v>
      </c>
      <c r="H47">
        <v>14000</v>
      </c>
      <c r="I47" t="s">
        <v>200</v>
      </c>
      <c r="J47">
        <v>100</v>
      </c>
      <c r="K47">
        <v>80</v>
      </c>
      <c r="L47" s="6">
        <f t="shared" si="0"/>
        <v>0.05</v>
      </c>
    </row>
    <row r="48" spans="1:12" x14ac:dyDescent="0.25">
      <c r="A48">
        <v>146</v>
      </c>
      <c r="B48" t="s">
        <v>93</v>
      </c>
      <c r="C48" t="s">
        <v>201</v>
      </c>
      <c r="D48" t="s">
        <v>202</v>
      </c>
      <c r="E48" t="s">
        <v>203</v>
      </c>
      <c r="F48" s="1">
        <v>31991</v>
      </c>
      <c r="G48" t="s">
        <v>199</v>
      </c>
      <c r="H48">
        <v>13500</v>
      </c>
      <c r="I48" t="s">
        <v>204</v>
      </c>
      <c r="J48">
        <v>100</v>
      </c>
      <c r="K48">
        <v>80</v>
      </c>
      <c r="L48" s="6">
        <f t="shared" si="0"/>
        <v>0.05</v>
      </c>
    </row>
    <row r="49" spans="1:12" x14ac:dyDescent="0.25">
      <c r="A49">
        <v>147</v>
      </c>
      <c r="B49" t="s">
        <v>205</v>
      </c>
      <c r="C49" t="s">
        <v>206</v>
      </c>
      <c r="D49" t="s">
        <v>207</v>
      </c>
      <c r="E49" t="s">
        <v>208</v>
      </c>
      <c r="F49" s="1">
        <v>31992</v>
      </c>
      <c r="G49" t="s">
        <v>199</v>
      </c>
      <c r="H49">
        <v>12000</v>
      </c>
      <c r="I49" t="s">
        <v>204</v>
      </c>
      <c r="J49">
        <v>100</v>
      </c>
      <c r="K49">
        <v>80</v>
      </c>
      <c r="L49" s="6">
        <f t="shared" si="0"/>
        <v>0.05</v>
      </c>
    </row>
    <row r="50" spans="1:12" x14ac:dyDescent="0.25">
      <c r="A50">
        <v>148</v>
      </c>
      <c r="B50" t="s">
        <v>209</v>
      </c>
      <c r="C50" t="s">
        <v>210</v>
      </c>
      <c r="D50" t="s">
        <v>211</v>
      </c>
      <c r="E50" t="s">
        <v>212</v>
      </c>
      <c r="F50" s="1">
        <v>31993</v>
      </c>
      <c r="G50" t="s">
        <v>199</v>
      </c>
      <c r="H50">
        <v>11000</v>
      </c>
      <c r="I50" t="s">
        <v>204</v>
      </c>
      <c r="J50">
        <v>100</v>
      </c>
      <c r="K50">
        <v>80</v>
      </c>
      <c r="L50" s="6">
        <f t="shared" si="0"/>
        <v>0.03</v>
      </c>
    </row>
    <row r="51" spans="1:12" x14ac:dyDescent="0.25">
      <c r="A51">
        <v>149</v>
      </c>
      <c r="B51" t="s">
        <v>213</v>
      </c>
      <c r="C51" t="s">
        <v>214</v>
      </c>
      <c r="D51" t="s">
        <v>215</v>
      </c>
      <c r="E51" t="s">
        <v>216</v>
      </c>
      <c r="F51" s="1">
        <v>31994</v>
      </c>
      <c r="G51" t="s">
        <v>199</v>
      </c>
      <c r="H51">
        <v>10500</v>
      </c>
      <c r="I51" t="s">
        <v>217</v>
      </c>
      <c r="J51">
        <v>100</v>
      </c>
      <c r="K51">
        <v>80</v>
      </c>
      <c r="L51" s="6">
        <f t="shared" si="0"/>
        <v>0.03</v>
      </c>
    </row>
    <row r="52" spans="1:12" x14ac:dyDescent="0.25">
      <c r="A52">
        <v>150</v>
      </c>
      <c r="B52" t="s">
        <v>192</v>
      </c>
      <c r="C52" t="s">
        <v>218</v>
      </c>
      <c r="D52" t="s">
        <v>219</v>
      </c>
      <c r="E52" t="s">
        <v>220</v>
      </c>
      <c r="F52" s="1">
        <v>31995</v>
      </c>
      <c r="G52" t="s">
        <v>221</v>
      </c>
      <c r="H52">
        <v>10000</v>
      </c>
      <c r="I52" t="s">
        <v>204</v>
      </c>
      <c r="J52">
        <v>145</v>
      </c>
      <c r="K52">
        <v>80</v>
      </c>
      <c r="L52" s="6">
        <f t="shared" si="0"/>
        <v>0.03</v>
      </c>
    </row>
    <row r="53" spans="1:12" x14ac:dyDescent="0.25">
      <c r="A53">
        <v>151</v>
      </c>
      <c r="B53" t="s">
        <v>34</v>
      </c>
      <c r="C53" t="s">
        <v>222</v>
      </c>
      <c r="D53" t="s">
        <v>223</v>
      </c>
      <c r="E53" t="s">
        <v>224</v>
      </c>
      <c r="F53" s="1">
        <v>31996</v>
      </c>
      <c r="G53" t="s">
        <v>221</v>
      </c>
      <c r="H53">
        <v>9500</v>
      </c>
      <c r="I53" t="s">
        <v>225</v>
      </c>
      <c r="J53">
        <v>145</v>
      </c>
      <c r="K53">
        <v>80</v>
      </c>
      <c r="L53" s="6">
        <f t="shared" si="0"/>
        <v>0.03</v>
      </c>
    </row>
    <row r="54" spans="1:12" x14ac:dyDescent="0.25">
      <c r="A54">
        <v>152</v>
      </c>
      <c r="B54" t="s">
        <v>192</v>
      </c>
      <c r="C54" t="s">
        <v>226</v>
      </c>
      <c r="D54" t="s">
        <v>227</v>
      </c>
      <c r="E54" t="s">
        <v>228</v>
      </c>
      <c r="F54" s="1">
        <v>31997</v>
      </c>
      <c r="G54" t="s">
        <v>221</v>
      </c>
      <c r="H54">
        <v>9000</v>
      </c>
      <c r="I54" t="s">
        <v>225</v>
      </c>
      <c r="J54">
        <v>145</v>
      </c>
      <c r="K54">
        <v>80</v>
      </c>
      <c r="L54" s="6">
        <f t="shared" si="0"/>
        <v>0.03</v>
      </c>
    </row>
    <row r="55" spans="1:12" x14ac:dyDescent="0.25">
      <c r="A55">
        <v>153</v>
      </c>
      <c r="B55" t="s">
        <v>229</v>
      </c>
      <c r="C55" t="s">
        <v>230</v>
      </c>
      <c r="D55" t="s">
        <v>231</v>
      </c>
      <c r="E55" t="s">
        <v>232</v>
      </c>
      <c r="F55" s="1">
        <v>31998</v>
      </c>
      <c r="G55" t="s">
        <v>221</v>
      </c>
      <c r="H55">
        <v>8000</v>
      </c>
      <c r="I55" t="s">
        <v>217</v>
      </c>
      <c r="J55">
        <v>145</v>
      </c>
      <c r="K55">
        <v>80</v>
      </c>
      <c r="L55" s="6">
        <f t="shared" si="0"/>
        <v>0.03</v>
      </c>
    </row>
    <row r="56" spans="1:12" x14ac:dyDescent="0.25">
      <c r="A56">
        <v>154</v>
      </c>
      <c r="B56" t="s">
        <v>233</v>
      </c>
      <c r="C56" t="s">
        <v>210</v>
      </c>
      <c r="D56" t="s">
        <v>234</v>
      </c>
      <c r="E56" t="s">
        <v>235</v>
      </c>
      <c r="F56" s="1">
        <v>31999</v>
      </c>
      <c r="G56" t="s">
        <v>221</v>
      </c>
      <c r="H56">
        <v>7500</v>
      </c>
      <c r="I56" t="s">
        <v>217</v>
      </c>
      <c r="J56">
        <v>145</v>
      </c>
      <c r="K56">
        <v>80</v>
      </c>
      <c r="L56" s="6">
        <f t="shared" si="0"/>
        <v>0</v>
      </c>
    </row>
    <row r="57" spans="1:12" x14ac:dyDescent="0.25">
      <c r="A57">
        <v>155</v>
      </c>
      <c r="B57" t="s">
        <v>236</v>
      </c>
      <c r="C57" t="s">
        <v>237</v>
      </c>
      <c r="D57" t="s">
        <v>238</v>
      </c>
      <c r="E57" t="s">
        <v>239</v>
      </c>
      <c r="F57" s="1">
        <v>32000</v>
      </c>
      <c r="G57" t="s">
        <v>221</v>
      </c>
      <c r="H57">
        <v>7000</v>
      </c>
      <c r="I57" t="s">
        <v>240</v>
      </c>
      <c r="J57">
        <v>145</v>
      </c>
      <c r="K57">
        <v>80</v>
      </c>
      <c r="L57" s="6">
        <f t="shared" si="0"/>
        <v>0</v>
      </c>
    </row>
    <row r="58" spans="1:12" x14ac:dyDescent="0.25">
      <c r="A58">
        <v>156</v>
      </c>
      <c r="B58" t="s">
        <v>241</v>
      </c>
      <c r="C58" t="s">
        <v>12</v>
      </c>
      <c r="D58" t="s">
        <v>242</v>
      </c>
      <c r="E58" t="s">
        <v>243</v>
      </c>
      <c r="F58" s="1">
        <v>32001</v>
      </c>
      <c r="G58" t="s">
        <v>221</v>
      </c>
      <c r="H58">
        <v>10000</v>
      </c>
      <c r="I58" t="s">
        <v>244</v>
      </c>
      <c r="J58">
        <v>146</v>
      </c>
      <c r="K58">
        <v>80</v>
      </c>
      <c r="L58" s="6">
        <f t="shared" si="0"/>
        <v>0.03</v>
      </c>
    </row>
    <row r="59" spans="1:12" x14ac:dyDescent="0.25">
      <c r="A59">
        <v>157</v>
      </c>
      <c r="B59" t="s">
        <v>245</v>
      </c>
      <c r="C59" t="s">
        <v>246</v>
      </c>
      <c r="D59" t="s">
        <v>247</v>
      </c>
      <c r="E59" t="s">
        <v>248</v>
      </c>
      <c r="F59" s="1">
        <v>32002</v>
      </c>
      <c r="G59" t="s">
        <v>221</v>
      </c>
      <c r="H59">
        <v>9500</v>
      </c>
      <c r="I59" t="s">
        <v>244</v>
      </c>
      <c r="J59">
        <v>146</v>
      </c>
      <c r="K59">
        <v>80</v>
      </c>
      <c r="L59" s="6">
        <f t="shared" si="0"/>
        <v>0.03</v>
      </c>
    </row>
    <row r="60" spans="1:12" x14ac:dyDescent="0.25">
      <c r="A60">
        <v>158</v>
      </c>
      <c r="B60" t="s">
        <v>249</v>
      </c>
      <c r="C60" t="s">
        <v>250</v>
      </c>
      <c r="D60" t="s">
        <v>251</v>
      </c>
      <c r="E60" t="s">
        <v>252</v>
      </c>
      <c r="F60" s="1">
        <v>32003</v>
      </c>
      <c r="G60" t="s">
        <v>221</v>
      </c>
      <c r="H60">
        <v>9000</v>
      </c>
      <c r="I60" t="s">
        <v>244</v>
      </c>
      <c r="J60">
        <v>146</v>
      </c>
      <c r="K60">
        <v>80</v>
      </c>
      <c r="L60" s="6">
        <f t="shared" si="0"/>
        <v>0.03</v>
      </c>
    </row>
    <row r="61" spans="1:12" x14ac:dyDescent="0.25">
      <c r="A61">
        <v>159</v>
      </c>
      <c r="B61" t="s">
        <v>253</v>
      </c>
      <c r="C61" t="s">
        <v>254</v>
      </c>
      <c r="D61" t="s">
        <v>255</v>
      </c>
      <c r="E61" t="s">
        <v>256</v>
      </c>
      <c r="F61" s="1">
        <v>32004</v>
      </c>
      <c r="G61" t="s">
        <v>221</v>
      </c>
      <c r="H61">
        <v>8000</v>
      </c>
      <c r="I61" t="s">
        <v>204</v>
      </c>
      <c r="J61">
        <v>146</v>
      </c>
      <c r="K61">
        <v>80</v>
      </c>
      <c r="L61" s="6">
        <f t="shared" si="0"/>
        <v>0.03</v>
      </c>
    </row>
    <row r="62" spans="1:12" x14ac:dyDescent="0.25">
      <c r="A62">
        <v>160</v>
      </c>
      <c r="B62" t="s">
        <v>257</v>
      </c>
      <c r="C62" t="s">
        <v>258</v>
      </c>
      <c r="D62" t="s">
        <v>259</v>
      </c>
      <c r="E62" t="s">
        <v>260</v>
      </c>
      <c r="F62" s="1">
        <v>32005</v>
      </c>
      <c r="G62" t="s">
        <v>221</v>
      </c>
      <c r="H62">
        <v>7500</v>
      </c>
      <c r="I62" t="s">
        <v>204</v>
      </c>
      <c r="J62">
        <v>146</v>
      </c>
      <c r="K62">
        <v>80</v>
      </c>
      <c r="L62" s="6">
        <f t="shared" si="0"/>
        <v>0</v>
      </c>
    </row>
    <row r="63" spans="1:12" x14ac:dyDescent="0.25">
      <c r="A63">
        <v>161</v>
      </c>
      <c r="B63" t="s">
        <v>261</v>
      </c>
      <c r="C63" t="s">
        <v>262</v>
      </c>
      <c r="D63" t="s">
        <v>263</v>
      </c>
      <c r="E63" t="s">
        <v>264</v>
      </c>
      <c r="F63" s="1">
        <v>32006</v>
      </c>
      <c r="G63" t="s">
        <v>221</v>
      </c>
      <c r="H63">
        <v>7000</v>
      </c>
      <c r="I63" t="s">
        <v>225</v>
      </c>
      <c r="J63">
        <v>146</v>
      </c>
      <c r="K63">
        <v>80</v>
      </c>
      <c r="L63" s="6">
        <f t="shared" si="0"/>
        <v>0</v>
      </c>
    </row>
    <row r="64" spans="1:12" x14ac:dyDescent="0.25">
      <c r="A64">
        <v>162</v>
      </c>
      <c r="B64" t="s">
        <v>265</v>
      </c>
      <c r="C64" t="s">
        <v>266</v>
      </c>
      <c r="D64" t="s">
        <v>267</v>
      </c>
      <c r="E64" t="s">
        <v>268</v>
      </c>
      <c r="F64" s="1">
        <v>32007</v>
      </c>
      <c r="G64" t="s">
        <v>221</v>
      </c>
      <c r="H64">
        <v>10500</v>
      </c>
      <c r="I64" t="s">
        <v>225</v>
      </c>
      <c r="J64">
        <v>147</v>
      </c>
      <c r="K64">
        <v>80</v>
      </c>
      <c r="L64" s="6">
        <f t="shared" si="0"/>
        <v>0.03</v>
      </c>
    </row>
    <row r="65" spans="1:12" x14ac:dyDescent="0.25">
      <c r="A65">
        <v>163</v>
      </c>
      <c r="B65" t="s">
        <v>269</v>
      </c>
      <c r="C65" t="s">
        <v>270</v>
      </c>
      <c r="D65" t="s">
        <v>271</v>
      </c>
      <c r="E65" t="s">
        <v>272</v>
      </c>
      <c r="F65" s="1">
        <v>32008</v>
      </c>
      <c r="G65" t="s">
        <v>221</v>
      </c>
      <c r="H65">
        <v>9500</v>
      </c>
      <c r="I65" t="s">
        <v>240</v>
      </c>
      <c r="J65">
        <v>147</v>
      </c>
      <c r="K65">
        <v>80</v>
      </c>
      <c r="L65" s="6">
        <f t="shared" si="0"/>
        <v>0.03</v>
      </c>
    </row>
    <row r="66" spans="1:12" x14ac:dyDescent="0.25">
      <c r="A66">
        <v>164</v>
      </c>
      <c r="B66" t="s">
        <v>273</v>
      </c>
      <c r="C66" t="s">
        <v>274</v>
      </c>
      <c r="D66" t="s">
        <v>275</v>
      </c>
      <c r="E66" t="s">
        <v>276</v>
      </c>
      <c r="F66" s="1">
        <v>32009</v>
      </c>
      <c r="G66" t="s">
        <v>221</v>
      </c>
      <c r="H66">
        <v>7200</v>
      </c>
      <c r="I66" t="s">
        <v>277</v>
      </c>
      <c r="J66">
        <v>147</v>
      </c>
      <c r="K66">
        <v>80</v>
      </c>
      <c r="L66" s="6">
        <f t="shared" si="0"/>
        <v>0</v>
      </c>
    </row>
    <row r="67" spans="1:12" x14ac:dyDescent="0.25">
      <c r="A67">
        <v>165</v>
      </c>
      <c r="B67" t="s">
        <v>34</v>
      </c>
      <c r="C67" t="s">
        <v>278</v>
      </c>
      <c r="D67" t="s">
        <v>279</v>
      </c>
      <c r="E67" t="s">
        <v>280</v>
      </c>
      <c r="F67" s="1">
        <v>32010</v>
      </c>
      <c r="G67" t="s">
        <v>221</v>
      </c>
      <c r="H67">
        <v>6800</v>
      </c>
      <c r="I67" t="s">
        <v>277</v>
      </c>
      <c r="J67">
        <v>147</v>
      </c>
      <c r="K67">
        <v>80</v>
      </c>
      <c r="L67" s="6">
        <f t="shared" ref="L67:L108" si="1">VLOOKUP(H67,$O$2:$P$5,2,TRUE)</f>
        <v>0</v>
      </c>
    </row>
    <row r="68" spans="1:12" x14ac:dyDescent="0.25">
      <c r="A68">
        <v>166</v>
      </c>
      <c r="B68" t="s">
        <v>281</v>
      </c>
      <c r="C68" t="s">
        <v>282</v>
      </c>
      <c r="D68" t="s">
        <v>283</v>
      </c>
      <c r="E68" t="s">
        <v>284</v>
      </c>
      <c r="F68" s="1">
        <v>32011</v>
      </c>
      <c r="G68" t="s">
        <v>221</v>
      </c>
      <c r="H68">
        <v>6400</v>
      </c>
      <c r="I68" t="s">
        <v>277</v>
      </c>
      <c r="J68">
        <v>147</v>
      </c>
      <c r="K68">
        <v>80</v>
      </c>
      <c r="L68" s="6">
        <f t="shared" si="1"/>
        <v>0</v>
      </c>
    </row>
    <row r="69" spans="1:12" x14ac:dyDescent="0.25">
      <c r="A69">
        <v>167</v>
      </c>
      <c r="B69" t="s">
        <v>285</v>
      </c>
      <c r="C69" t="s">
        <v>286</v>
      </c>
      <c r="D69" t="s">
        <v>287</v>
      </c>
      <c r="E69" t="s">
        <v>288</v>
      </c>
      <c r="F69" s="1">
        <v>32012</v>
      </c>
      <c r="G69" t="s">
        <v>221</v>
      </c>
      <c r="H69">
        <v>6200</v>
      </c>
      <c r="I69" t="s">
        <v>277</v>
      </c>
      <c r="J69">
        <v>147</v>
      </c>
      <c r="K69">
        <v>80</v>
      </c>
      <c r="L69" s="6">
        <f t="shared" si="1"/>
        <v>0</v>
      </c>
    </row>
    <row r="70" spans="1:12" x14ac:dyDescent="0.25">
      <c r="A70">
        <v>168</v>
      </c>
      <c r="B70" t="s">
        <v>289</v>
      </c>
      <c r="C70" t="s">
        <v>290</v>
      </c>
      <c r="D70" t="s">
        <v>291</v>
      </c>
      <c r="E70" t="s">
        <v>292</v>
      </c>
      <c r="F70" s="1">
        <v>32013</v>
      </c>
      <c r="G70" t="s">
        <v>221</v>
      </c>
      <c r="H70">
        <v>11500</v>
      </c>
      <c r="I70" t="s">
        <v>225</v>
      </c>
      <c r="J70">
        <v>148</v>
      </c>
      <c r="K70">
        <v>80</v>
      </c>
      <c r="L70" s="6">
        <f t="shared" si="1"/>
        <v>0.03</v>
      </c>
    </row>
    <row r="71" spans="1:12" x14ac:dyDescent="0.25">
      <c r="A71">
        <v>169</v>
      </c>
      <c r="B71" t="s">
        <v>293</v>
      </c>
      <c r="C71" t="s">
        <v>294</v>
      </c>
      <c r="D71" t="s">
        <v>295</v>
      </c>
      <c r="E71" t="s">
        <v>296</v>
      </c>
      <c r="F71" s="1">
        <v>32014</v>
      </c>
      <c r="G71" t="s">
        <v>221</v>
      </c>
      <c r="H71">
        <v>10000</v>
      </c>
      <c r="I71" t="s">
        <v>217</v>
      </c>
      <c r="J71">
        <v>148</v>
      </c>
      <c r="K71">
        <v>80</v>
      </c>
      <c r="L71" s="6">
        <f t="shared" si="1"/>
        <v>0.03</v>
      </c>
    </row>
    <row r="72" spans="1:12" x14ac:dyDescent="0.25">
      <c r="A72">
        <v>170</v>
      </c>
      <c r="B72" t="s">
        <v>297</v>
      </c>
      <c r="C72" t="s">
        <v>298</v>
      </c>
      <c r="D72" t="s">
        <v>299</v>
      </c>
      <c r="E72" t="s">
        <v>300</v>
      </c>
      <c r="F72" s="1">
        <v>32015</v>
      </c>
      <c r="G72" t="s">
        <v>221</v>
      </c>
      <c r="H72">
        <v>9600</v>
      </c>
      <c r="I72" t="s">
        <v>217</v>
      </c>
      <c r="J72">
        <v>148</v>
      </c>
      <c r="K72">
        <v>80</v>
      </c>
      <c r="L72" s="6">
        <f t="shared" si="1"/>
        <v>0.03</v>
      </c>
    </row>
    <row r="73" spans="1:12" x14ac:dyDescent="0.25">
      <c r="A73">
        <v>171</v>
      </c>
      <c r="B73" t="s">
        <v>301</v>
      </c>
      <c r="C73" t="s">
        <v>254</v>
      </c>
      <c r="D73" t="s">
        <v>302</v>
      </c>
      <c r="E73" t="s">
        <v>303</v>
      </c>
      <c r="F73" s="1">
        <v>32016</v>
      </c>
      <c r="G73" t="s">
        <v>221</v>
      </c>
      <c r="H73">
        <v>7400</v>
      </c>
      <c r="I73" t="s">
        <v>240</v>
      </c>
      <c r="J73">
        <v>148</v>
      </c>
      <c r="K73">
        <v>80</v>
      </c>
      <c r="L73" s="6">
        <f t="shared" si="1"/>
        <v>0</v>
      </c>
    </row>
    <row r="74" spans="1:12" x14ac:dyDescent="0.25">
      <c r="A74">
        <v>172</v>
      </c>
      <c r="B74" t="s">
        <v>304</v>
      </c>
      <c r="C74" t="s">
        <v>305</v>
      </c>
      <c r="D74" t="s">
        <v>306</v>
      </c>
      <c r="E74" t="s">
        <v>307</v>
      </c>
      <c r="F74" s="1">
        <v>32017</v>
      </c>
      <c r="G74" t="s">
        <v>221</v>
      </c>
      <c r="H74">
        <v>7300</v>
      </c>
      <c r="I74" t="s">
        <v>240</v>
      </c>
      <c r="J74">
        <v>148</v>
      </c>
      <c r="K74">
        <v>80</v>
      </c>
      <c r="L74" s="6">
        <f t="shared" si="1"/>
        <v>0</v>
      </c>
    </row>
    <row r="75" spans="1:12" x14ac:dyDescent="0.25">
      <c r="A75">
        <v>173</v>
      </c>
      <c r="B75" t="s">
        <v>308</v>
      </c>
      <c r="C75" t="s">
        <v>309</v>
      </c>
      <c r="D75" t="s">
        <v>310</v>
      </c>
      <c r="E75" t="s">
        <v>311</v>
      </c>
      <c r="F75" s="1">
        <v>32018</v>
      </c>
      <c r="G75" t="s">
        <v>221</v>
      </c>
      <c r="H75">
        <v>6100</v>
      </c>
      <c r="I75" t="s">
        <v>277</v>
      </c>
      <c r="J75">
        <v>148</v>
      </c>
      <c r="K75">
        <v>80</v>
      </c>
      <c r="L75" s="6">
        <f t="shared" si="1"/>
        <v>0</v>
      </c>
    </row>
    <row r="76" spans="1:12" x14ac:dyDescent="0.25">
      <c r="A76">
        <v>174</v>
      </c>
      <c r="B76" t="s">
        <v>312</v>
      </c>
      <c r="C76" t="s">
        <v>313</v>
      </c>
      <c r="D76" t="s">
        <v>314</v>
      </c>
      <c r="E76" t="s">
        <v>315</v>
      </c>
      <c r="F76" s="1">
        <v>32019</v>
      </c>
      <c r="G76" t="s">
        <v>221</v>
      </c>
      <c r="H76">
        <v>11000</v>
      </c>
      <c r="I76" t="s">
        <v>204</v>
      </c>
      <c r="J76">
        <v>149</v>
      </c>
      <c r="K76">
        <v>80</v>
      </c>
      <c r="L76" s="6">
        <f t="shared" si="1"/>
        <v>0.03</v>
      </c>
    </row>
    <row r="77" spans="1:12" x14ac:dyDescent="0.25">
      <c r="A77">
        <v>175</v>
      </c>
      <c r="B77" t="s">
        <v>316</v>
      </c>
      <c r="C77" t="s">
        <v>317</v>
      </c>
      <c r="D77" t="s">
        <v>318</v>
      </c>
      <c r="E77" t="s">
        <v>319</v>
      </c>
      <c r="F77" s="1">
        <v>32020</v>
      </c>
      <c r="G77" t="s">
        <v>221</v>
      </c>
      <c r="H77">
        <v>8800</v>
      </c>
      <c r="I77" t="s">
        <v>225</v>
      </c>
      <c r="J77">
        <v>149</v>
      </c>
      <c r="K77">
        <v>80</v>
      </c>
      <c r="L77" s="6">
        <f t="shared" si="1"/>
        <v>0.03</v>
      </c>
    </row>
    <row r="78" spans="1:12" x14ac:dyDescent="0.25">
      <c r="A78">
        <v>176</v>
      </c>
      <c r="B78" t="s">
        <v>320</v>
      </c>
      <c r="C78" t="s">
        <v>321</v>
      </c>
      <c r="D78" t="s">
        <v>322</v>
      </c>
      <c r="E78" t="s">
        <v>323</v>
      </c>
      <c r="F78" s="1">
        <v>32021</v>
      </c>
      <c r="G78" t="s">
        <v>221</v>
      </c>
      <c r="H78">
        <v>8600</v>
      </c>
      <c r="I78" t="s">
        <v>217</v>
      </c>
      <c r="J78">
        <v>149</v>
      </c>
      <c r="K78">
        <v>80</v>
      </c>
      <c r="L78" s="6">
        <f t="shared" si="1"/>
        <v>0.03</v>
      </c>
    </row>
    <row r="79" spans="1:12" x14ac:dyDescent="0.25">
      <c r="A79">
        <v>177</v>
      </c>
      <c r="B79" t="s">
        <v>324</v>
      </c>
      <c r="C79" t="s">
        <v>325</v>
      </c>
      <c r="D79" t="s">
        <v>326</v>
      </c>
      <c r="E79" t="s">
        <v>327</v>
      </c>
      <c r="F79" s="1">
        <v>32022</v>
      </c>
      <c r="G79" t="s">
        <v>221</v>
      </c>
      <c r="H79">
        <v>8400</v>
      </c>
      <c r="I79" t="s">
        <v>217</v>
      </c>
      <c r="J79">
        <v>149</v>
      </c>
      <c r="K79">
        <v>80</v>
      </c>
      <c r="L79" s="6">
        <f t="shared" si="1"/>
        <v>0.03</v>
      </c>
    </row>
    <row r="80" spans="1:12" x14ac:dyDescent="0.25">
      <c r="A80">
        <v>178</v>
      </c>
      <c r="B80" t="s">
        <v>328</v>
      </c>
      <c r="C80" t="s">
        <v>329</v>
      </c>
      <c r="D80" t="s">
        <v>330</v>
      </c>
      <c r="E80" t="s">
        <v>331</v>
      </c>
      <c r="F80" s="1">
        <v>32023</v>
      </c>
      <c r="G80" t="s">
        <v>221</v>
      </c>
      <c r="H80">
        <v>7000</v>
      </c>
      <c r="I80" t="s">
        <v>240</v>
      </c>
      <c r="J80">
        <v>149</v>
      </c>
      <c r="K80">
        <v>0</v>
      </c>
      <c r="L80" s="6">
        <f t="shared" si="1"/>
        <v>0</v>
      </c>
    </row>
    <row r="81" spans="1:12" x14ac:dyDescent="0.25">
      <c r="A81">
        <v>179</v>
      </c>
      <c r="B81" t="s">
        <v>332</v>
      </c>
      <c r="C81" t="s">
        <v>333</v>
      </c>
      <c r="D81" t="s">
        <v>334</v>
      </c>
      <c r="E81" t="s">
        <v>335</v>
      </c>
      <c r="F81" s="1">
        <v>32024</v>
      </c>
      <c r="G81" t="s">
        <v>221</v>
      </c>
      <c r="H81">
        <v>6200</v>
      </c>
      <c r="I81" t="s">
        <v>277</v>
      </c>
      <c r="J81">
        <v>149</v>
      </c>
      <c r="K81">
        <v>80</v>
      </c>
      <c r="L81" s="6">
        <f t="shared" si="1"/>
        <v>0</v>
      </c>
    </row>
    <row r="82" spans="1:12" x14ac:dyDescent="0.25">
      <c r="A82">
        <v>180</v>
      </c>
      <c r="B82" t="s">
        <v>336</v>
      </c>
      <c r="C82" t="s">
        <v>321</v>
      </c>
      <c r="D82" t="s">
        <v>337</v>
      </c>
      <c r="E82" t="s">
        <v>338</v>
      </c>
      <c r="F82" s="1">
        <v>32025</v>
      </c>
      <c r="G82" t="s">
        <v>339</v>
      </c>
      <c r="H82">
        <v>3200</v>
      </c>
      <c r="I82">
        <v>0</v>
      </c>
      <c r="J82">
        <v>120</v>
      </c>
      <c r="K82">
        <v>50</v>
      </c>
      <c r="L82" s="6">
        <f t="shared" si="1"/>
        <v>0</v>
      </c>
    </row>
    <row r="83" spans="1:12" x14ac:dyDescent="0.25">
      <c r="A83">
        <v>181</v>
      </c>
      <c r="B83" t="s">
        <v>340</v>
      </c>
      <c r="C83" t="s">
        <v>341</v>
      </c>
      <c r="D83" t="s">
        <v>342</v>
      </c>
      <c r="E83" t="s">
        <v>343</v>
      </c>
      <c r="F83" s="1">
        <v>32026</v>
      </c>
      <c r="G83" t="s">
        <v>339</v>
      </c>
      <c r="H83">
        <v>3100</v>
      </c>
      <c r="I83">
        <v>0</v>
      </c>
      <c r="J83">
        <v>120</v>
      </c>
      <c r="K83">
        <v>50</v>
      </c>
      <c r="L83" s="6">
        <f t="shared" si="1"/>
        <v>0</v>
      </c>
    </row>
    <row r="84" spans="1:12" x14ac:dyDescent="0.25">
      <c r="A84">
        <v>182</v>
      </c>
      <c r="B84" t="s">
        <v>344</v>
      </c>
      <c r="C84" t="s">
        <v>345</v>
      </c>
      <c r="D84" t="s">
        <v>346</v>
      </c>
      <c r="E84" t="s">
        <v>347</v>
      </c>
      <c r="F84" s="1">
        <v>32027</v>
      </c>
      <c r="G84" t="s">
        <v>339</v>
      </c>
      <c r="H84">
        <v>2500</v>
      </c>
      <c r="I84">
        <v>0</v>
      </c>
      <c r="J84">
        <v>120</v>
      </c>
      <c r="K84">
        <v>50</v>
      </c>
      <c r="L84" s="6">
        <f t="shared" si="1"/>
        <v>0</v>
      </c>
    </row>
    <row r="85" spans="1:12" x14ac:dyDescent="0.25">
      <c r="A85">
        <v>183</v>
      </c>
      <c r="B85" t="s">
        <v>348</v>
      </c>
      <c r="C85" t="s">
        <v>349</v>
      </c>
      <c r="D85" t="s">
        <v>350</v>
      </c>
      <c r="E85" t="s">
        <v>351</v>
      </c>
      <c r="F85" s="1">
        <v>32028</v>
      </c>
      <c r="G85" t="s">
        <v>339</v>
      </c>
      <c r="H85">
        <v>2800</v>
      </c>
      <c r="I85">
        <v>0</v>
      </c>
      <c r="J85">
        <v>120</v>
      </c>
      <c r="K85">
        <v>50</v>
      </c>
      <c r="L85" s="6">
        <f t="shared" si="1"/>
        <v>0</v>
      </c>
    </row>
    <row r="86" spans="1:12" x14ac:dyDescent="0.25">
      <c r="A86">
        <v>184</v>
      </c>
      <c r="B86" t="s">
        <v>352</v>
      </c>
      <c r="C86" t="s">
        <v>353</v>
      </c>
      <c r="D86" t="s">
        <v>354</v>
      </c>
      <c r="E86" t="s">
        <v>355</v>
      </c>
      <c r="F86" s="1">
        <v>32029</v>
      </c>
      <c r="G86" t="s">
        <v>339</v>
      </c>
      <c r="H86">
        <v>4200</v>
      </c>
      <c r="I86">
        <v>0</v>
      </c>
      <c r="J86">
        <v>121</v>
      </c>
      <c r="K86">
        <v>50</v>
      </c>
      <c r="L86" s="6">
        <f t="shared" si="1"/>
        <v>0</v>
      </c>
    </row>
    <row r="87" spans="1:12" x14ac:dyDescent="0.25">
      <c r="A87">
        <v>185</v>
      </c>
      <c r="B87" t="s">
        <v>356</v>
      </c>
      <c r="C87" t="s">
        <v>357</v>
      </c>
      <c r="D87" t="s">
        <v>358</v>
      </c>
      <c r="E87" t="s">
        <v>359</v>
      </c>
      <c r="F87" s="1">
        <v>32030</v>
      </c>
      <c r="G87" t="s">
        <v>339</v>
      </c>
      <c r="H87">
        <v>4100</v>
      </c>
      <c r="I87">
        <v>0</v>
      </c>
      <c r="J87">
        <v>121</v>
      </c>
      <c r="K87">
        <v>50</v>
      </c>
      <c r="L87" s="6">
        <f t="shared" si="1"/>
        <v>0</v>
      </c>
    </row>
    <row r="88" spans="1:12" x14ac:dyDescent="0.25">
      <c r="A88">
        <v>186</v>
      </c>
      <c r="B88" t="s">
        <v>118</v>
      </c>
      <c r="C88" t="s">
        <v>360</v>
      </c>
      <c r="D88" t="s">
        <v>361</v>
      </c>
      <c r="E88" t="s">
        <v>362</v>
      </c>
      <c r="F88" s="1">
        <v>32031</v>
      </c>
      <c r="G88" t="s">
        <v>339</v>
      </c>
      <c r="H88">
        <v>3400</v>
      </c>
      <c r="I88">
        <v>0</v>
      </c>
      <c r="J88">
        <v>121</v>
      </c>
      <c r="K88">
        <v>50</v>
      </c>
      <c r="L88" s="6">
        <f t="shared" si="1"/>
        <v>0</v>
      </c>
    </row>
    <row r="89" spans="1:12" x14ac:dyDescent="0.25">
      <c r="A89">
        <v>187</v>
      </c>
      <c r="B89" t="s">
        <v>363</v>
      </c>
      <c r="C89" t="s">
        <v>364</v>
      </c>
      <c r="D89" t="s">
        <v>365</v>
      </c>
      <c r="E89" t="s">
        <v>366</v>
      </c>
      <c r="F89" s="1">
        <v>32032</v>
      </c>
      <c r="G89" t="s">
        <v>339</v>
      </c>
      <c r="H89">
        <v>3000</v>
      </c>
      <c r="I89">
        <v>0</v>
      </c>
      <c r="J89">
        <v>121</v>
      </c>
      <c r="K89">
        <v>50</v>
      </c>
      <c r="L89" s="6">
        <f t="shared" si="1"/>
        <v>0</v>
      </c>
    </row>
    <row r="90" spans="1:12" x14ac:dyDescent="0.25">
      <c r="A90">
        <v>188</v>
      </c>
      <c r="B90" t="s">
        <v>367</v>
      </c>
      <c r="C90" t="s">
        <v>368</v>
      </c>
      <c r="D90" t="s">
        <v>369</v>
      </c>
      <c r="E90" t="s">
        <v>370</v>
      </c>
      <c r="F90" s="1">
        <v>32033</v>
      </c>
      <c r="G90" t="s">
        <v>339</v>
      </c>
      <c r="H90">
        <v>3800</v>
      </c>
      <c r="I90">
        <v>0</v>
      </c>
      <c r="J90">
        <v>122</v>
      </c>
      <c r="K90">
        <v>50</v>
      </c>
      <c r="L90" s="6">
        <f t="shared" si="1"/>
        <v>0</v>
      </c>
    </row>
    <row r="91" spans="1:12" x14ac:dyDescent="0.25">
      <c r="A91">
        <v>189</v>
      </c>
      <c r="B91" t="s">
        <v>371</v>
      </c>
      <c r="C91" t="s">
        <v>372</v>
      </c>
      <c r="D91" t="s">
        <v>373</v>
      </c>
      <c r="E91" t="s">
        <v>374</v>
      </c>
      <c r="F91" s="1">
        <v>32034</v>
      </c>
      <c r="G91" t="s">
        <v>339</v>
      </c>
      <c r="H91">
        <v>3600</v>
      </c>
      <c r="I91">
        <v>0</v>
      </c>
      <c r="J91">
        <v>122</v>
      </c>
      <c r="K91">
        <v>50</v>
      </c>
      <c r="L91" s="6">
        <f t="shared" si="1"/>
        <v>0</v>
      </c>
    </row>
    <row r="92" spans="1:12" x14ac:dyDescent="0.25">
      <c r="A92">
        <v>190</v>
      </c>
      <c r="B92" t="s">
        <v>375</v>
      </c>
      <c r="C92" t="s">
        <v>376</v>
      </c>
      <c r="D92" t="s">
        <v>377</v>
      </c>
      <c r="E92" t="s">
        <v>378</v>
      </c>
      <c r="F92" s="1">
        <v>32035</v>
      </c>
      <c r="G92" t="s">
        <v>339</v>
      </c>
      <c r="H92">
        <v>2900</v>
      </c>
      <c r="I92">
        <v>0</v>
      </c>
      <c r="J92">
        <v>122</v>
      </c>
      <c r="K92">
        <v>50</v>
      </c>
      <c r="L92" s="6">
        <f t="shared" si="1"/>
        <v>0</v>
      </c>
    </row>
    <row r="93" spans="1:12" x14ac:dyDescent="0.25">
      <c r="A93">
        <v>191</v>
      </c>
      <c r="B93" t="s">
        <v>188</v>
      </c>
      <c r="C93" t="s">
        <v>379</v>
      </c>
      <c r="D93" t="s">
        <v>380</v>
      </c>
      <c r="E93" t="s">
        <v>381</v>
      </c>
      <c r="F93" s="1">
        <v>32036</v>
      </c>
      <c r="G93" t="s">
        <v>339</v>
      </c>
      <c r="H93">
        <v>2500</v>
      </c>
      <c r="I93">
        <v>0</v>
      </c>
      <c r="J93">
        <v>122</v>
      </c>
      <c r="K93">
        <v>50</v>
      </c>
      <c r="L93" s="6">
        <f t="shared" si="1"/>
        <v>0</v>
      </c>
    </row>
    <row r="94" spans="1:12" x14ac:dyDescent="0.25">
      <c r="A94">
        <v>192</v>
      </c>
      <c r="B94" t="s">
        <v>382</v>
      </c>
      <c r="C94" t="s">
        <v>383</v>
      </c>
      <c r="D94" t="s">
        <v>384</v>
      </c>
      <c r="E94" t="s">
        <v>385</v>
      </c>
      <c r="F94" s="1">
        <v>32037</v>
      </c>
      <c r="G94" t="s">
        <v>339</v>
      </c>
      <c r="H94">
        <v>4000</v>
      </c>
      <c r="I94">
        <v>0</v>
      </c>
      <c r="J94">
        <v>123</v>
      </c>
      <c r="K94">
        <v>50</v>
      </c>
      <c r="L94" s="6">
        <f t="shared" si="1"/>
        <v>0</v>
      </c>
    </row>
    <row r="95" spans="1:12" x14ac:dyDescent="0.25">
      <c r="A95">
        <v>193</v>
      </c>
      <c r="B95" t="s">
        <v>386</v>
      </c>
      <c r="C95" t="s">
        <v>387</v>
      </c>
      <c r="D95" t="s">
        <v>388</v>
      </c>
      <c r="E95" t="s">
        <v>389</v>
      </c>
      <c r="F95" s="1">
        <v>32038</v>
      </c>
      <c r="G95" t="s">
        <v>339</v>
      </c>
      <c r="H95">
        <v>3900</v>
      </c>
      <c r="I95">
        <v>0</v>
      </c>
      <c r="J95">
        <v>123</v>
      </c>
      <c r="K95">
        <v>50</v>
      </c>
      <c r="L95" s="6">
        <f t="shared" si="1"/>
        <v>0</v>
      </c>
    </row>
    <row r="96" spans="1:12" x14ac:dyDescent="0.25">
      <c r="A96">
        <v>194</v>
      </c>
      <c r="B96" t="s">
        <v>390</v>
      </c>
      <c r="C96" t="s">
        <v>391</v>
      </c>
      <c r="D96" t="s">
        <v>392</v>
      </c>
      <c r="E96" t="s">
        <v>393</v>
      </c>
      <c r="F96" s="1">
        <v>32039</v>
      </c>
      <c r="G96" t="s">
        <v>339</v>
      </c>
      <c r="H96">
        <v>3200</v>
      </c>
      <c r="I96">
        <v>0</v>
      </c>
      <c r="J96">
        <v>123</v>
      </c>
      <c r="K96">
        <v>50</v>
      </c>
      <c r="L96" s="6">
        <f t="shared" si="1"/>
        <v>0</v>
      </c>
    </row>
    <row r="97" spans="1:12" x14ac:dyDescent="0.25">
      <c r="A97">
        <v>195</v>
      </c>
      <c r="B97" t="s">
        <v>394</v>
      </c>
      <c r="C97" t="s">
        <v>395</v>
      </c>
      <c r="D97" t="s">
        <v>396</v>
      </c>
      <c r="E97" t="s">
        <v>397</v>
      </c>
      <c r="F97" s="1">
        <v>32040</v>
      </c>
      <c r="G97" t="s">
        <v>339</v>
      </c>
      <c r="H97">
        <v>2800</v>
      </c>
      <c r="I97">
        <v>0</v>
      </c>
      <c r="J97">
        <v>123</v>
      </c>
      <c r="K97">
        <v>50</v>
      </c>
      <c r="L97" s="6">
        <f t="shared" si="1"/>
        <v>0</v>
      </c>
    </row>
    <row r="98" spans="1:12" x14ac:dyDescent="0.25">
      <c r="A98">
        <v>196</v>
      </c>
      <c r="B98" t="s">
        <v>398</v>
      </c>
      <c r="C98" t="s">
        <v>399</v>
      </c>
      <c r="D98" t="s">
        <v>400</v>
      </c>
      <c r="E98" t="s">
        <v>401</v>
      </c>
      <c r="F98" s="1">
        <v>32041</v>
      </c>
      <c r="G98" t="s">
        <v>339</v>
      </c>
      <c r="H98">
        <v>3100</v>
      </c>
      <c r="I98">
        <v>0</v>
      </c>
      <c r="J98">
        <v>124</v>
      </c>
      <c r="K98">
        <v>50</v>
      </c>
      <c r="L98" s="6">
        <f t="shared" si="1"/>
        <v>0</v>
      </c>
    </row>
    <row r="99" spans="1:12" x14ac:dyDescent="0.25">
      <c r="A99">
        <v>197</v>
      </c>
      <c r="B99" t="s">
        <v>114</v>
      </c>
      <c r="C99" t="s">
        <v>402</v>
      </c>
      <c r="D99" t="s">
        <v>403</v>
      </c>
      <c r="E99" t="s">
        <v>404</v>
      </c>
      <c r="F99" s="1">
        <v>32042</v>
      </c>
      <c r="G99" t="s">
        <v>339</v>
      </c>
      <c r="H99">
        <v>3000</v>
      </c>
      <c r="I99">
        <v>0</v>
      </c>
      <c r="J99">
        <v>124</v>
      </c>
      <c r="K99">
        <v>50</v>
      </c>
      <c r="L99" s="6">
        <f t="shared" si="1"/>
        <v>0</v>
      </c>
    </row>
    <row r="100" spans="1:12" x14ac:dyDescent="0.25">
      <c r="A100">
        <v>198</v>
      </c>
      <c r="B100" t="s">
        <v>405</v>
      </c>
      <c r="C100" t="s">
        <v>406</v>
      </c>
      <c r="D100" t="s">
        <v>407</v>
      </c>
      <c r="E100" t="s">
        <v>408</v>
      </c>
      <c r="F100" s="1">
        <v>32043</v>
      </c>
      <c r="G100" t="s">
        <v>339</v>
      </c>
      <c r="H100">
        <v>2600</v>
      </c>
      <c r="I100">
        <v>0</v>
      </c>
      <c r="J100">
        <v>124</v>
      </c>
      <c r="K100">
        <v>50</v>
      </c>
      <c r="L100" s="6">
        <f t="shared" si="1"/>
        <v>0</v>
      </c>
    </row>
    <row r="101" spans="1:12" x14ac:dyDescent="0.25">
      <c r="A101">
        <v>199</v>
      </c>
      <c r="B101" t="s">
        <v>409</v>
      </c>
      <c r="C101" t="s">
        <v>329</v>
      </c>
      <c r="D101" t="s">
        <v>410</v>
      </c>
      <c r="E101" t="s">
        <v>411</v>
      </c>
      <c r="F101" s="1">
        <v>32044</v>
      </c>
      <c r="G101" t="s">
        <v>339</v>
      </c>
      <c r="H101">
        <v>2600</v>
      </c>
      <c r="I101">
        <v>0</v>
      </c>
      <c r="J101">
        <v>124</v>
      </c>
      <c r="K101">
        <v>50</v>
      </c>
      <c r="L101" s="6">
        <f t="shared" si="1"/>
        <v>0</v>
      </c>
    </row>
    <row r="102" spans="1:12" x14ac:dyDescent="0.25">
      <c r="A102">
        <v>200</v>
      </c>
      <c r="B102" t="s">
        <v>371</v>
      </c>
      <c r="C102" t="s">
        <v>412</v>
      </c>
      <c r="D102" t="s">
        <v>413</v>
      </c>
      <c r="E102" t="s">
        <v>414</v>
      </c>
      <c r="F102" s="1">
        <v>32045</v>
      </c>
      <c r="G102" t="s">
        <v>415</v>
      </c>
      <c r="H102">
        <v>4400</v>
      </c>
      <c r="I102">
        <v>0</v>
      </c>
      <c r="J102">
        <v>101</v>
      </c>
      <c r="K102">
        <v>10</v>
      </c>
      <c r="L102" s="6">
        <f t="shared" si="1"/>
        <v>0</v>
      </c>
    </row>
    <row r="103" spans="1:12" x14ac:dyDescent="0.25">
      <c r="A103">
        <v>201</v>
      </c>
      <c r="B103" t="s">
        <v>153</v>
      </c>
      <c r="C103" t="s">
        <v>416</v>
      </c>
      <c r="D103" t="s">
        <v>417</v>
      </c>
      <c r="E103" t="s">
        <v>418</v>
      </c>
      <c r="F103" s="1">
        <v>32046</v>
      </c>
      <c r="G103" t="s">
        <v>419</v>
      </c>
      <c r="H103">
        <v>13000</v>
      </c>
      <c r="I103">
        <v>0</v>
      </c>
      <c r="J103">
        <v>100</v>
      </c>
      <c r="K103">
        <v>20</v>
      </c>
      <c r="L103" s="6">
        <f t="shared" si="1"/>
        <v>0.05</v>
      </c>
    </row>
    <row r="104" spans="1:12" x14ac:dyDescent="0.25">
      <c r="A104">
        <v>202</v>
      </c>
      <c r="B104" t="s">
        <v>420</v>
      </c>
      <c r="C104" t="s">
        <v>421</v>
      </c>
      <c r="D104" t="s">
        <v>422</v>
      </c>
      <c r="E104" t="s">
        <v>423</v>
      </c>
      <c r="F104" s="1">
        <v>32047</v>
      </c>
      <c r="G104" t="s">
        <v>424</v>
      </c>
      <c r="H104">
        <v>6000</v>
      </c>
      <c r="I104">
        <v>0</v>
      </c>
      <c r="J104">
        <v>201</v>
      </c>
      <c r="K104">
        <v>20</v>
      </c>
      <c r="L104" s="6">
        <f t="shared" si="1"/>
        <v>0</v>
      </c>
    </row>
    <row r="105" spans="1:12" x14ac:dyDescent="0.25">
      <c r="A105">
        <v>203</v>
      </c>
      <c r="B105" t="s">
        <v>425</v>
      </c>
      <c r="C105" t="s">
        <v>426</v>
      </c>
      <c r="D105" t="s">
        <v>427</v>
      </c>
      <c r="E105" t="s">
        <v>428</v>
      </c>
      <c r="F105" s="1">
        <v>32048</v>
      </c>
      <c r="G105" t="s">
        <v>429</v>
      </c>
      <c r="H105">
        <v>6500</v>
      </c>
      <c r="I105">
        <v>0</v>
      </c>
      <c r="J105">
        <v>101</v>
      </c>
      <c r="K105">
        <v>40</v>
      </c>
      <c r="L105" s="6">
        <f t="shared" si="1"/>
        <v>0</v>
      </c>
    </row>
    <row r="106" spans="1:12" x14ac:dyDescent="0.25">
      <c r="A106">
        <v>204</v>
      </c>
      <c r="B106" t="s">
        <v>430</v>
      </c>
      <c r="C106" t="s">
        <v>431</v>
      </c>
      <c r="D106" t="s">
        <v>432</v>
      </c>
      <c r="E106" t="s">
        <v>433</v>
      </c>
      <c r="F106" s="1">
        <v>32049</v>
      </c>
      <c r="G106" t="s">
        <v>434</v>
      </c>
      <c r="H106">
        <v>10000</v>
      </c>
      <c r="I106">
        <v>0</v>
      </c>
      <c r="J106">
        <v>101</v>
      </c>
      <c r="K106">
        <v>70</v>
      </c>
      <c r="L106" s="6">
        <f t="shared" si="1"/>
        <v>0.03</v>
      </c>
    </row>
    <row r="107" spans="1:12" x14ac:dyDescent="0.25">
      <c r="A107">
        <v>205</v>
      </c>
      <c r="B107" t="s">
        <v>435</v>
      </c>
      <c r="C107" t="s">
        <v>436</v>
      </c>
      <c r="D107" t="s">
        <v>437</v>
      </c>
      <c r="E107" t="s">
        <v>438</v>
      </c>
      <c r="F107" s="1">
        <v>32050</v>
      </c>
      <c r="G107" t="s">
        <v>439</v>
      </c>
      <c r="H107">
        <v>12000</v>
      </c>
      <c r="I107">
        <v>0</v>
      </c>
      <c r="J107">
        <v>101</v>
      </c>
      <c r="K107">
        <v>110</v>
      </c>
      <c r="L107" s="6">
        <f t="shared" si="1"/>
        <v>0.05</v>
      </c>
    </row>
    <row r="108" spans="1:12" x14ac:dyDescent="0.25">
      <c r="A108">
        <v>206</v>
      </c>
      <c r="B108" t="s">
        <v>301</v>
      </c>
      <c r="C108" t="s">
        <v>440</v>
      </c>
      <c r="D108" t="s">
        <v>441</v>
      </c>
      <c r="E108" t="s">
        <v>442</v>
      </c>
      <c r="F108" s="1">
        <v>32051</v>
      </c>
      <c r="G108" t="s">
        <v>443</v>
      </c>
      <c r="H108">
        <v>8300</v>
      </c>
      <c r="I108">
        <v>0</v>
      </c>
      <c r="J108">
        <v>205</v>
      </c>
      <c r="K108">
        <v>110</v>
      </c>
      <c r="L108" s="6">
        <f t="shared" si="1"/>
        <v>0.03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E1" zoomScale="130" zoomScaleNormal="130" workbookViewId="0">
      <selection activeCell="N5" sqref="N5"/>
    </sheetView>
  </sheetViews>
  <sheetFormatPr baseColWidth="10" defaultRowHeight="15" x14ac:dyDescent="0.25"/>
  <cols>
    <col min="2" max="4" width="11.42578125" style="14"/>
    <col min="6" max="9" width="1.5703125" customWidth="1"/>
    <col min="10" max="10" width="21" customWidth="1"/>
    <col min="11" max="11" width="15.5703125" customWidth="1"/>
    <col min="12" max="27" width="23.85546875" customWidth="1"/>
    <col min="28" max="28" width="12.5703125" customWidth="1"/>
    <col min="29" max="29" width="12.5703125" bestFit="1" customWidth="1"/>
  </cols>
  <sheetData>
    <row r="1" spans="1:17" ht="15.75" thickBot="1" x14ac:dyDescent="0.3">
      <c r="A1" s="7" t="s">
        <v>479</v>
      </c>
      <c r="B1" s="14" t="s">
        <v>481</v>
      </c>
      <c r="C1" s="14" t="s">
        <v>482</v>
      </c>
      <c r="D1" s="14" t="s">
        <v>480</v>
      </c>
      <c r="J1" s="15" t="s">
        <v>483</v>
      </c>
      <c r="K1" t="s">
        <v>485</v>
      </c>
    </row>
    <row r="2" spans="1:17" ht="16.5" thickTop="1" thickBot="1" x14ac:dyDescent="0.3">
      <c r="A2" t="s">
        <v>11</v>
      </c>
      <c r="B2" s="14">
        <v>9</v>
      </c>
      <c r="C2" s="14">
        <v>2</v>
      </c>
      <c r="D2" s="18">
        <f>C2*B2</f>
        <v>18</v>
      </c>
      <c r="J2" s="16" t="s">
        <v>25</v>
      </c>
      <c r="K2" s="17">
        <v>33</v>
      </c>
      <c r="M2" s="21" t="s">
        <v>486</v>
      </c>
      <c r="N2" s="21" t="s">
        <v>487</v>
      </c>
      <c r="Q2" t="s">
        <v>11</v>
      </c>
    </row>
    <row r="3" spans="1:17" ht="16.5" thickTop="1" thickBot="1" x14ac:dyDescent="0.3">
      <c r="A3" t="s">
        <v>16</v>
      </c>
      <c r="B3" s="14">
        <v>8</v>
      </c>
      <c r="C3" s="14">
        <v>3</v>
      </c>
      <c r="D3" s="14">
        <f t="shared" ref="D3:D30" si="0">C3*B3</f>
        <v>24</v>
      </c>
      <c r="J3" s="16" t="s">
        <v>30</v>
      </c>
      <c r="K3" s="17">
        <v>7</v>
      </c>
      <c r="M3" s="20" t="s">
        <v>60</v>
      </c>
      <c r="N3" s="22">
        <f>SUMPRODUCT(B2:B30,C2:C30,--(A2:A30=M3))</f>
        <v>42</v>
      </c>
      <c r="Q3" t="s">
        <v>16</v>
      </c>
    </row>
    <row r="4" spans="1:17" ht="15.75" thickTop="1" x14ac:dyDescent="0.25">
      <c r="A4" t="s">
        <v>21</v>
      </c>
      <c r="B4" s="14">
        <v>5</v>
      </c>
      <c r="C4" s="14">
        <v>5</v>
      </c>
      <c r="D4" s="14">
        <f t="shared" si="0"/>
        <v>25</v>
      </c>
      <c r="J4" s="16" t="s">
        <v>51</v>
      </c>
      <c r="K4" s="17">
        <v>6</v>
      </c>
      <c r="Q4" t="s">
        <v>21</v>
      </c>
    </row>
    <row r="5" spans="1:17" x14ac:dyDescent="0.25">
      <c r="A5" t="s">
        <v>25</v>
      </c>
      <c r="B5" s="14">
        <v>6</v>
      </c>
      <c r="C5" s="14">
        <v>4</v>
      </c>
      <c r="D5" s="14">
        <f t="shared" si="0"/>
        <v>24</v>
      </c>
      <c r="J5" s="16" t="s">
        <v>34</v>
      </c>
      <c r="K5" s="17">
        <v>38</v>
      </c>
      <c r="Q5" t="s">
        <v>25</v>
      </c>
    </row>
    <row r="6" spans="1:17" x14ac:dyDescent="0.25">
      <c r="A6" t="s">
        <v>30</v>
      </c>
      <c r="B6" s="14">
        <v>7</v>
      </c>
      <c r="C6" s="14">
        <v>1</v>
      </c>
      <c r="D6" s="14">
        <f t="shared" si="0"/>
        <v>7</v>
      </c>
      <c r="J6" s="16" t="s">
        <v>72</v>
      </c>
      <c r="K6" s="17">
        <v>40</v>
      </c>
      <c r="Q6" t="s">
        <v>30</v>
      </c>
    </row>
    <row r="7" spans="1:17" x14ac:dyDescent="0.25">
      <c r="A7" t="s">
        <v>34</v>
      </c>
      <c r="B7" s="14">
        <v>7</v>
      </c>
      <c r="C7" s="14">
        <v>4</v>
      </c>
      <c r="D7" s="19">
        <f t="shared" si="0"/>
        <v>28</v>
      </c>
      <c r="J7" s="16" t="s">
        <v>42</v>
      </c>
      <c r="K7" s="17">
        <v>18</v>
      </c>
      <c r="Q7" t="s">
        <v>34</v>
      </c>
    </row>
    <row r="8" spans="1:17" x14ac:dyDescent="0.25">
      <c r="A8" t="s">
        <v>34</v>
      </c>
      <c r="B8" s="14">
        <v>2</v>
      </c>
      <c r="C8" s="14">
        <v>1</v>
      </c>
      <c r="D8" s="19">
        <f t="shared" si="0"/>
        <v>2</v>
      </c>
      <c r="J8" s="16" t="s">
        <v>123</v>
      </c>
      <c r="K8" s="17">
        <v>15</v>
      </c>
      <c r="Q8" t="s">
        <v>42</v>
      </c>
    </row>
    <row r="9" spans="1:17" x14ac:dyDescent="0.25">
      <c r="A9" t="s">
        <v>42</v>
      </c>
      <c r="B9" s="14">
        <v>6</v>
      </c>
      <c r="C9" s="14">
        <v>3</v>
      </c>
      <c r="D9" s="14">
        <f t="shared" si="0"/>
        <v>18</v>
      </c>
      <c r="J9" s="16" t="s">
        <v>60</v>
      </c>
      <c r="K9" s="17">
        <v>42</v>
      </c>
      <c r="Q9" t="s">
        <v>46</v>
      </c>
    </row>
    <row r="10" spans="1:17" x14ac:dyDescent="0.25">
      <c r="A10" t="s">
        <v>46</v>
      </c>
      <c r="B10" s="14">
        <v>5</v>
      </c>
      <c r="C10" s="14">
        <v>3</v>
      </c>
      <c r="D10" s="14">
        <f t="shared" si="0"/>
        <v>15</v>
      </c>
      <c r="J10" s="16" t="s">
        <v>64</v>
      </c>
      <c r="K10" s="17">
        <v>20</v>
      </c>
      <c r="Q10" t="s">
        <v>51</v>
      </c>
    </row>
    <row r="11" spans="1:17" x14ac:dyDescent="0.25">
      <c r="A11" t="s">
        <v>51</v>
      </c>
      <c r="B11" s="14">
        <v>2</v>
      </c>
      <c r="C11" s="14">
        <v>3</v>
      </c>
      <c r="D11" s="14">
        <f t="shared" si="0"/>
        <v>6</v>
      </c>
      <c r="J11" s="16" t="s">
        <v>118</v>
      </c>
      <c r="K11" s="17">
        <v>9</v>
      </c>
      <c r="Q11" t="s">
        <v>60</v>
      </c>
    </row>
    <row r="12" spans="1:17" x14ac:dyDescent="0.25">
      <c r="A12" t="s">
        <v>34</v>
      </c>
      <c r="B12" s="14">
        <v>4</v>
      </c>
      <c r="C12" s="14">
        <v>2</v>
      </c>
      <c r="D12" s="19">
        <f t="shared" si="0"/>
        <v>8</v>
      </c>
      <c r="J12" s="16" t="s">
        <v>93</v>
      </c>
      <c r="K12" s="17">
        <v>5</v>
      </c>
      <c r="Q12" t="s">
        <v>64</v>
      </c>
    </row>
    <row r="13" spans="1:17" x14ac:dyDescent="0.25">
      <c r="A13" t="s">
        <v>60</v>
      </c>
      <c r="B13" s="14">
        <v>3</v>
      </c>
      <c r="C13" s="14">
        <v>2</v>
      </c>
      <c r="D13" s="14">
        <f t="shared" si="0"/>
        <v>6</v>
      </c>
      <c r="J13" s="16" t="s">
        <v>114</v>
      </c>
      <c r="K13" s="17">
        <v>24</v>
      </c>
      <c r="Q13" t="s">
        <v>68</v>
      </c>
    </row>
    <row r="14" spans="1:17" x14ac:dyDescent="0.25">
      <c r="A14" t="s">
        <v>64</v>
      </c>
      <c r="B14" s="14">
        <v>4</v>
      </c>
      <c r="C14" s="14">
        <v>5</v>
      </c>
      <c r="D14" s="14">
        <f t="shared" si="0"/>
        <v>20</v>
      </c>
      <c r="J14" s="16" t="s">
        <v>21</v>
      </c>
      <c r="K14" s="17">
        <v>25</v>
      </c>
      <c r="Q14" t="s">
        <v>72</v>
      </c>
    </row>
    <row r="15" spans="1:17" x14ac:dyDescent="0.25">
      <c r="A15" t="s">
        <v>68</v>
      </c>
      <c r="B15" s="14">
        <v>9</v>
      </c>
      <c r="C15" s="14">
        <v>4</v>
      </c>
      <c r="D15" s="14">
        <f t="shared" si="0"/>
        <v>36</v>
      </c>
      <c r="J15" s="16" t="s">
        <v>68</v>
      </c>
      <c r="K15" s="17">
        <v>36</v>
      </c>
      <c r="Q15" t="s">
        <v>81</v>
      </c>
    </row>
    <row r="16" spans="1:17" x14ac:dyDescent="0.25">
      <c r="A16" t="s">
        <v>72</v>
      </c>
      <c r="B16" s="14">
        <v>8</v>
      </c>
      <c r="C16" s="14">
        <v>5</v>
      </c>
      <c r="D16" s="14">
        <f t="shared" si="0"/>
        <v>40</v>
      </c>
      <c r="J16" s="16" t="s">
        <v>97</v>
      </c>
      <c r="K16" s="17">
        <v>3</v>
      </c>
      <c r="Q16" t="s">
        <v>85</v>
      </c>
    </row>
    <row r="17" spans="1:17" x14ac:dyDescent="0.25">
      <c r="A17" t="s">
        <v>25</v>
      </c>
      <c r="B17" s="14">
        <v>3</v>
      </c>
      <c r="C17" s="14">
        <v>3</v>
      </c>
      <c r="D17" s="14">
        <f t="shared" si="0"/>
        <v>9</v>
      </c>
      <c r="J17" s="16" t="s">
        <v>46</v>
      </c>
      <c r="K17" s="17">
        <v>15</v>
      </c>
      <c r="Q17" t="s">
        <v>93</v>
      </c>
    </row>
    <row r="18" spans="1:17" x14ac:dyDescent="0.25">
      <c r="A18" t="s">
        <v>81</v>
      </c>
      <c r="B18" s="14">
        <v>6</v>
      </c>
      <c r="C18" s="14">
        <v>1</v>
      </c>
      <c r="D18" s="14">
        <f t="shared" si="0"/>
        <v>6</v>
      </c>
      <c r="J18" s="16" t="s">
        <v>16</v>
      </c>
      <c r="K18" s="17">
        <v>24</v>
      </c>
      <c r="Q18" t="s">
        <v>97</v>
      </c>
    </row>
    <row r="19" spans="1:17" x14ac:dyDescent="0.25">
      <c r="A19" t="s">
        <v>85</v>
      </c>
      <c r="B19" s="14">
        <v>8</v>
      </c>
      <c r="C19" s="14">
        <v>2</v>
      </c>
      <c r="D19" s="14">
        <f t="shared" si="0"/>
        <v>16</v>
      </c>
      <c r="J19" s="16" t="s">
        <v>106</v>
      </c>
      <c r="K19" s="17">
        <v>27</v>
      </c>
      <c r="Q19" t="s">
        <v>114</v>
      </c>
    </row>
    <row r="20" spans="1:17" x14ac:dyDescent="0.25">
      <c r="A20" t="s">
        <v>60</v>
      </c>
      <c r="B20" s="14">
        <v>9</v>
      </c>
      <c r="C20" s="14">
        <v>4</v>
      </c>
      <c r="D20" s="14">
        <f t="shared" si="0"/>
        <v>36</v>
      </c>
      <c r="J20" s="16" t="s">
        <v>110</v>
      </c>
      <c r="K20" s="17">
        <v>27</v>
      </c>
      <c r="Q20" t="s">
        <v>106</v>
      </c>
    </row>
    <row r="21" spans="1:17" x14ac:dyDescent="0.25">
      <c r="A21" t="s">
        <v>93</v>
      </c>
      <c r="B21" s="14">
        <v>1</v>
      </c>
      <c r="C21" s="14">
        <v>5</v>
      </c>
      <c r="D21" s="14">
        <f t="shared" si="0"/>
        <v>5</v>
      </c>
      <c r="J21" s="16" t="s">
        <v>81</v>
      </c>
      <c r="K21" s="17">
        <v>6</v>
      </c>
      <c r="Q21" t="s">
        <v>110</v>
      </c>
    </row>
    <row r="22" spans="1:17" x14ac:dyDescent="0.25">
      <c r="A22" t="s">
        <v>97</v>
      </c>
      <c r="B22" s="14">
        <v>1</v>
      </c>
      <c r="C22" s="14">
        <v>3</v>
      </c>
      <c r="D22" s="14">
        <f t="shared" si="0"/>
        <v>3</v>
      </c>
      <c r="J22" s="16" t="s">
        <v>85</v>
      </c>
      <c r="K22" s="17">
        <v>16</v>
      </c>
      <c r="Q22" t="s">
        <v>118</v>
      </c>
    </row>
    <row r="23" spans="1:17" x14ac:dyDescent="0.25">
      <c r="A23" t="s">
        <v>114</v>
      </c>
      <c r="B23" s="14">
        <v>6</v>
      </c>
      <c r="C23" s="14">
        <v>2</v>
      </c>
      <c r="D23" s="14">
        <f t="shared" si="0"/>
        <v>12</v>
      </c>
      <c r="J23" s="16" t="s">
        <v>11</v>
      </c>
      <c r="K23" s="17">
        <v>27</v>
      </c>
      <c r="Q23" t="s">
        <v>123</v>
      </c>
    </row>
    <row r="24" spans="1:17" x14ac:dyDescent="0.25">
      <c r="A24" t="s">
        <v>106</v>
      </c>
      <c r="B24" s="14">
        <v>9</v>
      </c>
      <c r="C24" s="14">
        <v>3</v>
      </c>
      <c r="D24" s="14">
        <f t="shared" si="0"/>
        <v>27</v>
      </c>
      <c r="J24" s="16" t="s">
        <v>484</v>
      </c>
      <c r="K24" s="17">
        <v>463</v>
      </c>
    </row>
    <row r="25" spans="1:17" x14ac:dyDescent="0.25">
      <c r="A25" t="s">
        <v>110</v>
      </c>
      <c r="B25" s="14">
        <v>9</v>
      </c>
      <c r="C25" s="14">
        <v>3</v>
      </c>
      <c r="D25" s="14">
        <f t="shared" si="0"/>
        <v>27</v>
      </c>
    </row>
    <row r="26" spans="1:17" x14ac:dyDescent="0.25">
      <c r="A26" t="s">
        <v>114</v>
      </c>
      <c r="B26" s="14">
        <v>6</v>
      </c>
      <c r="C26" s="14">
        <v>2</v>
      </c>
      <c r="D26" s="14">
        <f t="shared" si="0"/>
        <v>12</v>
      </c>
    </row>
    <row r="27" spans="1:17" x14ac:dyDescent="0.25">
      <c r="A27" t="s">
        <v>118</v>
      </c>
      <c r="B27" s="14">
        <v>7</v>
      </c>
      <c r="C27" s="14">
        <v>1</v>
      </c>
      <c r="D27" s="14">
        <f t="shared" si="0"/>
        <v>7</v>
      </c>
    </row>
    <row r="28" spans="1:17" x14ac:dyDescent="0.25">
      <c r="A28" t="s">
        <v>123</v>
      </c>
      <c r="B28" s="14">
        <v>3</v>
      </c>
      <c r="C28" s="14">
        <v>5</v>
      </c>
      <c r="D28" s="14">
        <f t="shared" si="0"/>
        <v>15</v>
      </c>
    </row>
    <row r="29" spans="1:17" x14ac:dyDescent="0.25">
      <c r="A29" t="s">
        <v>118</v>
      </c>
      <c r="B29" s="14">
        <v>1</v>
      </c>
      <c r="C29" s="14">
        <v>2</v>
      </c>
      <c r="D29" s="14">
        <f t="shared" si="0"/>
        <v>2</v>
      </c>
    </row>
    <row r="30" spans="1:17" x14ac:dyDescent="0.25">
      <c r="A30" t="s">
        <v>11</v>
      </c>
      <c r="B30" s="14">
        <v>3</v>
      </c>
      <c r="C30" s="14">
        <v>3</v>
      </c>
      <c r="D30" s="18">
        <f t="shared" si="0"/>
        <v>9</v>
      </c>
    </row>
  </sheetData>
  <conditionalFormatting sqref="A2:A30">
    <cfRule type="duplicateValues" dxfId="1" priority="2"/>
  </conditionalFormatting>
  <conditionalFormatting sqref="Q2:Q23">
    <cfRule type="duplicateValues" dxfId="0" priority="1"/>
  </conditionalFormatting>
  <dataValidations count="1">
    <dataValidation type="list" allowBlank="1" showInputMessage="1" showErrorMessage="1" sqref="M3">
      <formula1>$Q$2:$Q$23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L6" sqref="L6"/>
    </sheetView>
  </sheetViews>
  <sheetFormatPr baseColWidth="10" defaultRowHeight="15" x14ac:dyDescent="0.25"/>
  <sheetData>
    <row r="1" spans="1:10" x14ac:dyDescent="0.25"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</row>
    <row r="2" spans="1:10" x14ac:dyDescent="0.25">
      <c r="A2" s="19">
        <v>1</v>
      </c>
      <c r="B2">
        <f>B1:J1*A2:A10</f>
        <v>1</v>
      </c>
    </row>
    <row r="3" spans="1:10" x14ac:dyDescent="0.25">
      <c r="A3" s="19">
        <v>2</v>
      </c>
    </row>
    <row r="4" spans="1:10" x14ac:dyDescent="0.25">
      <c r="A4" s="19">
        <v>3</v>
      </c>
    </row>
    <row r="5" spans="1:10" x14ac:dyDescent="0.25">
      <c r="A5" s="19">
        <v>4</v>
      </c>
    </row>
    <row r="6" spans="1:10" x14ac:dyDescent="0.25">
      <c r="A6" s="19">
        <v>5</v>
      </c>
    </row>
    <row r="7" spans="1:10" x14ac:dyDescent="0.25">
      <c r="A7" s="19">
        <v>6</v>
      </c>
    </row>
    <row r="8" spans="1:10" x14ac:dyDescent="0.25">
      <c r="A8" s="19">
        <v>7</v>
      </c>
    </row>
    <row r="9" spans="1:10" x14ac:dyDescent="0.25">
      <c r="A9" s="19">
        <v>8</v>
      </c>
    </row>
    <row r="10" spans="1:10" x14ac:dyDescent="0.25">
      <c r="A10" s="1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zoomScale="120" zoomScaleNormal="120" workbookViewId="0">
      <selection activeCell="O9" sqref="O9"/>
    </sheetView>
  </sheetViews>
  <sheetFormatPr baseColWidth="10" defaultRowHeight="15" x14ac:dyDescent="0.25"/>
  <cols>
    <col min="6" max="6" width="12.28515625" bestFit="1" customWidth="1"/>
    <col min="11" max="11" width="13.42578125" bestFit="1" customWidth="1"/>
    <col min="15" max="15" width="13.5703125" bestFit="1" customWidth="1"/>
  </cols>
  <sheetData>
    <row r="1" spans="1:16" x14ac:dyDescent="0.25">
      <c r="A1" t="s">
        <v>488</v>
      </c>
      <c r="B1" s="6">
        <v>0.02</v>
      </c>
      <c r="E1" t="s">
        <v>488</v>
      </c>
      <c r="F1">
        <v>0.03</v>
      </c>
      <c r="J1" t="s">
        <v>488</v>
      </c>
      <c r="K1">
        <v>0.06</v>
      </c>
      <c r="N1" t="s">
        <v>488</v>
      </c>
      <c r="O1">
        <v>0.06</v>
      </c>
    </row>
    <row r="2" spans="1:16" x14ac:dyDescent="0.25">
      <c r="A2" t="s">
        <v>489</v>
      </c>
      <c r="B2">
        <v>12</v>
      </c>
      <c r="E2" t="s">
        <v>489</v>
      </c>
      <c r="F2">
        <v>5</v>
      </c>
      <c r="J2" t="s">
        <v>489</v>
      </c>
      <c r="K2">
        <v>10</v>
      </c>
      <c r="N2" t="s">
        <v>489</v>
      </c>
      <c r="O2">
        <v>10</v>
      </c>
    </row>
    <row r="3" spans="1:16" x14ac:dyDescent="0.25">
      <c r="A3" t="s">
        <v>490</v>
      </c>
      <c r="B3">
        <v>-100</v>
      </c>
      <c r="E3" t="s">
        <v>493</v>
      </c>
      <c r="F3">
        <v>10000</v>
      </c>
      <c r="J3" t="s">
        <v>490</v>
      </c>
      <c r="K3">
        <v>6000</v>
      </c>
      <c r="N3" t="s">
        <v>490</v>
      </c>
      <c r="O3" s="24">
        <v>-7586.7958220383725</v>
      </c>
    </row>
    <row r="4" spans="1:16" x14ac:dyDescent="0.25">
      <c r="A4" t="s">
        <v>491</v>
      </c>
      <c r="B4">
        <v>0</v>
      </c>
      <c r="E4" t="s">
        <v>491</v>
      </c>
      <c r="F4">
        <v>0</v>
      </c>
      <c r="J4" t="s">
        <v>494</v>
      </c>
      <c r="K4">
        <v>0</v>
      </c>
      <c r="N4" t="s">
        <v>494</v>
      </c>
      <c r="O4">
        <v>0</v>
      </c>
    </row>
    <row r="6" spans="1:16" x14ac:dyDescent="0.25">
      <c r="A6" t="s">
        <v>492</v>
      </c>
      <c r="B6" s="23">
        <f>FV(B1,B2,B3,B4)</f>
        <v>1341.2089728127264</v>
      </c>
      <c r="E6" t="s">
        <v>490</v>
      </c>
      <c r="F6" s="23">
        <f>PMT(F1,F2,F4,F3)</f>
        <v>-1883.5457140057604</v>
      </c>
      <c r="J6" t="s">
        <v>492</v>
      </c>
      <c r="K6" s="23">
        <f>FV(K1,K2,K3,K4)</f>
        <v>-79084.769654285454</v>
      </c>
      <c r="N6" t="s">
        <v>492</v>
      </c>
      <c r="O6" s="23">
        <f>FV(O1,O2,O3,O4)</f>
        <v>100000</v>
      </c>
      <c r="P6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115" zoomScaleNormal="115" workbookViewId="0">
      <selection activeCell="O6" sqref="O6"/>
    </sheetView>
  </sheetViews>
  <sheetFormatPr baseColWidth="10" defaultRowHeight="15" x14ac:dyDescent="0.25"/>
  <cols>
    <col min="1" max="1" width="6.42578125" bestFit="1" customWidth="1"/>
    <col min="2" max="2" width="13.85546875" bestFit="1" customWidth="1"/>
    <col min="5" max="5" width="13.85546875" bestFit="1" customWidth="1"/>
    <col min="6" max="8" width="13.140625" bestFit="1" customWidth="1"/>
    <col min="9" max="9" width="13.85546875" bestFit="1" customWidth="1"/>
    <col min="10" max="15" width="13.140625" bestFit="1" customWidth="1"/>
  </cols>
  <sheetData>
    <row r="1" spans="1:15" x14ac:dyDescent="0.25">
      <c r="A1" t="s">
        <v>495</v>
      </c>
      <c r="B1" s="5">
        <v>-50000</v>
      </c>
    </row>
    <row r="2" spans="1:15" x14ac:dyDescent="0.25">
      <c r="A2" t="s">
        <v>488</v>
      </c>
      <c r="B2" s="6">
        <v>0.06</v>
      </c>
    </row>
    <row r="3" spans="1:15" x14ac:dyDescent="0.25">
      <c r="A3" t="s">
        <v>496</v>
      </c>
      <c r="B3" s="5">
        <v>20000</v>
      </c>
      <c r="H3" s="25">
        <v>0.03</v>
      </c>
      <c r="I3" s="25">
        <f>H3+0.01</f>
        <v>0.04</v>
      </c>
      <c r="J3" s="25">
        <f t="shared" ref="J3:M3" si="0">I3+0.01</f>
        <v>0.05</v>
      </c>
      <c r="K3" s="25">
        <f t="shared" si="0"/>
        <v>6.0000000000000005E-2</v>
      </c>
      <c r="L3" s="25">
        <f t="shared" si="0"/>
        <v>7.0000000000000007E-2</v>
      </c>
      <c r="M3" s="25">
        <f t="shared" si="0"/>
        <v>0.08</v>
      </c>
    </row>
    <row r="4" spans="1:15" x14ac:dyDescent="0.25">
      <c r="A4" t="s">
        <v>497</v>
      </c>
      <c r="B4" s="5">
        <v>10000</v>
      </c>
      <c r="G4" s="26">
        <f>B7</f>
        <v>11352.660249736349</v>
      </c>
      <c r="H4" s="5">
        <f t="dataTable" ref="H4:M4" dt2D="0" dtr="1" r1="B2" ca="1"/>
        <v>15449.101193619266</v>
      </c>
      <c r="I4" s="5">
        <v>14036.185707783327</v>
      </c>
      <c r="J4" s="5">
        <v>12671.41777345859</v>
      </c>
      <c r="K4" s="5">
        <v>11352.660249736349</v>
      </c>
      <c r="L4" s="5">
        <v>10077.891143412919</v>
      </c>
      <c r="M4" s="5">
        <v>8845.1963623431293</v>
      </c>
    </row>
    <row r="5" spans="1:15" x14ac:dyDescent="0.25">
      <c r="A5" t="s">
        <v>498</v>
      </c>
      <c r="B5" s="5">
        <v>40000</v>
      </c>
    </row>
    <row r="6" spans="1:15" x14ac:dyDescent="0.25">
      <c r="B6" s="5"/>
    </row>
    <row r="7" spans="1:15" x14ac:dyDescent="0.25">
      <c r="A7" t="s">
        <v>499</v>
      </c>
      <c r="B7" s="5">
        <f>NPV(B2,B3,B4,B5)+B1</f>
        <v>11352.660249736349</v>
      </c>
      <c r="F7" s="5">
        <f>B7</f>
        <v>11352.660249736349</v>
      </c>
    </row>
    <row r="8" spans="1:15" x14ac:dyDescent="0.25">
      <c r="E8" s="24">
        <v>-50000</v>
      </c>
      <c r="F8" s="5">
        <f t="dataTable" ref="F8:F14" dt2D="0" dtr="0" r1="B1"/>
        <v>11352.660249736349</v>
      </c>
      <c r="I8" s="26">
        <f>B7</f>
        <v>11352.660249736349</v>
      </c>
      <c r="J8" s="25">
        <v>0.03</v>
      </c>
      <c r="K8" s="25">
        <f>J8+0.01</f>
        <v>0.04</v>
      </c>
      <c r="L8" s="25">
        <f t="shared" ref="L8:O8" si="1">K8+0.01</f>
        <v>0.05</v>
      </c>
      <c r="M8" s="25">
        <f t="shared" si="1"/>
        <v>6.0000000000000005E-2</v>
      </c>
      <c r="N8" s="25">
        <f t="shared" si="1"/>
        <v>7.0000000000000007E-2</v>
      </c>
      <c r="O8" s="25">
        <f t="shared" si="1"/>
        <v>0.08</v>
      </c>
    </row>
    <row r="9" spans="1:15" x14ac:dyDescent="0.25">
      <c r="E9" s="24">
        <f>E8+5000</f>
        <v>-45000</v>
      </c>
      <c r="F9" s="5">
        <v>16352.660249736349</v>
      </c>
      <c r="I9" s="24">
        <v>-50000</v>
      </c>
      <c r="J9" s="5">
        <f t="dataTable" ref="J9:O15" dt2D="1" dtr="1" r1="B2" r2="B1" ca="1"/>
        <v>15449.101193619266</v>
      </c>
      <c r="K9" s="5">
        <v>14036.185707783327</v>
      </c>
      <c r="L9" s="5">
        <v>12671.41777345859</v>
      </c>
      <c r="M9" s="5">
        <v>11352.660249736349</v>
      </c>
      <c r="N9" s="5">
        <v>10077.891143412919</v>
      </c>
      <c r="O9" s="5">
        <v>8845.1963623431293</v>
      </c>
    </row>
    <row r="10" spans="1:15" x14ac:dyDescent="0.25">
      <c r="E10" s="24">
        <f t="shared" ref="E10:E13" si="2">E9+5000</f>
        <v>-40000</v>
      </c>
      <c r="F10" s="5">
        <v>21352.660249736349</v>
      </c>
      <c r="I10" s="24">
        <f>I9+5000</f>
        <v>-45000</v>
      </c>
      <c r="J10" s="5">
        <v>20449.101193619266</v>
      </c>
      <c r="K10" s="5">
        <v>19036.185707783327</v>
      </c>
      <c r="L10" s="5">
        <v>17671.41777345859</v>
      </c>
      <c r="M10" s="5">
        <v>16352.660249736349</v>
      </c>
      <c r="N10" s="5">
        <v>15077.891143412919</v>
      </c>
      <c r="O10" s="5">
        <v>13845.196362343129</v>
      </c>
    </row>
    <row r="11" spans="1:15" x14ac:dyDescent="0.25">
      <c r="E11" s="24">
        <f t="shared" si="2"/>
        <v>-35000</v>
      </c>
      <c r="F11" s="5">
        <v>26352.660249736349</v>
      </c>
      <c r="I11" s="24">
        <f t="shared" ref="I11:I14" si="3">I10+5000</f>
        <v>-40000</v>
      </c>
      <c r="J11" s="5">
        <v>25449.101193619266</v>
      </c>
      <c r="K11" s="5">
        <v>24036.185707783327</v>
      </c>
      <c r="L11" s="5">
        <v>22671.41777345859</v>
      </c>
      <c r="M11" s="5">
        <v>21352.660249736349</v>
      </c>
      <c r="N11" s="5">
        <v>20077.891143412919</v>
      </c>
      <c r="O11" s="5">
        <v>18845.196362343129</v>
      </c>
    </row>
    <row r="12" spans="1:15" x14ac:dyDescent="0.25">
      <c r="E12" s="24">
        <f t="shared" si="2"/>
        <v>-30000</v>
      </c>
      <c r="F12" s="5">
        <v>31352.660249736349</v>
      </c>
      <c r="I12" s="24">
        <f t="shared" si="3"/>
        <v>-35000</v>
      </c>
      <c r="J12" s="5">
        <v>30449.101193619266</v>
      </c>
      <c r="K12" s="5">
        <v>29036.185707783327</v>
      </c>
      <c r="L12" s="5">
        <v>27671.41777345859</v>
      </c>
      <c r="M12" s="5">
        <v>26352.660249736349</v>
      </c>
      <c r="N12" s="5">
        <v>25077.891143412919</v>
      </c>
      <c r="O12" s="5">
        <v>23845.196362343129</v>
      </c>
    </row>
    <row r="13" spans="1:15" x14ac:dyDescent="0.25">
      <c r="E13" s="24">
        <f t="shared" si="2"/>
        <v>-25000</v>
      </c>
      <c r="F13" s="5">
        <v>36352.660249736349</v>
      </c>
      <c r="I13" s="24">
        <f t="shared" si="3"/>
        <v>-30000</v>
      </c>
      <c r="J13" s="5">
        <v>35449.101193619266</v>
      </c>
      <c r="K13" s="5">
        <v>34036.185707783327</v>
      </c>
      <c r="L13" s="5">
        <v>32671.41777345859</v>
      </c>
      <c r="M13" s="5">
        <v>31352.660249736349</v>
      </c>
      <c r="N13" s="5">
        <v>30077.891143412919</v>
      </c>
      <c r="O13" s="5">
        <v>28845.196362343129</v>
      </c>
    </row>
    <row r="14" spans="1:15" x14ac:dyDescent="0.25">
      <c r="E14" s="24">
        <f>E13+5000</f>
        <v>-20000</v>
      </c>
      <c r="F14" s="5">
        <v>41352.660249736349</v>
      </c>
      <c r="I14" s="24">
        <f t="shared" si="3"/>
        <v>-25000</v>
      </c>
      <c r="J14" s="5">
        <v>40449.101193619266</v>
      </c>
      <c r="K14" s="5">
        <v>39036.185707783327</v>
      </c>
      <c r="L14" s="5">
        <v>37671.41777345859</v>
      </c>
      <c r="M14" s="5">
        <v>36352.660249736349</v>
      </c>
      <c r="N14" s="5">
        <v>35077.891143412919</v>
      </c>
      <c r="O14" s="5">
        <v>33845.196362343129</v>
      </c>
    </row>
    <row r="15" spans="1:15" x14ac:dyDescent="0.25">
      <c r="I15" s="24">
        <f>I14+5000</f>
        <v>-20000</v>
      </c>
      <c r="J15" s="5">
        <v>45449.101193619266</v>
      </c>
      <c r="K15" s="5">
        <v>44036.185707783327</v>
      </c>
      <c r="L15" s="5">
        <v>42671.41777345859</v>
      </c>
      <c r="M15" s="5">
        <v>41352.660249736349</v>
      </c>
      <c r="N15" s="5">
        <v>40077.891143412919</v>
      </c>
      <c r="O15" s="5">
        <v>38845.196362343129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4</vt:i4>
      </vt:variant>
    </vt:vector>
  </HeadingPairs>
  <TitlesOfParts>
    <vt:vector size="12" baseType="lpstr">
      <vt:lpstr>departement</vt:lpstr>
      <vt:lpstr>employee</vt:lpstr>
      <vt:lpstr>vlookup</vt:lpstr>
      <vt:lpstr>approximat</vt:lpstr>
      <vt:lpstr>sumprod</vt:lpstr>
      <vt:lpstr>Feuil8</vt:lpstr>
      <vt:lpstr>valeur_cib;e</vt:lpstr>
      <vt:lpstr>table_donnees</vt:lpstr>
      <vt:lpstr>departement!departments</vt:lpstr>
      <vt:lpstr>approximat!employees</vt:lpstr>
      <vt:lpstr>employee!employees</vt:lpstr>
      <vt:lpstr>vlookup!employees</vt:lpstr>
    </vt:vector>
  </TitlesOfParts>
  <Company>UQAM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</dc:creator>
  <cp:lastModifiedBy>Profil</cp:lastModifiedBy>
  <dcterms:created xsi:type="dcterms:W3CDTF">2021-09-14T22:13:54Z</dcterms:created>
  <dcterms:modified xsi:type="dcterms:W3CDTF">2021-09-15T00:46:19Z</dcterms:modified>
</cp:coreProperties>
</file>